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INPHASE INDIA\94MH475A - Inphase India 2 MODULOS\Item 1\Documentos\"/>
    </mc:Choice>
  </mc:AlternateContent>
  <xr:revisionPtr revIDLastSave="0" documentId="13_ncr:1_{DFAA965C-D6FC-45EA-8112-26DE3E847020}" xr6:coauthVersionLast="47" xr6:coauthVersionMax="47" xr10:uidLastSave="{00000000-0000-0000-0000-000000000000}"/>
  <bookViews>
    <workbookView minimized="1" xWindow="0" yWindow="5130" windowWidth="15375" windowHeight="7875" tabRatio="854" firstSheet="1" activeTab="2" xr2:uid="{00000000-000D-0000-FFFF-FFFF00000000}"/>
  </bookViews>
  <sheets>
    <sheet name="PROPOSTA(old)" sheetId="1" state="hidden" r:id="rId1"/>
    <sheet name="PROPOSTA (PT-BR)" sheetId="2" r:id="rId2"/>
    <sheet name="PROPOSTA (EN-US)" sheetId="3" r:id="rId3"/>
    <sheet name="PROPOSTA (ES-ES)" sheetId="4"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2">'PROPOSTA (EN-US)'!$B$2:$K$67</definedName>
    <definedName name="_xlnm.Print_Area" localSheetId="3">'PROPOSTA (ES-ES)'!$B$2:$K$69</definedName>
    <definedName name="_xlnm.Print_Area" localSheetId="1">'PROPOSTA (PT-BR)'!$B$2:$K$69</definedName>
    <definedName name="_xlnm.Print_Area" localSheetId="0">'PROPOSTA(old)'!$A$1:$G$54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I56" i="3" l="1"/>
  <c r="D18" i="3"/>
  <c r="D10" i="3" l="1"/>
  <c r="D19" i="3"/>
  <c r="I23" i="3"/>
  <c r="I21" i="3"/>
  <c r="D32" i="3"/>
  <c r="K64" i="4" l="1"/>
  <c r="I57" i="4"/>
  <c r="I56" i="4"/>
  <c r="I54" i="4"/>
  <c r="I47" i="4"/>
  <c r="I46" i="4"/>
  <c r="I45" i="4"/>
  <c r="I44" i="4"/>
  <c r="C44" i="4"/>
  <c r="I38" i="4"/>
  <c r="I37" i="4"/>
  <c r="I35" i="4"/>
  <c r="C35" i="4"/>
  <c r="D34" i="4"/>
  <c r="J23" i="4"/>
  <c r="J21" i="4"/>
  <c r="K19" i="4"/>
  <c r="G4" i="4"/>
  <c r="D4" i="4"/>
  <c r="C3" i="4"/>
  <c r="K64" i="3"/>
  <c r="C3" i="3"/>
  <c r="K64" i="2"/>
  <c r="I57" i="2"/>
  <c r="I56" i="2"/>
  <c r="I54" i="2"/>
  <c r="I47" i="2"/>
  <c r="I46" i="2"/>
  <c r="I45" i="2"/>
  <c r="I44" i="2"/>
  <c r="C44" i="2"/>
  <c r="I38" i="2"/>
  <c r="I37" i="2"/>
  <c r="I35" i="2"/>
  <c r="C35" i="2"/>
  <c r="D34" i="2"/>
  <c r="D34" i="3" s="1"/>
  <c r="J23" i="2"/>
  <c r="J21" i="2"/>
  <c r="K19" i="2"/>
  <c r="G4" i="2"/>
  <c r="D4" i="2"/>
  <c r="C3" i="2"/>
  <c r="G54" i="1"/>
  <c r="B52" i="1"/>
  <c r="B51" i="1"/>
  <c r="B49" i="1"/>
  <c r="D40" i="1"/>
  <c r="A40" i="1"/>
  <c r="B36" i="1"/>
  <c r="B35" i="1"/>
  <c r="B34" i="1"/>
  <c r="D30" i="1"/>
  <c r="D21" i="1"/>
  <c r="F19" i="1"/>
  <c r="F18" i="1"/>
  <c r="F17" i="1"/>
  <c r="C16" i="1"/>
  <c r="C15" i="1"/>
  <c r="F14" i="1"/>
  <c r="B14" i="1"/>
  <c r="F13" i="1"/>
  <c r="B13" i="1"/>
  <c r="B12" i="1"/>
  <c r="B11" i="1"/>
  <c r="B18" i="1" s="1"/>
  <c r="F10" i="1"/>
  <c r="B10" i="1"/>
  <c r="F9" i="1"/>
  <c r="B9" i="1"/>
  <c r="F8" i="1"/>
  <c r="C40" i="1" s="1"/>
  <c r="B8" i="1"/>
  <c r="F7" i="1"/>
  <c r="B7" i="1"/>
  <c r="F6" i="1"/>
  <c r="C42" i="1" s="1"/>
  <c r="B6" i="1"/>
  <c r="F5" i="1"/>
  <c r="B29" i="1" s="1"/>
  <c r="D5" i="1"/>
  <c r="B5" i="1"/>
  <c r="A4" i="1"/>
  <c r="A3" i="1"/>
  <c r="E2" i="1"/>
  <c r="B2" i="1"/>
  <c r="P1" i="1"/>
  <c r="C44" i="1" l="1"/>
  <c r="B28" i="1"/>
</calcChain>
</file>

<file path=xl/sharedStrings.xml><?xml version="1.0" encoding="utf-8"?>
<sst xmlns="http://schemas.openxmlformats.org/spreadsheetml/2006/main" count="416" uniqueCount="187">
  <si>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</si>
  <si>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</si>
  <si>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</si>
  <si>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</si>
  <si>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</si>
  <si>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</si>
  <si>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</si>
  <si>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</si>
  <si>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</si>
  <si>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</si>
  <si>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</si>
  <si>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</si>
  <si>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</si>
  <si>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</si>
  <si>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</si>
  <si>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</si>
  <si>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</si>
  <si>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</si>
  <si>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</si>
  <si>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</si>
  <si>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</si>
  <si>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</si>
  <si>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</si>
  <si>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</si>
  <si>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</si>
  <si>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</si>
  <si>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</si>
  <si>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</si>
  <si>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</si>
  <si>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</si>
  <si>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</si>
  <si>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</si>
  <si>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</si>
  <si>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</si>
  <si>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</si>
  <si>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</si>
  <si>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</si>
  <si>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</si>
  <si>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</si>
  <si>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</si>
  <si>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</si>
  <si>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</si>
  <si>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</si>
  <si>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</si>
  <si>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</si>
  <si>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</si>
  <si>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</si>
  <si>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</si>
  <si>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</si>
  <si>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</si>
  <si>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</si>
  <si>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</si>
  <si>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</si>
  <si>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</si>
  <si>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</si>
  <si>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</si>
  <si>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</si>
  <si>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</si>
  <si>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</si>
  <si>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</si>
  <si>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</si>
  <si>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</si>
  <si>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</si>
  <si>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</si>
  <si>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</si>
  <si>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</si>
  <si>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</si>
  <si>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</si>
  <si>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</si>
  <si>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</si>
  <si>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</si>
  <si>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</si>
  <si>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</si>
  <si>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</si>
  <si>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</si>
  <si>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</si>
  <si>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</si>
  <si>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</si>
  <si>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</si>
  <si>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</si>
  <si>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</si>
  <si>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</si>
  <si>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</si>
  <si>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</si>
  <si>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</si>
  <si>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</si>
  <si>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</si>
  <si>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</si>
  <si>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 xml:space="preserve">Reator(es), tipo </t>
  </si>
  <si>
    <t xml:space="preserve">Características elétricas </t>
  </si>
  <si>
    <t>ABNT NBR 5356-06</t>
  </si>
  <si>
    <t>37.95</t>
  </si>
  <si>
    <t>200</t>
  </si>
  <si>
    <t>60</t>
  </si>
  <si>
    <t>475</t>
  </si>
  <si>
    <t>Corrente de Curta curação</t>
  </si>
  <si>
    <t>1.1 / 1</t>
  </si>
  <si>
    <t>kA/s</t>
  </si>
  <si>
    <t>2.81</t>
  </si>
  <si>
    <t>196.6</t>
  </si>
  <si>
    <t>Distância Mínima Entre Eixos de Reatores (DE)</t>
  </si>
  <si>
    <t xml:space="preserve">≥ </t>
  </si>
  <si>
    <t>→ Pequenas partes metálicas não formando laços fechados (MC1A)</t>
  </si>
  <si>
    <t>155</t>
  </si>
  <si>
    <t>°C</t>
  </si>
  <si>
    <t>→ Pequenas partes metálicas não formando laços fechados (MC1R)</t>
  </si>
  <si>
    <t xml:space="preserve">Dimensional </t>
  </si>
  <si>
    <t>Ambiental</t>
  </si>
  <si>
    <t>Altura total do conjunto Trifasico</t>
  </si>
  <si>
    <t>2002 x 2002 x 1019</t>
  </si>
  <si>
    <t>Isolador da topo (quantidade x tipo)</t>
  </si>
  <si>
    <t>ID:</t>
  </si>
  <si>
    <t xml:space="preserve">Comercial (41) 3167-4000 ou 4002                     Engenharia (41) 3167-4016        </t>
  </si>
  <si>
    <t>www.bree.com.br                           reativos@bree.com.br</t>
  </si>
  <si>
    <t>R. Pref. Domingos Mocelin Neto, 157                                                  CEP 83420-000    Quatro Barras - PR</t>
  </si>
  <si>
    <t>Reference:</t>
  </si>
  <si>
    <t>Client:</t>
  </si>
  <si>
    <t>Electrical Characteristics</t>
  </si>
  <si>
    <t>Industry Electrical Testing</t>
  </si>
  <si>
    <t>Nominal Inductance</t>
  </si>
  <si>
    <t>Applicable Standard</t>
  </si>
  <si>
    <t>Nominal Impedance</t>
  </si>
  <si>
    <t>→ Visual and dimensional.</t>
  </si>
  <si>
    <t>Rated Voltage</t>
  </si>
  <si>
    <t>→ Measurement of ohmic resistance of the winding.</t>
  </si>
  <si>
    <t>Basic Insulation Level (BIL)</t>
  </si>
  <si>
    <t>→ Reactance measurement.</t>
  </si>
  <si>
    <t>Rated Frequency</t>
  </si>
  <si>
    <t>→ Measurement of losses at room temperature.</t>
  </si>
  <si>
    <t>Tuning Frequency</t>
  </si>
  <si>
    <t>→ Measurement of inductance and quality factor at tuning frequency.</t>
  </si>
  <si>
    <t>Rated Current</t>
  </si>
  <si>
    <t>Rated Short Time Current Thermal</t>
  </si>
  <si>
    <t>Mechanical Short Circuit Current</t>
  </si>
  <si>
    <t>Magnetic Clearance</t>
  </si>
  <si>
    <t>Losses per Phase at 75ºC / Rated Current</t>
  </si>
  <si>
    <t>Q Factor at 75ºC / Rated Frequency</t>
  </si>
  <si>
    <t>Q Factor at 75ºC / Tuning Frequency</t>
  </si>
  <si>
    <t>Axial distance from the top / bottom ends to:</t>
  </si>
  <si>
    <t>Rated Power</t>
  </si>
  <si>
    <t>→ Small metal parts not formed in closed loops (MC1A)</t>
  </si>
  <si>
    <t>Cooling</t>
  </si>
  <si>
    <t>Radial distance from the Air Coil centerline to:</t>
  </si>
  <si>
    <t>Insulation Class</t>
  </si>
  <si>
    <t>→ Small metal parts not forming closed loops (MC1R)</t>
  </si>
  <si>
    <t>Air Coil Height Module</t>
  </si>
  <si>
    <t>Air Coil Diameter</t>
  </si>
  <si>
    <t>Foundation Diameter</t>
  </si>
  <si>
    <t>Weight per Module</t>
  </si>
  <si>
    <t>Total Weight</t>
  </si>
  <si>
    <t>Environment</t>
  </si>
  <si>
    <t>Total height of the three-phase set (")</t>
  </si>
  <si>
    <t>"</t>
  </si>
  <si>
    <t>Installation</t>
  </si>
  <si>
    <t>Maximum Altitude</t>
  </si>
  <si>
    <t>Ambient Temperature</t>
  </si>
  <si>
    <t>Wind Speed</t>
  </si>
  <si>
    <t>Support information</t>
  </si>
  <si>
    <t>Insulators</t>
  </si>
  <si>
    <t>Type of Installation</t>
  </si>
  <si>
    <t>Package Dimensions</t>
  </si>
  <si>
    <t>Note</t>
  </si>
  <si>
    <t>Package Contents</t>
  </si>
  <si>
    <t>1 x Air Coil</t>
  </si>
  <si>
    <t>1 - Air Coil color - Ansi 70 Light Gray.</t>
  </si>
  <si>
    <t>L x W x H (cm) :</t>
  </si>
  <si>
    <t>2 - Orientation design for proposal.</t>
  </si>
  <si>
    <t>Packing Type:</t>
  </si>
  <si>
    <t>3 - Location of the terminals can be modified to meet the customer's specification.</t>
  </si>
  <si>
    <t>Gross weight (kg):</t>
  </si>
  <si>
    <t>4 - Dimensions in mm</t>
  </si>
  <si>
    <t>Date:</t>
  </si>
  <si>
    <t xml:space="preserve">Commercial +55 41 3167-4000 or 4002                    Engineering +55 41 3167-4016        </t>
  </si>
  <si>
    <t>Street Pref. Domingos Mocelin Neto, 157                                                  Zip Code 83420-000    Quatro Barras - PR</t>
  </si>
  <si>
    <t>Not included</t>
  </si>
  <si>
    <t>Model:</t>
  </si>
  <si>
    <t>Side-by-side</t>
  </si>
  <si>
    <t>External</t>
  </si>
  <si>
    <t>-</t>
  </si>
  <si>
    <t>Inphase India</t>
  </si>
  <si>
    <t>Air Coil(s), type Harmonic Filter</t>
  </si>
  <si>
    <t>N.A.</t>
  </si>
  <si>
    <t>F: 155</t>
  </si>
  <si>
    <t>IEC-60076-6</t>
  </si>
  <si>
    <t>Minimum Distance Between Air Coil Axes (DE)</t>
  </si>
  <si>
    <t>16 x TR210</t>
  </si>
  <si>
    <t>Crate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</si>
</sst>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R$&quot;\ * #,##0.00_-;\-&quot;R$&quot;\ * #,##0.00_-;_-&quot;R$&quot;\ * &quot;-&quot;??_-;_-@_-"/>
    <numFmt numFmtId="43" formatCode="_-* #,##0.00_-;\-* #,##0.00_-;_-* &quot;-&quot;??_-;_-@_-"/>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33" x14ac:knownFonts="1">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sz val="6"/>
      <name val="Arial"/>
      <family val="2"/>
    </font>
    <font>
      <b/>
      <sz val="6"/>
      <name val="Arial"/>
      <family val="2"/>
    </font>
    <font>
      <b/>
      <sz val="12"/>
      <name val="Arial"/>
      <family val="2"/>
    </font>
    <font>
      <sz val="8"/>
      <name val="Courier New"/>
      <family val="3"/>
    </font>
    <font>
      <sz val="10"/>
      <name val="Calibri"/>
      <family val="2"/>
      <scheme val="minor"/>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b/>
      <sz val="10"/>
      <color theme="0"/>
      <name val="Calibri"/>
      <family val="2"/>
      <scheme val="minor"/>
    </font>
    <font>
      <b/>
      <sz val="16"/>
      <color theme="0"/>
      <name val="Calibri"/>
      <family val="2"/>
      <scheme val="minor"/>
    </font>
    <font>
      <u/>
      <sz val="11"/>
      <color theme="10"/>
      <name val="Calibri"/>
      <family val="2"/>
      <scheme val="minor"/>
    </font>
    <font>
      <b/>
      <sz val="10"/>
      <name val="Calibri"/>
      <family val="2"/>
      <scheme val="minor"/>
    </font>
    <font>
      <b/>
      <sz val="9"/>
      <color theme="0"/>
      <name val="Calibri"/>
      <family val="2"/>
      <scheme val="minor"/>
    </font>
    <font>
      <b/>
      <sz val="10"/>
      <color theme="0"/>
      <name val="Arial"/>
      <family val="2"/>
    </font>
    <font>
      <sz val="13"/>
      <name val="Arial"/>
      <family val="2"/>
    </font>
    <font>
      <sz val="11"/>
      <name val="Arial"/>
      <family val="2"/>
    </font>
    <font>
      <sz val="12"/>
      <name val="Arial"/>
      <family val="2"/>
    </font>
    <font>
      <sz val="11"/>
      <name val="Calibri"/>
      <family val="2"/>
      <scheme val="minor"/>
    </font>
    <font>
      <b/>
      <sz val="11"/>
      <color rgb="FF002060"/>
      <name val="Calibri"/>
      <family val="2"/>
      <scheme val="minor"/>
    </font>
    <font>
      <b/>
      <sz val="11"/>
      <color theme="0"/>
      <name val="Arial"/>
      <family val="2"/>
    </font>
    <font>
      <b/>
      <sz val="10"/>
      <color theme="3"/>
      <name val="Arial"/>
      <family val="2"/>
    </font>
    <font>
      <sz val="7"/>
      <name val="Arial"/>
      <family val="2"/>
    </font>
  </fonts>
  <fills count="17">
    <fill>
      <patternFill patternType="none"/>
    </fill>
    <fill>
      <patternFill patternType="gray125"/>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
      <patternFill patternType="solid">
        <fgColor theme="3"/>
        <bgColor indexed="64"/>
      </patternFill>
    </fill>
    <fill>
      <patternFill patternType="solid">
        <fgColor rgb="FF92D050"/>
        <bgColor indexed="64"/>
      </patternFill>
    </fill>
  </fills>
  <borders count="65">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auto="1"/>
      </left>
      <right style="thin">
        <color auto="1"/>
      </right>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ck">
        <color auto="1"/>
      </left>
      <right/>
      <top style="thick">
        <color auto="1"/>
      </top>
      <bottom style="thick">
        <color auto="1"/>
      </bottom>
      <diagonal/>
    </border>
    <border>
      <left style="thick">
        <color rgb="FFC00000"/>
      </left>
      <right style="thick">
        <color rgb="FFC00000"/>
      </right>
      <top/>
      <bottom/>
      <diagonal/>
    </border>
    <border>
      <left style="thick">
        <color rgb="FFC00000"/>
      </left>
      <right style="thick">
        <color rgb="FFC00000"/>
      </right>
      <top/>
      <bottom style="thick">
        <color rgb="FFC00000"/>
      </bottom>
      <diagonal/>
    </border>
  </borders>
  <cellStyleXfs count="30">
    <xf numFmtId="0" fontId="0" fillId="0" borderId="0"/>
    <xf numFmtId="0" fontId="2" fillId="0" borderId="0"/>
    <xf numFmtId="9" fontId="2" fillId="0" borderId="0"/>
    <xf numFmtId="0" fontId="2" fillId="0" borderId="0"/>
    <xf numFmtId="0" fontId="8" fillId="0" borderId="0"/>
    <xf numFmtId="0" fontId="2" fillId="0" borderId="0"/>
    <xf numFmtId="167" fontId="2" fillId="0" borderId="0"/>
    <xf numFmtId="9" fontId="2" fillId="0" borderId="0"/>
    <xf numFmtId="43" fontId="2" fillId="0" borderId="0"/>
    <xf numFmtId="165" fontId="13" fillId="0" borderId="0"/>
    <xf numFmtId="0" fontId="16" fillId="0" borderId="0"/>
    <xf numFmtId="168" fontId="1" fillId="0" borderId="0"/>
    <xf numFmtId="0" fontId="17" fillId="0" borderId="0"/>
    <xf numFmtId="0" fontId="18" fillId="3" borderId="0"/>
    <xf numFmtId="0" fontId="1" fillId="4" borderId="0"/>
    <xf numFmtId="0" fontId="1" fillId="5" borderId="0"/>
    <xf numFmtId="0" fontId="1" fillId="6" borderId="0"/>
    <xf numFmtId="0" fontId="1" fillId="7" borderId="0"/>
    <xf numFmtId="0" fontId="1" fillId="8" borderId="0"/>
    <xf numFmtId="0" fontId="1" fillId="9" borderId="0"/>
    <xf numFmtId="43" fontId="2" fillId="0" borderId="0"/>
    <xf numFmtId="168" fontId="1" fillId="0" borderId="0"/>
    <xf numFmtId="43" fontId="2" fillId="0" borderId="0"/>
    <xf numFmtId="0" fontId="21"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273">
    <xf numFmtId="0" fontId="0" fillId="0" borderId="0" xfId="0"/>
    <xf numFmtId="0" fontId="2" fillId="2" borderId="0" xfId="1" applyFill="1" applyAlignment="1">
      <alignment vertical="center"/>
    </xf>
    <xf numFmtId="0" fontId="2" fillId="2" borderId="0" xfId="1" applyFill="1"/>
    <xf numFmtId="0" fontId="4" fillId="2" borderId="0" xfId="1" applyFont="1" applyFill="1" applyAlignment="1">
      <alignment horizontal="right" vertical="center" textRotation="90"/>
    </xf>
    <xf numFmtId="0" fontId="4" fillId="2" borderId="11" xfId="1" applyFont="1" applyFill="1" applyBorder="1" applyAlignment="1">
      <alignment horizontal="right" vertical="center" textRotation="90"/>
    </xf>
    <xf numFmtId="0" fontId="5" fillId="2" borderId="2" xfId="1" applyFont="1" applyFill="1" applyBorder="1" applyAlignment="1">
      <alignment horizontal="center" vertical="center"/>
    </xf>
    <xf numFmtId="0" fontId="2" fillId="2" borderId="6" xfId="1" applyFill="1" applyBorder="1"/>
    <xf numFmtId="0" fontId="2" fillId="2" borderId="21" xfId="1" applyFill="1" applyBorder="1"/>
    <xf numFmtId="0" fontId="2" fillId="2" borderId="7" xfId="1" applyFill="1" applyBorder="1"/>
    <xf numFmtId="0" fontId="4" fillId="2" borderId="3" xfId="1" applyFont="1" applyFill="1" applyBorder="1" applyAlignment="1">
      <alignment horizontal="right" vertical="center"/>
    </xf>
    <xf numFmtId="0" fontId="4" fillId="2" borderId="0" xfId="1" applyFont="1" applyFill="1" applyAlignment="1">
      <alignment vertical="center"/>
    </xf>
    <xf numFmtId="0" fontId="4" fillId="2" borderId="0" xfId="1" applyFont="1" applyFill="1" applyAlignment="1">
      <alignment horizontal="right" vertical="center"/>
    </xf>
    <xf numFmtId="0" fontId="5" fillId="2" borderId="20" xfId="1" applyFont="1" applyFill="1" applyBorder="1" applyAlignment="1">
      <alignment vertical="center"/>
    </xf>
    <xf numFmtId="2" fontId="5" fillId="2" borderId="19" xfId="1" applyNumberFormat="1" applyFont="1" applyFill="1" applyBorder="1" applyAlignment="1">
      <alignment horizontal="right" vertical="center"/>
    </xf>
    <xf numFmtId="0" fontId="5" fillId="2" borderId="19" xfId="1" applyFont="1" applyFill="1" applyBorder="1" applyAlignment="1">
      <alignment vertical="center"/>
    </xf>
    <xf numFmtId="0" fontId="5" fillId="2" borderId="19" xfId="1" applyFont="1" applyFill="1" applyBorder="1" applyAlignment="1">
      <alignment horizontal="left" vertical="center"/>
    </xf>
    <xf numFmtId="1" fontId="5" fillId="2" borderId="19" xfId="1" applyNumberFormat="1" applyFont="1" applyFill="1" applyBorder="1" applyAlignment="1">
      <alignment horizontal="right" vertical="center"/>
    </xf>
    <xf numFmtId="0" fontId="5" fillId="2" borderId="18" xfId="1" applyFont="1" applyFill="1" applyBorder="1" applyAlignment="1">
      <alignment vertical="center"/>
    </xf>
    <xf numFmtId="0" fontId="5" fillId="2" borderId="3" xfId="1" applyFont="1" applyFill="1" applyBorder="1" applyAlignment="1">
      <alignment vertical="center"/>
    </xf>
    <xf numFmtId="2" fontId="5" fillId="2" borderId="0" xfId="1" applyNumberFormat="1" applyFont="1" applyFill="1" applyAlignment="1">
      <alignment horizontal="right" vertical="center"/>
    </xf>
    <xf numFmtId="164" fontId="5" fillId="2" borderId="0" xfId="1" applyNumberFormat="1" applyFont="1" applyFill="1" applyAlignment="1">
      <alignment vertical="center"/>
    </xf>
    <xf numFmtId="0" fontId="5" fillId="2" borderId="0" xfId="1" applyFont="1" applyFill="1" applyAlignment="1">
      <alignment vertical="center"/>
    </xf>
    <xf numFmtId="1" fontId="5" fillId="2" borderId="0" xfId="1" applyNumberFormat="1" applyFont="1" applyFill="1" applyAlignment="1">
      <alignment horizontal="right" vertical="center"/>
    </xf>
    <xf numFmtId="0" fontId="5" fillId="2" borderId="11" xfId="1" applyFont="1" applyFill="1" applyBorder="1" applyAlignment="1">
      <alignment vertical="center"/>
    </xf>
    <xf numFmtId="0" fontId="5" fillId="2" borderId="0" xfId="1" applyFont="1" applyFill="1" applyAlignment="1">
      <alignment horizontal="right" vertical="center"/>
    </xf>
    <xf numFmtId="1" fontId="5" fillId="2" borderId="0" xfId="1" applyNumberFormat="1" applyFont="1" applyFill="1" applyAlignment="1">
      <alignment vertical="center"/>
    </xf>
    <xf numFmtId="0" fontId="2" fillId="2" borderId="11" xfId="1" applyFill="1" applyBorder="1" applyAlignment="1">
      <alignment vertical="center"/>
    </xf>
    <xf numFmtId="2" fontId="5" fillId="2" borderId="0" xfId="1" applyNumberFormat="1" applyFont="1" applyFill="1" applyAlignment="1">
      <alignment vertical="center"/>
    </xf>
    <xf numFmtId="1" fontId="5" fillId="2" borderId="0" xfId="1" applyNumberFormat="1" applyFont="1" applyFill="1" applyAlignment="1">
      <alignment horizontal="left" vertical="center"/>
    </xf>
    <xf numFmtId="0" fontId="2" fillId="2" borderId="3" xfId="1" applyFill="1" applyBorder="1" applyAlignment="1">
      <alignment vertical="center"/>
    </xf>
    <xf numFmtId="0" fontId="5" fillId="2" borderId="1" xfId="1" applyFont="1" applyFill="1" applyBorder="1" applyAlignment="1">
      <alignment vertical="center"/>
    </xf>
    <xf numFmtId="0" fontId="2" fillId="2" borderId="2" xfId="1" applyFill="1" applyBorder="1" applyAlignment="1">
      <alignment vertical="center"/>
    </xf>
    <xf numFmtId="0" fontId="5" fillId="2" borderId="2" xfId="1" applyFont="1" applyFill="1" applyBorder="1" applyAlignment="1">
      <alignment vertical="center"/>
    </xf>
    <xf numFmtId="0" fontId="5" fillId="2" borderId="10" xfId="1" applyFont="1" applyFill="1" applyBorder="1" applyAlignment="1">
      <alignment vertical="center"/>
    </xf>
    <xf numFmtId="0" fontId="6" fillId="2" borderId="3" xfId="1" applyFont="1" applyFill="1" applyBorder="1" applyAlignment="1">
      <alignment vertical="center"/>
    </xf>
    <xf numFmtId="0" fontId="12" fillId="2" borderId="3" xfId="1" applyFont="1" applyFill="1" applyBorder="1" applyAlignment="1">
      <alignment vertical="center"/>
    </xf>
    <xf numFmtId="1" fontId="12" fillId="2" borderId="0" xfId="1" applyNumberFormat="1" applyFont="1" applyFill="1" applyAlignment="1">
      <alignment horizontal="left" vertical="center"/>
    </xf>
    <xf numFmtId="0" fontId="2" fillId="2" borderId="18" xfId="1" applyFill="1" applyBorder="1" applyAlignment="1">
      <alignment vertical="center"/>
    </xf>
    <xf numFmtId="0" fontId="6" fillId="2" borderId="20" xfId="1" applyFont="1" applyFill="1" applyBorder="1" applyAlignment="1">
      <alignment vertical="center"/>
    </xf>
    <xf numFmtId="0" fontId="5" fillId="2" borderId="3" xfId="1" applyFont="1" applyFill="1" applyBorder="1" applyAlignment="1">
      <alignment horizontal="left" vertical="center"/>
    </xf>
    <xf numFmtId="0" fontId="2" fillId="2" borderId="0" xfId="1" applyFill="1" applyAlignment="1">
      <alignment horizontal="right" vertical="center"/>
    </xf>
    <xf numFmtId="0" fontId="2" fillId="10" borderId="21" xfId="1" applyFill="1" applyBorder="1"/>
    <xf numFmtId="0" fontId="6" fillId="2" borderId="19" xfId="1" applyFont="1" applyFill="1" applyBorder="1" applyAlignment="1">
      <alignment vertical="center"/>
    </xf>
    <xf numFmtId="0" fontId="6" fillId="2" borderId="18" xfId="1" applyFont="1" applyFill="1" applyBorder="1" applyAlignment="1">
      <alignment vertical="center"/>
    </xf>
    <xf numFmtId="0" fontId="2" fillId="2" borderId="19" xfId="1" applyFill="1" applyBorder="1" applyAlignment="1">
      <alignment vertical="center"/>
    </xf>
    <xf numFmtId="49" fontId="5" fillId="2" borderId="3" xfId="1" applyNumberFormat="1" applyFont="1" applyFill="1" applyBorder="1" applyAlignment="1">
      <alignment vertical="center"/>
    </xf>
    <xf numFmtId="49" fontId="5" fillId="2" borderId="0" xfId="1" applyNumberFormat="1" applyFont="1" applyFill="1" applyAlignment="1">
      <alignment vertical="center"/>
    </xf>
    <xf numFmtId="0" fontId="3" fillId="2" borderId="0" xfId="1" applyFont="1" applyFill="1" applyAlignment="1">
      <alignment vertical="center"/>
    </xf>
    <xf numFmtId="1" fontId="2" fillId="2" borderId="0" xfId="1" applyNumberFormat="1" applyFill="1" applyAlignment="1">
      <alignment vertical="center"/>
    </xf>
    <xf numFmtId="0" fontId="5" fillId="2" borderId="0" xfId="1" applyFont="1" applyFill="1" applyAlignment="1">
      <alignment horizontal="left" vertical="center"/>
    </xf>
    <xf numFmtId="2" fontId="5"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1" xfId="0" applyFill="1" applyBorder="1" applyAlignment="1">
      <alignment vertical="center" wrapText="1"/>
    </xf>
    <xf numFmtId="14" fontId="5" fillId="2" borderId="10" xfId="1" applyNumberFormat="1" applyFont="1" applyFill="1" applyBorder="1" applyAlignment="1">
      <alignment horizontal="left" vertical="center"/>
    </xf>
    <xf numFmtId="0" fontId="15" fillId="2" borderId="3" xfId="1" applyFont="1" applyFill="1" applyBorder="1" applyAlignment="1">
      <alignment vertical="center"/>
    </xf>
    <xf numFmtId="0" fontId="15" fillId="2" borderId="0" xfId="1" applyFont="1" applyFill="1" applyAlignment="1">
      <alignment vertical="center"/>
    </xf>
    <xf numFmtId="0" fontId="2" fillId="2" borderId="14" xfId="1" applyFill="1" applyBorder="1"/>
    <xf numFmtId="0" fontId="19" fillId="13" borderId="0" xfId="1" applyFont="1" applyFill="1" applyAlignment="1">
      <alignment vertical="center"/>
    </xf>
    <xf numFmtId="0" fontId="6" fillId="2" borderId="0" xfId="1" applyFont="1" applyFill="1" applyAlignment="1">
      <alignment vertical="center"/>
    </xf>
    <xf numFmtId="0" fontId="2" fillId="2" borderId="0" xfId="1" applyFill="1" applyAlignment="1">
      <alignment horizontal="left"/>
    </xf>
    <xf numFmtId="0" fontId="2" fillId="2" borderId="0" xfId="1" applyFill="1" applyAlignment="1">
      <alignment horizontal="left" vertical="center"/>
    </xf>
    <xf numFmtId="0" fontId="2" fillId="2" borderId="5" xfId="1" applyFill="1" applyBorder="1" applyAlignment="1">
      <alignment vertical="center"/>
    </xf>
    <xf numFmtId="0" fontId="5" fillId="2" borderId="14" xfId="1" applyFont="1" applyFill="1" applyBorder="1" applyAlignment="1">
      <alignment vertical="center"/>
    </xf>
    <xf numFmtId="0" fontId="2" fillId="2" borderId="5" xfId="1" applyFill="1" applyBorder="1"/>
    <xf numFmtId="0" fontId="0" fillId="2" borderId="0" xfId="0" applyFill="1" applyAlignment="1">
      <alignment vertical="center" textRotation="90"/>
    </xf>
    <xf numFmtId="0" fontId="2" fillId="12" borderId="0" xfId="1" applyFill="1"/>
    <xf numFmtId="0" fontId="19" fillId="12" borderId="0" xfId="1" applyFont="1" applyFill="1" applyAlignment="1">
      <alignment vertical="center"/>
    </xf>
    <xf numFmtId="0" fontId="2" fillId="12" borderId="0" xfId="1" applyFill="1" applyAlignment="1">
      <alignment vertical="center"/>
    </xf>
    <xf numFmtId="0" fontId="19" fillId="11" borderId="0" xfId="1" applyFont="1" applyFill="1" applyAlignment="1">
      <alignment vertical="center"/>
    </xf>
    <xf numFmtId="0" fontId="10" fillId="11" borderId="0" xfId="1" applyFont="1" applyFill="1" applyAlignment="1">
      <alignment vertical="center"/>
    </xf>
    <xf numFmtId="0" fontId="2" fillId="11" borderId="15" xfId="1" applyFill="1" applyBorder="1"/>
    <xf numFmtId="0" fontId="2" fillId="11" borderId="17" xfId="1" applyFill="1" applyBorder="1" applyAlignment="1">
      <alignment vertical="center"/>
    </xf>
    <xf numFmtId="0" fontId="2" fillId="11" borderId="16" xfId="1" applyFill="1" applyBorder="1" applyAlignment="1">
      <alignment vertical="center"/>
    </xf>
    <xf numFmtId="0" fontId="2" fillId="11" borderId="16" xfId="1" applyFill="1" applyBorder="1"/>
    <xf numFmtId="0" fontId="10" fillId="11" borderId="5" xfId="1" applyFont="1" applyFill="1" applyBorder="1" applyAlignment="1">
      <alignment vertical="center"/>
    </xf>
    <xf numFmtId="0" fontId="10" fillId="11" borderId="0" xfId="1" applyFont="1" applyFill="1"/>
    <xf numFmtId="0" fontId="10" fillId="11" borderId="14" xfId="1" applyFont="1" applyFill="1" applyBorder="1"/>
    <xf numFmtId="0" fontId="19" fillId="11" borderId="0" xfId="1" applyFont="1" applyFill="1" applyAlignment="1">
      <alignment horizontal="right" vertical="center"/>
    </xf>
    <xf numFmtId="0" fontId="10" fillId="2" borderId="0" xfId="1" applyFont="1" applyFill="1"/>
    <xf numFmtId="0" fontId="10" fillId="2" borderId="5" xfId="1" applyFont="1" applyFill="1" applyBorder="1"/>
    <xf numFmtId="14" fontId="19" fillId="12" borderId="14" xfId="1" applyNumberFormat="1" applyFont="1" applyFill="1" applyBorder="1" applyAlignment="1">
      <alignment horizontal="left" vertical="center"/>
    </xf>
    <xf numFmtId="0" fontId="12" fillId="2" borderId="0" xfId="1" applyFont="1" applyFill="1" applyAlignment="1">
      <alignment vertical="center"/>
    </xf>
    <xf numFmtId="0" fontId="12" fillId="2" borderId="0" xfId="1" applyFont="1" applyFill="1" applyAlignment="1">
      <alignment horizontal="right" vertical="center"/>
    </xf>
    <xf numFmtId="0" fontId="12" fillId="2" borderId="0" xfId="1" applyFont="1" applyFill="1" applyAlignment="1">
      <alignment horizontal="left" vertical="center"/>
    </xf>
    <xf numFmtId="0" fontId="19" fillId="12" borderId="0" xfId="1" applyFont="1" applyFill="1" applyAlignment="1">
      <alignment horizontal="right" vertical="center"/>
    </xf>
    <xf numFmtId="1" fontId="5" fillId="0" borderId="0" xfId="1" applyNumberFormat="1" applyFont="1" applyAlignment="1">
      <alignment vertical="center"/>
    </xf>
    <xf numFmtId="0" fontId="0" fillId="2" borderId="0" xfId="0" applyFill="1" applyAlignment="1">
      <alignment horizontal="left" vertical="center"/>
    </xf>
    <xf numFmtId="0" fontId="19" fillId="2" borderId="0" xfId="1" applyFont="1" applyFill="1" applyAlignment="1">
      <alignment vertical="center"/>
    </xf>
    <xf numFmtId="0" fontId="21" fillId="2" borderId="0" xfId="23" applyFill="1"/>
    <xf numFmtId="0" fontId="19" fillId="2" borderId="0" xfId="0" applyFont="1" applyFill="1"/>
    <xf numFmtId="0" fontId="22" fillId="2" borderId="0" xfId="1" applyFont="1" applyFill="1"/>
    <xf numFmtId="0" fontId="9" fillId="2" borderId="0" xfId="1" applyFont="1" applyFill="1"/>
    <xf numFmtId="165" fontId="5" fillId="2" borderId="0" xfId="1" applyNumberFormat="1" applyFont="1" applyFill="1" applyAlignment="1">
      <alignment horizontal="right" vertical="center"/>
    </xf>
    <xf numFmtId="165" fontId="5" fillId="2" borderId="0" xfId="1" applyNumberFormat="1" applyFont="1" applyFill="1" applyAlignment="1">
      <alignment horizontal="center" vertical="center"/>
    </xf>
    <xf numFmtId="165" fontId="2" fillId="2" borderId="0" xfId="9" applyFont="1" applyFill="1" applyAlignment="1">
      <alignment vertical="center"/>
    </xf>
    <xf numFmtId="165" fontId="2" fillId="2" borderId="0" xfId="9" applyFont="1" applyFill="1" applyAlignment="1">
      <alignment horizontal="left" vertical="center"/>
    </xf>
    <xf numFmtId="165" fontId="25" fillId="2" borderId="0" xfId="9" applyFont="1" applyFill="1" applyAlignment="1">
      <alignment vertical="center"/>
    </xf>
    <xf numFmtId="0" fontId="0" fillId="2" borderId="0" xfId="0" quotePrefix="1" applyFill="1" applyAlignment="1">
      <alignment horizontal="left" vertical="center"/>
    </xf>
    <xf numFmtId="165" fontId="26" fillId="2" borderId="0" xfId="9" applyFont="1" applyFill="1" applyAlignment="1">
      <alignment vertical="center"/>
    </xf>
    <xf numFmtId="165" fontId="27" fillId="2" borderId="0" xfId="9" applyFont="1" applyFill="1" applyAlignment="1">
      <alignment vertical="center"/>
    </xf>
    <xf numFmtId="0" fontId="28" fillId="2" borderId="0" xfId="0" applyFont="1" applyFill="1" applyAlignment="1">
      <alignment horizontal="left" vertical="center"/>
    </xf>
    <xf numFmtId="0" fontId="2" fillId="2" borderId="0" xfId="0" applyFont="1" applyFill="1" applyAlignment="1" applyProtection="1">
      <alignment horizontal="left" vertical="center"/>
      <protection locked="0"/>
    </xf>
    <xf numFmtId="0" fontId="2" fillId="2" borderId="0" xfId="0" applyFont="1" applyFill="1" applyAlignment="1">
      <alignment horizontal="left" vertical="center"/>
    </xf>
    <xf numFmtId="0" fontId="29" fillId="2" borderId="0" xfId="0" applyFont="1" applyFill="1" applyAlignment="1">
      <alignment horizontal="center" vertical="center"/>
    </xf>
    <xf numFmtId="165" fontId="30" fillId="2" borderId="0" xfId="9" applyFont="1" applyFill="1" applyAlignment="1">
      <alignment horizontal="center" vertical="center"/>
    </xf>
    <xf numFmtId="0" fontId="31" fillId="2" borderId="0" xfId="3" applyFont="1" applyFill="1" applyAlignment="1">
      <alignment horizontal="center"/>
    </xf>
    <xf numFmtId="0" fontId="4" fillId="2" borderId="0" xfId="1" applyFont="1" applyFill="1" applyAlignment="1">
      <alignment horizontal="left" vertical="center" textRotation="90"/>
    </xf>
    <xf numFmtId="165" fontId="24" fillId="2" borderId="0" xfId="9" applyFont="1" applyFill="1" applyAlignment="1">
      <alignment vertical="center" wrapText="1"/>
    </xf>
    <xf numFmtId="165" fontId="5" fillId="14" borderId="0" xfId="1" applyNumberFormat="1" applyFont="1" applyFill="1" applyAlignment="1">
      <alignment horizontal="right" vertical="center"/>
    </xf>
    <xf numFmtId="0" fontId="5" fillId="14" borderId="0" xfId="1" applyFont="1" applyFill="1" applyAlignment="1">
      <alignment horizontal="left" vertical="center"/>
    </xf>
    <xf numFmtId="165" fontId="5" fillId="14" borderId="0" xfId="1" applyNumberFormat="1" applyFont="1" applyFill="1" applyAlignment="1">
      <alignment horizontal="left" vertical="center"/>
    </xf>
    <xf numFmtId="1" fontId="5" fillId="14" borderId="0" xfId="1" applyNumberFormat="1" applyFont="1" applyFill="1" applyAlignment="1">
      <alignment horizontal="left" vertical="center"/>
    </xf>
    <xf numFmtId="14" fontId="19" fillId="14" borderId="14" xfId="1" applyNumberFormat="1" applyFont="1" applyFill="1" applyBorder="1" applyAlignment="1">
      <alignment horizontal="left" vertical="center"/>
    </xf>
    <xf numFmtId="164" fontId="5" fillId="2" borderId="0" xfId="1" applyNumberFormat="1" applyFont="1" applyFill="1" applyAlignment="1">
      <alignment horizontal="left" vertical="center"/>
    </xf>
    <xf numFmtId="165" fontId="6" fillId="14" borderId="0" xfId="1" applyNumberFormat="1" applyFont="1" applyFill="1" applyAlignment="1">
      <alignment horizontal="left" vertical="center" shrinkToFit="1"/>
    </xf>
    <xf numFmtId="165" fontId="19" fillId="14" borderId="0" xfId="1" applyNumberFormat="1" applyFont="1" applyFill="1" applyAlignment="1">
      <alignment vertical="center"/>
    </xf>
    <xf numFmtId="166" fontId="5" fillId="2" borderId="0" xfId="1" applyNumberFormat="1" applyFont="1" applyFill="1" applyAlignment="1">
      <alignment horizontal="right" vertical="center"/>
    </xf>
    <xf numFmtId="166" fontId="5" fillId="14" borderId="0" xfId="1" applyNumberFormat="1" applyFont="1" applyFill="1" applyAlignment="1">
      <alignment horizontal="right" vertical="center"/>
    </xf>
    <xf numFmtId="166" fontId="32" fillId="2" borderId="0" xfId="1" applyNumberFormat="1" applyFont="1" applyFill="1" applyAlignment="1">
      <alignment horizontal="left" vertical="center"/>
    </xf>
    <xf numFmtId="0" fontId="4" fillId="2" borderId="11" xfId="1" applyFont="1" applyFill="1" applyBorder="1" applyAlignment="1">
      <alignment horizontal="right" vertical="center" textRotation="90"/>
    </xf>
    <xf numFmtId="0" fontId="0" fillId="0" borderId="11" xfId="0" applyBorder="1"/>
    <xf numFmtId="0" fontId="11" fillId="2" borderId="22" xfId="0" applyFont="1" applyFill="1" applyBorder="1" applyAlignment="1">
      <alignment horizontal="center" vertical="center"/>
    </xf>
    <xf numFmtId="0" fontId="0" fillId="0" borderId="2" xfId="0" applyBorder="1"/>
    <xf numFmtId="0" fontId="0" fillId="0" borderId="22" xfId="0" applyBorder="1"/>
    <xf numFmtId="0" fontId="6" fillId="2" borderId="20" xfId="1" applyFont="1" applyFill="1" applyBorder="1" applyAlignment="1">
      <alignment vertical="center"/>
    </xf>
    <xf numFmtId="0" fontId="0" fillId="0" borderId="19" xfId="0" applyBorder="1"/>
    <xf numFmtId="0" fontId="14" fillId="2" borderId="1" xfId="0" applyFont="1" applyFill="1" applyBorder="1" applyAlignment="1">
      <alignment horizontal="center" wrapText="1"/>
    </xf>
    <xf numFmtId="0" fontId="6" fillId="2" borderId="2" xfId="1" applyFont="1" applyFill="1" applyBorder="1" applyAlignment="1">
      <alignment horizontal="center" vertical="center" shrinkToFit="1"/>
    </xf>
    <xf numFmtId="0" fontId="6" fillId="2" borderId="18" xfId="1" applyFont="1" applyFill="1" applyBorder="1" applyAlignment="1">
      <alignment horizontal="center" vertical="center"/>
    </xf>
    <xf numFmtId="0" fontId="0" fillId="0" borderId="18" xfId="0" applyBorder="1"/>
    <xf numFmtId="0" fontId="5" fillId="2" borderId="3" xfId="1" applyFont="1" applyFill="1" applyBorder="1" applyAlignment="1">
      <alignment vertical="center" wrapText="1"/>
    </xf>
    <xf numFmtId="0" fontId="2" fillId="2" borderId="0" xfId="1" applyFill="1"/>
    <xf numFmtId="0" fontId="0" fillId="0" borderId="3" xfId="0" applyBorder="1"/>
    <xf numFmtId="0" fontId="3" fillId="2" borderId="23" xfId="1" applyFont="1" applyFill="1" applyBorder="1" applyAlignment="1">
      <alignment horizontal="center" vertical="center"/>
    </xf>
    <xf numFmtId="0" fontId="0" fillId="0" borderId="4" xfId="0" applyBorder="1"/>
    <xf numFmtId="0" fontId="0" fillId="0" borderId="9" xfId="0" applyBorder="1"/>
    <xf numFmtId="0" fontId="4" fillId="2" borderId="9" xfId="1" applyFont="1" applyFill="1" applyBorder="1" applyAlignment="1">
      <alignment vertical="center" shrinkToFit="1"/>
    </xf>
    <xf numFmtId="0" fontId="7" fillId="2" borderId="23" xfId="1" applyFont="1" applyFill="1" applyBorder="1" applyAlignment="1">
      <alignment horizontal="center" vertical="center"/>
    </xf>
    <xf numFmtId="2" fontId="2" fillId="2" borderId="23" xfId="1" applyNumberFormat="1" applyFill="1" applyBorder="1" applyAlignment="1">
      <alignment horizontal="center" vertical="center"/>
    </xf>
    <xf numFmtId="0" fontId="2" fillId="2" borderId="0" xfId="1" applyFill="1" applyAlignment="1">
      <alignment vertical="center"/>
    </xf>
    <xf numFmtId="165" fontId="24" fillId="2" borderId="0" xfId="9" applyFont="1" applyFill="1" applyAlignment="1">
      <alignment horizontal="center" vertical="center" wrapText="1"/>
    </xf>
    <xf numFmtId="165" fontId="2" fillId="2" borderId="0" xfId="9" applyFont="1" applyFill="1" applyAlignment="1">
      <alignment horizontal="left" vertical="center"/>
    </xf>
    <xf numFmtId="0" fontId="5" fillId="2" borderId="0" xfId="1" applyFont="1" applyFill="1" applyAlignment="1">
      <alignment vertical="center" wrapText="1"/>
    </xf>
    <xf numFmtId="0" fontId="20" fillId="11" borderId="0" xfId="1" applyFont="1" applyFill="1" applyAlignment="1">
      <alignment horizontal="center" vertical="center"/>
    </xf>
    <xf numFmtId="165" fontId="19" fillId="14" borderId="0" xfId="1" applyNumberFormat="1" applyFont="1" applyFill="1" applyAlignment="1">
      <alignment horizontal="left" vertical="center" shrinkToFit="1"/>
    </xf>
    <xf numFmtId="2" fontId="19" fillId="14" borderId="0" xfId="1" applyNumberFormat="1" applyFont="1" applyFill="1" applyAlignment="1">
      <alignment horizontal="center" vertical="center"/>
    </xf>
    <xf numFmtId="0" fontId="6" fillId="2" borderId="0" xfId="1" applyFont="1" applyFill="1" applyAlignment="1">
      <alignment horizontal="center" vertical="center"/>
    </xf>
    <xf numFmtId="0" fontId="19" fillId="12" borderId="0" xfId="1" applyFont="1" applyFill="1" applyAlignment="1">
      <alignment horizontal="left" vertical="center"/>
    </xf>
    <xf numFmtId="0" fontId="4" fillId="2" borderId="0" xfId="1" applyFont="1" applyFill="1" applyAlignment="1">
      <alignment horizontal="left" vertical="center" textRotation="90"/>
    </xf>
    <xf numFmtId="0" fontId="23" fillId="11" borderId="8" xfId="1" applyFont="1" applyFill="1" applyBorder="1" applyAlignment="1">
      <alignment horizontal="center" vertical="center" wrapText="1"/>
    </xf>
    <xf numFmtId="0" fontId="0" fillId="0" borderId="8" xfId="0" applyBorder="1"/>
    <xf numFmtId="0" fontId="23" fillId="11" borderId="13" xfId="1" applyFont="1" applyFill="1" applyBorder="1" applyAlignment="1">
      <alignment horizontal="center" vertical="center" wrapText="1"/>
    </xf>
    <xf numFmtId="0" fontId="0" fillId="0" borderId="5" xfId="0" applyBorder="1"/>
    <xf numFmtId="0" fontId="0" fillId="0" borderId="13" xfId="0" applyBorder="1"/>
    <xf numFmtId="0" fontId="23" fillId="11" borderId="12" xfId="1" applyFont="1" applyFill="1" applyBorder="1" applyAlignment="1">
      <alignment horizontal="center" vertical="center" wrapText="1"/>
    </xf>
    <xf numFmtId="0" fontId="0" fillId="0" borderId="14" xfId="0" applyBorder="1"/>
    <xf numFmtId="0" fontId="0" fillId="0" borderId="12" xfId="0" applyBorder="1"/>
    <xf numFmtId="0" fontId="11" fillId="2" borderId="0" xfId="0" applyFont="1" applyFill="1" applyAlignment="1">
      <alignment horizontal="center" vertical="center"/>
    </xf>
    <xf numFmtId="165" fontId="19" fillId="15" borderId="0" xfId="1" applyNumberFormat="1" applyFont="1" applyFill="1" applyAlignment="1">
      <alignment vertical="center"/>
    </xf>
    <xf numFmtId="165" fontId="19" fillId="15" borderId="0" xfId="1" applyNumberFormat="1" applyFont="1" applyFill="1" applyAlignment="1">
      <alignment horizontal="left" vertical="center" shrinkToFit="1"/>
    </xf>
    <xf numFmtId="0" fontId="2" fillId="15" borderId="0" xfId="1" applyFill="1" applyAlignment="1">
      <alignment vertical="center"/>
    </xf>
    <xf numFmtId="0" fontId="2" fillId="15" borderId="0" xfId="1" applyFill="1"/>
    <xf numFmtId="2" fontId="19" fillId="15" borderId="0" xfId="1" applyNumberFormat="1" applyFont="1" applyFill="1" applyAlignment="1">
      <alignment horizontal="center" vertical="center"/>
    </xf>
    <xf numFmtId="0" fontId="19" fillId="11" borderId="24" xfId="1" applyFont="1" applyFill="1" applyBorder="1" applyAlignment="1">
      <alignment vertical="center"/>
    </xf>
    <xf numFmtId="0" fontId="19" fillId="16" borderId="25" xfId="1" applyFont="1" applyFill="1" applyBorder="1" applyAlignment="1">
      <alignment vertical="center"/>
    </xf>
    <xf numFmtId="0" fontId="19" fillId="16" borderId="26" xfId="1" applyFont="1" applyFill="1" applyBorder="1" applyAlignment="1">
      <alignment vertical="center"/>
    </xf>
    <xf numFmtId="0" fontId="2" fillId="16" borderId="27" xfId="1" applyFill="1" applyBorder="1"/>
    <xf numFmtId="0" fontId="2" fillId="2" borderId="28" xfId="1" applyFill="1" applyBorder="1" applyAlignment="1">
      <alignment vertical="center"/>
    </xf>
    <xf numFmtId="0" fontId="2" fillId="2" borderId="29" xfId="1" applyFill="1" applyBorder="1" applyAlignment="1">
      <alignment vertical="center"/>
    </xf>
    <xf numFmtId="0" fontId="2" fillId="2" borderId="30" xfId="1" applyFill="1" applyBorder="1" applyAlignment="1">
      <alignment vertical="center"/>
    </xf>
    <xf numFmtId="0" fontId="2" fillId="2" borderId="31" xfId="1" applyFill="1" applyBorder="1" applyAlignment="1">
      <alignment vertical="center"/>
    </xf>
    <xf numFmtId="0" fontId="2" fillId="2" borderId="32" xfId="1" applyFill="1" applyBorder="1" applyAlignment="1">
      <alignment vertical="center"/>
    </xf>
    <xf numFmtId="0" fontId="2" fillId="2" borderId="33" xfId="1" applyFill="1" applyBorder="1"/>
    <xf numFmtId="0" fontId="5" fillId="2" borderId="34" xfId="1" applyFont="1" applyFill="1" applyBorder="1" applyAlignment="1">
      <alignment vertical="center"/>
    </xf>
    <xf numFmtId="0" fontId="5" fillId="2" borderId="35" xfId="1" applyFont="1" applyFill="1" applyBorder="1" applyAlignment="1">
      <alignment horizontal="left" vertical="center"/>
    </xf>
    <xf numFmtId="0" fontId="5" fillId="2" borderId="36" xfId="1" applyFont="1" applyFill="1" applyBorder="1" applyAlignment="1">
      <alignment vertical="center"/>
    </xf>
    <xf numFmtId="0" fontId="2" fillId="2" borderId="37" xfId="1" applyFill="1" applyBorder="1"/>
    <xf numFmtId="164" fontId="5" fillId="2" borderId="35" xfId="1" applyNumberFormat="1" applyFont="1" applyFill="1" applyBorder="1" applyAlignment="1">
      <alignment horizontal="left" vertical="center"/>
    </xf>
    <xf numFmtId="0" fontId="2" fillId="2" borderId="38" xfId="1" applyFill="1" applyBorder="1"/>
    <xf numFmtId="0" fontId="2" fillId="2" borderId="39" xfId="1" applyFill="1" applyBorder="1"/>
    <xf numFmtId="0" fontId="2" fillId="2" borderId="40" xfId="1" applyFill="1" applyBorder="1"/>
    <xf numFmtId="0" fontId="2" fillId="16" borderId="27" xfId="1" applyFill="1" applyBorder="1" applyAlignment="1">
      <alignment vertical="center"/>
    </xf>
    <xf numFmtId="49" fontId="5" fillId="2" borderId="31" xfId="1" applyNumberFormat="1" applyFont="1" applyFill="1" applyBorder="1" applyAlignment="1">
      <alignment vertical="center"/>
    </xf>
    <xf numFmtId="49" fontId="5" fillId="2" borderId="32" xfId="1" applyNumberFormat="1" applyFont="1" applyFill="1" applyBorder="1" applyAlignment="1">
      <alignment vertical="center"/>
    </xf>
    <xf numFmtId="0" fontId="2" fillId="2" borderId="33" xfId="1" applyFill="1" applyBorder="1" applyAlignment="1">
      <alignment vertical="center"/>
    </xf>
    <xf numFmtId="1" fontId="5" fillId="2" borderId="35" xfId="1" applyNumberFormat="1" applyFont="1" applyFill="1" applyBorder="1" applyAlignment="1">
      <alignment horizontal="left" vertical="center"/>
    </xf>
    <xf numFmtId="49" fontId="5" fillId="2" borderId="36" xfId="1" applyNumberFormat="1" applyFont="1" applyFill="1" applyBorder="1" applyAlignment="1">
      <alignment vertical="center"/>
    </xf>
    <xf numFmtId="1" fontId="5" fillId="2" borderId="37" xfId="1" applyNumberFormat="1" applyFont="1" applyFill="1" applyBorder="1" applyAlignment="1">
      <alignment vertical="center"/>
    </xf>
    <xf numFmtId="0" fontId="15" fillId="2" borderId="34" xfId="1" applyFont="1" applyFill="1" applyBorder="1" applyAlignment="1">
      <alignment vertical="center"/>
    </xf>
    <xf numFmtId="166" fontId="15" fillId="2" borderId="0" xfId="1" applyNumberFormat="1" applyFont="1" applyFill="1" applyAlignment="1">
      <alignment horizontal="right" vertical="center"/>
    </xf>
    <xf numFmtId="0" fontId="6" fillId="2" borderId="36" xfId="1" applyFont="1" applyFill="1" applyBorder="1" applyAlignment="1">
      <alignment vertical="center"/>
    </xf>
    <xf numFmtId="0" fontId="2" fillId="2" borderId="37" xfId="1" applyFill="1" applyBorder="1" applyAlignment="1">
      <alignment vertical="center"/>
    </xf>
    <xf numFmtId="0" fontId="2" fillId="2" borderId="35" xfId="1" applyFill="1" applyBorder="1" applyAlignment="1">
      <alignment horizontal="left" vertical="center"/>
    </xf>
    <xf numFmtId="166" fontId="32" fillId="2" borderId="35" xfId="1" applyNumberFormat="1" applyFont="1" applyFill="1" applyBorder="1" applyAlignment="1">
      <alignment horizontal="left" vertical="center"/>
    </xf>
    <xf numFmtId="0" fontId="2" fillId="2" borderId="41" xfId="1" applyFill="1" applyBorder="1" applyAlignment="1">
      <alignment vertical="center"/>
    </xf>
    <xf numFmtId="0" fontId="2" fillId="2" borderId="42" xfId="1" applyFill="1" applyBorder="1" applyAlignment="1">
      <alignment vertical="center"/>
    </xf>
    <xf numFmtId="0" fontId="2" fillId="2" borderId="43" xfId="1" applyFill="1" applyBorder="1" applyAlignment="1">
      <alignment vertical="center"/>
    </xf>
    <xf numFmtId="0" fontId="19" fillId="11" borderId="44" xfId="1" applyFont="1" applyFill="1" applyBorder="1" applyAlignment="1">
      <alignment vertical="center"/>
    </xf>
    <xf numFmtId="0" fontId="5" fillId="2" borderId="35" xfId="1" applyFont="1" applyFill="1" applyBorder="1" applyAlignment="1">
      <alignment vertical="center"/>
    </xf>
    <xf numFmtId="0" fontId="5" fillId="2" borderId="41" xfId="1" applyFont="1" applyFill="1" applyBorder="1" applyAlignment="1">
      <alignment vertical="center"/>
    </xf>
    <xf numFmtId="166" fontId="5" fillId="2" borderId="42" xfId="1" applyNumberFormat="1" applyFont="1" applyFill="1" applyBorder="1" applyAlignment="1">
      <alignment horizontal="right" vertical="center"/>
    </xf>
    <xf numFmtId="0" fontId="5" fillId="2" borderId="43" xfId="1" applyFont="1" applyFill="1" applyBorder="1" applyAlignment="1">
      <alignment vertical="center"/>
    </xf>
    <xf numFmtId="0" fontId="19" fillId="16" borderId="25" xfId="1" applyFont="1" applyFill="1" applyBorder="1" applyAlignment="1">
      <alignment horizontal="left" vertical="center"/>
    </xf>
    <xf numFmtId="0" fontId="2" fillId="16" borderId="26" xfId="1" applyFill="1" applyBorder="1" applyAlignment="1">
      <alignment vertical="center"/>
    </xf>
    <xf numFmtId="0" fontId="2" fillId="2" borderId="32" xfId="1" applyFill="1" applyBorder="1"/>
    <xf numFmtId="0" fontId="4" fillId="2" borderId="45" xfId="1" applyFont="1" applyFill="1" applyBorder="1" applyAlignment="1">
      <alignment horizontal="left" vertical="center" textRotation="90"/>
    </xf>
    <xf numFmtId="0" fontId="2" fillId="2" borderId="46" xfId="1" applyFill="1" applyBorder="1" applyAlignment="1">
      <alignment horizontal="left" vertical="center"/>
    </xf>
    <xf numFmtId="0" fontId="2" fillId="2" borderId="47" xfId="1" applyFill="1" applyBorder="1" applyAlignment="1">
      <alignment horizontal="left"/>
    </xf>
    <xf numFmtId="0" fontId="5" fillId="2" borderId="37" xfId="1" applyFont="1" applyFill="1" applyBorder="1" applyAlignment="1">
      <alignment horizontal="left" vertical="center"/>
    </xf>
    <xf numFmtId="0" fontId="4" fillId="2" borderId="48" xfId="1" applyFont="1" applyFill="1" applyBorder="1" applyAlignment="1">
      <alignment horizontal="left" vertical="center" textRotation="90"/>
    </xf>
    <xf numFmtId="0" fontId="2" fillId="2" borderId="49" xfId="1" applyFill="1" applyBorder="1" applyAlignment="1">
      <alignment horizontal="left"/>
    </xf>
    <xf numFmtId="0" fontId="5" fillId="2" borderId="37" xfId="1" applyFont="1" applyFill="1" applyBorder="1" applyAlignment="1">
      <alignment vertical="center"/>
    </xf>
    <xf numFmtId="0" fontId="2" fillId="2" borderId="38" xfId="1" applyFill="1" applyBorder="1" applyAlignment="1">
      <alignment vertical="center"/>
    </xf>
    <xf numFmtId="0" fontId="2" fillId="2" borderId="39" xfId="1" applyFill="1" applyBorder="1" applyAlignment="1">
      <alignment vertical="center"/>
    </xf>
    <xf numFmtId="0" fontId="19" fillId="16" borderId="31" xfId="1" applyFont="1" applyFill="1" applyBorder="1" applyAlignment="1">
      <alignment horizontal="left" vertical="center"/>
    </xf>
    <xf numFmtId="0" fontId="2" fillId="16" borderId="32" xfId="1" applyFill="1" applyBorder="1"/>
    <xf numFmtId="0" fontId="2" fillId="16" borderId="33" xfId="1" applyFill="1" applyBorder="1"/>
    <xf numFmtId="0" fontId="2" fillId="2" borderId="31" xfId="1" applyFill="1" applyBorder="1"/>
    <xf numFmtId="0" fontId="15" fillId="2" borderId="36" xfId="1" applyFont="1" applyFill="1" applyBorder="1" applyAlignment="1">
      <alignment vertical="center"/>
    </xf>
    <xf numFmtId="0" fontId="4" fillId="2" borderId="50" xfId="1" applyFont="1" applyFill="1" applyBorder="1" applyAlignment="1">
      <alignment horizontal="left" vertical="center" textRotation="90"/>
    </xf>
    <xf numFmtId="0" fontId="2" fillId="2" borderId="51" xfId="1" applyFill="1" applyBorder="1" applyAlignment="1">
      <alignment horizontal="left" vertical="center"/>
    </xf>
    <xf numFmtId="0" fontId="2" fillId="2" borderId="52" xfId="1" applyFill="1" applyBorder="1" applyAlignment="1">
      <alignment horizontal="left"/>
    </xf>
    <xf numFmtId="0" fontId="19" fillId="11" borderId="28" xfId="1" applyFont="1" applyFill="1" applyBorder="1" applyAlignment="1">
      <alignment vertical="center"/>
    </xf>
    <xf numFmtId="0" fontId="10" fillId="11" borderId="30" xfId="1" applyFont="1" applyFill="1" applyBorder="1" applyAlignment="1">
      <alignment vertical="center"/>
    </xf>
    <xf numFmtId="0" fontId="2" fillId="2" borderId="35" xfId="1" applyFill="1" applyBorder="1" applyAlignment="1">
      <alignment vertical="center"/>
    </xf>
    <xf numFmtId="0" fontId="19" fillId="13" borderId="53" xfId="1" applyFont="1" applyFill="1" applyBorder="1" applyAlignment="1">
      <alignment vertical="center"/>
    </xf>
    <xf numFmtId="0" fontId="5" fillId="2" borderId="34" xfId="1" applyFont="1" applyFill="1" applyBorder="1" applyAlignment="1">
      <alignment horizontal="right" vertical="center"/>
    </xf>
    <xf numFmtId="0" fontId="5" fillId="2" borderId="54" xfId="1" applyFont="1" applyFill="1" applyBorder="1" applyAlignment="1">
      <alignment vertical="center"/>
    </xf>
    <xf numFmtId="0" fontId="2" fillId="2" borderId="55" xfId="1" applyFill="1" applyBorder="1" applyAlignment="1">
      <alignment vertical="center"/>
    </xf>
    <xf numFmtId="0" fontId="2" fillId="2" borderId="56" xfId="1" applyFill="1" applyBorder="1" applyAlignment="1">
      <alignment vertical="center"/>
    </xf>
    <xf numFmtId="1" fontId="5" fillId="2" borderId="35" xfId="1" applyNumberFormat="1" applyFont="1" applyFill="1" applyBorder="1" applyAlignment="1">
      <alignment horizontal="right" vertical="center"/>
    </xf>
    <xf numFmtId="0" fontId="5" fillId="2" borderId="57" xfId="1" applyFont="1" applyFill="1" applyBorder="1" applyAlignment="1">
      <alignment vertical="center"/>
    </xf>
    <xf numFmtId="0" fontId="2" fillId="2" borderId="58" xfId="1" applyFill="1" applyBorder="1" applyAlignment="1">
      <alignment vertical="center"/>
    </xf>
    <xf numFmtId="0" fontId="5" fillId="2" borderId="57" xfId="1" applyFont="1" applyFill="1" applyBorder="1" applyAlignment="1">
      <alignment vertical="center" wrapText="1"/>
    </xf>
    <xf numFmtId="0" fontId="2" fillId="2" borderId="58" xfId="1" applyFill="1" applyBorder="1" applyAlignment="1">
      <alignment vertical="center"/>
    </xf>
    <xf numFmtId="1" fontId="5" fillId="14" borderId="35" xfId="1" applyNumberFormat="1" applyFont="1" applyFill="1" applyBorder="1" applyAlignment="1">
      <alignment horizontal="left" vertical="center"/>
    </xf>
    <xf numFmtId="0" fontId="2" fillId="2" borderId="57" xfId="1" applyFill="1" applyBorder="1" applyAlignment="1">
      <alignment vertical="center"/>
    </xf>
    <xf numFmtId="0" fontId="5" fillId="14" borderId="35" xfId="1" applyFont="1" applyFill="1" applyBorder="1" applyAlignment="1">
      <alignment horizontal="left" vertical="center"/>
    </xf>
    <xf numFmtId="0" fontId="2" fillId="2" borderId="41" xfId="1" applyFill="1" applyBorder="1"/>
    <xf numFmtId="0" fontId="2" fillId="2" borderId="43" xfId="1" applyFill="1" applyBorder="1"/>
    <xf numFmtId="0" fontId="2" fillId="2" borderId="59" xfId="1" applyFill="1" applyBorder="1" applyAlignment="1">
      <alignment vertical="center"/>
    </xf>
    <xf numFmtId="0" fontId="2" fillId="2" borderId="60" xfId="1" applyFill="1" applyBorder="1" applyAlignment="1">
      <alignment vertical="center"/>
    </xf>
    <xf numFmtId="0" fontId="2" fillId="2" borderId="61" xfId="1" applyFill="1" applyBorder="1" applyAlignment="1">
      <alignment vertical="center"/>
    </xf>
    <xf numFmtId="0" fontId="19" fillId="2" borderId="0" xfId="1" applyFont="1" applyFill="1" applyAlignment="1">
      <alignment horizontal="right" vertical="center"/>
    </xf>
    <xf numFmtId="14" fontId="19" fillId="2" borderId="14" xfId="1" applyNumberFormat="1" applyFont="1" applyFill="1" applyBorder="1" applyAlignment="1">
      <alignment horizontal="left" vertical="center"/>
    </xf>
    <xf numFmtId="165" fontId="5" fillId="2" borderId="0" xfId="1" applyNumberFormat="1" applyFont="1" applyFill="1" applyAlignment="1">
      <alignment horizontal="left" vertical="center"/>
    </xf>
    <xf numFmtId="165" fontId="5" fillId="2" borderId="0" xfId="1" applyNumberFormat="1" applyFont="1" applyFill="1" applyAlignment="1">
      <alignment horizontal="left" vertical="center" shrinkToFit="1"/>
    </xf>
    <xf numFmtId="0" fontId="19" fillId="15" borderId="0" xfId="1" applyFont="1" applyFill="1" applyAlignment="1">
      <alignment horizontal="right" vertical="center"/>
    </xf>
    <xf numFmtId="0" fontId="19" fillId="15" borderId="0" xfId="1" applyFont="1" applyFill="1" applyAlignment="1">
      <alignment vertical="center"/>
    </xf>
    <xf numFmtId="0" fontId="20" fillId="15" borderId="0" xfId="1" applyFont="1" applyFill="1" applyAlignment="1">
      <alignment horizontal="center" vertical="center"/>
    </xf>
    <xf numFmtId="0" fontId="2" fillId="15" borderId="17" xfId="1" applyFill="1" applyBorder="1" applyAlignment="1">
      <alignment vertical="center"/>
    </xf>
    <xf numFmtId="0" fontId="2" fillId="15" borderId="16" xfId="1" applyFill="1" applyBorder="1" applyAlignment="1">
      <alignment vertical="center"/>
    </xf>
    <xf numFmtId="0" fontId="2" fillId="15" borderId="16" xfId="1" applyFill="1" applyBorder="1"/>
    <xf numFmtId="0" fontId="2" fillId="15" borderId="15" xfId="1" applyFill="1" applyBorder="1"/>
    <xf numFmtId="0" fontId="10" fillId="15" borderId="5" xfId="1" applyFont="1" applyFill="1" applyBorder="1" applyAlignment="1">
      <alignment vertical="center"/>
    </xf>
    <xf numFmtId="0" fontId="10" fillId="15" borderId="0" xfId="1" applyFont="1" applyFill="1"/>
    <xf numFmtId="0" fontId="10" fillId="15" borderId="14" xfId="1" applyFont="1" applyFill="1" applyBorder="1"/>
    <xf numFmtId="0" fontId="0" fillId="0" borderId="26" xfId="0" applyBorder="1"/>
    <xf numFmtId="0" fontId="4" fillId="2" borderId="62" xfId="1" applyFont="1" applyFill="1" applyBorder="1" applyAlignment="1">
      <alignment horizontal="left" vertical="center" textRotation="90"/>
    </xf>
    <xf numFmtId="0" fontId="0" fillId="0" borderId="48" xfId="0" applyBorder="1"/>
    <xf numFmtId="0" fontId="0" fillId="0" borderId="32" xfId="0" applyBorder="1"/>
    <xf numFmtId="0" fontId="0" fillId="0" borderId="50" xfId="0" applyBorder="1"/>
    <xf numFmtId="0" fontId="5" fillId="2" borderId="28" xfId="1" applyFont="1" applyFill="1" applyBorder="1" applyAlignment="1">
      <alignment vertical="center"/>
    </xf>
    <xf numFmtId="0" fontId="2" fillId="2" borderId="30" xfId="1" applyFill="1" applyBorder="1"/>
    <xf numFmtId="0" fontId="2" fillId="2" borderId="35" xfId="1" applyFill="1" applyBorder="1"/>
    <xf numFmtId="0" fontId="5" fillId="2" borderId="63" xfId="1" applyFont="1" applyFill="1" applyBorder="1" applyAlignment="1">
      <alignment vertical="center" wrapText="1"/>
    </xf>
    <xf numFmtId="0" fontId="0" fillId="0" borderId="58" xfId="0" applyBorder="1"/>
    <xf numFmtId="0" fontId="0" fillId="0" borderId="57" xfId="0" applyBorder="1"/>
    <xf numFmtId="0" fontId="5" fillId="2" borderId="64" xfId="1" applyFont="1" applyFill="1" applyBorder="1" applyAlignment="1">
      <alignment vertical="center" wrapText="1"/>
    </xf>
    <xf numFmtId="0" fontId="2" fillId="2" borderId="42" xfId="1" applyFill="1" applyBorder="1"/>
    <xf numFmtId="0" fontId="0" fillId="0" borderId="59" xfId="0" applyBorder="1"/>
    <xf numFmtId="0" fontId="0" fillId="0" borderId="60" xfId="0" applyBorder="1"/>
    <xf numFmtId="0" fontId="0" fillId="0" borderId="61" xfId="0" applyBorder="1"/>
  </cellXfs>
  <cellStyles count="30">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Hiperlink" xfId="23" builtinId="8"/>
    <cellStyle name="Moeda 2" xfId="6" xr:uid="{00000000-0005-0000-0000-00002F000000}"/>
    <cellStyle name="Moeda 3" xfId="11" xr:uid="{00000000-0005-0000-0000-000034000000}"/>
    <cellStyle name="Moeda 3 2" xfId="21" xr:uid="{00000000-0005-0000-0000-00003E000000}"/>
    <cellStyle name="Moeda 3 2 2" xfId="28" xr:uid="{00000000-0005-0000-0000-000045000000}"/>
    <cellStyle name="Moeda 3 3" xfId="26" xr:uid="{00000000-0005-0000-0000-000043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9" xr:uid="{00000000-0005-0000-0000-000046000000}"/>
    <cellStyle name="Vírgula 2 2 3" xfId="27" xr:uid="{00000000-0005-0000-0000-000044000000}"/>
    <cellStyle name="Vírgula 2 3" xfId="25" xr:uid="{00000000-0005-0000-0000-000042000000}"/>
    <cellStyle name="Vírgula 2 4" xfId="24" xr:uid="{00000000-0005-0000-0000-000041000000}"/>
  </cellStyles>
  <dxfs count="96">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5.jpeg"/><Relationship Id="rId3" Type="http://schemas.openxmlformats.org/officeDocument/2006/relationships/image" Target="../media/image11.png"/><Relationship Id="rId7" Type="http://schemas.openxmlformats.org/officeDocument/2006/relationships/image" Target="../media/image8.png"/><Relationship Id="rId12" Type="http://schemas.openxmlformats.org/officeDocument/2006/relationships/image" Target="../media/image14.png"/><Relationship Id="rId2" Type="http://schemas.openxmlformats.org/officeDocument/2006/relationships/image" Target="../media/image3.png"/><Relationship Id="rId1" Type="http://schemas.openxmlformats.org/officeDocument/2006/relationships/image" Target="../media/image10.png"/><Relationship Id="rId6" Type="http://schemas.openxmlformats.org/officeDocument/2006/relationships/image" Target="../media/image13.png"/><Relationship Id="rId11" Type="http://schemas.openxmlformats.org/officeDocument/2006/relationships/image" Target="../media/image6.png"/><Relationship Id="rId5" Type="http://schemas.openxmlformats.org/officeDocument/2006/relationships/image" Target="../media/image4.png"/><Relationship Id="rId10" Type="http://schemas.openxmlformats.org/officeDocument/2006/relationships/image" Target="../media/image1.png"/><Relationship Id="rId4" Type="http://schemas.openxmlformats.org/officeDocument/2006/relationships/image" Target="../media/image12.jpeg"/><Relationship Id="rId9"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13.png"/><Relationship Id="rId7" Type="http://schemas.openxmlformats.org/officeDocument/2006/relationships/image" Target="../media/image2.png"/><Relationship Id="rId12" Type="http://schemas.openxmlformats.org/officeDocument/2006/relationships/image" Target="../media/image16.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9.png"/><Relationship Id="rId11" Type="http://schemas.openxmlformats.org/officeDocument/2006/relationships/image" Target="../media/image1.png"/><Relationship Id="rId5" Type="http://schemas.openxmlformats.org/officeDocument/2006/relationships/image" Target="../media/image3.png"/><Relationship Id="rId10" Type="http://schemas.openxmlformats.org/officeDocument/2006/relationships/image" Target="../media/image6.png"/><Relationship Id="rId4" Type="http://schemas.openxmlformats.org/officeDocument/2006/relationships/image" Target="../media/image8.png"/><Relationship Id="rId9"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13.png"/><Relationship Id="rId7" Type="http://schemas.openxmlformats.org/officeDocument/2006/relationships/image" Target="../media/image7.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image" Target="../media/image9.png"/><Relationship Id="rId10" Type="http://schemas.openxmlformats.org/officeDocument/2006/relationships/image" Target="../media/image1.png"/><Relationship Id="rId4" Type="http://schemas.openxmlformats.org/officeDocument/2006/relationships/image" Target="../media/image3.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546008</xdr:colOff>
      <xdr:row>23</xdr:row>
      <xdr:rowOff>124556</xdr:rowOff>
    </xdr:from>
    <xdr:to>
      <xdr:col>8</xdr:col>
      <xdr:colOff>173756</xdr:colOff>
      <xdr:row>30</xdr:row>
      <xdr:rowOff>21498</xdr:rowOff>
    </xdr:to>
    <xdr:pic>
      <xdr:nvPicPr>
        <xdr:cNvPr id="9" name="Imagem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3938373" y="4249614"/>
          <a:ext cx="1889131" cy="1021477"/>
        </a:xfrm>
        <a:prstGeom prst="rect">
          <a:avLst/>
        </a:prstGeom>
        <a:ln>
          <a:prstDash val="solid"/>
        </a:ln>
      </xdr:spPr>
    </xdr:pic>
    <xdr:clientData/>
  </xdr:twoCellAnchor>
  <xdr:twoCellAnchor editAs="oneCell">
    <xdr:from>
      <xdr:col>1</xdr:col>
      <xdr:colOff>0</xdr:colOff>
      <xdr:row>68</xdr:row>
      <xdr:rowOff>0</xdr:rowOff>
    </xdr:from>
    <xdr:to>
      <xdr:col>2</xdr:col>
      <xdr:colOff>982039</xdr:colOff>
      <xdr:row>82</xdr:row>
      <xdr:rowOff>1212</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609600" y="11553825"/>
          <a:ext cx="1363039" cy="2666480"/>
        </a:xfrm>
        <a:prstGeom prst="rect">
          <a:avLst/>
        </a:prstGeom>
        <a:ln>
          <a:prstDash val="solid"/>
        </a:ln>
      </xdr:spPr>
    </xdr:pic>
    <xdr:clientData/>
  </xdr:twoCellAnchor>
  <xdr:twoCellAnchor editAs="oneCell">
    <xdr:from>
      <xdr:col>3</xdr:col>
      <xdr:colOff>0</xdr:colOff>
      <xdr:row>68</xdr:row>
      <xdr:rowOff>0</xdr:rowOff>
    </xdr:from>
    <xdr:to>
      <xdr:col>6</xdr:col>
      <xdr:colOff>87557</xdr:colOff>
      <xdr:row>81</xdr:row>
      <xdr:rowOff>99150</xdr:rowOff>
    </xdr:to>
    <xdr:pic>
      <xdr:nvPicPr>
        <xdr:cNvPr id="16" name="Imagem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3"/>
        <a:stretch>
          <a:fillRect/>
        </a:stretch>
      </xdr:blipFill>
      <xdr:spPr>
        <a:xfrm>
          <a:off x="2733675" y="11553825"/>
          <a:ext cx="1683202" cy="2602493"/>
        </a:xfrm>
        <a:prstGeom prst="rect">
          <a:avLst/>
        </a:prstGeom>
        <a:ln>
          <a:prstDash val="solid"/>
        </a:ln>
      </xdr:spPr>
    </xdr:pic>
    <xdr:clientData/>
  </xdr:twoCellAnchor>
  <xdr:twoCellAnchor editAs="oneCell">
    <xdr:from>
      <xdr:col>7</xdr:col>
      <xdr:colOff>0</xdr:colOff>
      <xdr:row>68</xdr:row>
      <xdr:rowOff>0</xdr:rowOff>
    </xdr:from>
    <xdr:to>
      <xdr:col>9</xdr:col>
      <xdr:colOff>231642</xdr:colOff>
      <xdr:row>83</xdr:row>
      <xdr:rowOff>147742</xdr:rowOff>
    </xdr:to>
    <xdr:pic>
      <xdr:nvPicPr>
        <xdr:cNvPr id="18" name="Imagem 17">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4838700" y="11553825"/>
          <a:ext cx="2136227" cy="2980996"/>
        </a:xfrm>
        <a:prstGeom prst="rect">
          <a:avLst/>
        </a:prstGeom>
        <a:noFill/>
        <a:ln>
          <a:prstDash val="solid"/>
        </a:ln>
      </xdr:spPr>
    </xdr:pic>
    <xdr:clientData/>
  </xdr:twoCellAnchor>
  <xdr:twoCellAnchor editAs="oneCell">
    <xdr:from>
      <xdr:col>1</xdr:col>
      <xdr:colOff>0</xdr:colOff>
      <xdr:row>86</xdr:row>
      <xdr:rowOff>0</xdr:rowOff>
    </xdr:from>
    <xdr:to>
      <xdr:col>2</xdr:col>
      <xdr:colOff>1162122</xdr:colOff>
      <xdr:row>100</xdr:row>
      <xdr:rowOff>73180</xdr:rowOff>
    </xdr:to>
    <xdr:pic>
      <xdr:nvPicPr>
        <xdr:cNvPr id="22" name="Imagem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5"/>
        <a:stretch>
          <a:fillRect/>
        </a:stretch>
      </xdr:blipFill>
      <xdr:spPr>
        <a:xfrm>
          <a:off x="609600" y="14525625"/>
          <a:ext cx="1543122" cy="2321946"/>
        </a:xfrm>
        <a:prstGeom prst="rect">
          <a:avLst/>
        </a:prstGeom>
        <a:ln>
          <a:prstDash val="solid"/>
        </a:ln>
      </xdr:spPr>
    </xdr:pic>
    <xdr:clientData/>
  </xdr:twoCellAnchor>
  <xdr:twoCellAnchor editAs="oneCell">
    <xdr:from>
      <xdr:col>3</xdr:col>
      <xdr:colOff>0</xdr:colOff>
      <xdr:row>87</xdr:row>
      <xdr:rowOff>0</xdr:rowOff>
    </xdr:from>
    <xdr:to>
      <xdr:col>6</xdr:col>
      <xdr:colOff>204048</xdr:colOff>
      <xdr:row>103</xdr:row>
      <xdr:rowOff>35683</xdr:rowOff>
    </xdr:to>
    <xdr:pic>
      <xdr:nvPicPr>
        <xdr:cNvPr id="23" name="Imagem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6"/>
        <a:stretch>
          <a:fillRect/>
        </a:stretch>
      </xdr:blipFill>
      <xdr:spPr>
        <a:xfrm>
          <a:off x="2733675" y="14687550"/>
          <a:ext cx="1799693" cy="2608298"/>
        </a:xfrm>
        <a:prstGeom prst="rect">
          <a:avLst/>
        </a:prstGeom>
        <a:ln>
          <a:prstDash val="solid"/>
        </a:ln>
      </xdr:spPr>
    </xdr:pic>
    <xdr:clientData/>
  </xdr:twoCellAnchor>
  <xdr:twoCellAnchor editAs="oneCell">
    <xdr:from>
      <xdr:col>7</xdr:col>
      <xdr:colOff>0</xdr:colOff>
      <xdr:row>88</xdr:row>
      <xdr:rowOff>0</xdr:rowOff>
    </xdr:from>
    <xdr:to>
      <xdr:col>10</xdr:col>
      <xdr:colOff>286357</xdr:colOff>
      <xdr:row>104</xdr:row>
      <xdr:rowOff>94118</xdr:rowOff>
    </xdr:to>
    <xdr:pic>
      <xdr:nvPicPr>
        <xdr:cNvPr id="24" name="Imagem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7"/>
        <a:stretch>
          <a:fillRect/>
        </a:stretch>
      </xdr:blipFill>
      <xdr:spPr>
        <a:xfrm>
          <a:off x="4838700" y="14849475"/>
          <a:ext cx="2532186" cy="2672795"/>
        </a:xfrm>
        <a:prstGeom prst="rect">
          <a:avLst/>
        </a:prstGeom>
        <a:ln>
          <a:prstDash val="solid"/>
        </a:ln>
      </xdr:spPr>
    </xdr:pic>
    <xdr:clientData/>
  </xdr:twoCellAnchor>
  <xdr:twoCellAnchor editAs="oneCell">
    <xdr:from>
      <xdr:col>1</xdr:col>
      <xdr:colOff>0</xdr:colOff>
      <xdr:row>104</xdr:row>
      <xdr:rowOff>0</xdr:rowOff>
    </xdr:from>
    <xdr:to>
      <xdr:col>2</xdr:col>
      <xdr:colOff>1341665</xdr:colOff>
      <xdr:row>119</xdr:row>
      <xdr:rowOff>24321</xdr:rowOff>
    </xdr:to>
    <xdr:pic>
      <xdr:nvPicPr>
        <xdr:cNvPr id="25" name="Imagem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8"/>
        <a:stretch>
          <a:fillRect/>
        </a:stretch>
      </xdr:blipFill>
      <xdr:spPr>
        <a:xfrm>
          <a:off x="609600" y="17497425"/>
          <a:ext cx="1722665" cy="2453197"/>
        </a:xfrm>
        <a:prstGeom prst="rect">
          <a:avLst/>
        </a:prstGeom>
        <a:ln>
          <a:prstDash val="solid"/>
        </a:ln>
      </xdr:spPr>
    </xdr:pic>
    <xdr:clientData/>
  </xdr:twoCellAnchor>
  <xdr:twoCellAnchor editAs="oneCell">
    <xdr:from>
      <xdr:col>3</xdr:col>
      <xdr:colOff>0</xdr:colOff>
      <xdr:row>107</xdr:row>
      <xdr:rowOff>0</xdr:rowOff>
    </xdr:from>
    <xdr:to>
      <xdr:col>6</xdr:col>
      <xdr:colOff>861939</xdr:colOff>
      <xdr:row>122</xdr:row>
      <xdr:rowOff>152933</xdr:rowOff>
    </xdr:to>
    <xdr:pic>
      <xdr:nvPicPr>
        <xdr:cNvPr id="28" name="Imagem 27">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733675" y="17983200"/>
          <a:ext cx="2453443" cy="2581809"/>
        </a:xfrm>
        <a:prstGeom prst="rect">
          <a:avLst/>
        </a:prstGeom>
        <a:noFill/>
        <a:ln>
          <a:prstDash val="solid"/>
        </a:ln>
      </xdr:spPr>
    </xdr:pic>
    <xdr:clientData/>
  </xdr:twoCellAnchor>
  <xdr:twoCellAnchor editAs="oneCell">
    <xdr:from>
      <xdr:col>8</xdr:col>
      <xdr:colOff>0</xdr:colOff>
      <xdr:row>107</xdr:row>
      <xdr:rowOff>0</xdr:rowOff>
    </xdr:from>
    <xdr:to>
      <xdr:col>10</xdr:col>
      <xdr:colOff>170814</xdr:colOff>
      <xdr:row>115</xdr:row>
      <xdr:rowOff>74369</xdr:rowOff>
    </xdr:to>
    <xdr:pic>
      <xdr:nvPicPr>
        <xdr:cNvPr id="40" name="Imagem 39">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5657850" y="17983200"/>
          <a:ext cx="1206140" cy="1369769"/>
        </a:xfrm>
        <a:prstGeom prst="rect">
          <a:avLst/>
        </a:prstGeom>
        <a:noFill/>
        <a:ln>
          <a:prstDash val="solid"/>
        </a:ln>
      </xdr:spPr>
    </xdr:pic>
    <xdr:clientData/>
  </xdr:twoCellAnchor>
  <xdr:twoCellAnchor editAs="oneCell">
    <xdr:from>
      <xdr:col>8</xdr:col>
      <xdr:colOff>0</xdr:colOff>
      <xdr:row>117</xdr:row>
      <xdr:rowOff>0</xdr:rowOff>
    </xdr:from>
    <xdr:to>
      <xdr:col>10</xdr:col>
      <xdr:colOff>28956</xdr:colOff>
      <xdr:row>124</xdr:row>
      <xdr:rowOff>150233</xdr:rowOff>
    </xdr:to>
    <xdr:pic>
      <xdr:nvPicPr>
        <xdr:cNvPr id="41" name="Imagem 40">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5657850" y="19602450"/>
          <a:ext cx="1064282" cy="1283707"/>
        </a:xfrm>
        <a:prstGeom prst="rect">
          <a:avLst/>
        </a:prstGeom>
        <a:noFill/>
        <a:ln>
          <a:prstDash val="solid"/>
        </a:ln>
      </xdr:spPr>
    </xdr:pic>
    <xdr:clientData/>
  </xdr:twoCellAnchor>
  <xdr:twoCellAnchor editAs="oneCell">
    <xdr:from>
      <xdr:col>1</xdr:col>
      <xdr:colOff>0</xdr:colOff>
      <xdr:row>126</xdr:row>
      <xdr:rowOff>0</xdr:rowOff>
    </xdr:from>
    <xdr:to>
      <xdr:col>2</xdr:col>
      <xdr:colOff>1207305</xdr:colOff>
      <xdr:row>142</xdr:row>
      <xdr:rowOff>13137</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2"/>
        <a:stretch>
          <a:fillRect/>
        </a:stretch>
      </xdr:blipFill>
      <xdr:spPr>
        <a:xfrm>
          <a:off x="609600" y="21126450"/>
          <a:ext cx="1588305" cy="2603937"/>
        </a:xfrm>
        <a:prstGeom prst="rect">
          <a:avLst/>
        </a:prstGeom>
        <a:ln>
          <a:prstDash val="solid"/>
        </a:ln>
      </xdr:spPr>
    </xdr:pic>
    <xdr:clientData/>
  </xdr:twoCellAnchor>
  <xdr:twoCellAnchor editAs="oneCell">
    <xdr:from>
      <xdr:col>8</xdr:col>
      <xdr:colOff>66261</xdr:colOff>
      <xdr:row>1</xdr:row>
      <xdr:rowOff>91109</xdr:rowOff>
    </xdr:from>
    <xdr:to>
      <xdr:col>10</xdr:col>
      <xdr:colOff>303316</xdr:colOff>
      <xdr:row>3</xdr:row>
      <xdr:rowOff>124592</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3" cstate="print"/>
        <a:srcRect l="10772" t="31424" r="35078" b="37931"/>
        <a:stretch>
          <a:fillRect/>
        </a:stretch>
      </xdr:blipFill>
      <xdr:spPr>
        <a:xfrm>
          <a:off x="8448261" y="265044"/>
          <a:ext cx="1272381" cy="489026"/>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562573</xdr:colOff>
      <xdr:row>24</xdr:row>
      <xdr:rowOff>149404</xdr:rowOff>
    </xdr:from>
    <xdr:to>
      <xdr:col>8</xdr:col>
      <xdr:colOff>188322</xdr:colOff>
      <xdr:row>31</xdr:row>
      <xdr:rowOff>42535</xdr:rowOff>
    </xdr:to>
    <xdr:pic>
      <xdr:nvPicPr>
        <xdr:cNvPr id="9" name="Imagem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stretch>
          <a:fillRect/>
        </a:stretch>
      </xdr:blipFill>
      <xdr:spPr>
        <a:xfrm>
          <a:off x="5002051" y="4257578"/>
          <a:ext cx="1895184" cy="1052696"/>
        </a:xfrm>
        <a:prstGeom prst="rect">
          <a:avLst/>
        </a:prstGeom>
        <a:ln>
          <a:prstDash val="solid"/>
        </a:ln>
      </xdr:spPr>
    </xdr:pic>
    <xdr:clientData/>
  </xdr:twoCellAnchor>
  <xdr:twoCellAnchor editAs="oneCell">
    <xdr:from>
      <xdr:col>8</xdr:col>
      <xdr:colOff>142706</xdr:colOff>
      <xdr:row>1</xdr:row>
      <xdr:rowOff>149925</xdr:rowOff>
    </xdr:from>
    <xdr:to>
      <xdr:col>10</xdr:col>
      <xdr:colOff>380331</xdr:colOff>
      <xdr:row>4</xdr:row>
      <xdr:rowOff>36871</xdr:rowOff>
    </xdr:to>
    <xdr:pic>
      <xdr:nvPicPr>
        <xdr:cNvPr id="23" name="Picture 1">
          <a:extLst>
            <a:ext uri="{FF2B5EF4-FFF2-40B4-BE49-F238E27FC236}">
              <a16:creationId xmlns:a16="http://schemas.microsoft.com/office/drawing/2014/main" id="{00000000-0008-0000-02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7514228" y="323860"/>
          <a:ext cx="1272951" cy="508141"/>
        </a:xfrm>
        <a:prstGeom prst="rect">
          <a:avLst/>
        </a:prstGeom>
        <a:ln>
          <a:prstDash val="solid"/>
        </a:ln>
      </xdr:spPr>
    </xdr:pic>
    <xdr:clientData/>
  </xdr:twoCellAnchor>
  <xdr:twoCellAnchor editAs="oneCell">
    <xdr:from>
      <xdr:col>1</xdr:col>
      <xdr:colOff>0</xdr:colOff>
      <xdr:row>68</xdr:row>
      <xdr:rowOff>0</xdr:rowOff>
    </xdr:from>
    <xdr:to>
      <xdr:col>2</xdr:col>
      <xdr:colOff>1235426</xdr:colOff>
      <xdr:row>91</xdr:row>
      <xdr:rowOff>44172</xdr:rowOff>
    </xdr:to>
    <xdr:pic>
      <xdr:nvPicPr>
        <xdr:cNvPr id="29" name="Imagem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3"/>
        <a:stretch>
          <a:fillRect/>
        </a:stretch>
      </xdr:blipFill>
      <xdr:spPr>
        <a:xfrm>
          <a:off x="609600" y="11553825"/>
          <a:ext cx="1616426" cy="4085492"/>
        </a:xfrm>
        <a:prstGeom prst="rect">
          <a:avLst/>
        </a:prstGeom>
        <a:ln>
          <a:prstDash val="solid"/>
        </a:ln>
      </xdr:spPr>
    </xdr:pic>
    <xdr:clientData/>
  </xdr:twoCellAnchor>
  <xdr:twoCellAnchor editAs="oneCell">
    <xdr:from>
      <xdr:col>3</xdr:col>
      <xdr:colOff>0</xdr:colOff>
      <xdr:row>68</xdr:row>
      <xdr:rowOff>0</xdr:rowOff>
    </xdr:from>
    <xdr:to>
      <xdr:col>6</xdr:col>
      <xdr:colOff>943227</xdr:colOff>
      <xdr:row>82</xdr:row>
      <xdr:rowOff>88677</xdr:rowOff>
    </xdr:to>
    <xdr:pic>
      <xdr:nvPicPr>
        <xdr:cNvPr id="30" name="Imagem 29">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4"/>
        <a:stretch>
          <a:fillRect/>
        </a:stretch>
      </xdr:blipFill>
      <xdr:spPr>
        <a:xfrm>
          <a:off x="2590800" y="11553825"/>
          <a:ext cx="2531004" cy="2668591"/>
        </a:xfrm>
        <a:prstGeom prst="rect">
          <a:avLst/>
        </a:prstGeom>
        <a:ln>
          <a:prstDash val="solid"/>
        </a:ln>
      </xdr:spPr>
    </xdr:pic>
    <xdr:clientData/>
  </xdr:twoCellAnchor>
  <xdr:twoCellAnchor editAs="oneCell">
    <xdr:from>
      <xdr:col>8</xdr:col>
      <xdr:colOff>0</xdr:colOff>
      <xdr:row>68</xdr:row>
      <xdr:rowOff>0</xdr:rowOff>
    </xdr:from>
    <xdr:to>
      <xdr:col>10</xdr:col>
      <xdr:colOff>340658</xdr:colOff>
      <xdr:row>82</xdr:row>
      <xdr:rowOff>89040</xdr:rowOff>
    </xdr:to>
    <xdr:pic>
      <xdr:nvPicPr>
        <xdr:cNvPr id="31" name="Imagem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5"/>
        <a:stretch>
          <a:fillRect/>
        </a:stretch>
      </xdr:blipFill>
      <xdr:spPr>
        <a:xfrm>
          <a:off x="5314950" y="11553825"/>
          <a:ext cx="1376812" cy="2668954"/>
        </a:xfrm>
        <a:prstGeom prst="rect">
          <a:avLst/>
        </a:prstGeom>
        <a:ln>
          <a:prstDash val="solid"/>
        </a:ln>
      </xdr:spPr>
    </xdr:pic>
    <xdr:clientData/>
  </xdr:twoCellAnchor>
  <xdr:twoCellAnchor editAs="oneCell">
    <xdr:from>
      <xdr:col>3</xdr:col>
      <xdr:colOff>0</xdr:colOff>
      <xdr:row>85</xdr:row>
      <xdr:rowOff>0</xdr:rowOff>
    </xdr:from>
    <xdr:to>
      <xdr:col>6</xdr:col>
      <xdr:colOff>143030</xdr:colOff>
      <xdr:row>100</xdr:row>
      <xdr:rowOff>22146</xdr:rowOff>
    </xdr:to>
    <xdr:pic>
      <xdr:nvPicPr>
        <xdr:cNvPr id="32" name="Imagem 31">
          <a:extLst>
            <a:ext uri="{FF2B5EF4-FFF2-40B4-BE49-F238E27FC236}">
              <a16:creationId xmlns:a16="http://schemas.microsoft.com/office/drawing/2014/main" id="{00000000-0008-0000-0200-000020000000}"/>
            </a:ext>
          </a:extLst>
        </xdr:cNvPr>
        <xdr:cNvPicPr>
          <a:picLocks noChangeAspect="1"/>
        </xdr:cNvPicPr>
      </xdr:nvPicPr>
      <xdr:blipFill>
        <a:blip xmlns:r="http://schemas.openxmlformats.org/officeDocument/2006/relationships" r:embed="rId6"/>
        <a:stretch>
          <a:fillRect/>
        </a:stretch>
      </xdr:blipFill>
      <xdr:spPr>
        <a:xfrm>
          <a:off x="2590800" y="14363700"/>
          <a:ext cx="1734948" cy="2455103"/>
        </a:xfrm>
        <a:prstGeom prst="rect">
          <a:avLst/>
        </a:prstGeom>
        <a:ln>
          <a:prstDash val="solid"/>
        </a:ln>
      </xdr:spPr>
    </xdr:pic>
    <xdr:clientData/>
  </xdr:twoCellAnchor>
  <xdr:twoCellAnchor editAs="oneCell">
    <xdr:from>
      <xdr:col>7</xdr:col>
      <xdr:colOff>0</xdr:colOff>
      <xdr:row>86</xdr:row>
      <xdr:rowOff>0</xdr:rowOff>
    </xdr:from>
    <xdr:to>
      <xdr:col>8</xdr:col>
      <xdr:colOff>397226</xdr:colOff>
      <xdr:row>102</xdr:row>
      <xdr:rowOff>71655</xdr:rowOff>
    </xdr:to>
    <xdr:pic>
      <xdr:nvPicPr>
        <xdr:cNvPr id="33" name="Imagem 32">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7"/>
        <a:stretch>
          <a:fillRect/>
        </a:stretch>
      </xdr:blipFill>
      <xdr:spPr>
        <a:xfrm>
          <a:off x="4667250" y="14525625"/>
          <a:ext cx="1608143" cy="2665176"/>
        </a:xfrm>
        <a:prstGeom prst="rect">
          <a:avLst/>
        </a:prstGeom>
        <a:ln>
          <a:prstDash val="solid"/>
        </a:ln>
      </xdr:spPr>
    </xdr:pic>
    <xdr:clientData/>
  </xdr:twoCellAnchor>
  <xdr:twoCellAnchor editAs="oneCell">
    <xdr:from>
      <xdr:col>1</xdr:col>
      <xdr:colOff>0</xdr:colOff>
      <xdr:row>102</xdr:row>
      <xdr:rowOff>0</xdr:rowOff>
    </xdr:from>
    <xdr:to>
      <xdr:col>2</xdr:col>
      <xdr:colOff>1308428</xdr:colOff>
      <xdr:row>117</xdr:row>
      <xdr:rowOff>110277</xdr:rowOff>
    </xdr:to>
    <xdr:pic>
      <xdr:nvPicPr>
        <xdr:cNvPr id="34" name="Imagem 33">
          <a:extLst>
            <a:ext uri="{FF2B5EF4-FFF2-40B4-BE49-F238E27FC236}">
              <a16:creationId xmlns:a16="http://schemas.microsoft.com/office/drawing/2014/main" id="{00000000-0008-0000-0200-000022000000}"/>
            </a:ext>
          </a:extLst>
        </xdr:cNvPr>
        <xdr:cNvPicPr>
          <a:picLocks noChangeAspect="1"/>
        </xdr:cNvPicPr>
      </xdr:nvPicPr>
      <xdr:blipFill>
        <a:blip xmlns:r="http://schemas.openxmlformats.org/officeDocument/2006/relationships" r:embed="rId8"/>
        <a:stretch>
          <a:fillRect/>
        </a:stretch>
      </xdr:blipFill>
      <xdr:spPr>
        <a:xfrm>
          <a:off x="609600" y="17173575"/>
          <a:ext cx="1689428" cy="2539153"/>
        </a:xfrm>
        <a:prstGeom prst="rect">
          <a:avLst/>
        </a:prstGeom>
        <a:ln>
          <a:prstDash val="solid"/>
        </a:ln>
      </xdr:spPr>
    </xdr:pic>
    <xdr:clientData/>
  </xdr:twoCellAnchor>
  <xdr:twoCellAnchor editAs="oneCell">
    <xdr:from>
      <xdr:col>3</xdr:col>
      <xdr:colOff>0</xdr:colOff>
      <xdr:row>103</xdr:row>
      <xdr:rowOff>0</xdr:rowOff>
    </xdr:from>
    <xdr:to>
      <xdr:col>6</xdr:col>
      <xdr:colOff>863761</xdr:colOff>
      <xdr:row>118</xdr:row>
      <xdr:rowOff>149123</xdr:rowOff>
    </xdr:to>
    <xdr:pic>
      <xdr:nvPicPr>
        <xdr:cNvPr id="35" name="Imagem 34">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335500"/>
          <a:ext cx="2451538" cy="2577998"/>
        </a:xfrm>
        <a:prstGeom prst="rect">
          <a:avLst/>
        </a:prstGeom>
        <a:noFill/>
        <a:ln>
          <a:prstDash val="solid"/>
        </a:ln>
      </xdr:spPr>
    </xdr:pic>
    <xdr:clientData/>
  </xdr:twoCellAnchor>
  <xdr:twoCellAnchor editAs="oneCell">
    <xdr:from>
      <xdr:col>2</xdr:col>
      <xdr:colOff>0</xdr:colOff>
      <xdr:row>121</xdr:row>
      <xdr:rowOff>57604</xdr:rowOff>
    </xdr:from>
    <xdr:to>
      <xdr:col>2</xdr:col>
      <xdr:colOff>1064282</xdr:colOff>
      <xdr:row>129</xdr:row>
      <xdr:rowOff>44006</xdr:rowOff>
    </xdr:to>
    <xdr:pic>
      <xdr:nvPicPr>
        <xdr:cNvPr id="37" name="Imagem 36">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990600" y="20307754"/>
          <a:ext cx="1064282" cy="1281802"/>
        </a:xfrm>
        <a:prstGeom prst="rect">
          <a:avLst/>
        </a:prstGeom>
        <a:noFill/>
        <a:ln>
          <a:prstDash val="solid"/>
        </a:ln>
      </xdr:spPr>
    </xdr:pic>
    <xdr:clientData/>
  </xdr:twoCellAnchor>
  <xdr:twoCellAnchor editAs="oneCell">
    <xdr:from>
      <xdr:col>3</xdr:col>
      <xdr:colOff>130975</xdr:colOff>
      <xdr:row>121</xdr:row>
      <xdr:rowOff>0</xdr:rowOff>
    </xdr:from>
    <xdr:to>
      <xdr:col>5</xdr:col>
      <xdr:colOff>227741</xdr:colOff>
      <xdr:row>129</xdr:row>
      <xdr:rowOff>70559</xdr:rowOff>
    </xdr:to>
    <xdr:pic>
      <xdr:nvPicPr>
        <xdr:cNvPr id="38" name="Imagem 37">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721775" y="20250150"/>
          <a:ext cx="1209950" cy="1365959"/>
        </a:xfrm>
        <a:prstGeom prst="rect">
          <a:avLst/>
        </a:prstGeom>
        <a:noFill/>
        <a:ln>
          <a:prstDash val="solid"/>
        </a:ln>
      </xdr:spPr>
    </xdr:pic>
    <xdr:clientData/>
  </xdr:twoCellAnchor>
  <xdr:twoCellAnchor editAs="oneCell">
    <xdr:from>
      <xdr:col>8</xdr:col>
      <xdr:colOff>0</xdr:colOff>
      <xdr:row>103</xdr:row>
      <xdr:rowOff>0</xdr:rowOff>
    </xdr:from>
    <xdr:to>
      <xdr:col>10</xdr:col>
      <xdr:colOff>700418</xdr:colOff>
      <xdr:row>118</xdr:row>
      <xdr:rowOff>17526</xdr:rowOff>
    </xdr:to>
    <xdr:pic>
      <xdr:nvPicPr>
        <xdr:cNvPr id="2" name="Imagem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6"/>
        <a:stretch>
          <a:fillRect/>
        </a:stretch>
      </xdr:blipFill>
      <xdr:spPr>
        <a:xfrm>
          <a:off x="5314950" y="17402175"/>
          <a:ext cx="1738229" cy="2446401"/>
        </a:xfrm>
        <a:prstGeom prst="rect">
          <a:avLst/>
        </a:prstGeom>
        <a:ln>
          <a:prstDash val="solid"/>
        </a:ln>
      </xdr:spPr>
    </xdr:pic>
    <xdr:clientData/>
  </xdr:twoCellAnchor>
  <xdr:twoCellAnchor editAs="oneCell">
    <xdr:from>
      <xdr:col>2</xdr:col>
      <xdr:colOff>737157</xdr:colOff>
      <xdr:row>34</xdr:row>
      <xdr:rowOff>41410</xdr:rowOff>
    </xdr:from>
    <xdr:to>
      <xdr:col>3</xdr:col>
      <xdr:colOff>298178</xdr:colOff>
      <xdr:row>49</xdr:row>
      <xdr:rowOff>131764</xdr:rowOff>
    </xdr:to>
    <xdr:pic>
      <xdr:nvPicPr>
        <xdr:cNvPr id="5" name="Imagem 4">
          <a:extLst>
            <a:ext uri="{FF2B5EF4-FFF2-40B4-BE49-F238E27FC236}">
              <a16:creationId xmlns:a16="http://schemas.microsoft.com/office/drawing/2014/main" id="{DC6A0552-82F2-37E0-F454-180E24F8533C}"/>
            </a:ext>
          </a:extLst>
        </xdr:cNvPr>
        <xdr:cNvPicPr>
          <a:picLocks noChangeAspect="1"/>
        </xdr:cNvPicPr>
      </xdr:nvPicPr>
      <xdr:blipFill>
        <a:blip xmlns:r="http://schemas.openxmlformats.org/officeDocument/2006/relationships" r:embed="rId12"/>
        <a:stretch>
          <a:fillRect/>
        </a:stretch>
      </xdr:blipFill>
      <xdr:spPr>
        <a:xfrm>
          <a:off x="1731070" y="5806106"/>
          <a:ext cx="1416325" cy="25751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546008</xdr:colOff>
      <xdr:row>23</xdr:row>
      <xdr:rowOff>124556</xdr:rowOff>
    </xdr:from>
    <xdr:to>
      <xdr:col>8</xdr:col>
      <xdr:colOff>172071</xdr:colOff>
      <xdr:row>30</xdr:row>
      <xdr:rowOff>17687</xdr:rowOff>
    </xdr:to>
    <xdr:pic>
      <xdr:nvPicPr>
        <xdr:cNvPr id="9" name="Imagem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1"/>
        <a:stretch>
          <a:fillRect/>
        </a:stretch>
      </xdr:blipFill>
      <xdr:spPr>
        <a:xfrm>
          <a:off x="3936908" y="4267931"/>
          <a:ext cx="1893527" cy="1026606"/>
        </a:xfrm>
        <a:prstGeom prst="rect">
          <a:avLst/>
        </a:prstGeom>
        <a:ln>
          <a:prstDash val="solid"/>
        </a:ln>
      </xdr:spPr>
    </xdr:pic>
    <xdr:clientData/>
  </xdr:twoCellAnchor>
  <xdr:twoCellAnchor editAs="oneCell">
    <xdr:from>
      <xdr:col>8</xdr:col>
      <xdr:colOff>96323</xdr:colOff>
      <xdr:row>1</xdr:row>
      <xdr:rowOff>116794</xdr:rowOff>
    </xdr:from>
    <xdr:to>
      <xdr:col>10</xdr:col>
      <xdr:colOff>524035</xdr:colOff>
      <xdr:row>4</xdr:row>
      <xdr:rowOff>2380</xdr:rowOff>
    </xdr:to>
    <xdr:pic>
      <xdr:nvPicPr>
        <xdr:cNvPr id="23" name="Picture 1">
          <a:extLst>
            <a:ext uri="{FF2B5EF4-FFF2-40B4-BE49-F238E27FC236}">
              <a16:creationId xmlns:a16="http://schemas.microsoft.com/office/drawing/2014/main" id="{00000000-0008-0000-03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8468798" y="288244"/>
          <a:ext cx="1275437" cy="504711"/>
        </a:xfrm>
        <a:prstGeom prst="rect">
          <a:avLst/>
        </a:prstGeom>
        <a:ln>
          <a:prstDash val="solid"/>
        </a:ln>
      </xdr:spPr>
    </xdr:pic>
    <xdr:clientData/>
  </xdr:twoCellAnchor>
  <xdr:twoCellAnchor editAs="oneCell">
    <xdr:from>
      <xdr:col>1</xdr:col>
      <xdr:colOff>0</xdr:colOff>
      <xdr:row>68</xdr:row>
      <xdr:rowOff>0</xdr:rowOff>
    </xdr:from>
    <xdr:to>
      <xdr:col>2</xdr:col>
      <xdr:colOff>1236892</xdr:colOff>
      <xdr:row>91</xdr:row>
      <xdr:rowOff>18317</xdr:rowOff>
    </xdr:to>
    <xdr:pic>
      <xdr:nvPicPr>
        <xdr:cNvPr id="28" name="Imagem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3"/>
        <a:stretch>
          <a:fillRect/>
        </a:stretch>
      </xdr:blipFill>
      <xdr:spPr>
        <a:xfrm>
          <a:off x="609600" y="11553825"/>
          <a:ext cx="1617892" cy="4085492"/>
        </a:xfrm>
        <a:prstGeom prst="rect">
          <a:avLst/>
        </a:prstGeom>
        <a:ln>
          <a:prstDash val="solid"/>
        </a:ln>
      </xdr:spPr>
    </xdr:pic>
    <xdr:clientData/>
  </xdr:twoCellAnchor>
  <xdr:twoCellAnchor editAs="oneCell">
    <xdr:from>
      <xdr:col>3</xdr:col>
      <xdr:colOff>0</xdr:colOff>
      <xdr:row>68</xdr:row>
      <xdr:rowOff>0</xdr:rowOff>
    </xdr:from>
    <xdr:to>
      <xdr:col>5</xdr:col>
      <xdr:colOff>256814</xdr:colOff>
      <xdr:row>82</xdr:row>
      <xdr:rowOff>62279</xdr:rowOff>
    </xdr:to>
    <xdr:pic>
      <xdr:nvPicPr>
        <xdr:cNvPr id="29" name="Imagem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4"/>
        <a:stretch>
          <a:fillRect/>
        </a:stretch>
      </xdr:blipFill>
      <xdr:spPr>
        <a:xfrm>
          <a:off x="2590800" y="11553825"/>
          <a:ext cx="1359229" cy="2672129"/>
        </a:xfrm>
        <a:prstGeom prst="rect">
          <a:avLst/>
        </a:prstGeom>
        <a:ln>
          <a:prstDash val="solid"/>
        </a:ln>
      </xdr:spPr>
    </xdr:pic>
    <xdr:clientData/>
  </xdr:twoCellAnchor>
  <xdr:twoCellAnchor editAs="oneCell">
    <xdr:from>
      <xdr:col>7</xdr:col>
      <xdr:colOff>0</xdr:colOff>
      <xdr:row>68</xdr:row>
      <xdr:rowOff>0</xdr:rowOff>
    </xdr:from>
    <xdr:to>
      <xdr:col>9</xdr:col>
      <xdr:colOff>22935</xdr:colOff>
      <xdr:row>81</xdr:row>
      <xdr:rowOff>7178</xdr:rowOff>
    </xdr:to>
    <xdr:pic>
      <xdr:nvPicPr>
        <xdr:cNvPr id="30" name="Imagem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5"/>
        <a:stretch>
          <a:fillRect/>
        </a:stretch>
      </xdr:blipFill>
      <xdr:spPr>
        <a:xfrm>
          <a:off x="4743450" y="11553825"/>
          <a:ext cx="1734950" cy="2455103"/>
        </a:xfrm>
        <a:prstGeom prst="rect">
          <a:avLst/>
        </a:prstGeom>
        <a:ln>
          <a:prstDash val="solid"/>
        </a:ln>
      </xdr:spPr>
    </xdr:pic>
    <xdr:clientData/>
  </xdr:twoCellAnchor>
  <xdr:twoCellAnchor editAs="oneCell">
    <xdr:from>
      <xdr:col>1</xdr:col>
      <xdr:colOff>0</xdr:colOff>
      <xdr:row>94</xdr:row>
      <xdr:rowOff>0</xdr:rowOff>
    </xdr:from>
    <xdr:to>
      <xdr:col>2</xdr:col>
      <xdr:colOff>1308429</xdr:colOff>
      <xdr:row>109</xdr:row>
      <xdr:rowOff>110278</xdr:rowOff>
    </xdr:to>
    <xdr:pic>
      <xdr:nvPicPr>
        <xdr:cNvPr id="31" name="Imagem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6"/>
        <a:stretch>
          <a:fillRect/>
        </a:stretch>
      </xdr:blipFill>
      <xdr:spPr>
        <a:xfrm>
          <a:off x="609600" y="15878175"/>
          <a:ext cx="1689429" cy="2539153"/>
        </a:xfrm>
        <a:prstGeom prst="rect">
          <a:avLst/>
        </a:prstGeom>
        <a:ln>
          <a:prstDash val="solid"/>
        </a:ln>
      </xdr:spPr>
    </xdr:pic>
    <xdr:clientData/>
  </xdr:twoCellAnchor>
  <xdr:twoCellAnchor editAs="oneCell">
    <xdr:from>
      <xdr:col>3</xdr:col>
      <xdr:colOff>0</xdr:colOff>
      <xdr:row>85</xdr:row>
      <xdr:rowOff>0</xdr:rowOff>
    </xdr:from>
    <xdr:to>
      <xdr:col>6</xdr:col>
      <xdr:colOff>868732</xdr:colOff>
      <xdr:row>100</xdr:row>
      <xdr:rowOff>149123</xdr:rowOff>
    </xdr:to>
    <xdr:pic>
      <xdr:nvPicPr>
        <xdr:cNvPr id="32" name="Imagem 31">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2590800" y="14363700"/>
          <a:ext cx="2451538" cy="2577998"/>
        </a:xfrm>
        <a:prstGeom prst="rect">
          <a:avLst/>
        </a:prstGeom>
        <a:noFill/>
        <a:ln>
          <a:prstDash val="solid"/>
        </a:ln>
      </xdr:spPr>
    </xdr:pic>
    <xdr:clientData/>
  </xdr:twoCellAnchor>
  <xdr:twoCellAnchor editAs="oneCell">
    <xdr:from>
      <xdr:col>8</xdr:col>
      <xdr:colOff>0</xdr:colOff>
      <xdr:row>85</xdr:row>
      <xdr:rowOff>0</xdr:rowOff>
    </xdr:from>
    <xdr:to>
      <xdr:col>11</xdr:col>
      <xdr:colOff>46042</xdr:colOff>
      <xdr:row>101</xdr:row>
      <xdr:rowOff>74376</xdr:rowOff>
    </xdr:to>
    <xdr:pic>
      <xdr:nvPicPr>
        <xdr:cNvPr id="33" name="Imagem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8"/>
        <a:stretch>
          <a:fillRect/>
        </a:stretch>
      </xdr:blipFill>
      <xdr:spPr>
        <a:xfrm>
          <a:off x="5391150" y="14363700"/>
          <a:ext cx="1608142" cy="2665176"/>
        </a:xfrm>
        <a:prstGeom prst="rect">
          <a:avLst/>
        </a:prstGeom>
        <a:ln>
          <a:prstDash val="solid"/>
        </a:ln>
      </xdr:spPr>
    </xdr:pic>
    <xdr:clientData/>
  </xdr:twoCellAnchor>
  <xdr:twoCellAnchor editAs="oneCell">
    <xdr:from>
      <xdr:col>3</xdr:col>
      <xdr:colOff>0</xdr:colOff>
      <xdr:row>102</xdr:row>
      <xdr:rowOff>57604</xdr:rowOff>
    </xdr:from>
    <xdr:to>
      <xdr:col>4</xdr:col>
      <xdr:colOff>554074</xdr:colOff>
      <xdr:row>110</xdr:row>
      <xdr:rowOff>44006</xdr:rowOff>
    </xdr:to>
    <xdr:pic>
      <xdr:nvPicPr>
        <xdr:cNvPr id="35" name="Imagem 34">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231179"/>
          <a:ext cx="1064283" cy="1281802"/>
        </a:xfrm>
        <a:prstGeom prst="rect">
          <a:avLst/>
        </a:prstGeom>
        <a:noFill/>
        <a:ln>
          <a:prstDash val="solid"/>
        </a:ln>
      </xdr:spPr>
    </xdr:pic>
    <xdr:clientData/>
  </xdr:twoCellAnchor>
  <xdr:twoCellAnchor editAs="oneCell">
    <xdr:from>
      <xdr:col>5</xdr:col>
      <xdr:colOff>264325</xdr:colOff>
      <xdr:row>102</xdr:row>
      <xdr:rowOff>0</xdr:rowOff>
    </xdr:from>
    <xdr:to>
      <xdr:col>6</xdr:col>
      <xdr:colOff>998026</xdr:colOff>
      <xdr:row>110</xdr:row>
      <xdr:rowOff>70559</xdr:rowOff>
    </xdr:to>
    <xdr:pic>
      <xdr:nvPicPr>
        <xdr:cNvPr id="36" name="Imagem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960025" y="17173575"/>
          <a:ext cx="1209950" cy="1365959"/>
        </a:xfrm>
        <a:prstGeom prst="rect">
          <a:avLst/>
        </a:prstGeom>
        <a:noFill/>
        <a:ln>
          <a:prstDash val="solid"/>
        </a:ln>
      </xdr:spPr>
    </xdr:pic>
    <xdr:clientData/>
  </xdr:twoCellAnchor>
  <xdr:twoCellAnchor editAs="oneCell">
    <xdr:from>
      <xdr:col>10</xdr:col>
      <xdr:colOff>0</xdr:colOff>
      <xdr:row>68</xdr:row>
      <xdr:rowOff>0</xdr:rowOff>
    </xdr:from>
    <xdr:to>
      <xdr:col>13</xdr:col>
      <xdr:colOff>44979</xdr:colOff>
      <xdr:row>82</xdr:row>
      <xdr:rowOff>58741</xdr:rowOff>
    </xdr:to>
    <xdr:pic>
      <xdr:nvPicPr>
        <xdr:cNvPr id="2" name="Imagem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1"/>
        <a:stretch>
          <a:fillRect/>
        </a:stretch>
      </xdr:blipFill>
      <xdr:spPr>
        <a:xfrm>
          <a:off x="6934200" y="11391900"/>
          <a:ext cx="2531004" cy="266859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133" t="s">
        <v>0</v>
      </c>
      <c r="B1" s="134"/>
      <c r="C1" s="134"/>
      <c r="D1" s="134"/>
      <c r="E1" s="134"/>
      <c r="F1" s="134"/>
      <c r="G1" s="135"/>
      <c r="P1" s="6">
        <f>IF(B19="empilhado",3,IF(B19="duplo",2,1))</f>
        <v>1</v>
      </c>
      <c r="R1" s="2" t="s">
        <v>1</v>
      </c>
      <c r="T1" s="2" t="s">
        <v>2</v>
      </c>
    </row>
    <row r="2" spans="1:20" ht="15" customHeight="1" x14ac:dyDescent="0.25">
      <c r="A2" s="9" t="s">
        <v>3</v>
      </c>
      <c r="B2" s="10" t="e">
        <f>#REF!</f>
        <v>#REF!</v>
      </c>
      <c r="D2" s="11" t="s">
        <v>4</v>
      </c>
      <c r="E2" s="136" t="e">
        <f>#REF!</f>
        <v>#REF!</v>
      </c>
      <c r="F2" s="134"/>
      <c r="G2" s="135"/>
      <c r="O2" s="40" t="s">
        <v>5</v>
      </c>
      <c r="P2" s="41">
        <v>1</v>
      </c>
      <c r="R2" s="2" t="s">
        <v>6</v>
      </c>
      <c r="T2" s="2" t="s">
        <v>7</v>
      </c>
    </row>
    <row r="3" spans="1:20" ht="15.75" customHeight="1" x14ac:dyDescent="0.25">
      <c r="A3" s="137" t="e">
        <f>#REF!</f>
        <v>#REF!</v>
      </c>
      <c r="B3" s="134"/>
      <c r="C3" s="134"/>
      <c r="D3" s="134"/>
      <c r="E3" s="134"/>
      <c r="F3" s="134"/>
      <c r="G3" s="135"/>
      <c r="P3" s="7"/>
      <c r="T3" s="2" t="s">
        <v>8</v>
      </c>
    </row>
    <row r="4" spans="1:20" ht="15" x14ac:dyDescent="0.25">
      <c r="A4" s="138" t="e">
        <f>(#REF!)&amp;" Reator(es), Tipo "&amp;(#REF!)</f>
        <v>#REF!</v>
      </c>
      <c r="B4" s="134"/>
      <c r="C4" s="134"/>
      <c r="D4" s="134"/>
      <c r="E4" s="134"/>
      <c r="F4" s="134"/>
      <c r="G4" s="135"/>
      <c r="P4" s="7"/>
    </row>
    <row r="5" spans="1:20" ht="12.95" customHeight="1" x14ac:dyDescent="0.2">
      <c r="A5" s="12" t="s">
        <v>9</v>
      </c>
      <c r="B5" s="13" t="e">
        <f>#REF!</f>
        <v>#REF!</v>
      </c>
      <c r="C5" s="14" t="s">
        <v>10</v>
      </c>
      <c r="D5" s="15" t="e">
        <f>IF(#REF!=#REF!,"(-0 / + 10%)",IF(#REF!=#REF!,"(-5 / +5%)",IF(#REF!=#REF!,"(-0 / +20%)","(-5 / + 5%)")))</f>
        <v>#REF!</v>
      </c>
      <c r="E5" s="14" t="s">
        <v>11</v>
      </c>
      <c r="F5" s="16" t="e">
        <f>#REF!</f>
        <v>#REF!</v>
      </c>
      <c r="G5" s="17" t="s">
        <v>12</v>
      </c>
      <c r="P5" s="7"/>
    </row>
    <row r="6" spans="1:20" ht="12.95" customHeight="1" x14ac:dyDescent="0.2">
      <c r="A6" s="18" t="s">
        <v>13</v>
      </c>
      <c r="B6" s="19" t="e">
        <f>#REF!</f>
        <v>#REF!</v>
      </c>
      <c r="C6" s="20" t="s">
        <v>14</v>
      </c>
      <c r="D6" s="21"/>
      <c r="E6" s="21" t="s">
        <v>15</v>
      </c>
      <c r="F6" s="25" t="e">
        <f>#REF!</f>
        <v>#REF!</v>
      </c>
      <c r="G6" s="23" t="s">
        <v>12</v>
      </c>
      <c r="P6" s="7"/>
    </row>
    <row r="7" spans="1:20" ht="12.95" customHeight="1" x14ac:dyDescent="0.2">
      <c r="A7" s="18" t="s">
        <v>16</v>
      </c>
      <c r="B7" s="24" t="e">
        <f>#REF!</f>
        <v>#REF!</v>
      </c>
      <c r="C7" s="21" t="s">
        <v>17</v>
      </c>
      <c r="D7" s="21"/>
      <c r="E7" s="21" t="s">
        <v>18</v>
      </c>
      <c r="F7" s="25" t="e">
        <f>#REF!</f>
        <v>#REF!</v>
      </c>
      <c r="G7" s="23" t="s">
        <v>12</v>
      </c>
      <c r="P7" s="8"/>
    </row>
    <row r="8" spans="1:20" ht="12.95" customHeight="1" x14ac:dyDescent="0.2">
      <c r="A8" s="18" t="s">
        <v>19</v>
      </c>
      <c r="B8" s="21" t="e">
        <f>#REF!</f>
        <v>#REF!</v>
      </c>
      <c r="C8" s="21" t="s">
        <v>20</v>
      </c>
      <c r="D8" s="21"/>
      <c r="E8" s="21" t="s">
        <v>21</v>
      </c>
      <c r="F8" s="25" t="e">
        <f>#REF!</f>
        <v>#REF!</v>
      </c>
      <c r="G8" s="23" t="s">
        <v>12</v>
      </c>
    </row>
    <row r="9" spans="1:20" ht="12.95" customHeight="1" x14ac:dyDescent="0.2">
      <c r="A9" s="18" t="s">
        <v>22</v>
      </c>
      <c r="B9" s="24" t="e">
        <f>#REF!</f>
        <v>#REF!</v>
      </c>
      <c r="C9" s="21" t="s">
        <v>23</v>
      </c>
      <c r="D9" s="21"/>
      <c r="E9" s="21" t="s">
        <v>24</v>
      </c>
      <c r="F9" s="22" t="e">
        <f>#REF!</f>
        <v>#REF!</v>
      </c>
      <c r="G9" s="23" t="s">
        <v>25</v>
      </c>
    </row>
    <row r="10" spans="1:20" ht="12.95" customHeight="1" x14ac:dyDescent="0.2">
      <c r="A10" s="18" t="s">
        <v>26</v>
      </c>
      <c r="B10" s="24" t="e">
        <f>#REF!</f>
        <v>#REF!</v>
      </c>
      <c r="C10" s="21" t="s">
        <v>23</v>
      </c>
      <c r="D10" s="21"/>
      <c r="E10" s="21" t="s">
        <v>27</v>
      </c>
      <c r="F10" s="22" t="e">
        <f>IF(P1=1,#REF!,IF(P1=2,(2*#REF!+#REF!*(#REF!+#REF!)),(3*#REF!+#REF!*(#REF!+2*#REF!))))</f>
        <v>#REF!</v>
      </c>
      <c r="G10" s="23" t="s">
        <v>25</v>
      </c>
    </row>
    <row r="11" spans="1:20" ht="12.95" customHeight="1" x14ac:dyDescent="0.2">
      <c r="A11" s="18" t="s">
        <v>28</v>
      </c>
      <c r="B11" s="24" t="e">
        <f>#REF!</f>
        <v>#REF!</v>
      </c>
      <c r="C11" s="21" t="s">
        <v>29</v>
      </c>
      <c r="D11" s="21"/>
      <c r="G11" s="26"/>
    </row>
    <row r="12" spans="1:20" ht="12.95" customHeight="1" x14ac:dyDescent="0.2">
      <c r="A12" s="18" t="s">
        <v>30</v>
      </c>
      <c r="B12" s="24" t="e">
        <f>#REF!&amp;" / "&amp;#REF!</f>
        <v>#REF!</v>
      </c>
      <c r="C12" s="21" t="s">
        <v>31</v>
      </c>
      <c r="D12" s="21"/>
      <c r="E12" s="21" t="s">
        <v>32</v>
      </c>
      <c r="F12" s="21">
        <v>1000</v>
      </c>
      <c r="G12" s="23" t="s">
        <v>33</v>
      </c>
    </row>
    <row r="13" spans="1:20" ht="12.95" customHeight="1" x14ac:dyDescent="0.2">
      <c r="A13" s="18" t="s">
        <v>34</v>
      </c>
      <c r="B13" s="27" t="e">
        <f>#REF!</f>
        <v>#REF!</v>
      </c>
      <c r="C13" s="21" t="s">
        <v>35</v>
      </c>
      <c r="D13" s="21"/>
      <c r="E13" s="21" t="s">
        <v>36</v>
      </c>
      <c r="F13" s="21" t="e">
        <f>#REF!</f>
        <v>#REF!</v>
      </c>
      <c r="G13" s="23" t="s">
        <v>37</v>
      </c>
    </row>
    <row r="14" spans="1:20" ht="12.95" customHeight="1" x14ac:dyDescent="0.2">
      <c r="A14" s="18" t="s">
        <v>38</v>
      </c>
      <c r="B14" s="27" t="e">
        <f>IF((#REF!*1.1*0.001)&lt;0.1,0.1,#REF!*1.1*0.001)*(IF(#REF!=2,1.13,1))</f>
        <v>#REF!</v>
      </c>
      <c r="C14" s="21" t="s">
        <v>39</v>
      </c>
      <c r="D14" s="21"/>
      <c r="E14" s="21" t="s">
        <v>40</v>
      </c>
      <c r="F14" s="21" t="e">
        <f>#REF!</f>
        <v>#REF!</v>
      </c>
      <c r="G14" s="23" t="s">
        <v>41</v>
      </c>
    </row>
    <row r="15" spans="1:20" ht="12.95" customHeight="1" x14ac:dyDescent="0.2">
      <c r="A15" s="18" t="s">
        <v>42</v>
      </c>
      <c r="B15" s="24" t="s">
        <v>43</v>
      </c>
      <c r="C15" s="28" t="e">
        <f>0.8*#REF!</f>
        <v>#REF!</v>
      </c>
      <c r="D15" s="21"/>
      <c r="G15" s="26"/>
    </row>
    <row r="16" spans="1:20" ht="12.95" customHeight="1" x14ac:dyDescent="0.2">
      <c r="A16" s="18" t="s">
        <v>44</v>
      </c>
      <c r="B16" s="24" t="s">
        <v>43</v>
      </c>
      <c r="C16" s="28" t="e">
        <f>#REF!*0.8</f>
        <v>#REF!</v>
      </c>
      <c r="D16" s="21"/>
      <c r="E16" s="21" t="s">
        <v>45</v>
      </c>
      <c r="F16" s="24" t="s">
        <v>46</v>
      </c>
      <c r="G16" s="26"/>
    </row>
    <row r="17" spans="1:7" ht="12.95" customHeight="1" x14ac:dyDescent="0.2">
      <c r="A17" s="29"/>
      <c r="C17" s="21"/>
      <c r="D17" s="21"/>
      <c r="E17" s="21" t="s">
        <v>47</v>
      </c>
      <c r="F17" s="24" t="e">
        <f>#REF!</f>
        <v>#REF!</v>
      </c>
      <c r="G17" s="26"/>
    </row>
    <row r="18" spans="1:7" ht="12.95" customHeight="1" x14ac:dyDescent="0.2">
      <c r="A18" s="18" t="s">
        <v>48</v>
      </c>
      <c r="B18" s="19" t="e">
        <f>(B6*B11^2)/1000</f>
        <v>#REF!</v>
      </c>
      <c r="C18" s="21" t="s">
        <v>49</v>
      </c>
      <c r="D18" s="21"/>
      <c r="E18" s="21" t="s">
        <v>50</v>
      </c>
      <c r="F18" s="24" t="e">
        <f>IF(#REF!=155,"F (155ºC)","B (130ºC)")</f>
        <v>#REF!</v>
      </c>
      <c r="G18" s="26"/>
    </row>
    <row r="19" spans="1:7" ht="12.95" customHeight="1" x14ac:dyDescent="0.25">
      <c r="A19" s="30" t="s">
        <v>51</v>
      </c>
      <c r="B19" s="127" t="s">
        <v>2</v>
      </c>
      <c r="C19" s="122"/>
      <c r="D19" s="31"/>
      <c r="E19" s="32" t="s">
        <v>52</v>
      </c>
      <c r="F19" s="5" t="e">
        <f>#REF!</f>
        <v>#REF!</v>
      </c>
      <c r="G19" s="33"/>
    </row>
    <row r="20" spans="1:7" ht="12.95" customHeight="1" x14ac:dyDescent="0.25">
      <c r="A20" s="34" t="s">
        <v>53</v>
      </c>
      <c r="D20" s="3"/>
      <c r="E20" s="128" t="s">
        <v>54</v>
      </c>
      <c r="F20" s="125"/>
      <c r="G20" s="129"/>
    </row>
    <row r="21" spans="1:7" ht="12.95" customHeight="1" x14ac:dyDescent="0.2">
      <c r="A21" s="18" t="s">
        <v>55</v>
      </c>
      <c r="D21" s="119" t="e">
        <f>TEXT(F5,"0")&amp;" mm"</f>
        <v>#REF!</v>
      </c>
      <c r="G21" s="26"/>
    </row>
    <row r="22" spans="1:7" ht="12.95" customHeight="1" x14ac:dyDescent="0.2">
      <c r="A22" s="18" t="s">
        <v>56</v>
      </c>
      <c r="D22" s="120"/>
      <c r="G22" s="26"/>
    </row>
    <row r="23" spans="1:7" ht="12.95" customHeight="1" x14ac:dyDescent="0.2">
      <c r="A23" s="130" t="s">
        <v>57</v>
      </c>
      <c r="B23" s="139"/>
      <c r="C23" s="139"/>
      <c r="D23" s="120"/>
      <c r="G23" s="26"/>
    </row>
    <row r="24" spans="1:7" ht="12.95" customHeight="1" x14ac:dyDescent="0.2">
      <c r="A24" s="132"/>
      <c r="B24" s="139"/>
      <c r="C24" s="139"/>
      <c r="D24" s="120"/>
      <c r="G24" s="26"/>
    </row>
    <row r="25" spans="1:7" ht="12.95" customHeight="1" x14ac:dyDescent="0.2">
      <c r="A25" s="130" t="s">
        <v>58</v>
      </c>
      <c r="B25" s="139"/>
      <c r="C25" s="139"/>
      <c r="D25" s="120"/>
      <c r="G25" s="26"/>
    </row>
    <row r="26" spans="1:7" ht="12.95" customHeight="1" x14ac:dyDescent="0.2">
      <c r="A26" s="132"/>
      <c r="B26" s="139"/>
      <c r="C26" s="139"/>
      <c r="D26" s="120"/>
      <c r="G26" s="26"/>
    </row>
    <row r="27" spans="1:7" ht="12.95" customHeight="1" x14ac:dyDescent="0.2">
      <c r="A27" s="18" t="s">
        <v>59</v>
      </c>
      <c r="D27" s="120"/>
      <c r="G27" s="26"/>
    </row>
    <row r="28" spans="1:7" ht="12.95" customHeight="1" x14ac:dyDescent="0.2">
      <c r="A28" s="35" t="s">
        <v>60</v>
      </c>
      <c r="B28" s="36" t="e">
        <f>F5*3+(2*#REF!+(IF(P2=1,2,1))*(#REF!+#REF!))*1000+IF(#REF!=2,0,(#REF!*1000))*5</f>
        <v>#REF!</v>
      </c>
      <c r="D28" s="120"/>
      <c r="G28" s="26"/>
    </row>
    <row r="29" spans="1:7" ht="12.95" customHeight="1" x14ac:dyDescent="0.2">
      <c r="A29" s="35" t="s">
        <v>61</v>
      </c>
      <c r="B29" s="36" t="e">
        <f>F5*2+(#REF!+#REF!+#REF!)*1000+IF(#REF!=2,0,(#REF!*1000))*3</f>
        <v>#REF!</v>
      </c>
      <c r="D29" s="4"/>
      <c r="G29" s="26"/>
    </row>
    <row r="30" spans="1:7" ht="12.95" customHeight="1" x14ac:dyDescent="0.2">
      <c r="A30" s="18"/>
      <c r="B30" s="21"/>
      <c r="D30" s="119" t="e">
        <f>TEXT(#REF!*1000+#REF!,"0")&amp;" mm"</f>
        <v>#REF!</v>
      </c>
      <c r="G30" s="26"/>
    </row>
    <row r="31" spans="1:7" ht="12.95" customHeight="1" x14ac:dyDescent="0.2">
      <c r="A31" s="29"/>
      <c r="D31" s="120"/>
      <c r="G31" s="26"/>
    </row>
    <row r="32" spans="1:7" ht="12.95" customHeight="1" x14ac:dyDescent="0.2">
      <c r="A32" s="34" t="s">
        <v>62</v>
      </c>
      <c r="D32" s="120"/>
      <c r="G32" s="26"/>
    </row>
    <row r="33" spans="1:7" ht="12.95" customHeight="1" x14ac:dyDescent="0.2">
      <c r="A33" s="18" t="s">
        <v>63</v>
      </c>
      <c r="B33" s="21" t="s">
        <v>64</v>
      </c>
      <c r="D33" s="120"/>
      <c r="G33" s="26"/>
    </row>
    <row r="34" spans="1:7" ht="12.95" customHeight="1" x14ac:dyDescent="0.2">
      <c r="A34" s="18" t="s">
        <v>65</v>
      </c>
      <c r="B34" s="21" t="e">
        <f>#REF!&amp;" X "&amp;#REF!</f>
        <v>#REF!</v>
      </c>
      <c r="D34" s="120"/>
      <c r="G34" s="26"/>
    </row>
    <row r="35" spans="1:7" ht="12.95" customHeight="1" x14ac:dyDescent="0.2">
      <c r="A35" s="18" t="s">
        <v>66</v>
      </c>
      <c r="B35" s="21" t="b">
        <f>IF(P1=3,(2*#REF!&amp;" X "&amp;#REF!),IF(P1=2,(#REF!&amp;" X "&amp;#REF!)))</f>
        <v>0</v>
      </c>
      <c r="D35" s="120"/>
      <c r="G35" s="26"/>
    </row>
    <row r="36" spans="1:7" ht="12.95" customHeight="1" x14ac:dyDescent="0.2">
      <c r="A36" s="54" t="s">
        <v>65</v>
      </c>
      <c r="B36" s="55" t="e">
        <f>#REF!&amp;" X "&amp;#REF!</f>
        <v>#REF!</v>
      </c>
      <c r="D36" s="120"/>
      <c r="G36" s="26"/>
    </row>
    <row r="37" spans="1:7" ht="12.95" customHeight="1" x14ac:dyDescent="0.25">
      <c r="A37" s="29"/>
      <c r="B37" s="31"/>
      <c r="C37" s="31"/>
      <c r="E37" s="121" t="s">
        <v>67</v>
      </c>
      <c r="F37" s="122"/>
      <c r="G37" s="123"/>
    </row>
    <row r="38" spans="1:7" ht="12.95" customHeight="1" x14ac:dyDescent="0.25">
      <c r="A38" s="124" t="s">
        <v>68</v>
      </c>
      <c r="B38" s="125"/>
      <c r="C38" s="44"/>
      <c r="D38" s="44"/>
      <c r="E38" s="42" t="s">
        <v>69</v>
      </c>
      <c r="F38" s="42"/>
      <c r="G38" s="37"/>
    </row>
    <row r="39" spans="1:7" ht="12.95" customHeight="1" x14ac:dyDescent="0.2">
      <c r="A39" s="45"/>
      <c r="B39" s="46"/>
      <c r="F39" s="21"/>
      <c r="G39" s="26"/>
    </row>
    <row r="40" spans="1:7" ht="12.95" customHeight="1" x14ac:dyDescent="0.2">
      <c r="A40" s="45" t="str">
        <f>E8</f>
        <v>Distância Mínima Entre Eixos de Reatores</v>
      </c>
      <c r="C40" s="25" t="e">
        <f>F8</f>
        <v>#REF!</v>
      </c>
      <c r="D40" s="21" t="str">
        <f>G8</f>
        <v>mm</v>
      </c>
      <c r="E40" s="21" t="s">
        <v>70</v>
      </c>
      <c r="F40" s="21"/>
      <c r="G40" s="26"/>
    </row>
    <row r="41" spans="1:7" ht="12.95" customHeight="1" x14ac:dyDescent="0.2">
      <c r="A41" s="34" t="s">
        <v>71</v>
      </c>
      <c r="B41" s="47"/>
      <c r="E41" s="21" t="s">
        <v>72</v>
      </c>
      <c r="F41" s="21"/>
      <c r="G41" s="26"/>
    </row>
    <row r="42" spans="1:7" ht="12.95" customHeight="1" x14ac:dyDescent="0.2">
      <c r="A42" s="45" t="s">
        <v>73</v>
      </c>
      <c r="B42" s="46"/>
      <c r="C42" s="25" t="e">
        <f>F6/2</f>
        <v>#REF!</v>
      </c>
      <c r="D42" s="21" t="s">
        <v>12</v>
      </c>
      <c r="E42" s="21" t="s">
        <v>74</v>
      </c>
      <c r="F42" s="21"/>
      <c r="G42" s="26"/>
    </row>
    <row r="43" spans="1:7" ht="12.95" customHeight="1" x14ac:dyDescent="0.2">
      <c r="A43" s="34" t="s">
        <v>75</v>
      </c>
      <c r="B43" s="47"/>
      <c r="C43" s="48"/>
      <c r="E43" s="21" t="s">
        <v>76</v>
      </c>
      <c r="F43" s="21"/>
      <c r="G43" s="26"/>
    </row>
    <row r="44" spans="1:7" ht="12.95" customHeight="1" x14ac:dyDescent="0.2">
      <c r="A44" s="45" t="s">
        <v>73</v>
      </c>
      <c r="B44" s="46"/>
      <c r="C44" s="25" t="e">
        <f>F6*1.1</f>
        <v>#REF!</v>
      </c>
      <c r="D44" s="21" t="s">
        <v>12</v>
      </c>
      <c r="E44" s="21" t="s">
        <v>77</v>
      </c>
      <c r="G44" s="26"/>
    </row>
    <row r="45" spans="1:7" ht="12.95" customHeight="1" x14ac:dyDescent="0.2">
      <c r="A45" s="29"/>
      <c r="G45" s="26"/>
    </row>
    <row r="46" spans="1:7" ht="12.95" customHeight="1" x14ac:dyDescent="0.2">
      <c r="A46" s="38" t="s">
        <v>78</v>
      </c>
      <c r="B46" s="44"/>
      <c r="C46" s="44"/>
      <c r="D46" s="44"/>
      <c r="E46" s="44"/>
      <c r="F46" s="42"/>
      <c r="G46" s="43"/>
    </row>
    <row r="47" spans="1:7" ht="12.95" customHeight="1" x14ac:dyDescent="0.2">
      <c r="A47" s="18"/>
      <c r="F47" s="21"/>
      <c r="G47" s="23"/>
    </row>
    <row r="48" spans="1:7" ht="12.95" customHeight="1" x14ac:dyDescent="0.2">
      <c r="A48" s="39" t="s">
        <v>79</v>
      </c>
      <c r="B48" s="49" t="s">
        <v>6</v>
      </c>
      <c r="C48" s="21"/>
      <c r="F48" s="21"/>
      <c r="G48" s="23"/>
    </row>
    <row r="49" spans="1:18" ht="12.95" customHeight="1" x14ac:dyDescent="0.2">
      <c r="A49" s="39" t="s">
        <v>80</v>
      </c>
      <c r="B49" s="50" t="e">
        <f>#REF!&amp;" x "&amp;#REF!&amp;"  x "&amp;#REF!&amp;" cm"</f>
        <v>#REF!</v>
      </c>
      <c r="F49" s="21"/>
      <c r="G49" s="23"/>
    </row>
    <row r="50" spans="1:18" ht="12.95" customHeight="1" x14ac:dyDescent="0.2">
      <c r="A50" s="18" t="s">
        <v>81</v>
      </c>
      <c r="B50" s="21" t="s">
        <v>82</v>
      </c>
      <c r="F50" s="21"/>
      <c r="G50" s="23"/>
    </row>
    <row r="51" spans="1:18" ht="12.95" customHeight="1" x14ac:dyDescent="0.2">
      <c r="A51" s="18" t="s">
        <v>83</v>
      </c>
      <c r="B51" s="28" t="e">
        <f>#REF!</f>
        <v>#REF!</v>
      </c>
      <c r="F51" s="21"/>
      <c r="G51" s="23"/>
    </row>
    <row r="52" spans="1:18" ht="12.95" customHeight="1" x14ac:dyDescent="0.2">
      <c r="A52" s="18" t="s">
        <v>84</v>
      </c>
      <c r="B52" s="49" t="e">
        <f>#REF!</f>
        <v>#REF!</v>
      </c>
      <c r="D52" s="21"/>
      <c r="E52" s="21"/>
      <c r="F52" s="21"/>
      <c r="G52" s="23"/>
    </row>
    <row r="53" spans="1:18" ht="12.95" customHeight="1" x14ac:dyDescent="0.2">
      <c r="A53" s="18"/>
      <c r="B53" s="21"/>
      <c r="D53" s="51"/>
      <c r="E53" s="51"/>
      <c r="F53" s="51"/>
      <c r="G53" s="52"/>
    </row>
    <row r="54" spans="1:18" ht="12.95" customHeight="1" x14ac:dyDescent="0.25">
      <c r="A54" s="126" t="s">
        <v>85</v>
      </c>
      <c r="B54" s="122"/>
      <c r="C54" s="122"/>
      <c r="D54" s="122"/>
      <c r="E54" s="122"/>
      <c r="F54" s="32" t="s">
        <v>86</v>
      </c>
      <c r="G54" s="53">
        <f ca="1">TODAY()</f>
        <v>44917</v>
      </c>
    </row>
    <row r="58" spans="1:18" ht="12.75" customHeight="1" x14ac:dyDescent="0.25">
      <c r="L58" s="133"/>
      <c r="M58" s="134"/>
      <c r="N58" s="134"/>
      <c r="O58" s="134"/>
      <c r="P58" s="134"/>
      <c r="Q58" s="134"/>
      <c r="R58" s="135"/>
    </row>
    <row r="59" spans="1:18" ht="12.75" customHeight="1" x14ac:dyDescent="0.25">
      <c r="L59" s="9"/>
      <c r="M59" s="10"/>
      <c r="N59" s="1"/>
      <c r="O59" s="11"/>
      <c r="P59" s="136"/>
      <c r="Q59" s="134"/>
      <c r="R59" s="135"/>
    </row>
    <row r="60" spans="1:18" ht="12.75" customHeight="1" x14ac:dyDescent="0.25">
      <c r="L60" s="137"/>
      <c r="M60" s="134"/>
      <c r="N60" s="134"/>
      <c r="O60" s="134"/>
      <c r="P60" s="134"/>
      <c r="Q60" s="134"/>
      <c r="R60" s="135"/>
    </row>
    <row r="61" spans="1:18" ht="15" customHeight="1" x14ac:dyDescent="0.25">
      <c r="L61" s="138"/>
      <c r="M61" s="134"/>
      <c r="N61" s="134"/>
      <c r="O61" s="134"/>
      <c r="P61" s="134"/>
      <c r="Q61" s="134"/>
      <c r="R61" s="135"/>
    </row>
    <row r="62" spans="1:18" ht="15" customHeight="1" x14ac:dyDescent="0.2">
      <c r="J62" s="2" t="s">
        <v>87</v>
      </c>
      <c r="L62" s="12"/>
      <c r="M62" s="13"/>
      <c r="N62" s="14"/>
      <c r="O62" s="15"/>
      <c r="P62" s="14"/>
      <c r="Q62" s="16"/>
      <c r="R62" s="17"/>
    </row>
    <row r="63" spans="1:18" ht="15" customHeight="1" x14ac:dyDescent="0.2">
      <c r="L63" s="18"/>
      <c r="M63" s="19"/>
      <c r="N63" s="20"/>
      <c r="O63" s="21"/>
      <c r="P63" s="21"/>
      <c r="Q63" s="25"/>
      <c r="R63" s="23"/>
    </row>
    <row r="64" spans="1:18" ht="15" customHeight="1" x14ac:dyDescent="0.2">
      <c r="L64" s="18"/>
      <c r="M64" s="24"/>
      <c r="N64" s="21"/>
      <c r="O64" s="21"/>
      <c r="P64" s="21"/>
      <c r="Q64" s="25"/>
      <c r="R64" s="23"/>
    </row>
    <row r="65" spans="12:18" x14ac:dyDescent="0.2">
      <c r="L65" s="18"/>
      <c r="M65" s="21"/>
      <c r="N65" s="21"/>
      <c r="O65" s="21"/>
      <c r="P65" s="21"/>
      <c r="Q65" s="25"/>
      <c r="R65" s="23"/>
    </row>
    <row r="66" spans="12:18" x14ac:dyDescent="0.2">
      <c r="L66" s="18"/>
      <c r="M66" s="24"/>
      <c r="N66" s="21"/>
      <c r="O66" s="21"/>
      <c r="P66" s="21"/>
      <c r="Q66" s="22"/>
      <c r="R66" s="23"/>
    </row>
    <row r="67" spans="12:18" x14ac:dyDescent="0.2">
      <c r="L67" s="18"/>
      <c r="M67" s="24"/>
      <c r="N67" s="21"/>
      <c r="O67" s="21"/>
      <c r="P67" s="21"/>
      <c r="Q67" s="22"/>
      <c r="R67" s="23"/>
    </row>
    <row r="68" spans="12:18" x14ac:dyDescent="0.2">
      <c r="L68" s="18"/>
      <c r="M68" s="24"/>
      <c r="N68" s="21"/>
      <c r="O68" s="21"/>
      <c r="P68" s="1"/>
      <c r="Q68" s="1"/>
      <c r="R68" s="26"/>
    </row>
    <row r="69" spans="12:18" x14ac:dyDescent="0.2">
      <c r="L69" s="18"/>
      <c r="M69" s="24"/>
      <c r="N69" s="21"/>
      <c r="O69" s="21"/>
      <c r="P69" s="21"/>
      <c r="Q69" s="21"/>
      <c r="R69" s="23"/>
    </row>
    <row r="70" spans="12:18" x14ac:dyDescent="0.2">
      <c r="L70" s="18"/>
      <c r="M70" s="27"/>
      <c r="N70" s="21"/>
      <c r="O70" s="21"/>
      <c r="P70" s="21"/>
      <c r="Q70" s="21"/>
      <c r="R70" s="23"/>
    </row>
    <row r="71" spans="12:18" x14ac:dyDescent="0.2">
      <c r="L71" s="18"/>
      <c r="M71" s="27"/>
      <c r="N71" s="21"/>
      <c r="O71" s="21"/>
      <c r="P71" s="21"/>
      <c r="Q71" s="21"/>
      <c r="R71" s="23"/>
    </row>
    <row r="72" spans="12:18" x14ac:dyDescent="0.2">
      <c r="L72" s="18"/>
      <c r="M72" s="24"/>
      <c r="N72" s="28"/>
      <c r="O72" s="21"/>
      <c r="P72" s="1"/>
      <c r="Q72" s="1"/>
      <c r="R72" s="26"/>
    </row>
    <row r="73" spans="12:18" x14ac:dyDescent="0.2">
      <c r="L73" s="18"/>
      <c r="M73" s="24"/>
      <c r="N73" s="28"/>
      <c r="O73" s="21"/>
      <c r="P73" s="21"/>
      <c r="Q73" s="24"/>
      <c r="R73" s="26"/>
    </row>
    <row r="74" spans="12:18" x14ac:dyDescent="0.2">
      <c r="L74" s="29"/>
      <c r="M74" s="1"/>
      <c r="N74" s="21"/>
      <c r="O74" s="21"/>
      <c r="P74" s="21"/>
      <c r="Q74" s="24"/>
      <c r="R74" s="26"/>
    </row>
    <row r="75" spans="12:18" x14ac:dyDescent="0.2">
      <c r="L75" s="18"/>
      <c r="M75" s="19"/>
      <c r="N75" s="21"/>
      <c r="O75" s="21"/>
      <c r="P75" s="21"/>
      <c r="Q75" s="24"/>
      <c r="R75" s="26"/>
    </row>
    <row r="76" spans="12:18" ht="15" x14ac:dyDescent="0.25">
      <c r="L76" s="30"/>
      <c r="M76" s="127"/>
      <c r="N76" s="122"/>
      <c r="O76" s="31"/>
      <c r="P76" s="32"/>
      <c r="Q76" s="5"/>
      <c r="R76" s="33"/>
    </row>
    <row r="77" spans="12:18" ht="15" x14ac:dyDescent="0.25">
      <c r="L77" s="34"/>
      <c r="M77" s="1"/>
      <c r="N77" s="1"/>
      <c r="O77" s="3"/>
      <c r="P77" s="128"/>
      <c r="Q77" s="125"/>
      <c r="R77" s="129"/>
    </row>
    <row r="78" spans="12:18" ht="12.75" customHeight="1" x14ac:dyDescent="0.2">
      <c r="L78" s="18"/>
      <c r="M78" s="1"/>
      <c r="N78" s="1"/>
      <c r="O78" s="119"/>
      <c r="P78" s="1"/>
      <c r="Q78" s="1"/>
      <c r="R78" s="26"/>
    </row>
    <row r="79" spans="12:18" x14ac:dyDescent="0.2">
      <c r="L79" s="18"/>
      <c r="M79" s="1"/>
      <c r="N79" s="1"/>
      <c r="O79" s="120"/>
      <c r="P79" s="1"/>
      <c r="Q79" s="1"/>
      <c r="R79" s="26"/>
    </row>
    <row r="80" spans="12:18" ht="12.75" customHeight="1" x14ac:dyDescent="0.2">
      <c r="L80" s="130"/>
      <c r="M80" s="131"/>
      <c r="N80" s="131"/>
      <c r="O80" s="120"/>
      <c r="P80" s="1"/>
      <c r="Q80" s="1"/>
      <c r="R80" s="26"/>
    </row>
    <row r="81" spans="12:18" ht="12.75" customHeight="1" x14ac:dyDescent="0.2">
      <c r="L81" s="132"/>
      <c r="M81" s="131"/>
      <c r="N81" s="131"/>
      <c r="O81" s="120"/>
      <c r="P81" s="1"/>
      <c r="Q81" s="1"/>
      <c r="R81" s="26"/>
    </row>
    <row r="82" spans="12:18" ht="12.75" customHeight="1" x14ac:dyDescent="0.2">
      <c r="L82" s="130"/>
      <c r="M82" s="131"/>
      <c r="N82" s="131"/>
      <c r="O82" s="120"/>
      <c r="P82" s="1"/>
      <c r="Q82" s="1"/>
      <c r="R82" s="26"/>
    </row>
    <row r="83" spans="12:18" ht="12.75" customHeight="1" x14ac:dyDescent="0.2">
      <c r="L83" s="132"/>
      <c r="M83" s="131"/>
      <c r="N83" s="131"/>
      <c r="O83" s="120"/>
      <c r="P83" s="1"/>
      <c r="Q83" s="1"/>
      <c r="R83" s="26"/>
    </row>
    <row r="84" spans="12:18" x14ac:dyDescent="0.2">
      <c r="L84" s="18"/>
      <c r="M84" s="1"/>
      <c r="N84" s="1"/>
      <c r="O84" s="120"/>
      <c r="P84" s="1"/>
      <c r="Q84" s="1"/>
      <c r="R84" s="26"/>
    </row>
    <row r="85" spans="12:18" x14ac:dyDescent="0.2">
      <c r="L85" s="35"/>
      <c r="M85" s="36"/>
      <c r="N85" s="1"/>
      <c r="O85" s="120"/>
      <c r="P85" s="1"/>
      <c r="Q85" s="1"/>
      <c r="R85" s="26"/>
    </row>
    <row r="86" spans="12:18" x14ac:dyDescent="0.2">
      <c r="L86" s="35"/>
      <c r="M86" s="36"/>
      <c r="N86" s="1"/>
      <c r="O86" s="4"/>
      <c r="P86" s="1"/>
      <c r="Q86" s="1"/>
      <c r="R86" s="26"/>
    </row>
    <row r="87" spans="12:18" ht="12.75" customHeight="1" x14ac:dyDescent="0.2">
      <c r="L87" s="18"/>
      <c r="M87" s="21"/>
      <c r="N87" s="1"/>
      <c r="O87" s="119"/>
      <c r="P87" s="1"/>
      <c r="Q87" s="1"/>
      <c r="R87" s="26"/>
    </row>
    <row r="88" spans="12:18" ht="12.75" customHeight="1" x14ac:dyDescent="0.2">
      <c r="L88" s="29"/>
      <c r="M88" s="1"/>
      <c r="N88" s="1"/>
      <c r="O88" s="120"/>
      <c r="P88" s="1"/>
      <c r="Q88" s="1"/>
      <c r="R88" s="26"/>
    </row>
    <row r="89" spans="12:18" ht="12.75" customHeight="1" x14ac:dyDescent="0.2">
      <c r="L89" s="34"/>
      <c r="M89" s="1"/>
      <c r="N89" s="1"/>
      <c r="O89" s="120"/>
      <c r="P89" s="1"/>
      <c r="Q89" s="1"/>
      <c r="R89" s="26"/>
    </row>
    <row r="90" spans="12:18" ht="12.75" customHeight="1" x14ac:dyDescent="0.2">
      <c r="L90" s="18"/>
      <c r="M90" s="21"/>
      <c r="N90" s="1"/>
      <c r="O90" s="120"/>
      <c r="P90" s="1"/>
      <c r="Q90" s="1"/>
      <c r="R90" s="26"/>
    </row>
    <row r="91" spans="12:18" ht="12.75" customHeight="1" x14ac:dyDescent="0.2">
      <c r="L91" s="18"/>
      <c r="M91" s="21"/>
      <c r="N91" s="1"/>
      <c r="O91" s="120"/>
      <c r="P91" s="1"/>
      <c r="Q91" s="1"/>
      <c r="R91" s="26"/>
    </row>
    <row r="92" spans="12:18" ht="12.75" customHeight="1" x14ac:dyDescent="0.2">
      <c r="L92" s="18"/>
      <c r="M92" s="21"/>
      <c r="N92" s="1"/>
      <c r="O92" s="120"/>
      <c r="P92" s="1"/>
      <c r="Q92" s="1"/>
      <c r="R92" s="26"/>
    </row>
    <row r="93" spans="12:18" ht="12.75" customHeight="1" x14ac:dyDescent="0.2">
      <c r="L93" s="54"/>
      <c r="M93" s="55"/>
      <c r="N93" s="1"/>
      <c r="O93" s="120"/>
      <c r="P93" s="1"/>
      <c r="Q93" s="1"/>
      <c r="R93" s="26"/>
    </row>
    <row r="94" spans="12:18" ht="15" x14ac:dyDescent="0.25">
      <c r="L94" s="29"/>
      <c r="M94" s="31"/>
      <c r="N94" s="31"/>
      <c r="O94" s="1"/>
      <c r="P94" s="121"/>
      <c r="Q94" s="122"/>
      <c r="R94" s="123"/>
    </row>
    <row r="95" spans="12:18" ht="15" x14ac:dyDescent="0.25">
      <c r="L95" s="124"/>
      <c r="M95" s="125"/>
      <c r="N95" s="44"/>
      <c r="O95" s="44"/>
      <c r="P95" s="42"/>
      <c r="Q95" s="42"/>
      <c r="R95" s="37"/>
    </row>
    <row r="96" spans="12:18" x14ac:dyDescent="0.2">
      <c r="L96" s="45"/>
      <c r="M96" s="46"/>
      <c r="N96" s="1"/>
      <c r="O96" s="1"/>
      <c r="P96" s="1"/>
      <c r="Q96" s="21"/>
      <c r="R96" s="26"/>
    </row>
    <row r="97" spans="12:18" x14ac:dyDescent="0.2">
      <c r="L97" s="45"/>
      <c r="M97" s="1"/>
      <c r="N97" s="25"/>
      <c r="O97" s="21"/>
      <c r="P97" s="21"/>
      <c r="Q97" s="21"/>
      <c r="R97" s="26"/>
    </row>
    <row r="98" spans="12:18" x14ac:dyDescent="0.2">
      <c r="L98" s="34"/>
      <c r="M98" s="47"/>
      <c r="N98" s="1"/>
      <c r="O98" s="1"/>
      <c r="P98" s="21"/>
      <c r="Q98" s="21"/>
      <c r="R98" s="26"/>
    </row>
    <row r="99" spans="12:18" x14ac:dyDescent="0.2">
      <c r="L99" s="45"/>
      <c r="M99" s="46"/>
      <c r="N99" s="25"/>
      <c r="O99" s="21"/>
      <c r="P99" s="21"/>
      <c r="Q99" s="21"/>
      <c r="R99" s="26"/>
    </row>
    <row r="100" spans="12:18" x14ac:dyDescent="0.2">
      <c r="L100" s="34"/>
      <c r="M100" s="47"/>
      <c r="N100" s="48"/>
      <c r="O100" s="1"/>
      <c r="P100" s="21"/>
      <c r="Q100" s="21"/>
      <c r="R100" s="26"/>
    </row>
    <row r="101" spans="12:18" x14ac:dyDescent="0.2">
      <c r="L101" s="45"/>
      <c r="M101" s="46"/>
      <c r="N101" s="25"/>
      <c r="O101" s="21"/>
      <c r="P101" s="21"/>
      <c r="Q101" s="1"/>
      <c r="R101" s="26"/>
    </row>
    <row r="102" spans="12:18" x14ac:dyDescent="0.2">
      <c r="L102" s="29"/>
      <c r="M102" s="1"/>
      <c r="N102" s="1"/>
      <c r="O102" s="1"/>
      <c r="P102" s="1"/>
      <c r="Q102" s="1"/>
      <c r="R102" s="26"/>
    </row>
    <row r="103" spans="12:18" x14ac:dyDescent="0.2">
      <c r="L103" s="38"/>
      <c r="M103" s="44"/>
      <c r="N103" s="44"/>
      <c r="O103" s="44"/>
      <c r="P103" s="44"/>
      <c r="Q103" s="42"/>
      <c r="R103" s="43"/>
    </row>
    <row r="104" spans="12:18" x14ac:dyDescent="0.2">
      <c r="L104" s="18"/>
      <c r="M104" s="1"/>
      <c r="N104" s="1"/>
      <c r="O104" s="1"/>
      <c r="P104" s="1"/>
      <c r="Q104" s="21"/>
      <c r="R104" s="23"/>
    </row>
    <row r="105" spans="12:18" x14ac:dyDescent="0.2">
      <c r="L105" s="39"/>
      <c r="M105" s="49"/>
      <c r="N105" s="21"/>
      <c r="O105" s="1"/>
      <c r="P105" s="1"/>
      <c r="Q105" s="21"/>
      <c r="R105" s="23"/>
    </row>
    <row r="106" spans="12:18" x14ac:dyDescent="0.2">
      <c r="L106" s="39"/>
      <c r="M106" s="50"/>
      <c r="N106" s="1"/>
      <c r="O106" s="1"/>
      <c r="P106" s="1"/>
      <c r="Q106" s="21"/>
      <c r="R106" s="23"/>
    </row>
    <row r="107" spans="12:18" x14ac:dyDescent="0.2">
      <c r="L107" s="18"/>
      <c r="M107" s="21"/>
      <c r="N107" s="1"/>
      <c r="O107" s="1"/>
      <c r="P107" s="1"/>
      <c r="Q107" s="21"/>
      <c r="R107" s="23"/>
    </row>
    <row r="108" spans="12:18" x14ac:dyDescent="0.2">
      <c r="L108" s="18"/>
      <c r="M108" s="28"/>
      <c r="N108" s="1"/>
      <c r="O108" s="1"/>
      <c r="P108" s="1"/>
      <c r="Q108" s="21"/>
      <c r="R108" s="23"/>
    </row>
    <row r="109" spans="12:18" x14ac:dyDescent="0.2">
      <c r="L109" s="18"/>
      <c r="M109" s="49"/>
      <c r="N109" s="1"/>
      <c r="O109" s="21"/>
      <c r="P109" s="21"/>
      <c r="Q109" s="21"/>
      <c r="R109" s="23"/>
    </row>
    <row r="110" spans="12:18" ht="15" customHeight="1" x14ac:dyDescent="0.2">
      <c r="L110" s="18"/>
      <c r="M110" s="21"/>
      <c r="N110" s="1"/>
      <c r="O110" s="51"/>
      <c r="P110" s="51"/>
      <c r="Q110" s="51"/>
      <c r="R110" s="52"/>
    </row>
    <row r="111" spans="12:18" ht="15" customHeight="1" x14ac:dyDescent="0.25">
      <c r="L111" s="126"/>
      <c r="M111" s="122"/>
      <c r="N111" s="122"/>
      <c r="O111" s="122"/>
      <c r="P111" s="122"/>
      <c r="Q111" s="32"/>
      <c r="R111" s="53"/>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95" priority="11">
      <formula>$P$1=2</formula>
    </cfRule>
    <cfRule type="expression" dxfId="94" priority="12">
      <formula>$P$1=3</formula>
    </cfRule>
  </conditionalFormatting>
  <conditionalFormatting sqref="A28:B28">
    <cfRule type="expression" dxfId="93" priority="10">
      <formula>$P$1=3</formula>
    </cfRule>
  </conditionalFormatting>
  <conditionalFormatting sqref="A29:B29">
    <cfRule type="expression" dxfId="92" priority="9">
      <formula>$P$1=2</formula>
    </cfRule>
  </conditionalFormatting>
  <conditionalFormatting sqref="A35:B35">
    <cfRule type="expression" dxfId="91" priority="8">
      <formula>$P$1=1</formula>
    </cfRule>
  </conditionalFormatting>
  <conditionalFormatting sqref="A36:B36">
    <cfRule type="expression" dxfId="90" priority="7">
      <formula>$P$2=0</formula>
    </cfRule>
  </conditionalFormatting>
  <conditionalFormatting sqref="L93:M93">
    <cfRule type="expression" dxfId="89" priority="1">
      <formula>$P$2=0</formula>
    </cfRule>
  </conditionalFormatting>
  <conditionalFormatting sqref="O78:P93">
    <cfRule type="expression" dxfId="88" priority="5">
      <formula>$P$1=2</formula>
    </cfRule>
    <cfRule type="expression" dxfId="87" priority="6">
      <formula>$P$1=3</formula>
    </cfRule>
  </conditionalFormatting>
  <conditionalFormatting sqref="L85:M85">
    <cfRule type="expression" dxfId="86" priority="4">
      <formula>$P$1=3</formula>
    </cfRule>
  </conditionalFormatting>
  <conditionalFormatting sqref="L86:M86">
    <cfRule type="expression" dxfId="85" priority="3">
      <formula>$P$1=2</formula>
    </cfRule>
  </conditionalFormatting>
  <conditionalFormatting sqref="L92:M92">
    <cfRule type="expression" dxfId="84"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0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000-000001000000}">
      <formula1>$R$1:$R$2</formula1>
    </dataValidation>
    <dataValidation type="list" allowBlank="1" showInputMessage="1" showErrorMessage="1" sqref="B19:C19" xr:uid="{00000000-0002-0000-0000-000002000000}">
      <formula1>$T$1:$T$3</formula1>
    </dataValidation>
    <dataValidation type="list" allowBlank="1" showInputMessage="1" showErrorMessage="1" sqref="B48" xr:uid="{00000000-0002-0000-0000-000003000000}">
      <formula1>$S$1:$S$2</formula1>
    </dataValidation>
    <dataValidation type="list" allowBlank="1" showInputMessage="1" showErrorMessage="1" sqref="B53" xr:uid="{00000000-0002-0000-00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8">
    <tabColor rgb="FF00B0F0"/>
  </sheetPr>
  <dimension ref="B1:AD131"/>
  <sheetViews>
    <sheetView zoomScale="115" zoomScaleNormal="115" workbookViewId="0">
      <selection activeCell="B1" sqref="B1:K1048576"/>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18.140625" style="1" customWidth="1"/>
    <col min="9" max="9" width="10.42578125" style="2" bestFit="1" customWidth="1"/>
    <col min="10" max="10" width="5.140625" style="2" bestFit="1" customWidth="1"/>
    <col min="11" max="11" width="10.7109375" style="2" bestFit="1" customWidth="1"/>
    <col min="12" max="12" width="9.140625" style="2" customWidth="1"/>
    <col min="13" max="13" width="9.7109375" style="95" customWidth="1"/>
    <col min="14" max="14" width="10" style="94" customWidth="1"/>
    <col min="15" max="15" width="10.7109375" style="94" customWidth="1"/>
    <col min="16" max="16" width="9.5703125" style="94" customWidth="1"/>
    <col min="17" max="17" width="43.5703125" style="94" bestFit="1" customWidth="1"/>
    <col min="18" max="18" width="33.85546875" style="94" bestFit="1" customWidth="1"/>
    <col min="19" max="19" width="37.85546875" style="94" bestFit="1" customWidth="1"/>
    <col min="20" max="20" width="42.42578125" style="94" bestFit="1" customWidth="1"/>
    <col min="21" max="21" width="33.85546875" style="94" bestFit="1" customWidth="1"/>
    <col min="22" max="22" width="42.28515625" style="94" bestFit="1" customWidth="1"/>
    <col min="23" max="23" width="41.7109375" style="94" bestFit="1" customWidth="1"/>
    <col min="24" max="24" width="45.28515625" style="94" bestFit="1" customWidth="1"/>
    <col min="25" max="25" width="42.42578125" style="94" bestFit="1" customWidth="1"/>
    <col min="26" max="26" width="15.140625" style="94" bestFit="1" customWidth="1"/>
    <col min="27" max="27" width="24" style="94" bestFit="1" customWidth="1"/>
    <col min="28" max="28" width="23.28515625" style="94" customWidth="1"/>
    <col min="29" max="29" width="20.85546875" style="94" bestFit="1" customWidth="1"/>
    <col min="30" max="30" width="25.7109375" style="94" bestFit="1" customWidth="1"/>
    <col min="31" max="31" width="12.5703125" style="2" bestFit="1" customWidth="1"/>
    <col min="32" max="37" width="9.140625" style="2" customWidth="1"/>
    <col min="38" max="16384" width="9.140625" style="2"/>
  </cols>
  <sheetData>
    <row r="1" spans="2:29" ht="13.5" customHeight="1" thickBot="1" x14ac:dyDescent="0.25">
      <c r="M1" s="107"/>
      <c r="N1" s="95"/>
      <c r="O1" s="95"/>
      <c r="P1" s="95"/>
      <c r="Q1" s="95"/>
      <c r="R1" s="95"/>
      <c r="S1" s="95"/>
      <c r="T1" s="95"/>
      <c r="U1" s="95"/>
      <c r="V1" s="95"/>
    </row>
    <row r="2" spans="2:29" ht="15" customHeight="1" x14ac:dyDescent="0.2">
      <c r="B2" s="71"/>
      <c r="C2" s="72"/>
      <c r="D2" s="72"/>
      <c r="E2" s="72"/>
      <c r="F2" s="72"/>
      <c r="G2" s="72"/>
      <c r="H2" s="72"/>
      <c r="I2" s="73"/>
      <c r="J2" s="73"/>
      <c r="K2" s="70"/>
      <c r="M2" s="107"/>
      <c r="N2" s="95"/>
      <c r="O2" s="95"/>
      <c r="P2" s="95"/>
      <c r="Q2" s="95"/>
      <c r="R2" s="95"/>
      <c r="S2" s="95"/>
      <c r="T2" s="86"/>
      <c r="U2" s="95"/>
      <c r="V2" s="95"/>
    </row>
    <row r="3" spans="2:29" ht="21" customHeight="1" x14ac:dyDescent="0.2">
      <c r="B3" s="74"/>
      <c r="C3" s="143" t="str">
        <f>"Proposta Técnica para Reator"&amp;" "&amp;W2</f>
        <v xml:space="preserve">Proposta Técnica para Reator </v>
      </c>
      <c r="D3" s="139"/>
      <c r="E3" s="139"/>
      <c r="F3" s="139"/>
      <c r="G3" s="139"/>
      <c r="H3" s="139"/>
      <c r="I3" s="131"/>
      <c r="J3" s="75"/>
      <c r="K3" s="76"/>
      <c r="M3" s="96"/>
      <c r="N3" s="95"/>
      <c r="O3" s="95"/>
      <c r="P3" s="95"/>
      <c r="Q3" s="95"/>
      <c r="R3" s="95"/>
      <c r="S3" s="95"/>
      <c r="T3" s="86"/>
      <c r="U3" s="95"/>
      <c r="V3" s="95"/>
    </row>
    <row r="4" spans="2:29" ht="12.95" customHeight="1" x14ac:dyDescent="0.2">
      <c r="B4" s="74"/>
      <c r="C4" s="77" t="s">
        <v>3</v>
      </c>
      <c r="D4" s="158">
        <f>O2</f>
        <v>0</v>
      </c>
      <c r="E4" s="68"/>
      <c r="F4" s="77" t="s">
        <v>4</v>
      </c>
      <c r="G4" s="159">
        <f>R2</f>
        <v>0</v>
      </c>
      <c r="H4" s="160"/>
      <c r="I4" s="161"/>
      <c r="J4" s="75"/>
      <c r="K4" s="76"/>
      <c r="M4" s="140"/>
      <c r="N4" s="86"/>
      <c r="O4" s="86"/>
      <c r="P4" s="86"/>
      <c r="Q4" s="86"/>
      <c r="R4" s="86"/>
      <c r="S4" s="86"/>
      <c r="T4" s="86"/>
      <c r="U4" s="95"/>
      <c r="V4" s="95"/>
    </row>
    <row r="5" spans="2:29" ht="12.95" customHeight="1" x14ac:dyDescent="0.2">
      <c r="B5" s="74"/>
      <c r="C5" s="162" t="s">
        <v>88</v>
      </c>
      <c r="D5" s="160"/>
      <c r="E5" s="160"/>
      <c r="F5" s="160"/>
      <c r="G5" s="160"/>
      <c r="H5" s="160"/>
      <c r="I5" s="161"/>
      <c r="J5" s="75"/>
      <c r="K5" s="76"/>
      <c r="M5" s="141"/>
      <c r="N5" s="96"/>
      <c r="O5" s="96"/>
      <c r="P5" s="95"/>
      <c r="Q5" s="95"/>
      <c r="R5" s="95"/>
      <c r="S5" s="95"/>
      <c r="T5" s="86"/>
      <c r="U5" s="95"/>
      <c r="V5" s="95"/>
    </row>
    <row r="6" spans="2:29" ht="12.95" customHeight="1" thickBot="1" x14ac:dyDescent="0.25">
      <c r="B6" s="61"/>
      <c r="K6" s="56"/>
      <c r="M6" s="96"/>
      <c r="N6" s="96"/>
      <c r="O6" s="96"/>
      <c r="P6" s="95"/>
      <c r="Q6" s="95"/>
      <c r="R6" s="95"/>
      <c r="S6" s="95"/>
      <c r="T6" s="86"/>
      <c r="U6" s="95"/>
      <c r="V6" s="95"/>
    </row>
    <row r="7" spans="2:29" ht="12.95" customHeight="1" thickTop="1" thickBot="1" x14ac:dyDescent="0.25">
      <c r="B7" s="61"/>
      <c r="C7" s="163" t="s">
        <v>89</v>
      </c>
      <c r="G7" s="164" t="s">
        <v>69</v>
      </c>
      <c r="H7" s="165"/>
      <c r="I7" s="166"/>
      <c r="K7" s="56"/>
      <c r="M7" s="140"/>
      <c r="N7" s="86"/>
      <c r="O7" s="86"/>
      <c r="P7" s="86"/>
      <c r="Q7" s="86"/>
      <c r="R7" s="86"/>
      <c r="S7" s="86"/>
      <c r="T7" s="86"/>
      <c r="U7" s="86"/>
      <c r="V7" s="86"/>
      <c r="W7" s="86"/>
      <c r="X7" s="86"/>
      <c r="Y7" s="86"/>
      <c r="Z7" s="86"/>
      <c r="AA7" s="86"/>
      <c r="AB7" s="86"/>
      <c r="AC7" s="86"/>
    </row>
    <row r="8" spans="2:29" ht="12.95" customHeight="1" thickTop="1" x14ac:dyDescent="0.2">
      <c r="B8" s="61"/>
      <c r="C8" s="167"/>
      <c r="D8" s="168"/>
      <c r="E8" s="169"/>
      <c r="G8" s="170"/>
      <c r="H8" s="171"/>
      <c r="I8" s="171"/>
      <c r="J8" s="172"/>
      <c r="K8" s="56"/>
      <c r="M8" s="141"/>
      <c r="N8" s="96"/>
      <c r="O8" s="97"/>
      <c r="P8" s="95"/>
      <c r="Q8" s="95"/>
      <c r="R8" s="95"/>
      <c r="S8" s="95"/>
      <c r="T8" s="86"/>
      <c r="U8" s="95"/>
      <c r="V8" s="95"/>
    </row>
    <row r="9" spans="2:29" ht="12.95" customHeight="1" x14ac:dyDescent="0.2">
      <c r="B9" s="61"/>
      <c r="C9" s="173" t="s">
        <v>9</v>
      </c>
      <c r="D9" s="116">
        <v>47.44</v>
      </c>
      <c r="E9" s="174" t="s">
        <v>10</v>
      </c>
      <c r="G9" s="175" t="s">
        <v>52</v>
      </c>
      <c r="H9" s="93" t="s">
        <v>90</v>
      </c>
      <c r="I9" s="1"/>
      <c r="J9" s="176"/>
      <c r="K9" s="56"/>
      <c r="N9" s="96"/>
      <c r="O9" s="97"/>
      <c r="P9" s="95"/>
      <c r="Q9" s="95"/>
      <c r="R9" s="95"/>
      <c r="S9" s="95"/>
      <c r="T9" s="86"/>
      <c r="U9" s="95"/>
      <c r="V9" s="95"/>
    </row>
    <row r="10" spans="2:29" ht="12.95" customHeight="1" x14ac:dyDescent="0.2">
      <c r="B10" s="61"/>
      <c r="C10" s="173" t="s">
        <v>13</v>
      </c>
      <c r="D10" s="116">
        <v>17.883931199999999</v>
      </c>
      <c r="E10" s="177" t="s">
        <v>14</v>
      </c>
      <c r="G10" s="175" t="s">
        <v>70</v>
      </c>
      <c r="H10" s="21"/>
      <c r="I10" s="1"/>
      <c r="J10" s="176"/>
      <c r="K10" s="56"/>
      <c r="M10" s="140"/>
      <c r="N10" s="86"/>
      <c r="O10" s="86"/>
      <c r="P10" s="86"/>
      <c r="Q10" s="86"/>
      <c r="R10" s="86"/>
      <c r="S10" s="86"/>
      <c r="T10" s="86"/>
      <c r="U10" s="98"/>
      <c r="V10" s="98"/>
      <c r="W10" s="98"/>
      <c r="X10" s="98"/>
      <c r="Y10" s="98"/>
      <c r="Z10" s="98"/>
      <c r="AA10" s="98"/>
      <c r="AB10" s="98"/>
    </row>
    <row r="11" spans="2:29" ht="12.95" customHeight="1" x14ac:dyDescent="0.2">
      <c r="B11" s="61"/>
      <c r="C11" s="173" t="s">
        <v>16</v>
      </c>
      <c r="D11" s="116" t="s">
        <v>91</v>
      </c>
      <c r="E11" s="174" t="s">
        <v>17</v>
      </c>
      <c r="G11" s="175" t="s">
        <v>72</v>
      </c>
      <c r="H11" s="21"/>
      <c r="I11" s="1"/>
      <c r="J11" s="176"/>
      <c r="K11" s="56"/>
      <c r="M11" s="141"/>
      <c r="N11" s="96"/>
      <c r="O11" s="97"/>
      <c r="P11" s="95"/>
      <c r="Q11" s="95"/>
      <c r="U11" s="99"/>
      <c r="V11" s="99"/>
      <c r="W11" s="99"/>
      <c r="X11" s="99"/>
      <c r="Y11" s="99"/>
      <c r="Z11" s="99"/>
      <c r="AA11" s="99"/>
      <c r="AB11" s="99"/>
    </row>
    <row r="12" spans="2:29" ht="12.95" customHeight="1" x14ac:dyDescent="0.2">
      <c r="B12" s="61"/>
      <c r="C12" s="173" t="s">
        <v>19</v>
      </c>
      <c r="D12" s="116" t="s">
        <v>92</v>
      </c>
      <c r="E12" s="174" t="s">
        <v>20</v>
      </c>
      <c r="G12" s="175" t="s">
        <v>74</v>
      </c>
      <c r="H12" s="21"/>
      <c r="I12" s="1"/>
      <c r="J12" s="176"/>
      <c r="K12" s="56"/>
      <c r="N12" s="96"/>
      <c r="O12" s="97"/>
      <c r="P12" s="95"/>
      <c r="Q12" s="95"/>
      <c r="R12" s="95"/>
      <c r="S12" s="95"/>
      <c r="T12" s="86"/>
      <c r="U12" s="95"/>
      <c r="V12" s="95"/>
    </row>
    <row r="13" spans="2:29" ht="12.95" customHeight="1" x14ac:dyDescent="0.2">
      <c r="B13" s="61"/>
      <c r="C13" s="173" t="s">
        <v>22</v>
      </c>
      <c r="D13" s="116" t="s">
        <v>93</v>
      </c>
      <c r="E13" s="174" t="s">
        <v>23</v>
      </c>
      <c r="F13" s="2"/>
      <c r="G13" s="175" t="s">
        <v>76</v>
      </c>
      <c r="H13" s="21"/>
      <c r="I13" s="1"/>
      <c r="J13" s="176"/>
      <c r="K13" s="56"/>
      <c r="M13" s="140"/>
      <c r="N13" s="86"/>
      <c r="O13" s="86"/>
      <c r="P13" s="86"/>
      <c r="Q13" s="86"/>
      <c r="R13" s="86"/>
      <c r="S13" s="86"/>
      <c r="T13" s="86"/>
      <c r="U13" s="86"/>
    </row>
    <row r="14" spans="2:29" ht="12.95" customHeight="1" x14ac:dyDescent="0.2">
      <c r="B14" s="61"/>
      <c r="C14" s="173" t="s">
        <v>26</v>
      </c>
      <c r="D14" s="116"/>
      <c r="E14" s="174" t="s">
        <v>23</v>
      </c>
      <c r="F14" s="2"/>
      <c r="G14" s="175" t="s">
        <v>77</v>
      </c>
      <c r="I14" s="1"/>
      <c r="J14" s="176"/>
      <c r="K14" s="56"/>
      <c r="M14" s="141"/>
      <c r="N14" s="95"/>
      <c r="O14" s="95"/>
      <c r="P14" s="86"/>
      <c r="Q14" s="95"/>
      <c r="R14" s="95"/>
    </row>
    <row r="15" spans="2:29" ht="12.95" customHeight="1" thickBot="1" x14ac:dyDescent="0.25">
      <c r="B15" s="61"/>
      <c r="C15" s="173" t="s">
        <v>28</v>
      </c>
      <c r="D15" s="116" t="s">
        <v>94</v>
      </c>
      <c r="E15" s="174" t="s">
        <v>29</v>
      </c>
      <c r="F15" s="2"/>
      <c r="G15" s="178"/>
      <c r="H15" s="179"/>
      <c r="I15" s="179"/>
      <c r="J15" s="180"/>
      <c r="K15" s="56"/>
      <c r="N15" s="96"/>
      <c r="O15" s="97"/>
      <c r="P15" s="95"/>
      <c r="Q15" s="95"/>
      <c r="R15" s="95"/>
      <c r="S15" s="95"/>
      <c r="T15" s="86"/>
      <c r="U15" s="95"/>
      <c r="V15" s="95"/>
    </row>
    <row r="16" spans="2:29" ht="12.95" customHeight="1" thickTop="1" thickBot="1" x14ac:dyDescent="0.25">
      <c r="B16" s="61"/>
      <c r="C16" s="173" t="s">
        <v>95</v>
      </c>
      <c r="D16" s="116" t="s">
        <v>96</v>
      </c>
      <c r="E16" s="174" t="s">
        <v>97</v>
      </c>
      <c r="K16" s="56"/>
      <c r="M16" s="140"/>
      <c r="N16" s="86"/>
      <c r="O16" s="86"/>
      <c r="P16" s="86"/>
      <c r="Q16" s="95"/>
      <c r="R16" s="95"/>
      <c r="S16" s="95"/>
      <c r="T16" s="86"/>
      <c r="U16" s="95"/>
      <c r="V16" s="95"/>
    </row>
    <row r="17" spans="2:23" ht="12.95" customHeight="1" thickTop="1" thickBot="1" x14ac:dyDescent="0.25">
      <c r="B17" s="61"/>
      <c r="C17" s="173" t="s">
        <v>34</v>
      </c>
      <c r="D17" s="116" t="s">
        <v>98</v>
      </c>
      <c r="E17" s="174" t="s">
        <v>35</v>
      </c>
      <c r="F17" s="2"/>
      <c r="G17" s="164" t="s">
        <v>68</v>
      </c>
      <c r="H17" s="165"/>
      <c r="I17" s="181"/>
      <c r="J17" s="1"/>
      <c r="K17" s="56"/>
      <c r="M17" s="141"/>
      <c r="N17" s="96"/>
      <c r="O17" s="97"/>
      <c r="P17" s="95"/>
      <c r="Q17" s="95"/>
      <c r="R17" s="95"/>
      <c r="S17" s="95"/>
      <c r="T17" s="86"/>
      <c r="U17" s="95"/>
      <c r="V17" s="95"/>
    </row>
    <row r="18" spans="2:23" ht="12.95" customHeight="1" thickTop="1" x14ac:dyDescent="0.2">
      <c r="B18" s="61"/>
      <c r="C18" s="173" t="s">
        <v>38</v>
      </c>
      <c r="D18" s="116">
        <v>41.372999999999998</v>
      </c>
      <c r="E18" s="174" t="s">
        <v>39</v>
      </c>
      <c r="F18" s="2"/>
      <c r="G18" s="182"/>
      <c r="H18" s="183"/>
      <c r="I18" s="171"/>
      <c r="J18" s="184"/>
      <c r="K18" s="56"/>
      <c r="N18" s="96"/>
      <c r="O18" s="97"/>
      <c r="P18" s="95"/>
      <c r="Q18" s="95"/>
      <c r="R18" s="95"/>
      <c r="S18" s="95"/>
      <c r="T18" s="86"/>
      <c r="U18" s="95"/>
      <c r="V18" s="95"/>
    </row>
    <row r="19" spans="2:23" ht="12.95" customHeight="1" x14ac:dyDescent="0.25">
      <c r="B19" s="61"/>
      <c r="C19" s="173" t="s">
        <v>42</v>
      </c>
      <c r="D19" s="116" t="s">
        <v>99</v>
      </c>
      <c r="E19" s="185"/>
      <c r="F19" s="2"/>
      <c r="G19" s="186" t="s">
        <v>100</v>
      </c>
      <c r="I19" s="25"/>
      <c r="J19" s="187">
        <v>3344.0079999999998</v>
      </c>
      <c r="K19" s="62" t="str">
        <f>K21</f>
        <v>mm</v>
      </c>
      <c r="M19" s="140"/>
      <c r="N19" s="86"/>
      <c r="O19" s="86"/>
      <c r="P19" s="86"/>
      <c r="Q19" s="86"/>
      <c r="R19" s="95"/>
      <c r="S19" s="95"/>
      <c r="T19" s="86"/>
      <c r="U19" s="95">
        <v>1001.2</v>
      </c>
      <c r="V19" s="95"/>
      <c r="W19">
        <v>2202.64</v>
      </c>
    </row>
    <row r="20" spans="2:23" ht="12.95" customHeight="1" x14ac:dyDescent="0.2">
      <c r="B20" s="61"/>
      <c r="C20" s="188" t="s">
        <v>44</v>
      </c>
      <c r="D20" s="189" t="s">
        <v>101</v>
      </c>
      <c r="E20" s="185"/>
      <c r="F20" s="2"/>
      <c r="G20" s="190" t="s">
        <v>71</v>
      </c>
      <c r="H20" s="47"/>
      <c r="I20" s="1"/>
      <c r="J20" s="191"/>
      <c r="K20" s="56"/>
      <c r="M20" s="141"/>
      <c r="N20" s="96"/>
      <c r="O20" s="97"/>
      <c r="P20" s="95"/>
      <c r="Q20" s="95"/>
      <c r="R20" s="95"/>
      <c r="S20" s="95"/>
      <c r="T20" s="86"/>
      <c r="U20" s="95"/>
      <c r="V20" s="95"/>
    </row>
    <row r="21" spans="2:23" ht="12.95" customHeight="1" x14ac:dyDescent="0.2">
      <c r="B21" s="61"/>
      <c r="C21" s="173" t="s">
        <v>48</v>
      </c>
      <c r="D21" s="116">
        <v>4035.0619769999998</v>
      </c>
      <c r="E21" s="174" t="s">
        <v>49</v>
      </c>
      <c r="F21" s="2"/>
      <c r="G21" s="186" t="s">
        <v>102</v>
      </c>
      <c r="H21" s="46"/>
      <c r="I21" s="25"/>
      <c r="J21" s="187">
        <f>T11</f>
        <v>0</v>
      </c>
      <c r="K21" s="62" t="s">
        <v>12</v>
      </c>
      <c r="M21" s="141"/>
      <c r="N21" s="86"/>
      <c r="O21" s="86"/>
      <c r="P21" s="86"/>
      <c r="Q21" s="86"/>
      <c r="R21" s="95"/>
      <c r="S21" s="95"/>
      <c r="T21" s="86"/>
      <c r="U21" s="95"/>
      <c r="V21" s="95"/>
    </row>
    <row r="22" spans="2:23" ht="12.95" customHeight="1" x14ac:dyDescent="0.2">
      <c r="B22" s="61"/>
      <c r="C22" s="173" t="s">
        <v>45</v>
      </c>
      <c r="D22" s="116" t="s">
        <v>46</v>
      </c>
      <c r="E22" s="192"/>
      <c r="F22" s="2"/>
      <c r="G22" s="190" t="s">
        <v>75</v>
      </c>
      <c r="H22" s="47"/>
      <c r="I22" s="48"/>
      <c r="J22" s="191"/>
      <c r="K22" s="56"/>
      <c r="M22" s="141"/>
      <c r="N22" s="96"/>
      <c r="O22" s="97"/>
      <c r="P22" s="95"/>
      <c r="Q22" s="95"/>
      <c r="R22" s="95"/>
      <c r="S22" s="95"/>
      <c r="T22" s="86"/>
      <c r="U22" s="95"/>
      <c r="V22" s="95"/>
    </row>
    <row r="23" spans="2:23" ht="12.95" customHeight="1" x14ac:dyDescent="0.2">
      <c r="B23" s="61"/>
      <c r="C23" s="173" t="s">
        <v>50</v>
      </c>
      <c r="D23" s="116" t="s">
        <v>103</v>
      </c>
      <c r="E23" s="193" t="s">
        <v>104</v>
      </c>
      <c r="F23" s="2"/>
      <c r="G23" s="186" t="s">
        <v>105</v>
      </c>
      <c r="H23" s="46"/>
      <c r="I23" s="25"/>
      <c r="J23" s="187">
        <f>S11</f>
        <v>0</v>
      </c>
      <c r="K23" s="62" t="s">
        <v>12</v>
      </c>
      <c r="N23" s="96"/>
      <c r="O23" s="97"/>
      <c r="P23" s="95"/>
      <c r="Q23" s="95"/>
      <c r="R23" s="95"/>
      <c r="S23" s="95"/>
      <c r="T23" s="86"/>
      <c r="U23" s="95"/>
      <c r="V23" s="95"/>
    </row>
    <row r="24" spans="2:23" ht="12.95" customHeight="1" thickBot="1" x14ac:dyDescent="0.25">
      <c r="B24" s="61"/>
      <c r="C24" s="194"/>
      <c r="D24" s="195"/>
      <c r="E24" s="196"/>
      <c r="F24" s="2"/>
      <c r="G24" s="178"/>
      <c r="H24" s="179"/>
      <c r="I24" s="179"/>
      <c r="J24" s="180"/>
      <c r="K24" s="56"/>
      <c r="M24" s="140"/>
      <c r="N24" s="86"/>
      <c r="O24" s="86"/>
      <c r="P24" s="86"/>
      <c r="Q24" s="86"/>
      <c r="R24" s="86"/>
      <c r="S24" s="95"/>
      <c r="T24" s="86"/>
      <c r="U24" s="95"/>
      <c r="V24" s="95"/>
    </row>
    <row r="25" spans="2:23" ht="12.95" customHeight="1" thickTop="1" thickBot="1" x14ac:dyDescent="0.25">
      <c r="B25" s="61"/>
      <c r="F25" s="2"/>
      <c r="G25" s="2"/>
      <c r="H25" s="2"/>
      <c r="K25" s="56"/>
      <c r="M25" s="141"/>
      <c r="N25" s="96"/>
      <c r="O25" s="97"/>
      <c r="P25" s="95"/>
      <c r="Q25" s="95"/>
      <c r="R25" s="95"/>
      <c r="S25" s="95"/>
      <c r="T25" s="86"/>
      <c r="U25" s="95"/>
      <c r="V25" s="95"/>
    </row>
    <row r="26" spans="2:23" ht="12.95" customHeight="1" thickTop="1" thickBot="1" x14ac:dyDescent="0.25">
      <c r="B26" s="61"/>
      <c r="C26" s="197" t="s">
        <v>106</v>
      </c>
      <c r="F26" s="2"/>
      <c r="G26" s="2"/>
      <c r="H26" s="2"/>
      <c r="K26" s="56"/>
      <c r="N26" s="96"/>
      <c r="O26" s="97"/>
      <c r="P26" s="95"/>
      <c r="Q26" s="95"/>
      <c r="R26" s="95"/>
      <c r="S26" s="95"/>
      <c r="T26" s="86"/>
      <c r="U26" s="95"/>
      <c r="V26" s="95"/>
    </row>
    <row r="27" spans="2:23" ht="12.95" customHeight="1" thickTop="1" x14ac:dyDescent="0.2">
      <c r="B27" s="61"/>
      <c r="C27" s="167"/>
      <c r="D27" s="168"/>
      <c r="E27" s="169"/>
      <c r="F27" s="2"/>
      <c r="G27" s="2"/>
      <c r="H27" s="2"/>
      <c r="K27" s="56"/>
      <c r="M27" s="140"/>
      <c r="N27" s="86"/>
      <c r="O27" s="86"/>
      <c r="P27" s="86"/>
      <c r="Q27" s="86"/>
      <c r="R27" s="95"/>
      <c r="S27" s="95"/>
      <c r="T27" s="86"/>
      <c r="U27" s="95"/>
      <c r="V27" s="95"/>
    </row>
    <row r="28" spans="2:23" ht="12.95" customHeight="1" x14ac:dyDescent="0.2">
      <c r="B28" s="61"/>
      <c r="C28" s="173" t="s">
        <v>11</v>
      </c>
      <c r="D28" s="116">
        <v>1019.5</v>
      </c>
      <c r="E28" s="198" t="s">
        <v>12</v>
      </c>
      <c r="F28" s="21"/>
      <c r="K28" s="56"/>
      <c r="M28" s="141"/>
      <c r="N28" s="96"/>
      <c r="O28" s="97"/>
      <c r="P28" s="95"/>
      <c r="Q28" s="95"/>
      <c r="R28" s="95"/>
      <c r="S28" s="95"/>
      <c r="T28" s="86"/>
      <c r="U28" s="95"/>
      <c r="V28" s="95"/>
    </row>
    <row r="29" spans="2:23" ht="12.95" customHeight="1" x14ac:dyDescent="0.2">
      <c r="B29" s="61"/>
      <c r="C29" s="173" t="s">
        <v>15</v>
      </c>
      <c r="D29" s="116">
        <v>2002.4</v>
      </c>
      <c r="E29" s="198" t="s">
        <v>12</v>
      </c>
      <c r="K29" s="56"/>
      <c r="N29" s="96"/>
      <c r="O29" s="97"/>
      <c r="P29" s="95"/>
      <c r="Q29" s="95"/>
      <c r="R29" s="95"/>
      <c r="S29" s="95"/>
      <c r="T29" s="86"/>
      <c r="U29" s="95"/>
      <c r="V29" s="95"/>
    </row>
    <row r="30" spans="2:23" ht="12.95" customHeight="1" x14ac:dyDescent="0.2">
      <c r="B30" s="61"/>
      <c r="C30" s="173" t="s">
        <v>18</v>
      </c>
      <c r="D30" s="117"/>
      <c r="E30" s="198" t="s">
        <v>12</v>
      </c>
      <c r="K30" s="56"/>
      <c r="M30" s="140"/>
      <c r="N30" s="86"/>
      <c r="O30" s="86"/>
    </row>
    <row r="31" spans="2:23" ht="12.95" customHeight="1" x14ac:dyDescent="0.2">
      <c r="B31" s="61"/>
      <c r="C31" s="173" t="s">
        <v>24</v>
      </c>
      <c r="D31" s="117"/>
      <c r="E31" s="198" t="s">
        <v>25</v>
      </c>
      <c r="K31" s="56"/>
      <c r="M31" s="141"/>
      <c r="N31" s="96"/>
      <c r="O31" s="97"/>
      <c r="P31" s="95"/>
      <c r="Q31" s="95"/>
      <c r="R31" s="95"/>
      <c r="S31" s="95"/>
      <c r="T31" s="86"/>
      <c r="U31" s="95"/>
      <c r="V31" s="95"/>
    </row>
    <row r="32" spans="2:23" ht="12.95" customHeight="1" thickBot="1" x14ac:dyDescent="0.25">
      <c r="B32" s="63"/>
      <c r="C32" s="173" t="s">
        <v>27</v>
      </c>
      <c r="D32" s="117"/>
      <c r="E32" s="198" t="s">
        <v>25</v>
      </c>
      <c r="K32" s="56"/>
      <c r="N32" s="96"/>
      <c r="O32" s="97"/>
      <c r="P32" s="95"/>
      <c r="Q32" s="95"/>
      <c r="R32" s="95"/>
      <c r="S32" s="95"/>
      <c r="T32" s="86"/>
      <c r="U32" s="95"/>
      <c r="V32" s="95"/>
    </row>
    <row r="33" spans="2:25" ht="12.95" customHeight="1" thickTop="1" thickBot="1" x14ac:dyDescent="0.25">
      <c r="B33" s="63"/>
      <c r="C33" s="199"/>
      <c r="D33" s="200"/>
      <c r="E33" s="201"/>
      <c r="G33" s="202" t="s">
        <v>107</v>
      </c>
      <c r="H33" s="203"/>
      <c r="I33" s="166"/>
      <c r="K33" s="56"/>
      <c r="M33" s="140"/>
      <c r="N33" s="86"/>
      <c r="O33" s="86"/>
      <c r="P33" s="86"/>
      <c r="Q33" s="86"/>
      <c r="R33" s="86"/>
      <c r="S33" s="86"/>
      <c r="T33" s="86"/>
      <c r="U33" s="86"/>
      <c r="V33" s="95"/>
    </row>
    <row r="34" spans="2:25" ht="12.95" customHeight="1" thickTop="1" thickBot="1" x14ac:dyDescent="0.25">
      <c r="B34" s="61"/>
      <c r="C34" s="81" t="s">
        <v>108</v>
      </c>
      <c r="D34" s="82" t="e">
        <f>D28*3+(2*#REF!+(IF(Q1=1,2,1))*(#REF!+#REF!))*1000+IF(#REF!=2,0,(#REF!*1000))*5</f>
        <v>#REF!</v>
      </c>
      <c r="E34" s="83" t="s">
        <v>12</v>
      </c>
      <c r="G34" s="170"/>
      <c r="H34" s="171"/>
      <c r="I34" s="204"/>
      <c r="J34" s="172"/>
      <c r="K34" s="56"/>
      <c r="M34" s="141"/>
      <c r="N34" s="96"/>
      <c r="O34" s="97"/>
      <c r="P34" s="95"/>
      <c r="Q34" s="95"/>
      <c r="R34" s="95"/>
      <c r="S34" s="95"/>
      <c r="T34" s="86"/>
      <c r="U34" s="95"/>
      <c r="V34" s="95"/>
    </row>
    <row r="35" spans="2:25" ht="12.95" customHeight="1" thickTop="1" x14ac:dyDescent="0.2">
      <c r="B35" s="61"/>
      <c r="C35" s="205" t="str">
        <f>TEXT(D28,"0")&amp;" mm"</f>
        <v>1020 mm</v>
      </c>
      <c r="D35" s="206"/>
      <c r="E35" s="207"/>
      <c r="G35" s="175" t="s">
        <v>47</v>
      </c>
      <c r="I35" s="108">
        <f>P5</f>
        <v>0</v>
      </c>
      <c r="J35" s="208"/>
      <c r="K35" s="56"/>
      <c r="M35" s="141"/>
      <c r="N35" s="86"/>
      <c r="O35" s="86"/>
      <c r="P35" s="86"/>
      <c r="Q35" s="86"/>
      <c r="R35" s="86"/>
      <c r="S35" s="86"/>
      <c r="T35" s="86"/>
      <c r="U35" s="86"/>
      <c r="V35" s="86"/>
      <c r="W35" s="86"/>
      <c r="X35" s="86"/>
      <c r="Y35" s="86"/>
    </row>
    <row r="36" spans="2:25" ht="12.95" customHeight="1" x14ac:dyDescent="0.2">
      <c r="B36" s="61"/>
      <c r="C36" s="209"/>
      <c r="D36" s="60"/>
      <c r="E36" s="210"/>
      <c r="G36" s="175" t="s">
        <v>32</v>
      </c>
      <c r="I36" s="22" t="s">
        <v>109</v>
      </c>
      <c r="J36" s="211" t="s">
        <v>33</v>
      </c>
      <c r="K36" s="56"/>
      <c r="M36" s="141"/>
      <c r="N36" s="96"/>
      <c r="O36" s="97"/>
      <c r="P36" s="95"/>
      <c r="Q36" s="95"/>
      <c r="R36" s="95"/>
      <c r="S36" s="95"/>
      <c r="T36" s="86"/>
      <c r="U36" s="95"/>
      <c r="V36" s="95"/>
    </row>
    <row r="37" spans="2:25" ht="12.95" customHeight="1" x14ac:dyDescent="0.2">
      <c r="B37" s="61"/>
      <c r="C37" s="209"/>
      <c r="D37" s="60"/>
      <c r="E37" s="210"/>
      <c r="G37" s="175" t="s">
        <v>36</v>
      </c>
      <c r="I37" s="92">
        <f>N5</f>
        <v>0</v>
      </c>
      <c r="J37" s="211" t="s">
        <v>37</v>
      </c>
      <c r="K37" s="56"/>
      <c r="N37" s="96"/>
      <c r="O37" s="97"/>
      <c r="P37" s="95"/>
      <c r="Q37" s="95"/>
      <c r="R37" s="95"/>
      <c r="S37" s="95"/>
      <c r="T37" s="86"/>
      <c r="U37" s="95"/>
      <c r="V37" s="95"/>
    </row>
    <row r="38" spans="2:25" ht="12.95" customHeight="1" x14ac:dyDescent="0.2">
      <c r="B38" s="61"/>
      <c r="C38" s="209"/>
      <c r="D38" s="60"/>
      <c r="E38" s="210"/>
      <c r="G38" s="175" t="s">
        <v>40</v>
      </c>
      <c r="I38" s="92">
        <f>S5</f>
        <v>0</v>
      </c>
      <c r="J38" s="211" t="s">
        <v>41</v>
      </c>
      <c r="K38" s="56"/>
      <c r="M38" s="140"/>
      <c r="N38" s="86"/>
      <c r="O38" s="86"/>
      <c r="P38" s="95"/>
      <c r="Q38" s="95"/>
      <c r="R38" s="95"/>
      <c r="S38" s="95"/>
      <c r="T38" s="86"/>
      <c r="U38" s="95"/>
      <c r="V38" s="95"/>
    </row>
    <row r="39" spans="2:25" ht="12.95" customHeight="1" thickBot="1" x14ac:dyDescent="0.25">
      <c r="B39" s="63"/>
      <c r="C39" s="209"/>
      <c r="D39" s="60"/>
      <c r="E39" s="210"/>
      <c r="G39" s="212"/>
      <c r="H39" s="213"/>
      <c r="I39" s="179"/>
      <c r="J39" s="180"/>
      <c r="K39" s="56"/>
      <c r="M39" s="131"/>
      <c r="N39" s="96"/>
      <c r="O39" s="97"/>
      <c r="P39" s="95"/>
      <c r="Q39" s="95"/>
      <c r="R39" s="95"/>
      <c r="S39" s="95"/>
      <c r="T39" s="86"/>
      <c r="U39" s="95"/>
      <c r="V39" s="95"/>
    </row>
    <row r="40" spans="2:25" ht="12.95" customHeight="1" thickTop="1" thickBot="1" x14ac:dyDescent="0.25">
      <c r="B40" s="63"/>
      <c r="C40" s="209"/>
      <c r="D40" s="60"/>
      <c r="E40" s="210"/>
      <c r="F40" s="2"/>
      <c r="G40" s="2"/>
      <c r="H40" s="2"/>
      <c r="K40" s="56"/>
      <c r="N40" s="96"/>
      <c r="O40" s="97"/>
      <c r="P40" s="95"/>
      <c r="Q40" s="95"/>
      <c r="R40" s="95"/>
      <c r="S40" s="95"/>
      <c r="T40" s="86"/>
      <c r="U40" s="95"/>
      <c r="V40" s="95"/>
    </row>
    <row r="41" spans="2:25" ht="12.95" customHeight="1" thickTop="1" thickBot="1" x14ac:dyDescent="0.25">
      <c r="B41" s="63"/>
      <c r="C41" s="209"/>
      <c r="D41" s="60"/>
      <c r="E41" s="210"/>
      <c r="F41" s="2"/>
      <c r="G41" s="214" t="s">
        <v>62</v>
      </c>
      <c r="H41" s="215"/>
      <c r="I41" s="216"/>
      <c r="K41" s="56"/>
      <c r="M41" s="140"/>
      <c r="N41" s="86"/>
      <c r="O41" s="86"/>
      <c r="P41" s="86"/>
      <c r="Q41" s="86"/>
      <c r="R41" s="86"/>
      <c r="S41" s="86"/>
      <c r="T41" s="86"/>
      <c r="U41" s="95"/>
      <c r="V41" s="95"/>
    </row>
    <row r="42" spans="2:25" ht="12.95" customHeight="1" thickTop="1" x14ac:dyDescent="0.2">
      <c r="B42" s="63"/>
      <c r="C42" s="209"/>
      <c r="D42" s="60"/>
      <c r="E42" s="210"/>
      <c r="F42" s="2"/>
      <c r="G42" s="217"/>
      <c r="H42" s="204"/>
      <c r="I42" s="204"/>
      <c r="J42" s="172"/>
      <c r="K42" s="56"/>
      <c r="M42" s="131"/>
      <c r="N42" s="96"/>
      <c r="O42" s="97"/>
      <c r="P42" s="95"/>
      <c r="Q42" s="95"/>
      <c r="R42" s="95"/>
      <c r="S42" s="95"/>
      <c r="T42" s="86"/>
      <c r="U42" s="95"/>
      <c r="V42" s="95"/>
    </row>
    <row r="43" spans="2:25" ht="12.95" customHeight="1" x14ac:dyDescent="0.2">
      <c r="B43" s="63"/>
      <c r="C43" s="209"/>
      <c r="D43" s="60"/>
      <c r="E43" s="210"/>
      <c r="F43" s="2"/>
      <c r="G43" s="175" t="s">
        <v>63</v>
      </c>
      <c r="H43" s="59"/>
      <c r="I43" s="109" t="s">
        <v>64</v>
      </c>
      <c r="J43" s="176"/>
      <c r="K43" s="56"/>
      <c r="Q43" s="95"/>
      <c r="R43" s="95"/>
      <c r="S43" s="95"/>
      <c r="T43" s="86"/>
      <c r="U43" s="95"/>
      <c r="V43" s="95"/>
    </row>
    <row r="44" spans="2:25" ht="12.95" customHeight="1" x14ac:dyDescent="0.2">
      <c r="B44" s="63"/>
      <c r="C44" s="209" t="e">
        <f>TEXT(#REF!*1000+#REF!,"0")&amp;" mm"</f>
        <v>#REF!</v>
      </c>
      <c r="D44" s="60"/>
      <c r="E44" s="210"/>
      <c r="F44" s="2"/>
      <c r="G44" s="175" t="s">
        <v>65</v>
      </c>
      <c r="H44" s="59"/>
      <c r="I44" s="110">
        <f>N17</f>
        <v>0</v>
      </c>
      <c r="J44" s="176"/>
      <c r="K44" s="56"/>
      <c r="M44" s="140"/>
      <c r="N44" s="86"/>
      <c r="O44" s="86"/>
      <c r="P44" s="86"/>
      <c r="Q44" s="95"/>
      <c r="R44" s="95"/>
      <c r="S44" s="95"/>
      <c r="T44" s="86"/>
      <c r="U44" s="95"/>
      <c r="V44" s="95"/>
    </row>
    <row r="45" spans="2:25" ht="12.95" customHeight="1" x14ac:dyDescent="0.2">
      <c r="B45" s="63"/>
      <c r="C45" s="209"/>
      <c r="D45" s="60"/>
      <c r="E45" s="210"/>
      <c r="F45" s="2"/>
      <c r="G45" s="175" t="s">
        <v>66</v>
      </c>
      <c r="H45" s="59"/>
      <c r="I45" s="110">
        <f>Q17</f>
        <v>0</v>
      </c>
      <c r="J45" s="176"/>
      <c r="K45" s="56"/>
      <c r="M45" s="131"/>
      <c r="N45" s="96"/>
      <c r="O45" s="97"/>
      <c r="P45" s="95"/>
      <c r="Q45" s="95"/>
      <c r="R45" s="95"/>
      <c r="S45" s="95"/>
      <c r="T45" s="86"/>
      <c r="U45" s="95"/>
      <c r="V45" s="95"/>
    </row>
    <row r="46" spans="2:25" ht="12.95" customHeight="1" x14ac:dyDescent="0.2">
      <c r="B46" s="63"/>
      <c r="C46" s="209"/>
      <c r="D46" s="60"/>
      <c r="E46" s="210"/>
      <c r="F46" s="2"/>
      <c r="G46" s="218" t="s">
        <v>110</v>
      </c>
      <c r="H46" s="59"/>
      <c r="I46" s="110">
        <f>R17</f>
        <v>0</v>
      </c>
      <c r="J46" s="176"/>
      <c r="K46" s="56"/>
      <c r="N46" s="96"/>
      <c r="O46" s="97"/>
      <c r="P46" s="95"/>
      <c r="Q46" s="95"/>
      <c r="R46" s="95"/>
      <c r="S46" s="95"/>
      <c r="T46" s="86"/>
      <c r="U46" s="95"/>
      <c r="V46" s="95"/>
    </row>
    <row r="47" spans="2:25" ht="12.95" customHeight="1" x14ac:dyDescent="0.2">
      <c r="B47" s="63"/>
      <c r="C47" s="209"/>
      <c r="D47" s="60"/>
      <c r="E47" s="210"/>
      <c r="F47" s="2"/>
      <c r="G47" s="175" t="s">
        <v>51</v>
      </c>
      <c r="H47" s="2"/>
      <c r="I47" s="114">
        <f>U11</f>
        <v>0</v>
      </c>
      <c r="J47" s="176"/>
      <c r="K47" s="56"/>
      <c r="M47" s="140"/>
      <c r="N47" s="100"/>
      <c r="O47" s="100"/>
      <c r="P47" s="100"/>
      <c r="Q47" s="95"/>
      <c r="R47" s="95"/>
      <c r="S47" s="95"/>
      <c r="T47" s="86"/>
      <c r="U47" s="95"/>
      <c r="V47" s="95"/>
    </row>
    <row r="48" spans="2:25" ht="12.95" customHeight="1" thickBot="1" x14ac:dyDescent="0.25">
      <c r="B48" s="63"/>
      <c r="C48" s="209"/>
      <c r="D48" s="60"/>
      <c r="E48" s="210"/>
      <c r="F48" s="2"/>
      <c r="G48" s="178"/>
      <c r="H48" s="179"/>
      <c r="I48" s="179"/>
      <c r="J48" s="180"/>
      <c r="K48" s="56"/>
      <c r="M48" s="131"/>
      <c r="N48" s="100"/>
      <c r="O48" s="100"/>
      <c r="P48" s="100"/>
      <c r="Q48" s="95"/>
      <c r="R48" s="95"/>
      <c r="S48" s="95"/>
      <c r="T48" s="86"/>
      <c r="U48" s="95"/>
      <c r="V48" s="95"/>
    </row>
    <row r="49" spans="2:22" ht="12.95" customHeight="1" thickTop="1" x14ac:dyDescent="0.2">
      <c r="B49" s="63"/>
      <c r="C49" s="209"/>
      <c r="D49" s="60"/>
      <c r="E49" s="210"/>
      <c r="F49" s="64"/>
      <c r="G49" s="2"/>
      <c r="H49" s="2"/>
      <c r="K49" s="56"/>
      <c r="M49" s="131"/>
      <c r="N49" s="100"/>
      <c r="O49" s="95"/>
      <c r="P49" s="100"/>
      <c r="Q49" s="95"/>
      <c r="R49" s="95"/>
      <c r="S49" s="95"/>
      <c r="T49" s="86"/>
      <c r="U49" s="95"/>
      <c r="V49" s="95"/>
    </row>
    <row r="50" spans="2:22" ht="12.95" customHeight="1" thickBot="1" x14ac:dyDescent="0.25">
      <c r="B50" s="63"/>
      <c r="C50" s="219"/>
      <c r="D50" s="220"/>
      <c r="E50" s="221"/>
      <c r="F50" s="64"/>
      <c r="G50" s="2"/>
      <c r="H50" s="2"/>
      <c r="K50" s="56"/>
      <c r="M50" s="131"/>
      <c r="N50" s="100"/>
      <c r="O50" s="100"/>
      <c r="P50" s="100"/>
      <c r="Q50" s="95"/>
      <c r="R50" s="95"/>
      <c r="S50" s="95"/>
      <c r="T50" s="86"/>
      <c r="U50" s="95"/>
      <c r="V50" s="95"/>
    </row>
    <row r="51" spans="2:22" ht="12.95" customHeight="1" thickTop="1" x14ac:dyDescent="0.2">
      <c r="B51" s="63"/>
      <c r="C51" s="2"/>
      <c r="D51" s="2"/>
      <c r="E51" s="2"/>
      <c r="F51" s="64"/>
      <c r="G51" s="2"/>
      <c r="H51" s="222" t="s">
        <v>78</v>
      </c>
      <c r="I51" s="223"/>
      <c r="K51" s="56"/>
      <c r="M51" s="131"/>
      <c r="N51" s="95"/>
      <c r="O51" s="95"/>
      <c r="P51" s="95"/>
      <c r="Q51" s="95"/>
      <c r="R51" s="95"/>
      <c r="S51" s="95"/>
      <c r="T51" s="86"/>
      <c r="U51" s="95"/>
      <c r="V51" s="95"/>
    </row>
    <row r="52" spans="2:22" ht="12.95" customHeight="1" thickBot="1" x14ac:dyDescent="0.25">
      <c r="B52" s="63"/>
      <c r="C52" s="2"/>
      <c r="D52" s="2"/>
      <c r="E52" s="2"/>
      <c r="F52" s="106"/>
      <c r="G52" s="2"/>
      <c r="H52" s="173"/>
      <c r="I52" s="224"/>
      <c r="K52" s="56"/>
      <c r="M52" s="131"/>
      <c r="N52" s="100"/>
      <c r="O52" s="100"/>
      <c r="P52" s="100"/>
      <c r="Q52" s="95"/>
      <c r="R52" s="95"/>
      <c r="S52" s="95"/>
      <c r="T52" s="86"/>
      <c r="U52" s="95"/>
      <c r="V52" s="95"/>
    </row>
    <row r="53" spans="2:22" ht="12.95" customHeight="1" thickTop="1" thickBot="1" x14ac:dyDescent="0.25">
      <c r="B53" s="63"/>
      <c r="C53" s="225" t="s">
        <v>53</v>
      </c>
      <c r="F53" s="2"/>
      <c r="G53" s="2"/>
      <c r="H53" s="226" t="s">
        <v>79</v>
      </c>
      <c r="I53" s="174" t="s">
        <v>6</v>
      </c>
      <c r="K53" s="56"/>
      <c r="N53" s="100"/>
      <c r="O53" s="100"/>
      <c r="P53" s="100"/>
      <c r="Q53" s="95"/>
      <c r="R53" s="95"/>
      <c r="S53" s="95"/>
      <c r="T53" s="86"/>
      <c r="U53" s="95"/>
      <c r="V53" s="95"/>
    </row>
    <row r="54" spans="2:22" ht="12.75" customHeight="1" thickTop="1" x14ac:dyDescent="0.2">
      <c r="B54" s="63"/>
      <c r="C54" s="227" t="s">
        <v>55</v>
      </c>
      <c r="D54" s="228"/>
      <c r="E54" s="229"/>
      <c r="F54" s="2"/>
      <c r="G54" s="2"/>
      <c r="H54" s="226" t="s">
        <v>80</v>
      </c>
      <c r="I54" s="230" t="str">
        <f>Q55&amp;" x "&amp;R55&amp;" x "&amp;S55</f>
        <v xml:space="preserve"> x  x </v>
      </c>
      <c r="K54" s="56"/>
      <c r="M54" s="140"/>
      <c r="N54" s="95"/>
      <c r="O54" s="100"/>
      <c r="P54" s="101"/>
      <c r="Q54" s="102"/>
      <c r="R54" s="102"/>
      <c r="S54" s="102"/>
      <c r="T54" s="86"/>
      <c r="U54" s="95"/>
      <c r="V54" s="95"/>
    </row>
    <row r="55" spans="2:22" ht="12.75" customHeight="1" x14ac:dyDescent="0.2">
      <c r="B55" s="63"/>
      <c r="C55" s="231" t="s">
        <v>56</v>
      </c>
      <c r="E55" s="232"/>
      <c r="F55" s="2"/>
      <c r="G55" s="2"/>
      <c r="H55" s="226" t="s">
        <v>81</v>
      </c>
      <c r="I55" s="174" t="s">
        <v>82</v>
      </c>
      <c r="K55" s="56"/>
      <c r="M55" s="141"/>
      <c r="N55" s="100"/>
      <c r="O55" s="100"/>
      <c r="P55" s="100"/>
      <c r="Q55" s="95"/>
      <c r="R55" s="95"/>
      <c r="S55" s="95"/>
      <c r="T55" s="86"/>
      <c r="U55" s="95"/>
      <c r="V55" s="95"/>
    </row>
    <row r="56" spans="2:22" ht="12.75" customHeight="1" x14ac:dyDescent="0.2">
      <c r="B56" s="63"/>
      <c r="C56" s="233" t="s">
        <v>57</v>
      </c>
      <c r="D56" s="139"/>
      <c r="E56" s="234"/>
      <c r="F56" s="2"/>
      <c r="G56" s="2"/>
      <c r="H56" s="226" t="s">
        <v>83</v>
      </c>
      <c r="I56" s="235">
        <f>P55</f>
        <v>0</v>
      </c>
      <c r="K56" s="56"/>
      <c r="N56" s="100"/>
      <c r="O56" s="100"/>
      <c r="P56" s="100"/>
      <c r="Q56" s="95"/>
      <c r="R56" s="95"/>
      <c r="S56" s="95"/>
      <c r="T56" s="86"/>
      <c r="U56" s="95"/>
      <c r="V56" s="95"/>
    </row>
    <row r="57" spans="2:22" ht="12.75" customHeight="1" x14ac:dyDescent="0.2">
      <c r="B57" s="63"/>
      <c r="C57" s="236"/>
      <c r="D57" s="139"/>
      <c r="E57" s="234"/>
      <c r="G57" s="2"/>
      <c r="H57" s="226" t="s">
        <v>84</v>
      </c>
      <c r="I57" s="237">
        <f>N55</f>
        <v>0</v>
      </c>
      <c r="K57" s="56"/>
      <c r="M57" s="140"/>
      <c r="N57" s="86"/>
      <c r="O57" s="100"/>
      <c r="P57" s="100"/>
      <c r="Q57" s="95"/>
      <c r="R57" s="95"/>
      <c r="S57" s="95"/>
      <c r="T57" s="86"/>
      <c r="U57" s="95"/>
      <c r="V57" s="95"/>
    </row>
    <row r="58" spans="2:22" ht="12.75" customHeight="1" thickBot="1" x14ac:dyDescent="0.25">
      <c r="B58" s="63"/>
      <c r="C58" s="233" t="s">
        <v>58</v>
      </c>
      <c r="D58" s="139"/>
      <c r="E58" s="234"/>
      <c r="H58" s="238"/>
      <c r="I58" s="239"/>
      <c r="K58" s="56"/>
      <c r="M58" s="141"/>
      <c r="N58" s="100"/>
      <c r="O58" s="100"/>
      <c r="P58" s="100"/>
      <c r="Q58" s="95"/>
      <c r="R58" s="95"/>
      <c r="S58" s="95"/>
      <c r="T58" s="86"/>
      <c r="U58" s="95"/>
      <c r="V58" s="95"/>
    </row>
    <row r="59" spans="2:22" ht="12.75" customHeight="1" thickTop="1" thickBot="1" x14ac:dyDescent="0.25">
      <c r="B59" s="63"/>
      <c r="C59" s="240"/>
      <c r="D59" s="241"/>
      <c r="E59" s="242"/>
      <c r="K59" s="56"/>
      <c r="N59" s="100"/>
      <c r="O59" s="100"/>
      <c r="P59" s="100"/>
      <c r="Q59" s="95"/>
      <c r="R59" s="95"/>
      <c r="S59" s="95"/>
      <c r="T59" s="86"/>
      <c r="U59" s="95"/>
      <c r="V59" s="95"/>
    </row>
    <row r="60" spans="2:22" ht="15" customHeight="1" thickTop="1" x14ac:dyDescent="0.2">
      <c r="B60" s="63"/>
      <c r="C60" s="21" t="s">
        <v>59</v>
      </c>
      <c r="K60" s="56"/>
      <c r="M60" s="140"/>
      <c r="R60" s="95"/>
      <c r="S60" s="95"/>
      <c r="T60" s="86"/>
      <c r="U60" s="95"/>
      <c r="V60" s="95"/>
    </row>
    <row r="61" spans="2:22" ht="15" customHeight="1" x14ac:dyDescent="0.2">
      <c r="B61" s="61"/>
      <c r="K61" s="56"/>
      <c r="M61" s="141"/>
      <c r="N61" s="100"/>
      <c r="O61" s="100"/>
      <c r="P61" s="100"/>
      <c r="Q61" s="95"/>
      <c r="R61" s="95"/>
      <c r="S61" s="95"/>
      <c r="T61" s="86"/>
      <c r="U61" s="95"/>
      <c r="V61" s="95"/>
    </row>
    <row r="62" spans="2:22" ht="15" customHeight="1" x14ac:dyDescent="0.2">
      <c r="B62" s="61"/>
      <c r="K62" s="56"/>
      <c r="N62" s="100"/>
      <c r="O62" s="100"/>
      <c r="P62" s="100"/>
      <c r="Q62" s="95"/>
      <c r="R62" s="95"/>
      <c r="S62" s="95"/>
      <c r="T62" s="86"/>
      <c r="U62" s="95"/>
      <c r="V62" s="95"/>
    </row>
    <row r="63" spans="2:22" ht="12.75" customHeight="1" x14ac:dyDescent="0.2">
      <c r="B63" s="61"/>
      <c r="J63" s="243" t="s">
        <v>111</v>
      </c>
      <c r="K63" s="244"/>
      <c r="M63" s="140"/>
      <c r="N63" s="86"/>
      <c r="O63" s="86"/>
      <c r="R63" s="95"/>
      <c r="S63" s="95"/>
      <c r="T63" s="86"/>
      <c r="U63" s="95"/>
      <c r="V63" s="95"/>
    </row>
    <row r="64" spans="2:22" ht="15" customHeight="1" x14ac:dyDescent="0.2">
      <c r="B64" s="79"/>
      <c r="C64" s="78"/>
      <c r="D64" s="78"/>
      <c r="E64" s="78"/>
      <c r="F64" s="78"/>
      <c r="G64" s="78"/>
      <c r="H64" s="78"/>
      <c r="I64" s="78"/>
      <c r="J64" s="66" t="s">
        <v>86</v>
      </c>
      <c r="K64" s="80">
        <f ca="1">TODAY()</f>
        <v>44917</v>
      </c>
      <c r="M64" s="141"/>
      <c r="N64" s="96"/>
      <c r="O64" s="97"/>
      <c r="R64" s="95"/>
      <c r="S64" s="95"/>
      <c r="T64" s="86"/>
      <c r="U64" s="95"/>
      <c r="V64" s="95"/>
    </row>
    <row r="65" spans="2:30" ht="15.75" customHeight="1" thickBot="1" x14ac:dyDescent="0.25">
      <c r="B65" s="151" t="s">
        <v>112</v>
      </c>
      <c r="C65" s="139"/>
      <c r="D65" s="139"/>
      <c r="E65" s="149" t="s">
        <v>113</v>
      </c>
      <c r="F65" s="139"/>
      <c r="G65" s="139"/>
      <c r="H65" s="154" t="s">
        <v>114</v>
      </c>
      <c r="I65" s="131"/>
      <c r="J65" s="131"/>
      <c r="K65" s="155"/>
      <c r="M65" s="141"/>
      <c r="N65" s="96"/>
      <c r="O65" s="96"/>
    </row>
    <row r="66" spans="2:30" ht="15" customHeight="1" x14ac:dyDescent="0.2">
      <c r="B66" s="152"/>
      <c r="C66" s="139"/>
      <c r="D66" s="139"/>
      <c r="E66" s="139"/>
      <c r="F66" s="139"/>
      <c r="G66" s="139"/>
      <c r="H66" s="139"/>
      <c r="I66" s="131"/>
      <c r="J66" s="131"/>
      <c r="K66" s="155"/>
      <c r="M66" s="141"/>
      <c r="T66" s="86"/>
      <c r="U66" s="86"/>
    </row>
    <row r="67" spans="2:30" ht="15" customHeight="1" thickBot="1" x14ac:dyDescent="0.25">
      <c r="B67" s="153"/>
      <c r="C67" s="150"/>
      <c r="D67" s="150"/>
      <c r="E67" s="150"/>
      <c r="F67" s="150"/>
      <c r="G67" s="150"/>
      <c r="H67" s="150"/>
      <c r="I67" s="150"/>
      <c r="J67" s="150"/>
      <c r="K67" s="156"/>
      <c r="M67" s="141"/>
      <c r="Q67" s="96"/>
      <c r="T67" s="86"/>
      <c r="U67" s="86"/>
      <c r="V67" s="96"/>
      <c r="W67" s="96"/>
      <c r="X67" s="96"/>
      <c r="Y67" s="96"/>
      <c r="Z67" s="96"/>
      <c r="AA67" s="96"/>
      <c r="AB67" s="96"/>
      <c r="AC67" s="96"/>
      <c r="AD67" s="96"/>
    </row>
    <row r="68" spans="2:30" ht="15" customHeight="1" x14ac:dyDescent="0.2">
      <c r="M68" s="131"/>
      <c r="Q68" s="103"/>
      <c r="T68" s="86"/>
      <c r="U68" s="86"/>
      <c r="V68" s="96"/>
      <c r="W68" s="96"/>
      <c r="X68" s="96"/>
      <c r="Y68" s="96"/>
      <c r="Z68" s="96"/>
      <c r="AA68" s="96"/>
      <c r="AB68" s="96"/>
      <c r="AC68" s="96"/>
      <c r="AD68" s="96"/>
    </row>
    <row r="69" spans="2:30" ht="16.5" customHeight="1" x14ac:dyDescent="0.2">
      <c r="M69" s="131"/>
      <c r="Q69" s="96"/>
      <c r="T69" s="86"/>
      <c r="U69" s="86"/>
      <c r="V69" s="96"/>
      <c r="W69" s="96"/>
      <c r="X69" s="96"/>
      <c r="Y69" s="96"/>
      <c r="Z69" s="96"/>
      <c r="AA69" s="96"/>
      <c r="AB69" s="96"/>
      <c r="AC69" s="96"/>
      <c r="AD69" s="96"/>
    </row>
    <row r="70" spans="2:30" ht="12.75" customHeight="1" x14ac:dyDescent="0.2">
      <c r="M70" s="131"/>
      <c r="Q70" s="96"/>
      <c r="T70" s="86"/>
      <c r="U70" s="86"/>
      <c r="V70" s="96"/>
      <c r="W70" s="96"/>
      <c r="X70" s="96"/>
      <c r="Y70" s="96"/>
      <c r="Z70" s="96"/>
      <c r="AA70" s="96"/>
      <c r="AB70" s="96"/>
      <c r="AC70" s="96"/>
      <c r="AD70" s="96"/>
    </row>
    <row r="71" spans="2:30" ht="12.75" customHeight="1" x14ac:dyDescent="0.2">
      <c r="M71" s="131"/>
      <c r="Q71" s="96"/>
      <c r="T71" s="86"/>
      <c r="U71" s="86"/>
      <c r="V71" s="96"/>
      <c r="W71" s="96"/>
      <c r="X71" s="96"/>
      <c r="Y71" s="96"/>
      <c r="Z71" s="96"/>
      <c r="AA71" s="96"/>
      <c r="AB71" s="96"/>
      <c r="AC71" s="96"/>
      <c r="AD71" s="96"/>
    </row>
    <row r="72" spans="2:30" ht="16.5" customHeight="1" x14ac:dyDescent="0.2">
      <c r="M72" s="131"/>
      <c r="Q72" s="96"/>
      <c r="T72" s="86"/>
      <c r="U72" s="86"/>
      <c r="V72" s="96"/>
      <c r="W72" s="96"/>
      <c r="X72" s="96"/>
      <c r="Y72" s="96"/>
      <c r="Z72" s="96"/>
      <c r="AA72" s="96"/>
      <c r="AB72" s="96"/>
      <c r="AC72" s="96"/>
      <c r="AD72" s="96"/>
    </row>
    <row r="73" spans="2:30" ht="16.5" customHeight="1" x14ac:dyDescent="0.2">
      <c r="M73" s="131"/>
      <c r="Q73" s="104"/>
      <c r="T73" s="86"/>
      <c r="U73" s="86"/>
      <c r="V73" s="96"/>
      <c r="W73" s="96"/>
      <c r="X73" s="96"/>
      <c r="Y73" s="96"/>
      <c r="Z73" s="96"/>
      <c r="AA73" s="96"/>
      <c r="AB73" s="96"/>
      <c r="AC73" s="96"/>
      <c r="AD73" s="96"/>
    </row>
    <row r="74" spans="2:30" ht="15" customHeight="1" x14ac:dyDescent="0.2">
      <c r="M74" s="131"/>
      <c r="Q74" s="105"/>
      <c r="T74" s="86"/>
      <c r="U74" s="86"/>
    </row>
    <row r="75" spans="2:30" ht="15" customHeight="1" x14ac:dyDescent="0.2">
      <c r="M75" s="131"/>
      <c r="Q75" s="105"/>
      <c r="T75" s="86"/>
      <c r="U75" s="86"/>
      <c r="V75" s="98"/>
      <c r="W75" s="98"/>
      <c r="X75" s="98"/>
      <c r="Y75" s="98"/>
      <c r="Z75" s="98"/>
      <c r="AA75" s="98"/>
      <c r="AB75" s="98"/>
      <c r="AC75" s="98"/>
      <c r="AD75" s="98"/>
    </row>
    <row r="76" spans="2:30" ht="15" customHeight="1" x14ac:dyDescent="0.2">
      <c r="M76" s="131"/>
      <c r="Q76" s="105"/>
      <c r="T76" s="86"/>
      <c r="U76" s="86"/>
      <c r="V76" s="99"/>
      <c r="W76" s="99"/>
      <c r="X76" s="99"/>
      <c r="Y76" s="99"/>
      <c r="Z76" s="99"/>
      <c r="AA76" s="99"/>
      <c r="AB76" s="99"/>
      <c r="AC76" s="99"/>
      <c r="AD76" s="99"/>
    </row>
    <row r="77" spans="2:30" ht="15" customHeight="1" x14ac:dyDescent="0.25">
      <c r="C77" s="87"/>
      <c r="D77" s="88"/>
      <c r="E77" s="89"/>
      <c r="F77" s="89"/>
      <c r="G77" s="89"/>
      <c r="H77" s="89"/>
      <c r="I77" s="89"/>
      <c r="J77" s="90"/>
      <c r="K77" s="91"/>
      <c r="M77" s="131"/>
      <c r="Q77" s="105"/>
      <c r="T77" s="86"/>
      <c r="U77" s="86"/>
    </row>
    <row r="78" spans="2:30" ht="15" customHeight="1" x14ac:dyDescent="0.25">
      <c r="C78" s="87"/>
      <c r="D78" s="88"/>
      <c r="E78" s="89"/>
      <c r="F78" s="89"/>
      <c r="G78" s="89"/>
      <c r="H78" s="89"/>
      <c r="I78" s="89"/>
      <c r="J78" s="90"/>
      <c r="K78" s="91"/>
      <c r="M78" s="131"/>
      <c r="Q78" s="105"/>
      <c r="T78" s="86"/>
      <c r="U78" s="86"/>
    </row>
    <row r="79" spans="2:30" ht="15" customHeight="1" x14ac:dyDescent="0.2">
      <c r="M79" s="131"/>
      <c r="Q79" s="105"/>
      <c r="T79" s="86"/>
      <c r="U79" s="86"/>
    </row>
    <row r="80" spans="2:30" ht="15" customHeight="1" x14ac:dyDescent="0.2">
      <c r="M80" s="131"/>
      <c r="Q80" s="105"/>
      <c r="T80" s="86"/>
      <c r="U80" s="86"/>
    </row>
    <row r="81" spans="13:13" x14ac:dyDescent="0.2">
      <c r="M81" s="131"/>
    </row>
    <row r="82" spans="13:13" x14ac:dyDescent="0.2">
      <c r="M82" s="131"/>
    </row>
    <row r="83" spans="13:13" x14ac:dyDescent="0.2">
      <c r="M83" s="131"/>
    </row>
    <row r="84" spans="13:13" x14ac:dyDescent="0.2">
      <c r="M84" s="131"/>
    </row>
    <row r="85" spans="13:13" x14ac:dyDescent="0.2">
      <c r="M85" s="131"/>
    </row>
    <row r="86" spans="13:13" x14ac:dyDescent="0.2">
      <c r="M86" s="131"/>
    </row>
    <row r="87" spans="13:13" x14ac:dyDescent="0.2">
      <c r="M87" s="131"/>
    </row>
    <row r="88" spans="13:13" x14ac:dyDescent="0.2">
      <c r="M88" s="131"/>
    </row>
    <row r="89" spans="13:13" x14ac:dyDescent="0.2">
      <c r="M89" s="131"/>
    </row>
    <row r="90" spans="13:13" x14ac:dyDescent="0.2">
      <c r="M90" s="131"/>
    </row>
    <row r="91" spans="13:13" x14ac:dyDescent="0.2">
      <c r="M91" s="131"/>
    </row>
    <row r="92" spans="13:13" x14ac:dyDescent="0.2">
      <c r="M92" s="131"/>
    </row>
    <row r="93" spans="13:13" x14ac:dyDescent="0.2">
      <c r="M93" s="131"/>
    </row>
    <row r="94" spans="13:13" x14ac:dyDescent="0.2">
      <c r="M94" s="131"/>
    </row>
    <row r="95" spans="13:13" x14ac:dyDescent="0.2">
      <c r="M95" s="131"/>
    </row>
    <row r="96" spans="13:13" x14ac:dyDescent="0.2">
      <c r="M96" s="131"/>
    </row>
    <row r="97" spans="7:13" x14ac:dyDescent="0.2">
      <c r="M97" s="131"/>
    </row>
    <row r="98" spans="7:13" x14ac:dyDescent="0.2">
      <c r="M98" s="131"/>
    </row>
    <row r="99" spans="7:13" x14ac:dyDescent="0.2">
      <c r="G99" s="3"/>
      <c r="H99" s="146"/>
      <c r="I99" s="131"/>
      <c r="J99" s="131"/>
      <c r="M99" s="131"/>
    </row>
    <row r="100" spans="7:13" x14ac:dyDescent="0.2">
      <c r="I100" s="1"/>
      <c r="J100" s="1"/>
      <c r="M100" s="131"/>
    </row>
    <row r="101" spans="7:13" x14ac:dyDescent="0.2">
      <c r="I101" s="1"/>
      <c r="J101" s="1"/>
      <c r="M101" s="131"/>
    </row>
    <row r="102" spans="7:13" x14ac:dyDescent="0.2">
      <c r="I102" s="1"/>
      <c r="J102" s="1"/>
      <c r="M102" s="131"/>
    </row>
    <row r="103" spans="7:13" x14ac:dyDescent="0.2">
      <c r="I103" s="1"/>
      <c r="J103" s="1"/>
      <c r="M103" s="131"/>
    </row>
    <row r="104" spans="7:13" x14ac:dyDescent="0.2">
      <c r="I104" s="1"/>
      <c r="J104" s="1"/>
      <c r="M104" s="131"/>
    </row>
    <row r="105" spans="7:13" x14ac:dyDescent="0.2">
      <c r="I105" s="1"/>
      <c r="J105" s="1"/>
      <c r="M105" s="131"/>
    </row>
    <row r="106" spans="7:13" x14ac:dyDescent="0.2">
      <c r="I106" s="1"/>
      <c r="J106" s="1"/>
      <c r="M106" s="131"/>
    </row>
    <row r="107" spans="7:13" x14ac:dyDescent="0.2">
      <c r="I107" s="1"/>
      <c r="J107" s="1"/>
      <c r="M107" s="131"/>
    </row>
    <row r="108" spans="7:13" x14ac:dyDescent="0.2">
      <c r="I108" s="1"/>
      <c r="J108" s="1"/>
      <c r="M108" s="131"/>
    </row>
    <row r="109" spans="7:13" x14ac:dyDescent="0.2">
      <c r="I109" s="1"/>
      <c r="J109" s="1"/>
      <c r="M109" s="131"/>
    </row>
    <row r="110" spans="7:13" x14ac:dyDescent="0.2">
      <c r="I110" s="1"/>
      <c r="J110" s="1"/>
      <c r="M110" s="131"/>
    </row>
    <row r="111" spans="7:13" x14ac:dyDescent="0.2">
      <c r="I111" s="1"/>
      <c r="J111" s="1"/>
      <c r="M111" s="131"/>
    </row>
    <row r="112" spans="7:13" x14ac:dyDescent="0.2">
      <c r="I112" s="1"/>
      <c r="J112" s="1"/>
      <c r="M112" s="131"/>
    </row>
    <row r="113" spans="8:13" x14ac:dyDescent="0.2">
      <c r="I113" s="1"/>
      <c r="J113" s="1"/>
      <c r="M113" s="131"/>
    </row>
    <row r="114" spans="8:13" x14ac:dyDescent="0.2">
      <c r="I114" s="1"/>
      <c r="J114" s="1"/>
      <c r="M114" s="131"/>
    </row>
    <row r="115" spans="8:13" x14ac:dyDescent="0.2">
      <c r="I115" s="1"/>
      <c r="J115" s="1"/>
      <c r="M115" s="131"/>
    </row>
    <row r="116" spans="8:13" x14ac:dyDescent="0.2">
      <c r="H116" s="157"/>
      <c r="I116" s="131"/>
      <c r="J116" s="131"/>
      <c r="M116" s="131"/>
    </row>
    <row r="117" spans="8:13" x14ac:dyDescent="0.2">
      <c r="M117" s="131"/>
    </row>
    <row r="118" spans="8:13" x14ac:dyDescent="0.2">
      <c r="M118" s="131"/>
    </row>
    <row r="119" spans="8:13" x14ac:dyDescent="0.2">
      <c r="M119" s="131"/>
    </row>
    <row r="120" spans="8:13" x14ac:dyDescent="0.2">
      <c r="M120" s="131"/>
    </row>
    <row r="121" spans="8:13" x14ac:dyDescent="0.2">
      <c r="M121" s="131"/>
    </row>
    <row r="122" spans="8:13" x14ac:dyDescent="0.2">
      <c r="M122" s="131"/>
    </row>
    <row r="123" spans="8:13" x14ac:dyDescent="0.2">
      <c r="M123" s="141"/>
    </row>
    <row r="124" spans="8:13" x14ac:dyDescent="0.2">
      <c r="M124" s="141"/>
    </row>
    <row r="125" spans="8:13" x14ac:dyDescent="0.2">
      <c r="M125" s="141"/>
    </row>
    <row r="126" spans="8:13" x14ac:dyDescent="0.2">
      <c r="M126" s="141"/>
    </row>
    <row r="127" spans="8:13" x14ac:dyDescent="0.2">
      <c r="M127" s="141"/>
    </row>
    <row r="128" spans="8:13" x14ac:dyDescent="0.2">
      <c r="M128" s="141"/>
    </row>
    <row r="129" spans="13:13" x14ac:dyDescent="0.2">
      <c r="M129" s="141"/>
    </row>
    <row r="130" spans="13:13" x14ac:dyDescent="0.2">
      <c r="M130" s="141"/>
    </row>
    <row r="131" spans="13:13" x14ac:dyDescent="0.2">
      <c r="M131" s="141"/>
    </row>
  </sheetData>
  <mergeCells count="31">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 ref="M7:M8"/>
    <mergeCell ref="M10:M11"/>
    <mergeCell ref="M13:M14"/>
    <mergeCell ref="M16:M17"/>
    <mergeCell ref="M19:M22"/>
    <mergeCell ref="M24:M25"/>
    <mergeCell ref="M27:M28"/>
    <mergeCell ref="M30:M31"/>
    <mergeCell ref="M33:M36"/>
    <mergeCell ref="M57:M58"/>
    <mergeCell ref="M38:M39"/>
    <mergeCell ref="M41:M42"/>
    <mergeCell ref="M44:M45"/>
    <mergeCell ref="M47:M52"/>
    <mergeCell ref="M54:M55"/>
  </mergeCells>
  <conditionalFormatting sqref="T7:Z7">
    <cfRule type="expression" dxfId="83" priority="27">
      <formula>#REF!=1</formula>
    </cfRule>
  </conditionalFormatting>
  <conditionalFormatting sqref="Q49:R49">
    <cfRule type="expression" dxfId="82" priority="26">
      <formula>#REF!=1</formula>
    </cfRule>
  </conditionalFormatting>
  <conditionalFormatting sqref="N51:Q51">
    <cfRule type="expression" dxfId="81" priority="25">
      <formula>#REF!=1</formula>
    </cfRule>
  </conditionalFormatting>
  <conditionalFormatting sqref="H100:H115 F49:F52">
    <cfRule type="expression" dxfId="38" priority="11">
      <formula>#REF!=2</formula>
    </cfRule>
    <cfRule type="expression" dxfId="37" priority="12">
      <formula>#REF!=3</formula>
    </cfRule>
  </conditionalFormatting>
  <conditionalFormatting sqref="C34">
    <cfRule type="expression" dxfId="36" priority="10">
      <formula>#REF!=3</formula>
    </cfRule>
  </conditionalFormatting>
  <conditionalFormatting sqref="G45">
    <cfRule type="expression" dxfId="35" priority="9">
      <formula>#REF!=1</formula>
    </cfRule>
  </conditionalFormatting>
  <conditionalFormatting sqref="G46">
    <cfRule type="expression" dxfId="34" priority="8">
      <formula>$Q$1=0</formula>
    </cfRule>
  </conditionalFormatting>
  <conditionalFormatting sqref="C35:D35 D36:D50">
    <cfRule type="expression" dxfId="33" priority="6">
      <formula>#REF!=2</formula>
    </cfRule>
    <cfRule type="expression" dxfId="32" priority="7">
      <formula>#REF!=3</formula>
    </cfRule>
  </conditionalFormatting>
  <conditionalFormatting sqref="D34:E34">
    <cfRule type="expression" dxfId="31" priority="4">
      <formula>#REF!=3</formula>
    </cfRule>
  </conditionalFormatting>
  <conditionalFormatting sqref="C33">
    <cfRule type="expression" dxfId="30" priority="5">
      <formula>#REF!=1</formula>
    </cfRule>
  </conditionalFormatting>
  <conditionalFormatting sqref="E20">
    <cfRule type="expression" dxfId="29" priority="3">
      <formula>$E$20=erro</formula>
    </cfRule>
  </conditionalFormatting>
  <conditionalFormatting sqref="D33:E33">
    <cfRule type="expression" dxfId="28" priority="2">
      <formula>#REF!=1</formula>
    </cfRule>
  </conditionalFormatting>
  <conditionalFormatting sqref="I45:I46">
    <cfRule type="expression" dxfId="27" priority="1">
      <formula>#REF!=1</formula>
    </cfRule>
  </conditionalFormatting>
  <dataValidations disablePrompts="1" count="3">
    <dataValidation type="list" allowBlank="1" showInputMessage="1" showErrorMessage="1"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1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100-000001000000}">
      <formula1>$R$1:$R$2</formula1>
    </dataValidation>
    <dataValidation type="list" allowBlank="1" showInputMessage="1" showErrorMessage="1" sqref="O5" xr:uid="{00000000-0002-0000-0100-000002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12">
    <tabColor rgb="FF00B0F0"/>
  </sheetPr>
  <dimension ref="B1:AD131"/>
  <sheetViews>
    <sheetView tabSelected="1" zoomScale="115" zoomScaleNormal="115" workbookViewId="0">
      <selection activeCell="K24" sqref="K24"/>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18.140625" style="1" customWidth="1"/>
    <col min="9" max="9" width="10.42578125" style="2" bestFit="1" customWidth="1"/>
    <col min="10" max="10" width="5.140625" style="2" bestFit="1" customWidth="1"/>
    <col min="11" max="11" width="10.7109375" style="2" bestFit="1" customWidth="1"/>
    <col min="12" max="12" width="9.140625" style="2" customWidth="1"/>
    <col min="13" max="13" width="17.42578125" style="95" customWidth="1"/>
    <col min="14" max="14" width="39.85546875" style="94" bestFit="1" customWidth="1"/>
    <col min="15" max="15" width="37.5703125" style="94" bestFit="1" customWidth="1"/>
    <col min="16" max="16" width="35.7109375" style="94" bestFit="1" customWidth="1"/>
    <col min="17" max="17" width="43.5703125" style="94" bestFit="1" customWidth="1"/>
    <col min="18" max="18" width="33.85546875" style="94" bestFit="1" customWidth="1"/>
    <col min="19" max="19" width="37.85546875" style="94" bestFit="1" customWidth="1"/>
    <col min="20" max="20" width="42.42578125" style="94" bestFit="1" customWidth="1"/>
    <col min="21" max="21" width="33.85546875" style="94" bestFit="1" customWidth="1"/>
    <col min="22" max="22" width="42.28515625" style="94" bestFit="1" customWidth="1"/>
    <col min="23" max="23" width="41.7109375" style="94" bestFit="1" customWidth="1"/>
    <col min="24" max="24" width="45.28515625" style="94" bestFit="1" customWidth="1"/>
    <col min="25" max="25" width="42.42578125" style="94" bestFit="1" customWidth="1"/>
    <col min="26" max="26" width="15.140625" style="94" bestFit="1" customWidth="1"/>
    <col min="27" max="27" width="24" style="94" bestFit="1" customWidth="1"/>
    <col min="28" max="28" width="23.28515625" style="94" customWidth="1"/>
    <col min="29" max="29" width="20.85546875" style="94" bestFit="1" customWidth="1"/>
    <col min="30" max="30" width="25.7109375" style="94" bestFit="1" customWidth="1"/>
    <col min="31" max="31" width="12.5703125" style="2" bestFit="1" customWidth="1"/>
    <col min="32" max="33" width="9.140625" style="2" customWidth="1"/>
    <col min="34" max="16384" width="9.140625" style="2"/>
  </cols>
  <sheetData>
    <row r="1" spans="2:29" ht="13.5" customHeight="1" thickBot="1" x14ac:dyDescent="0.25">
      <c r="M1" s="140"/>
      <c r="N1" s="95"/>
      <c r="O1" s="95"/>
      <c r="P1" s="95"/>
      <c r="Q1" s="95"/>
      <c r="R1" s="95"/>
      <c r="S1" s="95"/>
      <c r="T1" s="95"/>
      <c r="U1" s="95"/>
      <c r="V1" s="95"/>
    </row>
    <row r="2" spans="2:29" ht="15" customHeight="1" x14ac:dyDescent="0.2">
      <c r="B2" s="250"/>
      <c r="C2" s="251"/>
      <c r="D2" s="251"/>
      <c r="E2" s="251"/>
      <c r="F2" s="251"/>
      <c r="G2" s="251"/>
      <c r="H2" s="251"/>
      <c r="I2" s="252"/>
      <c r="J2" s="252"/>
      <c r="K2" s="253"/>
      <c r="M2" s="141"/>
      <c r="N2" s="95"/>
      <c r="O2" s="95"/>
      <c r="P2" s="95"/>
      <c r="Q2" s="95"/>
      <c r="R2" s="95"/>
      <c r="S2" s="95"/>
      <c r="T2" s="86"/>
      <c r="U2" s="95"/>
      <c r="V2" s="95"/>
    </row>
    <row r="3" spans="2:29" ht="21" customHeight="1" x14ac:dyDescent="0.2">
      <c r="B3" s="254"/>
      <c r="C3" s="249" t="str">
        <f>"Technical Offer"&amp;" "&amp;W2</f>
        <v xml:space="preserve">Technical Offer </v>
      </c>
      <c r="D3" s="160"/>
      <c r="E3" s="160"/>
      <c r="F3" s="160"/>
      <c r="G3" s="160"/>
      <c r="H3" s="160"/>
      <c r="I3" s="161"/>
      <c r="J3" s="255"/>
      <c r="K3" s="256"/>
      <c r="M3" s="96"/>
      <c r="N3" s="95"/>
      <c r="O3" s="95"/>
      <c r="P3" s="95"/>
      <c r="Q3" s="95"/>
      <c r="R3" s="95"/>
      <c r="S3" s="95"/>
      <c r="T3" s="86"/>
      <c r="U3" s="95"/>
      <c r="V3" s="95"/>
    </row>
    <row r="4" spans="2:29" ht="12.95" customHeight="1" x14ac:dyDescent="0.2">
      <c r="B4" s="254"/>
      <c r="C4" s="247" t="s">
        <v>115</v>
      </c>
      <c r="D4" s="158" t="s">
        <v>178</v>
      </c>
      <c r="E4" s="248"/>
      <c r="F4" s="247" t="s">
        <v>116</v>
      </c>
      <c r="G4" s="159" t="s">
        <v>179</v>
      </c>
      <c r="H4" s="160"/>
      <c r="I4" s="161"/>
      <c r="J4" s="255"/>
      <c r="K4" s="256"/>
      <c r="M4" s="140"/>
      <c r="N4" s="86"/>
      <c r="O4" s="86"/>
      <c r="P4" s="86"/>
      <c r="Q4" s="86"/>
      <c r="R4" s="86"/>
      <c r="S4" s="86"/>
      <c r="T4" s="86"/>
      <c r="U4" s="95"/>
      <c r="V4" s="95"/>
    </row>
    <row r="5" spans="2:29" ht="12.95" customHeight="1" x14ac:dyDescent="0.2">
      <c r="B5" s="254"/>
      <c r="C5" s="162" t="s">
        <v>180</v>
      </c>
      <c r="D5" s="160"/>
      <c r="E5" s="160"/>
      <c r="F5" s="160"/>
      <c r="G5" s="160"/>
      <c r="H5" s="160"/>
      <c r="I5" s="161"/>
      <c r="J5" s="255"/>
      <c r="K5" s="256"/>
      <c r="M5" s="141"/>
      <c r="N5" s="96"/>
      <c r="O5" s="96"/>
      <c r="P5" s="95"/>
      <c r="Q5" s="95"/>
      <c r="R5" s="95"/>
      <c r="S5" s="95"/>
      <c r="T5" s="86"/>
      <c r="U5" s="95"/>
      <c r="V5" s="95"/>
    </row>
    <row r="6" spans="2:29" ht="12.95" customHeight="1" thickBot="1" x14ac:dyDescent="0.25">
      <c r="B6" s="61"/>
      <c r="K6" s="56"/>
      <c r="M6" s="96"/>
      <c r="N6" s="96"/>
      <c r="O6" s="96"/>
      <c r="P6" s="95"/>
      <c r="Q6" s="95"/>
      <c r="R6" s="95"/>
      <c r="S6" s="95"/>
      <c r="T6" s="86"/>
      <c r="U6" s="95"/>
      <c r="V6" s="95"/>
    </row>
    <row r="7" spans="2:29" ht="12.95" customHeight="1" thickTop="1" thickBot="1" x14ac:dyDescent="0.25">
      <c r="B7" s="61"/>
      <c r="C7" s="163" t="s">
        <v>117</v>
      </c>
      <c r="G7" s="164" t="s">
        <v>118</v>
      </c>
      <c r="H7" s="165"/>
      <c r="I7" s="166"/>
      <c r="K7" s="56"/>
      <c r="M7" s="140"/>
      <c r="N7" s="86"/>
      <c r="O7" s="86"/>
      <c r="P7" s="86"/>
      <c r="Q7" s="86"/>
      <c r="R7" s="86"/>
      <c r="S7" s="86"/>
      <c r="T7" s="86"/>
      <c r="U7" s="86"/>
      <c r="V7" s="86"/>
      <c r="W7" s="86"/>
      <c r="X7" s="86"/>
      <c r="Y7" s="86"/>
      <c r="Z7" s="86"/>
      <c r="AA7" s="86"/>
      <c r="AB7" s="86"/>
      <c r="AC7" s="86"/>
    </row>
    <row r="8" spans="2:29" ht="12.95" customHeight="1" thickTop="1" x14ac:dyDescent="0.2">
      <c r="B8" s="61"/>
      <c r="C8" s="167"/>
      <c r="D8" s="168"/>
      <c r="E8" s="169"/>
      <c r="G8" s="170"/>
      <c r="H8" s="171"/>
      <c r="I8" s="171"/>
      <c r="J8" s="172"/>
      <c r="K8" s="56"/>
      <c r="M8" s="141"/>
      <c r="N8" s="96"/>
      <c r="O8" s="97"/>
      <c r="P8" s="95"/>
      <c r="Q8" s="95"/>
      <c r="R8" s="95"/>
      <c r="S8" s="95"/>
      <c r="T8" s="86"/>
      <c r="U8" s="95"/>
      <c r="V8" s="95"/>
    </row>
    <row r="9" spans="2:29" ht="12.95" customHeight="1" x14ac:dyDescent="0.2">
      <c r="B9" s="61"/>
      <c r="C9" s="173" t="s">
        <v>119</v>
      </c>
      <c r="D9" s="116">
        <v>94.87</v>
      </c>
      <c r="E9" s="174" t="s">
        <v>10</v>
      </c>
      <c r="G9" s="175" t="s">
        <v>120</v>
      </c>
      <c r="H9" s="93" t="s">
        <v>183</v>
      </c>
      <c r="I9" s="1"/>
      <c r="J9" s="176"/>
      <c r="K9" s="56"/>
      <c r="N9" s="96"/>
      <c r="O9" s="97"/>
      <c r="P9" s="95"/>
      <c r="Q9" s="95"/>
      <c r="R9" s="95"/>
      <c r="S9" s="95"/>
      <c r="T9" s="86"/>
      <c r="U9" s="95"/>
      <c r="V9" s="95"/>
    </row>
    <row r="10" spans="2:29" ht="12.95" customHeight="1" x14ac:dyDescent="0.2">
      <c r="B10" s="61"/>
      <c r="C10" s="173" t="s">
        <v>121</v>
      </c>
      <c r="D10" s="116">
        <f>17.8839312*2</f>
        <v>35.767862399999999</v>
      </c>
      <c r="E10" s="177" t="s">
        <v>14</v>
      </c>
      <c r="G10" s="175" t="s">
        <v>122</v>
      </c>
      <c r="H10" s="21"/>
      <c r="I10" s="1"/>
      <c r="J10" s="176"/>
      <c r="K10" s="56"/>
      <c r="M10" s="140"/>
      <c r="N10" s="86"/>
      <c r="O10" s="86"/>
      <c r="P10" s="86"/>
      <c r="Q10" s="86"/>
      <c r="R10" s="86"/>
      <c r="S10" s="86"/>
      <c r="T10" s="86"/>
      <c r="U10" s="98"/>
      <c r="V10" s="98"/>
      <c r="W10" s="98"/>
      <c r="X10" s="98"/>
      <c r="Y10" s="98"/>
      <c r="Z10" s="98"/>
      <c r="AA10" s="98"/>
      <c r="AB10" s="98"/>
    </row>
    <row r="11" spans="2:29" ht="12.95" customHeight="1" x14ac:dyDescent="0.2">
      <c r="B11" s="61"/>
      <c r="C11" s="173" t="s">
        <v>123</v>
      </c>
      <c r="D11" s="116">
        <v>34.5</v>
      </c>
      <c r="E11" s="174" t="s">
        <v>17</v>
      </c>
      <c r="G11" s="175" t="s">
        <v>124</v>
      </c>
      <c r="H11" s="21"/>
      <c r="I11" s="1"/>
      <c r="J11" s="176"/>
      <c r="K11" s="56"/>
      <c r="M11" s="141"/>
      <c r="N11" s="96"/>
      <c r="O11" s="97"/>
      <c r="P11" s="95"/>
      <c r="Q11" s="95"/>
      <c r="U11" s="99"/>
      <c r="V11" s="99"/>
      <c r="W11" s="99"/>
      <c r="X11" s="99"/>
      <c r="Y11" s="99"/>
      <c r="Z11" s="99"/>
      <c r="AA11" s="99"/>
      <c r="AB11" s="99"/>
    </row>
    <row r="12" spans="2:29" ht="12.95" customHeight="1" x14ac:dyDescent="0.2">
      <c r="B12" s="61"/>
      <c r="C12" s="173" t="s">
        <v>125</v>
      </c>
      <c r="D12" s="116" t="s">
        <v>92</v>
      </c>
      <c r="E12" s="174" t="s">
        <v>20</v>
      </c>
      <c r="G12" s="175" t="s">
        <v>126</v>
      </c>
      <c r="H12" s="21"/>
      <c r="I12" s="1"/>
      <c r="J12" s="176"/>
      <c r="K12" s="56"/>
      <c r="N12" s="96"/>
      <c r="O12" s="97"/>
      <c r="P12" s="95"/>
      <c r="Q12" s="95"/>
      <c r="R12" s="95"/>
      <c r="S12" s="95"/>
      <c r="T12" s="86"/>
      <c r="U12" s="95"/>
      <c r="V12" s="95"/>
    </row>
    <row r="13" spans="2:29" ht="12.95" customHeight="1" x14ac:dyDescent="0.2">
      <c r="B13" s="61"/>
      <c r="C13" s="173" t="s">
        <v>127</v>
      </c>
      <c r="D13" s="116" t="s">
        <v>93</v>
      </c>
      <c r="E13" s="174" t="s">
        <v>23</v>
      </c>
      <c r="F13" s="2"/>
      <c r="G13" s="175" t="s">
        <v>128</v>
      </c>
      <c r="H13" s="21"/>
      <c r="I13" s="1"/>
      <c r="J13" s="176"/>
      <c r="K13" s="56"/>
      <c r="M13" s="140"/>
      <c r="N13" s="86"/>
      <c r="O13" s="86"/>
      <c r="P13" s="86"/>
      <c r="Q13" s="86"/>
      <c r="R13" s="86"/>
      <c r="S13" s="86"/>
      <c r="T13" s="86"/>
      <c r="U13" s="86"/>
    </row>
    <row r="14" spans="2:29" ht="12.95" customHeight="1" x14ac:dyDescent="0.2">
      <c r="B14" s="61"/>
      <c r="C14" s="173" t="s">
        <v>129</v>
      </c>
      <c r="D14" s="116" t="s">
        <v>178</v>
      </c>
      <c r="E14" s="174" t="s">
        <v>23</v>
      </c>
      <c r="F14" s="2"/>
      <c r="G14" s="175" t="s">
        <v>130</v>
      </c>
      <c r="I14" s="1"/>
      <c r="J14" s="176"/>
      <c r="K14" s="56"/>
      <c r="M14" s="141"/>
      <c r="N14" s="95"/>
      <c r="O14" s="95"/>
      <c r="P14" s="86"/>
      <c r="Q14" s="95"/>
      <c r="R14" s="95"/>
    </row>
    <row r="15" spans="2:29" ht="12.95" customHeight="1" thickBot="1" x14ac:dyDescent="0.25">
      <c r="B15" s="61"/>
      <c r="C15" s="173" t="s">
        <v>131</v>
      </c>
      <c r="D15" s="116" t="s">
        <v>94</v>
      </c>
      <c r="E15" s="174" t="s">
        <v>29</v>
      </c>
      <c r="F15" s="2"/>
      <c r="G15" s="178"/>
      <c r="H15" s="179"/>
      <c r="I15" s="179"/>
      <c r="J15" s="180"/>
      <c r="K15" s="56"/>
      <c r="N15" s="96"/>
      <c r="O15" s="97"/>
      <c r="P15" s="95"/>
      <c r="Q15" s="95"/>
      <c r="R15" s="95"/>
      <c r="S15" s="95"/>
      <c r="T15" s="86"/>
      <c r="U15" s="95"/>
      <c r="V15" s="95"/>
    </row>
    <row r="16" spans="2:29" ht="12.95" customHeight="1" thickTop="1" thickBot="1" x14ac:dyDescent="0.25">
      <c r="B16" s="61"/>
      <c r="C16" s="173" t="s">
        <v>132</v>
      </c>
      <c r="D16" s="116" t="s">
        <v>96</v>
      </c>
      <c r="E16" s="174" t="s">
        <v>97</v>
      </c>
      <c r="K16" s="56"/>
      <c r="M16" s="140"/>
      <c r="N16" s="86"/>
      <c r="O16" s="86"/>
      <c r="P16" s="86"/>
      <c r="Q16" s="95"/>
      <c r="R16" s="95"/>
      <c r="S16" s="95"/>
      <c r="T16" s="86"/>
      <c r="U16" s="95"/>
      <c r="V16" s="95"/>
    </row>
    <row r="17" spans="2:23" ht="12.95" customHeight="1" thickTop="1" thickBot="1" x14ac:dyDescent="0.25">
      <c r="B17" s="61"/>
      <c r="C17" s="173" t="s">
        <v>133</v>
      </c>
      <c r="D17" s="116" t="s">
        <v>98</v>
      </c>
      <c r="E17" s="174" t="s">
        <v>35</v>
      </c>
      <c r="F17" s="2"/>
      <c r="G17" s="164" t="s">
        <v>134</v>
      </c>
      <c r="H17" s="165"/>
      <c r="I17" s="181"/>
      <c r="J17" s="1"/>
      <c r="K17" s="56"/>
      <c r="M17" s="141"/>
      <c r="N17" s="96"/>
      <c r="O17" s="97"/>
      <c r="P17" s="95"/>
      <c r="Q17" s="95"/>
      <c r="R17" s="95"/>
      <c r="S17" s="95"/>
      <c r="T17" s="86"/>
      <c r="U17" s="95"/>
      <c r="V17" s="95"/>
    </row>
    <row r="18" spans="2:23" ht="12.95" customHeight="1" thickTop="1" x14ac:dyDescent="0.2">
      <c r="B18" s="61"/>
      <c r="C18" s="173" t="s">
        <v>135</v>
      </c>
      <c r="D18" s="116">
        <f>20.958*1.15*2</f>
        <v>48.203399999999995</v>
      </c>
      <c r="E18" s="174" t="s">
        <v>39</v>
      </c>
      <c r="F18" s="2"/>
      <c r="G18" s="182"/>
      <c r="H18" s="183"/>
      <c r="I18" s="171"/>
      <c r="J18" s="184"/>
      <c r="K18" s="56"/>
      <c r="N18" s="96"/>
      <c r="O18" s="97"/>
      <c r="P18" s="95"/>
      <c r="Q18" s="95"/>
      <c r="R18" s="95"/>
      <c r="S18" s="95"/>
      <c r="T18" s="86"/>
      <c r="U18" s="95"/>
      <c r="V18" s="95"/>
    </row>
    <row r="19" spans="2:23" ht="12.95" customHeight="1" x14ac:dyDescent="0.25">
      <c r="B19" s="61"/>
      <c r="C19" s="173" t="s">
        <v>136</v>
      </c>
      <c r="D19" s="116">
        <f>196.6*0.8</f>
        <v>157.28</v>
      </c>
      <c r="E19" s="185"/>
      <c r="F19" s="2"/>
      <c r="G19" s="186" t="s">
        <v>184</v>
      </c>
      <c r="I19" s="25">
        <v>3344</v>
      </c>
      <c r="J19" s="187" t="s">
        <v>12</v>
      </c>
      <c r="K19" s="62"/>
      <c r="M19" s="140"/>
      <c r="N19" s="86"/>
      <c r="O19" s="86"/>
      <c r="P19" s="86"/>
      <c r="Q19" s="86"/>
      <c r="R19" s="95"/>
      <c r="S19" s="95"/>
      <c r="T19" s="86"/>
      <c r="U19" s="95">
        <v>1001.2</v>
      </c>
      <c r="V19" s="95"/>
      <c r="W19">
        <v>2202.64</v>
      </c>
    </row>
    <row r="20" spans="2:23" ht="12.95" customHeight="1" x14ac:dyDescent="0.2">
      <c r="B20" s="61"/>
      <c r="C20" s="188" t="s">
        <v>137</v>
      </c>
      <c r="D20" s="189" t="s">
        <v>101</v>
      </c>
      <c r="E20" s="185"/>
      <c r="F20" s="2"/>
      <c r="G20" s="190" t="s">
        <v>138</v>
      </c>
      <c r="H20" s="47"/>
      <c r="I20" s="1"/>
      <c r="J20" s="191"/>
      <c r="K20" s="56"/>
      <c r="M20" s="141"/>
      <c r="N20" s="96"/>
      <c r="O20" s="97"/>
      <c r="P20" s="95"/>
      <c r="Q20" s="95"/>
      <c r="R20" s="95"/>
      <c r="S20" s="95"/>
      <c r="T20" s="86"/>
      <c r="U20" s="95"/>
      <c r="V20" s="95"/>
    </row>
    <row r="21" spans="2:23" ht="12.95" customHeight="1" x14ac:dyDescent="0.2">
      <c r="B21" s="61"/>
      <c r="C21" s="173" t="s">
        <v>139</v>
      </c>
      <c r="D21" s="116">
        <v>4035.0619769999998</v>
      </c>
      <c r="E21" s="174" t="s">
        <v>49</v>
      </c>
      <c r="F21" s="2"/>
      <c r="G21" s="186" t="s">
        <v>140</v>
      </c>
      <c r="H21" s="46"/>
      <c r="I21" s="25">
        <f>0.5*D29</f>
        <v>1001.2</v>
      </c>
      <c r="J21" s="187" t="s">
        <v>12</v>
      </c>
      <c r="K21" s="62"/>
      <c r="M21" s="141"/>
      <c r="N21" s="86"/>
      <c r="O21" s="86"/>
      <c r="P21" s="86"/>
      <c r="Q21" s="86"/>
      <c r="R21" s="95"/>
      <c r="S21" s="95"/>
      <c r="T21" s="86"/>
      <c r="U21" s="95"/>
      <c r="V21" s="95"/>
    </row>
    <row r="22" spans="2:23" ht="12.95" customHeight="1" x14ac:dyDescent="0.2">
      <c r="B22" s="61"/>
      <c r="C22" s="173" t="s">
        <v>141</v>
      </c>
      <c r="D22" s="116" t="s">
        <v>181</v>
      </c>
      <c r="E22" s="192"/>
      <c r="F22" s="2"/>
      <c r="G22" s="190" t="s">
        <v>142</v>
      </c>
      <c r="H22" s="47"/>
      <c r="I22" s="48"/>
      <c r="J22" s="191"/>
      <c r="K22" s="56"/>
      <c r="M22" s="141"/>
      <c r="N22" s="96"/>
      <c r="O22" s="97"/>
      <c r="P22" s="95"/>
      <c r="Q22" s="95"/>
      <c r="R22" s="95"/>
      <c r="S22" s="95"/>
      <c r="T22" s="86"/>
      <c r="U22" s="95"/>
      <c r="V22" s="95"/>
    </row>
    <row r="23" spans="2:23" ht="12.95" customHeight="1" x14ac:dyDescent="0.2">
      <c r="B23" s="61"/>
      <c r="C23" s="173" t="s">
        <v>143</v>
      </c>
      <c r="D23" s="116" t="s">
        <v>182</v>
      </c>
      <c r="E23" s="193" t="s">
        <v>104</v>
      </c>
      <c r="F23" s="2"/>
      <c r="G23" s="186" t="s">
        <v>144</v>
      </c>
      <c r="H23" s="46"/>
      <c r="I23" s="25">
        <f>1.1*D29</f>
        <v>2202.6400000000003</v>
      </c>
      <c r="J23" s="187" t="s">
        <v>12</v>
      </c>
      <c r="K23" s="62"/>
      <c r="N23" s="96"/>
      <c r="O23" s="97"/>
      <c r="P23" s="95"/>
      <c r="Q23" s="95"/>
      <c r="R23" s="95"/>
      <c r="S23" s="95"/>
      <c r="T23" s="86"/>
      <c r="U23" s="95"/>
      <c r="V23" s="95"/>
    </row>
    <row r="24" spans="2:23" ht="12.95" customHeight="1" thickBot="1" x14ac:dyDescent="0.25">
      <c r="B24" s="61"/>
      <c r="C24" s="194"/>
      <c r="D24" s="195"/>
      <c r="E24" s="196"/>
      <c r="F24" s="2"/>
      <c r="G24" s="178"/>
      <c r="H24" s="179"/>
      <c r="I24" s="179"/>
      <c r="J24" s="180"/>
      <c r="K24" s="56"/>
      <c r="M24" s="140"/>
      <c r="N24" s="86"/>
      <c r="O24" s="86"/>
      <c r="P24" s="86"/>
      <c r="Q24" s="86"/>
      <c r="R24" s="86"/>
      <c r="S24" s="95"/>
      <c r="T24" s="86"/>
      <c r="U24" s="95"/>
      <c r="V24" s="95"/>
    </row>
    <row r="25" spans="2:23" ht="12.95" customHeight="1" thickTop="1" thickBot="1" x14ac:dyDescent="0.25">
      <c r="B25" s="61"/>
      <c r="F25" s="2"/>
      <c r="G25" s="2"/>
      <c r="H25" s="2"/>
      <c r="K25" s="56"/>
      <c r="M25" s="141"/>
      <c r="N25" s="96"/>
      <c r="O25" s="97"/>
      <c r="P25" s="95"/>
      <c r="Q25" s="95"/>
      <c r="R25" s="95"/>
      <c r="S25" s="95"/>
      <c r="T25" s="86"/>
      <c r="U25" s="95"/>
      <c r="V25" s="95"/>
    </row>
    <row r="26" spans="2:23" ht="12.95" customHeight="1" thickTop="1" thickBot="1" x14ac:dyDescent="0.25">
      <c r="B26" s="61"/>
      <c r="C26" s="197" t="s">
        <v>106</v>
      </c>
      <c r="F26" s="2"/>
      <c r="G26" s="2"/>
      <c r="H26" s="2"/>
      <c r="K26" s="56"/>
      <c r="N26" s="96"/>
      <c r="O26" s="97"/>
      <c r="P26" s="95"/>
      <c r="Q26" s="95"/>
      <c r="R26" s="95"/>
      <c r="S26" s="95"/>
      <c r="T26" s="86"/>
      <c r="U26" s="95"/>
      <c r="V26" s="95"/>
    </row>
    <row r="27" spans="2:23" ht="12.95" customHeight="1" thickTop="1" x14ac:dyDescent="0.2">
      <c r="B27" s="61"/>
      <c r="C27" s="167"/>
      <c r="D27" s="168"/>
      <c r="E27" s="169"/>
      <c r="F27" s="2"/>
      <c r="G27" s="2"/>
      <c r="H27" s="2"/>
      <c r="K27" s="56"/>
      <c r="M27" s="140"/>
      <c r="N27" s="86"/>
      <c r="O27" s="86"/>
      <c r="P27" s="86"/>
      <c r="Q27" s="86"/>
      <c r="R27" s="95"/>
      <c r="S27" s="95"/>
      <c r="T27" s="86"/>
      <c r="U27" s="95"/>
      <c r="V27" s="95"/>
    </row>
    <row r="28" spans="2:23" ht="12.95" customHeight="1" x14ac:dyDescent="0.2">
      <c r="B28" s="61"/>
      <c r="C28" s="173" t="s">
        <v>145</v>
      </c>
      <c r="D28" s="116">
        <v>1019.5</v>
      </c>
      <c r="E28" s="198" t="s">
        <v>12</v>
      </c>
      <c r="F28" s="21"/>
      <c r="K28" s="56"/>
      <c r="M28" s="141"/>
      <c r="N28" s="96"/>
      <c r="O28" s="97"/>
      <c r="P28" s="95"/>
      <c r="Q28" s="95"/>
      <c r="R28" s="95"/>
      <c r="S28" s="95"/>
      <c r="T28" s="86"/>
      <c r="U28" s="95"/>
      <c r="V28" s="95"/>
    </row>
    <row r="29" spans="2:23" ht="12.95" customHeight="1" x14ac:dyDescent="0.2">
      <c r="B29" s="61"/>
      <c r="C29" s="173" t="s">
        <v>146</v>
      </c>
      <c r="D29" s="116">
        <v>2002.4</v>
      </c>
      <c r="E29" s="198" t="s">
        <v>12</v>
      </c>
      <c r="K29" s="56"/>
      <c r="N29" s="96"/>
      <c r="O29" s="97"/>
      <c r="P29" s="95"/>
      <c r="Q29" s="95"/>
      <c r="R29" s="95"/>
      <c r="S29" s="95"/>
      <c r="T29" s="86"/>
      <c r="U29" s="95"/>
      <c r="V29" s="95"/>
    </row>
    <row r="30" spans="2:23" ht="12.95" customHeight="1" x14ac:dyDescent="0.2">
      <c r="B30" s="61"/>
      <c r="C30" s="173" t="s">
        <v>147</v>
      </c>
      <c r="D30" s="116">
        <v>1900</v>
      </c>
      <c r="E30" s="198" t="s">
        <v>12</v>
      </c>
      <c r="K30" s="56"/>
      <c r="M30" s="140"/>
      <c r="N30" s="86"/>
      <c r="O30" s="86"/>
    </row>
    <row r="31" spans="2:23" ht="12.95" customHeight="1" x14ac:dyDescent="0.2">
      <c r="B31" s="61"/>
      <c r="C31" s="173" t="s">
        <v>148</v>
      </c>
      <c r="D31" s="116">
        <v>2094</v>
      </c>
      <c r="E31" s="198" t="s">
        <v>25</v>
      </c>
      <c r="K31" s="56"/>
      <c r="M31" s="141"/>
      <c r="N31" s="96"/>
      <c r="O31" s="97"/>
      <c r="P31" s="95"/>
      <c r="Q31" s="95"/>
      <c r="R31" s="95"/>
      <c r="S31" s="95"/>
      <c r="T31" s="86"/>
      <c r="U31" s="95"/>
      <c r="V31" s="95"/>
    </row>
    <row r="32" spans="2:23" ht="12.95" customHeight="1" thickBot="1" x14ac:dyDescent="0.25">
      <c r="B32" s="63"/>
      <c r="C32" s="173" t="s">
        <v>149</v>
      </c>
      <c r="D32" s="116">
        <f>D31*2+16*18</f>
        <v>4476</v>
      </c>
      <c r="E32" s="198" t="s">
        <v>25</v>
      </c>
      <c r="K32" s="56"/>
      <c r="N32" s="96"/>
      <c r="O32" s="97"/>
      <c r="P32" s="95"/>
      <c r="Q32" s="95"/>
      <c r="R32" s="95"/>
      <c r="S32" s="95"/>
      <c r="T32" s="86"/>
      <c r="U32" s="95"/>
      <c r="V32" s="95"/>
    </row>
    <row r="33" spans="2:25" ht="12.95" customHeight="1" thickTop="1" thickBot="1" x14ac:dyDescent="0.3">
      <c r="B33" s="63"/>
      <c r="C33" s="199"/>
      <c r="D33" s="200"/>
      <c r="E33" s="201"/>
      <c r="G33" s="202" t="s">
        <v>150</v>
      </c>
      <c r="H33" s="257"/>
      <c r="I33" s="166"/>
      <c r="K33" s="56"/>
      <c r="M33" s="140"/>
      <c r="N33" s="86"/>
      <c r="O33" s="86"/>
      <c r="P33" s="86"/>
      <c r="Q33" s="86"/>
      <c r="R33" s="86"/>
      <c r="S33" s="86"/>
      <c r="T33" s="86"/>
      <c r="U33" s="86"/>
      <c r="V33" s="95"/>
    </row>
    <row r="34" spans="2:25" ht="12.95" customHeight="1" thickTop="1" thickBot="1" x14ac:dyDescent="0.25">
      <c r="B34" s="61"/>
      <c r="C34" s="81" t="s">
        <v>151</v>
      </c>
      <c r="D34" s="82" t="e">
        <f>'PROPOSTA (PT-BR)'!D34</f>
        <v>#REF!</v>
      </c>
      <c r="E34" s="83" t="s">
        <v>152</v>
      </c>
      <c r="G34" s="170"/>
      <c r="H34" s="171"/>
      <c r="I34" s="204"/>
      <c r="J34" s="172"/>
      <c r="K34" s="56"/>
      <c r="M34" s="141"/>
      <c r="N34" s="96"/>
      <c r="O34" s="97"/>
      <c r="P34" s="95"/>
      <c r="Q34" s="95"/>
      <c r="R34" s="95"/>
      <c r="S34" s="95"/>
      <c r="T34" s="86"/>
      <c r="U34" s="95"/>
      <c r="V34" s="95"/>
    </row>
    <row r="35" spans="2:25" ht="12.95" customHeight="1" thickTop="1" thickBot="1" x14ac:dyDescent="0.25">
      <c r="B35" s="61"/>
      <c r="C35" s="258"/>
      <c r="D35" s="206"/>
      <c r="E35" s="207"/>
      <c r="G35" s="175" t="s">
        <v>153</v>
      </c>
      <c r="I35" s="92" t="s">
        <v>177</v>
      </c>
      <c r="J35" s="208"/>
      <c r="K35" s="56"/>
      <c r="M35" s="141"/>
      <c r="N35" s="86"/>
      <c r="O35" s="86"/>
      <c r="P35" s="86"/>
      <c r="Q35" s="86"/>
      <c r="R35" s="86"/>
      <c r="S35" s="86"/>
      <c r="T35" s="86"/>
      <c r="U35" s="86"/>
      <c r="V35" s="86"/>
      <c r="W35" s="86"/>
      <c r="X35" s="86"/>
      <c r="Y35" s="86"/>
    </row>
    <row r="36" spans="2:25" ht="12.95" customHeight="1" thickTop="1" x14ac:dyDescent="0.2">
      <c r="B36" s="61"/>
      <c r="C36" s="259"/>
      <c r="D36" s="60"/>
      <c r="E36" s="210"/>
      <c r="G36" s="175" t="s">
        <v>154</v>
      </c>
      <c r="I36" s="22">
        <v>1000</v>
      </c>
      <c r="J36" s="211" t="s">
        <v>33</v>
      </c>
      <c r="K36" s="56"/>
      <c r="M36" s="141"/>
      <c r="N36" s="96"/>
      <c r="O36" s="97"/>
      <c r="P36" s="95"/>
      <c r="Q36" s="95"/>
      <c r="R36" s="95"/>
      <c r="S36" s="95"/>
      <c r="T36" s="86"/>
      <c r="U36" s="95"/>
      <c r="V36" s="95"/>
    </row>
    <row r="37" spans="2:25" ht="12.95" customHeight="1" x14ac:dyDescent="0.2">
      <c r="B37" s="61"/>
      <c r="C37" s="259"/>
      <c r="D37" s="60"/>
      <c r="E37" s="210"/>
      <c r="G37" s="175" t="s">
        <v>155</v>
      </c>
      <c r="I37" s="92">
        <v>40</v>
      </c>
      <c r="J37" s="211" t="s">
        <v>37</v>
      </c>
      <c r="K37" s="56"/>
      <c r="N37" s="96"/>
      <c r="O37" s="97"/>
      <c r="P37" s="95"/>
      <c r="Q37" s="95"/>
      <c r="R37" s="95"/>
      <c r="S37" s="95"/>
      <c r="T37" s="86"/>
      <c r="U37" s="95"/>
      <c r="V37" s="95"/>
    </row>
    <row r="38" spans="2:25" ht="12.95" customHeight="1" x14ac:dyDescent="0.2">
      <c r="B38" s="61"/>
      <c r="C38" s="259"/>
      <c r="D38" s="60"/>
      <c r="E38" s="210"/>
      <c r="G38" s="175" t="s">
        <v>156</v>
      </c>
      <c r="I38" s="92">
        <v>120</v>
      </c>
      <c r="J38" s="211" t="s">
        <v>41</v>
      </c>
      <c r="K38" s="56"/>
      <c r="M38" s="140"/>
      <c r="N38" s="86"/>
      <c r="O38" s="86"/>
      <c r="P38" s="95"/>
      <c r="Q38" s="95"/>
      <c r="R38" s="95"/>
      <c r="S38" s="95"/>
      <c r="T38" s="86"/>
      <c r="U38" s="95"/>
      <c r="V38" s="95"/>
    </row>
    <row r="39" spans="2:25" ht="12.95" customHeight="1" thickBot="1" x14ac:dyDescent="0.25">
      <c r="B39" s="63"/>
      <c r="C39" s="259"/>
      <c r="D39" s="60"/>
      <c r="E39" s="210"/>
      <c r="G39" s="212"/>
      <c r="H39" s="213"/>
      <c r="I39" s="179"/>
      <c r="J39" s="180"/>
      <c r="K39" s="56"/>
      <c r="M39" s="131"/>
      <c r="N39" s="96"/>
      <c r="O39" s="97"/>
      <c r="P39" s="95"/>
      <c r="Q39" s="95"/>
      <c r="R39" s="95"/>
      <c r="S39" s="95"/>
      <c r="T39" s="86"/>
      <c r="U39" s="95"/>
      <c r="V39" s="95"/>
    </row>
    <row r="40" spans="2:25" ht="12.95" customHeight="1" thickTop="1" thickBot="1" x14ac:dyDescent="0.25">
      <c r="B40" s="63"/>
      <c r="C40" s="259"/>
      <c r="D40" s="60"/>
      <c r="E40" s="210"/>
      <c r="F40" s="2"/>
      <c r="G40" s="2"/>
      <c r="H40" s="2"/>
      <c r="K40" s="56"/>
      <c r="N40" s="96"/>
      <c r="O40" s="97"/>
      <c r="P40" s="95"/>
      <c r="Q40" s="95"/>
      <c r="R40" s="95"/>
      <c r="S40" s="95"/>
      <c r="T40" s="86"/>
      <c r="U40" s="95"/>
      <c r="V40" s="95"/>
    </row>
    <row r="41" spans="2:25" ht="12.95" customHeight="1" thickTop="1" thickBot="1" x14ac:dyDescent="0.3">
      <c r="B41" s="63"/>
      <c r="C41" s="259"/>
      <c r="D41" s="60"/>
      <c r="E41" s="210"/>
      <c r="F41" s="2"/>
      <c r="G41" s="214" t="s">
        <v>157</v>
      </c>
      <c r="H41" s="260"/>
      <c r="I41" s="216"/>
      <c r="K41" s="56"/>
      <c r="M41" s="140"/>
      <c r="N41" s="86"/>
      <c r="O41" s="86"/>
      <c r="P41" s="86"/>
      <c r="Q41" s="86"/>
      <c r="R41" s="86"/>
      <c r="S41" s="86"/>
      <c r="T41" s="86"/>
      <c r="U41" s="95"/>
      <c r="V41" s="95"/>
    </row>
    <row r="42" spans="2:25" ht="12.95" customHeight="1" thickTop="1" x14ac:dyDescent="0.2">
      <c r="B42" s="63"/>
      <c r="C42" s="259"/>
      <c r="D42" s="60"/>
      <c r="E42" s="210"/>
      <c r="F42" s="2"/>
      <c r="G42" s="217"/>
      <c r="H42" s="204"/>
      <c r="I42" s="204"/>
      <c r="J42" s="172"/>
      <c r="K42" s="56"/>
      <c r="M42" s="131"/>
      <c r="N42" s="96"/>
      <c r="O42" s="97"/>
      <c r="P42" s="95"/>
      <c r="Q42" s="95"/>
      <c r="R42" s="95"/>
      <c r="S42" s="95"/>
      <c r="T42" s="86"/>
      <c r="U42" s="95"/>
      <c r="V42" s="95"/>
    </row>
    <row r="43" spans="2:25" ht="12.95" customHeight="1" x14ac:dyDescent="0.2">
      <c r="B43" s="63"/>
      <c r="C43" s="259"/>
      <c r="D43" s="60"/>
      <c r="E43" s="210"/>
      <c r="F43" s="2"/>
      <c r="G43" s="175" t="s">
        <v>158</v>
      </c>
      <c r="H43" s="59"/>
      <c r="I43" s="49" t="s">
        <v>174</v>
      </c>
      <c r="J43" s="176"/>
      <c r="K43" s="56"/>
      <c r="Q43" s="95"/>
      <c r="R43" s="95"/>
      <c r="S43" s="95"/>
      <c r="T43" s="86"/>
      <c r="U43" s="95"/>
      <c r="V43" s="95"/>
    </row>
    <row r="44" spans="2:25" ht="12.95" customHeight="1" x14ac:dyDescent="0.2">
      <c r="B44" s="63"/>
      <c r="C44" s="259"/>
      <c r="D44" s="60"/>
      <c r="E44" s="210"/>
      <c r="F44" s="2"/>
      <c r="G44" s="175" t="s">
        <v>175</v>
      </c>
      <c r="H44" s="59"/>
      <c r="I44" s="245" t="s">
        <v>185</v>
      </c>
      <c r="J44" s="176"/>
      <c r="K44" s="56"/>
      <c r="M44" s="140"/>
      <c r="N44" s="86"/>
      <c r="O44" s="86"/>
      <c r="P44" s="86"/>
      <c r="Q44" s="95"/>
      <c r="R44" s="95"/>
      <c r="S44" s="95"/>
      <c r="T44" s="86"/>
      <c r="U44" s="95"/>
      <c r="V44" s="95"/>
    </row>
    <row r="45" spans="2:25" ht="12.95" customHeight="1" x14ac:dyDescent="0.2">
      <c r="B45" s="63"/>
      <c r="C45" s="259"/>
      <c r="D45" s="60"/>
      <c r="E45" s="210"/>
      <c r="F45" s="2"/>
      <c r="G45" s="175"/>
      <c r="H45" s="59"/>
      <c r="I45" s="245"/>
      <c r="J45" s="176"/>
      <c r="K45" s="56"/>
      <c r="M45" s="131"/>
      <c r="N45" s="96"/>
      <c r="O45" s="97"/>
      <c r="P45" s="95"/>
      <c r="Q45" s="95"/>
      <c r="R45" s="95"/>
      <c r="S45" s="95"/>
      <c r="T45" s="86"/>
      <c r="U45" s="95"/>
      <c r="V45" s="95"/>
    </row>
    <row r="46" spans="2:25" ht="12.95" customHeight="1" x14ac:dyDescent="0.2">
      <c r="B46" s="63"/>
      <c r="C46" s="259"/>
      <c r="D46" s="60"/>
      <c r="E46" s="210"/>
      <c r="F46" s="2"/>
      <c r="G46" s="218"/>
      <c r="H46" s="59"/>
      <c r="I46" s="245"/>
      <c r="J46" s="176"/>
      <c r="K46" s="56"/>
      <c r="N46" s="96"/>
      <c r="O46" s="97"/>
      <c r="P46" s="95"/>
      <c r="Q46" s="95"/>
      <c r="R46" s="95"/>
      <c r="S46" s="95"/>
      <c r="T46" s="86"/>
      <c r="U46" s="95"/>
      <c r="V46" s="95"/>
    </row>
    <row r="47" spans="2:25" ht="12.95" customHeight="1" x14ac:dyDescent="0.2">
      <c r="B47" s="63"/>
      <c r="C47" s="259"/>
      <c r="D47" s="60"/>
      <c r="E47" s="210"/>
      <c r="F47" s="2"/>
      <c r="G47" s="175" t="s">
        <v>159</v>
      </c>
      <c r="H47" s="2"/>
      <c r="I47" s="246" t="s">
        <v>176</v>
      </c>
      <c r="J47" s="176"/>
      <c r="K47" s="56"/>
      <c r="M47" s="140"/>
      <c r="N47" s="100"/>
      <c r="O47" s="100"/>
      <c r="P47" s="100"/>
      <c r="Q47" s="95"/>
      <c r="R47" s="95"/>
      <c r="S47" s="95"/>
      <c r="T47" s="86"/>
      <c r="U47" s="95"/>
      <c r="V47" s="95"/>
    </row>
    <row r="48" spans="2:25" ht="12.95" customHeight="1" thickBot="1" x14ac:dyDescent="0.25">
      <c r="B48" s="63"/>
      <c r="C48" s="259"/>
      <c r="D48" s="60"/>
      <c r="E48" s="210"/>
      <c r="F48" s="2"/>
      <c r="G48" s="178"/>
      <c r="H48" s="179"/>
      <c r="I48" s="179"/>
      <c r="J48" s="180"/>
      <c r="K48" s="56"/>
      <c r="M48" s="131"/>
      <c r="N48" s="100"/>
      <c r="O48" s="100"/>
      <c r="P48" s="100"/>
      <c r="Q48" s="95"/>
      <c r="R48" s="95"/>
      <c r="S48" s="95"/>
      <c r="T48" s="86"/>
      <c r="U48" s="95"/>
      <c r="V48" s="95"/>
    </row>
    <row r="49" spans="2:22" ht="12.95" customHeight="1" thickTop="1" x14ac:dyDescent="0.2">
      <c r="B49" s="63"/>
      <c r="C49" s="259"/>
      <c r="D49" s="60"/>
      <c r="E49" s="210"/>
      <c r="F49" s="64"/>
      <c r="G49" s="2"/>
      <c r="H49" s="2"/>
      <c r="K49" s="56"/>
      <c r="M49" s="131"/>
      <c r="N49" s="100"/>
      <c r="O49" s="95"/>
      <c r="P49" s="100"/>
      <c r="Q49" s="95"/>
      <c r="R49" s="95"/>
      <c r="S49" s="95"/>
      <c r="T49" s="86"/>
      <c r="U49" s="95"/>
      <c r="V49" s="95"/>
    </row>
    <row r="50" spans="2:22" ht="12.95" customHeight="1" thickBot="1" x14ac:dyDescent="0.25">
      <c r="B50" s="63"/>
      <c r="C50" s="261"/>
      <c r="D50" s="220"/>
      <c r="E50" s="221"/>
      <c r="F50" s="64"/>
      <c r="G50" s="2"/>
      <c r="H50" s="2"/>
      <c r="K50" s="56"/>
      <c r="M50" s="131"/>
      <c r="N50" s="100"/>
      <c r="O50" s="100"/>
      <c r="P50" s="100"/>
      <c r="Q50" s="95"/>
      <c r="R50" s="95"/>
      <c r="S50" s="95"/>
      <c r="T50" s="86"/>
      <c r="U50" s="95"/>
      <c r="V50" s="95"/>
    </row>
    <row r="51" spans="2:22" ht="12.95" customHeight="1" thickTop="1" thickBot="1" x14ac:dyDescent="0.25">
      <c r="B51" s="63"/>
      <c r="C51" s="2"/>
      <c r="D51" s="2"/>
      <c r="E51" s="2"/>
      <c r="F51" s="64"/>
      <c r="G51" s="2"/>
      <c r="H51" s="222" t="s">
        <v>160</v>
      </c>
      <c r="I51" s="223"/>
      <c r="K51" s="56"/>
      <c r="M51" s="131"/>
      <c r="N51" s="95"/>
      <c r="O51" s="95"/>
      <c r="P51" s="95"/>
      <c r="Q51" s="95"/>
      <c r="R51" s="95"/>
      <c r="S51" s="95"/>
      <c r="T51" s="86"/>
      <c r="U51" s="95"/>
      <c r="V51" s="95"/>
    </row>
    <row r="52" spans="2:22" ht="12.95" customHeight="1" thickTop="1" thickBot="1" x14ac:dyDescent="0.25">
      <c r="B52" s="63"/>
      <c r="C52" s="2"/>
      <c r="D52" s="2"/>
      <c r="E52" s="2"/>
      <c r="F52" s="106"/>
      <c r="G52" s="2"/>
      <c r="H52" s="262"/>
      <c r="I52" s="168"/>
      <c r="J52" s="263"/>
      <c r="K52" s="56"/>
      <c r="M52" s="131"/>
      <c r="N52" s="100"/>
      <c r="O52" s="100"/>
      <c r="P52" s="100"/>
      <c r="Q52" s="95"/>
      <c r="R52" s="95"/>
      <c r="S52" s="95"/>
      <c r="T52" s="86"/>
      <c r="U52" s="95"/>
      <c r="V52" s="95"/>
    </row>
    <row r="53" spans="2:22" ht="12.95" customHeight="1" thickTop="1" thickBot="1" x14ac:dyDescent="0.25">
      <c r="B53" s="63"/>
      <c r="C53" s="225" t="s">
        <v>161</v>
      </c>
      <c r="F53" s="2"/>
      <c r="G53" s="2"/>
      <c r="H53" s="226" t="s">
        <v>162</v>
      </c>
      <c r="I53" s="49" t="s">
        <v>163</v>
      </c>
      <c r="J53" s="264"/>
      <c r="K53" s="56"/>
      <c r="N53" s="100"/>
      <c r="O53" s="100"/>
      <c r="P53" s="100"/>
      <c r="Q53" s="95"/>
      <c r="R53" s="95"/>
      <c r="S53" s="95"/>
      <c r="T53" s="86"/>
      <c r="U53" s="95"/>
      <c r="V53" s="95"/>
    </row>
    <row r="54" spans="2:22" ht="12.75" customHeight="1" thickTop="1" x14ac:dyDescent="0.2">
      <c r="B54" s="63"/>
      <c r="C54" s="227" t="s">
        <v>164</v>
      </c>
      <c r="D54" s="228"/>
      <c r="E54" s="229"/>
      <c r="F54" s="2"/>
      <c r="G54" s="2"/>
      <c r="H54" s="226" t="s">
        <v>165</v>
      </c>
      <c r="I54" s="28" t="s">
        <v>109</v>
      </c>
      <c r="J54" s="264"/>
      <c r="K54" s="56"/>
      <c r="M54" s="140"/>
      <c r="N54" s="95"/>
      <c r="O54" s="100"/>
      <c r="P54" s="101"/>
      <c r="Q54" s="102"/>
      <c r="R54" s="102"/>
      <c r="S54" s="102"/>
      <c r="T54" s="86"/>
      <c r="U54" s="95"/>
      <c r="V54" s="95"/>
    </row>
    <row r="55" spans="2:22" ht="12.75" customHeight="1" x14ac:dyDescent="0.2">
      <c r="B55" s="63"/>
      <c r="C55" s="231" t="s">
        <v>166</v>
      </c>
      <c r="E55" s="232"/>
      <c r="F55" s="2"/>
      <c r="G55" s="2"/>
      <c r="H55" s="226" t="s">
        <v>167</v>
      </c>
      <c r="I55" s="49" t="s">
        <v>186</v>
      </c>
      <c r="J55" s="264"/>
      <c r="K55" s="56"/>
      <c r="M55" s="141"/>
      <c r="N55" s="100"/>
      <c r="O55" s="100"/>
      <c r="P55" s="100"/>
      <c r="Q55" s="95"/>
      <c r="R55" s="95"/>
      <c r="S55" s="95"/>
      <c r="T55" s="86"/>
      <c r="U55" s="95"/>
      <c r="V55" s="95"/>
    </row>
    <row r="56" spans="2:22" ht="12.75" customHeight="1" x14ac:dyDescent="0.2">
      <c r="B56" s="63"/>
      <c r="C56" s="265" t="s">
        <v>168</v>
      </c>
      <c r="D56" s="139"/>
      <c r="E56" s="266"/>
      <c r="F56" s="2"/>
      <c r="G56" s="2"/>
      <c r="H56" s="226" t="s">
        <v>169</v>
      </c>
      <c r="I56" s="28">
        <f>2346*2</f>
        <v>4692</v>
      </c>
      <c r="J56" s="264"/>
      <c r="K56" s="56"/>
      <c r="N56" s="100"/>
      <c r="O56" s="100"/>
      <c r="P56" s="100"/>
      <c r="Q56" s="95"/>
      <c r="R56" s="95"/>
      <c r="S56" s="95"/>
      <c r="T56" s="86"/>
      <c r="U56" s="95"/>
      <c r="V56" s="95"/>
    </row>
    <row r="57" spans="2:22" ht="12.75" customHeight="1" x14ac:dyDescent="0.2">
      <c r="B57" s="63"/>
      <c r="C57" s="267"/>
      <c r="D57" s="139"/>
      <c r="E57" s="266"/>
      <c r="G57" s="2"/>
      <c r="H57" s="226"/>
      <c r="I57" s="49"/>
      <c r="J57" s="264"/>
      <c r="K57" s="56"/>
      <c r="M57" s="140"/>
      <c r="N57" s="86"/>
      <c r="O57" s="100"/>
      <c r="P57" s="100"/>
      <c r="Q57" s="95"/>
      <c r="R57" s="95"/>
      <c r="S57" s="95"/>
      <c r="T57" s="86"/>
      <c r="U57" s="95"/>
      <c r="V57" s="95"/>
    </row>
    <row r="58" spans="2:22" ht="12.75" customHeight="1" thickBot="1" x14ac:dyDescent="0.25">
      <c r="B58" s="63"/>
      <c r="C58" s="268" t="s">
        <v>170</v>
      </c>
      <c r="D58" s="139"/>
      <c r="E58" s="266"/>
      <c r="H58" s="238"/>
      <c r="I58" s="269"/>
      <c r="J58" s="239"/>
      <c r="K58" s="56"/>
      <c r="M58" s="141"/>
      <c r="N58" s="100"/>
      <c r="O58" s="100"/>
      <c r="P58" s="100"/>
      <c r="Q58" s="95"/>
      <c r="R58" s="95"/>
      <c r="S58" s="95"/>
      <c r="T58" s="86"/>
      <c r="U58" s="95"/>
      <c r="V58" s="95"/>
    </row>
    <row r="59" spans="2:22" ht="12.75" customHeight="1" thickTop="1" thickBot="1" x14ac:dyDescent="0.25">
      <c r="B59" s="63"/>
      <c r="C59" s="270"/>
      <c r="D59" s="271"/>
      <c r="E59" s="272"/>
      <c r="K59" s="56"/>
      <c r="N59" s="100"/>
      <c r="O59" s="100"/>
      <c r="P59" s="100"/>
      <c r="Q59" s="95"/>
      <c r="R59" s="95"/>
      <c r="S59" s="95"/>
      <c r="T59" s="86"/>
      <c r="U59" s="95"/>
      <c r="V59" s="95"/>
    </row>
    <row r="60" spans="2:22" ht="15" customHeight="1" thickTop="1" x14ac:dyDescent="0.2">
      <c r="B60" s="63"/>
      <c r="C60" s="21"/>
      <c r="K60" s="56"/>
      <c r="M60" s="140"/>
      <c r="R60" s="95"/>
      <c r="S60" s="95"/>
      <c r="T60" s="86"/>
      <c r="U60" s="95"/>
      <c r="V60" s="95"/>
    </row>
    <row r="61" spans="2:22" ht="15" customHeight="1" x14ac:dyDescent="0.2">
      <c r="B61" s="61"/>
      <c r="K61" s="56"/>
      <c r="M61" s="141"/>
      <c r="N61" s="100"/>
      <c r="O61" s="100"/>
      <c r="P61" s="100"/>
      <c r="Q61" s="95"/>
      <c r="R61" s="95"/>
      <c r="S61" s="95"/>
      <c r="T61" s="86"/>
      <c r="U61" s="95"/>
      <c r="V61" s="95"/>
    </row>
    <row r="62" spans="2:22" ht="15" customHeight="1" x14ac:dyDescent="0.2">
      <c r="B62" s="61"/>
      <c r="K62" s="56"/>
      <c r="N62" s="100"/>
      <c r="O62" s="100"/>
      <c r="P62" s="100"/>
      <c r="Q62" s="95"/>
      <c r="R62" s="95"/>
      <c r="S62" s="95"/>
      <c r="T62" s="86"/>
      <c r="U62" s="95"/>
      <c r="V62" s="95"/>
    </row>
    <row r="63" spans="2:22" ht="12.75" customHeight="1" x14ac:dyDescent="0.2">
      <c r="B63" s="61"/>
      <c r="J63" s="243" t="s">
        <v>111</v>
      </c>
      <c r="K63" s="244"/>
      <c r="M63" s="140"/>
      <c r="N63" s="86"/>
      <c r="O63" s="86"/>
      <c r="R63" s="95"/>
      <c r="S63" s="95"/>
      <c r="T63" s="86"/>
      <c r="U63" s="95"/>
      <c r="V63" s="95"/>
    </row>
    <row r="64" spans="2:22" ht="15" customHeight="1" x14ac:dyDescent="0.2">
      <c r="B64" s="79"/>
      <c r="C64" s="78"/>
      <c r="D64" s="78"/>
      <c r="E64" s="78"/>
      <c r="F64" s="78"/>
      <c r="G64" s="78"/>
      <c r="H64" s="78"/>
      <c r="I64" s="78"/>
      <c r="J64" s="66" t="s">
        <v>171</v>
      </c>
      <c r="K64" s="80">
        <f ca="1">TODAY()</f>
        <v>44917</v>
      </c>
      <c r="M64" s="141"/>
      <c r="N64" s="96"/>
      <c r="O64" s="97"/>
      <c r="R64" s="95"/>
      <c r="S64" s="95"/>
      <c r="T64" s="86"/>
      <c r="U64" s="95"/>
      <c r="V64" s="95"/>
    </row>
    <row r="65" spans="2:30" ht="15.75" customHeight="1" thickBot="1" x14ac:dyDescent="0.25">
      <c r="B65" s="151" t="s">
        <v>172</v>
      </c>
      <c r="C65" s="139"/>
      <c r="D65" s="139"/>
      <c r="E65" s="149" t="s">
        <v>113</v>
      </c>
      <c r="F65" s="139"/>
      <c r="G65" s="139"/>
      <c r="H65" s="154" t="s">
        <v>173</v>
      </c>
      <c r="I65" s="131"/>
      <c r="J65" s="131"/>
      <c r="K65" s="155"/>
      <c r="M65" s="141"/>
      <c r="N65" s="96"/>
      <c r="O65" s="96"/>
    </row>
    <row r="66" spans="2:30" ht="15" customHeight="1" x14ac:dyDescent="0.2">
      <c r="B66" s="152"/>
      <c r="C66" s="139"/>
      <c r="D66" s="139"/>
      <c r="E66" s="139"/>
      <c r="F66" s="139"/>
      <c r="G66" s="139"/>
      <c r="H66" s="139"/>
      <c r="I66" s="131"/>
      <c r="J66" s="131"/>
      <c r="K66" s="155"/>
      <c r="M66" s="141"/>
      <c r="T66" s="86"/>
      <c r="U66" s="86"/>
    </row>
    <row r="67" spans="2:30" ht="15" customHeight="1" thickBot="1" x14ac:dyDescent="0.25">
      <c r="B67" s="153"/>
      <c r="C67" s="150"/>
      <c r="D67" s="150"/>
      <c r="E67" s="150"/>
      <c r="F67" s="150"/>
      <c r="G67" s="150"/>
      <c r="H67" s="150"/>
      <c r="I67" s="150"/>
      <c r="J67" s="150"/>
      <c r="K67" s="156"/>
      <c r="M67" s="141"/>
      <c r="Q67" s="96"/>
      <c r="T67" s="86"/>
      <c r="U67" s="86"/>
      <c r="V67" s="96"/>
      <c r="W67" s="96"/>
      <c r="X67" s="96"/>
      <c r="Y67" s="96"/>
      <c r="Z67" s="96"/>
      <c r="AA67" s="96"/>
      <c r="AB67" s="96"/>
      <c r="AC67" s="96"/>
      <c r="AD67" s="96"/>
    </row>
    <row r="68" spans="2:30" ht="15" customHeight="1" x14ac:dyDescent="0.2">
      <c r="M68" s="141"/>
      <c r="Q68" s="103"/>
      <c r="T68" s="86"/>
      <c r="U68" s="86"/>
      <c r="V68" s="96"/>
      <c r="W68" s="96"/>
      <c r="X68" s="96"/>
      <c r="Y68" s="96"/>
      <c r="Z68" s="96"/>
      <c r="AA68" s="96"/>
      <c r="AB68" s="96"/>
      <c r="AC68" s="96"/>
      <c r="AD68" s="96"/>
    </row>
    <row r="69" spans="2:30" ht="16.5" customHeight="1" x14ac:dyDescent="0.2">
      <c r="M69" s="141"/>
      <c r="Q69" s="96"/>
      <c r="T69" s="86"/>
      <c r="U69" s="86"/>
      <c r="V69" s="96"/>
      <c r="W69" s="96"/>
      <c r="X69" s="96"/>
      <c r="Y69" s="96"/>
      <c r="Z69" s="96"/>
      <c r="AA69" s="96"/>
      <c r="AB69" s="96"/>
      <c r="AC69" s="96"/>
      <c r="AD69" s="96"/>
    </row>
    <row r="70" spans="2:30" ht="12.75" customHeight="1" x14ac:dyDescent="0.2">
      <c r="M70" s="131"/>
      <c r="Q70" s="96"/>
      <c r="T70" s="86"/>
      <c r="U70" s="86"/>
      <c r="V70" s="96"/>
      <c r="W70" s="96"/>
      <c r="X70" s="96"/>
      <c r="Y70" s="96"/>
      <c r="Z70" s="96"/>
      <c r="AA70" s="96"/>
      <c r="AB70" s="96"/>
      <c r="AC70" s="96"/>
      <c r="AD70" s="96"/>
    </row>
    <row r="71" spans="2:30" ht="12.75" customHeight="1" x14ac:dyDescent="0.2">
      <c r="M71" s="131"/>
      <c r="Q71" s="96"/>
      <c r="T71" s="86"/>
      <c r="U71" s="86"/>
      <c r="V71" s="96"/>
      <c r="W71" s="96"/>
      <c r="X71" s="96"/>
      <c r="Y71" s="96"/>
      <c r="Z71" s="96"/>
      <c r="AA71" s="96"/>
      <c r="AB71" s="96"/>
      <c r="AC71" s="96"/>
      <c r="AD71" s="96"/>
    </row>
    <row r="72" spans="2:30" ht="16.5" customHeight="1" x14ac:dyDescent="0.2">
      <c r="M72" s="131"/>
      <c r="Q72" s="96"/>
      <c r="T72" s="86"/>
      <c r="U72" s="86"/>
      <c r="V72" s="96"/>
      <c r="W72" s="96"/>
      <c r="X72" s="96"/>
      <c r="Y72" s="96"/>
      <c r="Z72" s="96"/>
      <c r="AA72" s="96"/>
      <c r="AB72" s="96"/>
      <c r="AC72" s="96"/>
      <c r="AD72" s="96"/>
    </row>
    <row r="73" spans="2:30" ht="16.5" customHeight="1" x14ac:dyDescent="0.2">
      <c r="M73" s="131"/>
      <c r="Q73" s="104"/>
      <c r="T73" s="86"/>
      <c r="U73" s="86"/>
      <c r="V73" s="96"/>
      <c r="W73" s="96"/>
      <c r="X73" s="96"/>
      <c r="Y73" s="96"/>
      <c r="Z73" s="96"/>
      <c r="AA73" s="96"/>
      <c r="AB73" s="96"/>
      <c r="AC73" s="96"/>
      <c r="AD73" s="96"/>
    </row>
    <row r="74" spans="2:30" ht="15" customHeight="1" x14ac:dyDescent="0.2">
      <c r="M74" s="131"/>
      <c r="Q74" s="105"/>
      <c r="T74" s="86"/>
      <c r="U74" s="86"/>
    </row>
    <row r="75" spans="2:30" ht="15" customHeight="1" x14ac:dyDescent="0.2">
      <c r="M75" s="131"/>
      <c r="Q75" s="105"/>
      <c r="T75" s="86"/>
      <c r="U75" s="86"/>
      <c r="V75" s="98"/>
      <c r="W75" s="98"/>
      <c r="X75" s="98"/>
      <c r="Y75" s="98"/>
      <c r="Z75" s="98"/>
      <c r="AA75" s="98"/>
      <c r="AB75" s="98"/>
      <c r="AC75" s="98"/>
      <c r="AD75" s="98"/>
    </row>
    <row r="76" spans="2:30" ht="15" customHeight="1" x14ac:dyDescent="0.2">
      <c r="M76" s="131"/>
      <c r="Q76" s="105"/>
      <c r="T76" s="86"/>
      <c r="U76" s="86"/>
      <c r="V76" s="99"/>
      <c r="W76" s="99"/>
      <c r="X76" s="99"/>
      <c r="Y76" s="99"/>
      <c r="Z76" s="99"/>
      <c r="AA76" s="99"/>
      <c r="AB76" s="99"/>
      <c r="AC76" s="99"/>
      <c r="AD76" s="99"/>
    </row>
    <row r="77" spans="2:30" ht="15" customHeight="1" x14ac:dyDescent="0.25">
      <c r="C77" s="87"/>
      <c r="D77" s="88"/>
      <c r="E77" s="89"/>
      <c r="F77" s="89"/>
      <c r="G77" s="89"/>
      <c r="H77" s="89"/>
      <c r="I77" s="89"/>
      <c r="J77" s="90"/>
      <c r="K77" s="91"/>
      <c r="M77" s="131"/>
      <c r="Q77" s="105"/>
      <c r="T77" s="86"/>
      <c r="U77" s="86"/>
    </row>
    <row r="78" spans="2:30" ht="15" customHeight="1" x14ac:dyDescent="0.25">
      <c r="C78" s="87"/>
      <c r="D78" s="88"/>
      <c r="E78" s="89"/>
      <c r="F78" s="89"/>
      <c r="G78" s="89"/>
      <c r="H78" s="89"/>
      <c r="I78" s="89"/>
      <c r="J78" s="90"/>
      <c r="K78" s="91"/>
      <c r="M78" s="131"/>
      <c r="Q78" s="105"/>
      <c r="T78" s="86"/>
      <c r="U78" s="86"/>
    </row>
    <row r="79" spans="2:30" ht="15" customHeight="1" x14ac:dyDescent="0.2">
      <c r="M79" s="131"/>
      <c r="Q79" s="105"/>
      <c r="T79" s="86"/>
      <c r="U79" s="86"/>
    </row>
    <row r="80" spans="2:30" ht="15" customHeight="1" x14ac:dyDescent="0.2">
      <c r="M80" s="131"/>
      <c r="Q80" s="105"/>
      <c r="T80" s="86"/>
      <c r="U80" s="86"/>
    </row>
    <row r="81" spans="13:13" x14ac:dyDescent="0.2">
      <c r="M81" s="131"/>
    </row>
    <row r="82" spans="13:13" x14ac:dyDescent="0.2">
      <c r="M82" s="131"/>
    </row>
    <row r="83" spans="13:13" x14ac:dyDescent="0.2">
      <c r="M83" s="131"/>
    </row>
    <row r="84" spans="13:13" x14ac:dyDescent="0.2">
      <c r="M84" s="131"/>
    </row>
    <row r="85" spans="13:13" x14ac:dyDescent="0.2">
      <c r="M85" s="131"/>
    </row>
    <row r="86" spans="13:13" x14ac:dyDescent="0.2">
      <c r="M86" s="131"/>
    </row>
    <row r="87" spans="13:13" x14ac:dyDescent="0.2">
      <c r="M87" s="131"/>
    </row>
    <row r="88" spans="13:13" x14ac:dyDescent="0.2">
      <c r="M88" s="131"/>
    </row>
    <row r="89" spans="13:13" x14ac:dyDescent="0.2">
      <c r="M89" s="131"/>
    </row>
    <row r="90" spans="13:13" x14ac:dyDescent="0.2">
      <c r="M90" s="131"/>
    </row>
    <row r="91" spans="13:13" x14ac:dyDescent="0.2">
      <c r="M91" s="131"/>
    </row>
    <row r="92" spans="13:13" x14ac:dyDescent="0.2">
      <c r="M92" s="131"/>
    </row>
    <row r="93" spans="13:13" x14ac:dyDescent="0.2">
      <c r="M93" s="131"/>
    </row>
    <row r="94" spans="13:13" x14ac:dyDescent="0.2">
      <c r="M94" s="131"/>
    </row>
    <row r="95" spans="13:13" x14ac:dyDescent="0.2">
      <c r="M95" s="131"/>
    </row>
    <row r="96" spans="13:13" x14ac:dyDescent="0.2">
      <c r="M96" s="131"/>
    </row>
    <row r="97" spans="7:13" x14ac:dyDescent="0.2">
      <c r="M97" s="131"/>
    </row>
    <row r="98" spans="7:13" x14ac:dyDescent="0.2">
      <c r="M98" s="131"/>
    </row>
    <row r="99" spans="7:13" x14ac:dyDescent="0.2">
      <c r="G99" s="3"/>
      <c r="H99" s="146"/>
      <c r="I99" s="131"/>
      <c r="J99" s="131"/>
      <c r="M99" s="131"/>
    </row>
    <row r="100" spans="7:13" x14ac:dyDescent="0.2">
      <c r="I100" s="1"/>
      <c r="J100" s="1"/>
      <c r="M100" s="131"/>
    </row>
    <row r="101" spans="7:13" x14ac:dyDescent="0.2">
      <c r="I101" s="1"/>
      <c r="J101" s="1"/>
      <c r="M101" s="131"/>
    </row>
    <row r="102" spans="7:13" x14ac:dyDescent="0.2">
      <c r="I102" s="1"/>
      <c r="J102" s="1"/>
      <c r="M102" s="131"/>
    </row>
    <row r="103" spans="7:13" x14ac:dyDescent="0.2">
      <c r="I103" s="1"/>
      <c r="J103" s="1"/>
      <c r="M103" s="131"/>
    </row>
    <row r="104" spans="7:13" x14ac:dyDescent="0.2">
      <c r="I104" s="1"/>
      <c r="J104" s="1"/>
      <c r="M104" s="131"/>
    </row>
    <row r="105" spans="7:13" x14ac:dyDescent="0.2">
      <c r="I105" s="1"/>
      <c r="J105" s="1"/>
      <c r="M105" s="131"/>
    </row>
    <row r="106" spans="7:13" x14ac:dyDescent="0.2">
      <c r="I106" s="1"/>
      <c r="J106" s="1"/>
      <c r="M106" s="131"/>
    </row>
    <row r="107" spans="7:13" x14ac:dyDescent="0.2">
      <c r="I107" s="1"/>
      <c r="J107" s="1"/>
      <c r="M107" s="131"/>
    </row>
    <row r="108" spans="7:13" x14ac:dyDescent="0.2">
      <c r="I108" s="1"/>
      <c r="J108" s="1"/>
      <c r="M108" s="131"/>
    </row>
    <row r="109" spans="7:13" x14ac:dyDescent="0.2">
      <c r="I109" s="1"/>
      <c r="J109" s="1"/>
      <c r="M109" s="131"/>
    </row>
    <row r="110" spans="7:13" x14ac:dyDescent="0.2">
      <c r="I110" s="1"/>
      <c r="J110" s="1"/>
      <c r="M110" s="131"/>
    </row>
    <row r="111" spans="7:13" x14ac:dyDescent="0.2">
      <c r="I111" s="1"/>
      <c r="J111" s="1"/>
      <c r="M111" s="131"/>
    </row>
    <row r="112" spans="7:13" x14ac:dyDescent="0.2">
      <c r="I112" s="1"/>
      <c r="J112" s="1"/>
      <c r="M112" s="131"/>
    </row>
    <row r="113" spans="8:13" x14ac:dyDescent="0.2">
      <c r="I113" s="1"/>
      <c r="J113" s="1"/>
      <c r="M113" s="131"/>
    </row>
    <row r="114" spans="8:13" x14ac:dyDescent="0.2">
      <c r="I114" s="1"/>
      <c r="J114" s="1"/>
      <c r="M114" s="131"/>
    </row>
    <row r="115" spans="8:13" x14ac:dyDescent="0.2">
      <c r="I115" s="1"/>
      <c r="J115" s="1"/>
      <c r="M115" s="131"/>
    </row>
    <row r="116" spans="8:13" x14ac:dyDescent="0.2">
      <c r="H116" s="157"/>
      <c r="I116" s="131"/>
      <c r="J116" s="131"/>
      <c r="M116" s="131"/>
    </row>
    <row r="117" spans="8:13" x14ac:dyDescent="0.2">
      <c r="M117" s="131"/>
    </row>
    <row r="118" spans="8:13" x14ac:dyDescent="0.2">
      <c r="M118" s="131"/>
    </row>
    <row r="119" spans="8:13" x14ac:dyDescent="0.2">
      <c r="M119" s="131"/>
    </row>
    <row r="120" spans="8:13" x14ac:dyDescent="0.2">
      <c r="M120" s="131"/>
    </row>
    <row r="121" spans="8:13" x14ac:dyDescent="0.2">
      <c r="M121" s="131"/>
    </row>
    <row r="122" spans="8:13" x14ac:dyDescent="0.2">
      <c r="M122" s="131"/>
    </row>
    <row r="123" spans="8:13" x14ac:dyDescent="0.2">
      <c r="M123" s="131"/>
    </row>
    <row r="124" spans="8:13" x14ac:dyDescent="0.2">
      <c r="M124" s="131"/>
    </row>
    <row r="125" spans="8:13" x14ac:dyDescent="0.2">
      <c r="M125" s="131"/>
    </row>
    <row r="126" spans="8:13" x14ac:dyDescent="0.2">
      <c r="M126" s="131"/>
    </row>
    <row r="127" spans="8:13" x14ac:dyDescent="0.2">
      <c r="M127" s="131"/>
    </row>
    <row r="128" spans="8:13" x14ac:dyDescent="0.2">
      <c r="M128" s="131"/>
    </row>
    <row r="129" spans="13:13" x14ac:dyDescent="0.2">
      <c r="M129" s="131"/>
    </row>
    <row r="130" spans="13:13" x14ac:dyDescent="0.2">
      <c r="M130" s="131"/>
    </row>
    <row r="131" spans="13:13" x14ac:dyDescent="0.2">
      <c r="M131" s="131"/>
    </row>
  </sheetData>
  <mergeCells count="32">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 ref="C58:E59"/>
    <mergeCell ref="B65:D67"/>
    <mergeCell ref="E65:G67"/>
    <mergeCell ref="H65:K67"/>
    <mergeCell ref="H99:J99"/>
    <mergeCell ref="C35:C50"/>
    <mergeCell ref="M1:M2"/>
    <mergeCell ref="M4:M5"/>
    <mergeCell ref="M7:M8"/>
    <mergeCell ref="M10:M11"/>
    <mergeCell ref="M13:M14"/>
    <mergeCell ref="M19:M22"/>
    <mergeCell ref="M24:M25"/>
    <mergeCell ref="M27:M28"/>
    <mergeCell ref="M30:M31"/>
    <mergeCell ref="M33:M36"/>
  </mergeCells>
  <conditionalFormatting sqref="T7:Z7">
    <cfRule type="expression" dxfId="68" priority="54">
      <formula>#REF!=1</formula>
    </cfRule>
  </conditionalFormatting>
  <conditionalFormatting sqref="Q49:R49">
    <cfRule type="expression" dxfId="67" priority="53">
      <formula>#REF!=1</formula>
    </cfRule>
  </conditionalFormatting>
  <conditionalFormatting sqref="N51:Q51">
    <cfRule type="expression" dxfId="66" priority="52">
      <formula>#REF!=1</formula>
    </cfRule>
  </conditionalFormatting>
  <conditionalFormatting sqref="H100:H115 F49:F52">
    <cfRule type="expression" dxfId="11" priority="11">
      <formula>#REF!=2</formula>
    </cfRule>
    <cfRule type="expression" dxfId="10" priority="12">
      <formula>#REF!=3</formula>
    </cfRule>
  </conditionalFormatting>
  <conditionalFormatting sqref="C34">
    <cfRule type="expression" dxfId="9" priority="10">
      <formula>#REF!=3</formula>
    </cfRule>
  </conditionalFormatting>
  <conditionalFormatting sqref="G45">
    <cfRule type="expression" dxfId="8" priority="9">
      <formula>#REF!=1</formula>
    </cfRule>
  </conditionalFormatting>
  <conditionalFormatting sqref="G46">
    <cfRule type="expression" dxfId="7" priority="8">
      <formula>$Q$1=0</formula>
    </cfRule>
  </conditionalFormatting>
  <conditionalFormatting sqref="C35:D35 D36:D50">
    <cfRule type="expression" dxfId="6" priority="6">
      <formula>#REF!=2</formula>
    </cfRule>
    <cfRule type="expression" dxfId="5" priority="7">
      <formula>#REF!=3</formula>
    </cfRule>
  </conditionalFormatting>
  <conditionalFormatting sqref="D34:E34">
    <cfRule type="expression" dxfId="4" priority="4">
      <formula>#REF!=3</formula>
    </cfRule>
  </conditionalFormatting>
  <conditionalFormatting sqref="C33">
    <cfRule type="expression" dxfId="3" priority="5">
      <formula>#REF!=1</formula>
    </cfRule>
  </conditionalFormatting>
  <conditionalFormatting sqref="E20">
    <cfRule type="expression" dxfId="2" priority="3">
      <formula>$E$20=erro</formula>
    </cfRule>
  </conditionalFormatting>
  <conditionalFormatting sqref="D33:E33">
    <cfRule type="expression" dxfId="1" priority="2">
      <formula>#REF!=1</formula>
    </cfRule>
  </conditionalFormatting>
  <conditionalFormatting sqref="I45:I46">
    <cfRule type="expression" dxfId="0" priority="1">
      <formula>#REF!=1</formula>
    </cfRule>
  </conditionalFormatting>
  <dataValidations disablePrompts="1" count="3">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xr:uid="{00000000-0002-0000-02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200-000001000000}">
      <formula1>$R$1:$R$2</formula1>
    </dataValidation>
    <dataValidation type="list" allowBlank="1" showInputMessage="1" showErrorMessage="1" sqref="O5" xr:uid="{00000000-0002-0000-0200-000002000000}">
      <formula1>$AA$3:$AA$5</formula1>
    </dataValidation>
  </dataValidations>
  <pageMargins left="0.51181102362204722" right="0.31496062992125978" top="0.78740157480314965" bottom="0.78740157480314965" header="0.31496062992125978" footer="0.31496062992125978"/>
  <pageSetup paperSize="9" scale="8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10">
    <tabColor rgb="FF00B0F0"/>
  </sheetPr>
  <dimension ref="B1:AD131"/>
  <sheetViews>
    <sheetView zoomScale="115" zoomScaleNormal="115" workbookViewId="0">
      <selection activeCell="N24" sqref="N24"/>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18.140625" style="1" customWidth="1"/>
    <col min="9" max="9" width="7.5703125" style="2" bestFit="1" customWidth="1"/>
    <col min="10" max="10" width="5.140625" style="2" bestFit="1" customWidth="1"/>
    <col min="11" max="11" width="10.7109375" style="2" bestFit="1" customWidth="1"/>
    <col min="12" max="12" width="9.140625" style="2" customWidth="1"/>
    <col min="13" max="13" width="17.42578125" style="95" customWidth="1"/>
    <col min="14" max="14" width="39.85546875" style="94" bestFit="1" customWidth="1"/>
    <col min="15" max="15" width="37.5703125" style="94" bestFit="1" customWidth="1"/>
    <col min="16" max="16" width="35.7109375" style="94" bestFit="1" customWidth="1"/>
    <col min="17" max="17" width="43.5703125" style="94" bestFit="1" customWidth="1"/>
    <col min="18" max="18" width="33.85546875" style="94" bestFit="1" customWidth="1"/>
    <col min="19" max="19" width="37.85546875" style="94" bestFit="1" customWidth="1"/>
    <col min="20" max="20" width="42.42578125" style="94" bestFit="1" customWidth="1"/>
    <col min="21" max="21" width="33.85546875" style="94" bestFit="1" customWidth="1"/>
    <col min="22" max="22" width="42.28515625" style="94" bestFit="1" customWidth="1"/>
    <col min="23" max="23" width="41.7109375" style="94" bestFit="1" customWidth="1"/>
    <col min="24" max="24" width="45.28515625" style="94" bestFit="1" customWidth="1"/>
    <col min="25" max="25" width="42.42578125" style="94" bestFit="1" customWidth="1"/>
    <col min="26" max="26" width="15.140625" style="94" bestFit="1" customWidth="1"/>
    <col min="27" max="27" width="24" style="94" bestFit="1" customWidth="1"/>
    <col min="28" max="28" width="23.28515625" style="94" customWidth="1"/>
    <col min="29" max="29" width="20.85546875" style="94" bestFit="1" customWidth="1"/>
    <col min="30" max="30" width="25.7109375" style="94" bestFit="1" customWidth="1"/>
    <col min="31" max="31" width="12.5703125" style="2" bestFit="1" customWidth="1"/>
    <col min="32" max="40" width="9.140625" style="2" customWidth="1"/>
    <col min="41" max="16384" width="9.140625" style="2"/>
  </cols>
  <sheetData>
    <row r="1" spans="2:29" ht="13.5" customHeight="1" thickBot="1" x14ac:dyDescent="0.25">
      <c r="M1" s="140"/>
      <c r="N1" s="95"/>
      <c r="O1" s="95"/>
      <c r="P1" s="95"/>
      <c r="Q1" s="95"/>
      <c r="R1" s="95"/>
      <c r="S1" s="95"/>
      <c r="T1" s="95"/>
      <c r="U1" s="95"/>
      <c r="V1" s="95"/>
    </row>
    <row r="2" spans="2:29" ht="15" customHeight="1" x14ac:dyDescent="0.2">
      <c r="B2" s="71"/>
      <c r="C2" s="72"/>
      <c r="D2" s="72"/>
      <c r="E2" s="72"/>
      <c r="F2" s="72"/>
      <c r="G2" s="72"/>
      <c r="H2" s="72"/>
      <c r="I2" s="73"/>
      <c r="J2" s="73"/>
      <c r="K2" s="70"/>
      <c r="M2" s="141"/>
      <c r="N2" s="95"/>
      <c r="O2" s="95"/>
      <c r="P2" s="95"/>
      <c r="Q2" s="95"/>
      <c r="R2" s="95"/>
      <c r="S2" s="95"/>
      <c r="T2" s="86"/>
      <c r="U2" s="95"/>
      <c r="V2" s="95"/>
    </row>
    <row r="3" spans="2:29" ht="21" customHeight="1" x14ac:dyDescent="0.2">
      <c r="B3" s="74"/>
      <c r="C3" s="143" t="str">
        <f>"Proposta Técnica para Reator"&amp;" "&amp;W2</f>
        <v xml:space="preserve">Proposta Técnica para Reator </v>
      </c>
      <c r="D3" s="139"/>
      <c r="E3" s="139"/>
      <c r="F3" s="139"/>
      <c r="G3" s="139"/>
      <c r="H3" s="139"/>
      <c r="I3" s="131"/>
      <c r="J3" s="75"/>
      <c r="K3" s="76"/>
      <c r="M3" s="96"/>
      <c r="N3" s="95"/>
      <c r="O3" s="95"/>
      <c r="P3" s="95"/>
      <c r="Q3" s="95"/>
      <c r="R3" s="95"/>
      <c r="S3" s="95"/>
      <c r="T3" s="86"/>
      <c r="U3" s="95"/>
      <c r="V3" s="95"/>
    </row>
    <row r="4" spans="2:29" ht="12.95" customHeight="1" x14ac:dyDescent="0.2">
      <c r="B4" s="74"/>
      <c r="C4" s="77" t="s">
        <v>3</v>
      </c>
      <c r="D4" s="115">
        <f>O2</f>
        <v>0</v>
      </c>
      <c r="E4" s="68"/>
      <c r="F4" s="77" t="s">
        <v>4</v>
      </c>
      <c r="G4" s="144">
        <f>R2</f>
        <v>0</v>
      </c>
      <c r="H4" s="139"/>
      <c r="I4" s="131"/>
      <c r="J4" s="75"/>
      <c r="K4" s="76"/>
      <c r="M4" s="140"/>
      <c r="N4" s="86"/>
      <c r="O4" s="86"/>
      <c r="P4" s="86"/>
      <c r="Q4" s="86"/>
      <c r="R4" s="86"/>
      <c r="S4" s="86"/>
      <c r="T4" s="86"/>
      <c r="U4" s="95"/>
      <c r="V4" s="95"/>
    </row>
    <row r="5" spans="2:29" ht="12.95" customHeight="1" x14ac:dyDescent="0.2">
      <c r="B5" s="74"/>
      <c r="C5" s="145" t="s">
        <v>88</v>
      </c>
      <c r="D5" s="139"/>
      <c r="E5" s="139"/>
      <c r="F5" s="139"/>
      <c r="G5" s="139"/>
      <c r="H5" s="139"/>
      <c r="I5" s="131"/>
      <c r="J5" s="75"/>
      <c r="K5" s="76"/>
      <c r="M5" s="141"/>
      <c r="N5" s="96"/>
      <c r="O5" s="96"/>
      <c r="P5" s="95"/>
      <c r="Q5" s="95"/>
      <c r="R5" s="95"/>
      <c r="S5" s="95"/>
      <c r="T5" s="86"/>
      <c r="U5" s="95"/>
      <c r="V5" s="95"/>
    </row>
    <row r="6" spans="2:29" ht="12.95" customHeight="1" x14ac:dyDescent="0.2">
      <c r="B6" s="61"/>
      <c r="K6" s="56"/>
      <c r="M6" s="96"/>
      <c r="N6" s="96"/>
      <c r="O6" s="96"/>
      <c r="P6" s="95"/>
      <c r="Q6" s="95"/>
      <c r="R6" s="95"/>
      <c r="S6" s="95"/>
      <c r="T6" s="86"/>
      <c r="U6" s="95"/>
      <c r="V6" s="95"/>
    </row>
    <row r="7" spans="2:29" ht="12.95" customHeight="1" x14ac:dyDescent="0.2">
      <c r="B7" s="61"/>
      <c r="C7" s="68" t="s">
        <v>89</v>
      </c>
      <c r="G7" s="66" t="s">
        <v>69</v>
      </c>
      <c r="H7" s="66"/>
      <c r="I7" s="65"/>
      <c r="K7" s="56"/>
      <c r="M7" s="140"/>
      <c r="N7" s="86"/>
      <c r="O7" s="86"/>
      <c r="P7" s="86"/>
      <c r="Q7" s="86"/>
      <c r="R7" s="86"/>
      <c r="S7" s="86"/>
      <c r="T7" s="86"/>
      <c r="U7" s="86"/>
      <c r="V7" s="86"/>
      <c r="W7" s="86"/>
      <c r="X7" s="86"/>
      <c r="Y7" s="86"/>
      <c r="Z7" s="86"/>
      <c r="AA7" s="86"/>
      <c r="AB7" s="86"/>
      <c r="AC7" s="86"/>
    </row>
    <row r="8" spans="2:29" ht="12.95" customHeight="1" x14ac:dyDescent="0.2">
      <c r="B8" s="61"/>
      <c r="I8" s="1"/>
      <c r="K8" s="56"/>
      <c r="M8" s="141"/>
      <c r="N8" s="96"/>
      <c r="O8" s="97"/>
      <c r="P8" s="95"/>
      <c r="Q8" s="95"/>
      <c r="R8" s="95"/>
      <c r="S8" s="95"/>
      <c r="T8" s="86"/>
      <c r="U8" s="95"/>
      <c r="V8" s="95"/>
    </row>
    <row r="9" spans="2:29" ht="12.95" customHeight="1" x14ac:dyDescent="0.2">
      <c r="B9" s="61"/>
      <c r="C9" s="21" t="s">
        <v>9</v>
      </c>
      <c r="D9" s="116">
        <v>47.44</v>
      </c>
      <c r="E9" s="49" t="s">
        <v>10</v>
      </c>
      <c r="G9" s="21" t="s">
        <v>52</v>
      </c>
      <c r="H9" s="93" t="s">
        <v>90</v>
      </c>
      <c r="I9" s="1"/>
      <c r="K9" s="56"/>
      <c r="N9" s="96"/>
      <c r="O9" s="97"/>
      <c r="P9" s="95"/>
      <c r="Q9" s="95"/>
      <c r="R9" s="95"/>
      <c r="S9" s="95"/>
      <c r="T9" s="86"/>
      <c r="U9" s="95"/>
      <c r="V9" s="95"/>
    </row>
    <row r="10" spans="2:29" ht="12.95" customHeight="1" x14ac:dyDescent="0.2">
      <c r="B10" s="61"/>
      <c r="C10" s="21" t="s">
        <v>13</v>
      </c>
      <c r="D10" s="116">
        <v>17.883931199999999</v>
      </c>
      <c r="E10" s="113" t="s">
        <v>14</v>
      </c>
      <c r="G10" s="21" t="s">
        <v>70</v>
      </c>
      <c r="H10" s="21"/>
      <c r="I10" s="1"/>
      <c r="K10" s="56"/>
      <c r="M10" s="140"/>
      <c r="N10" s="86"/>
      <c r="O10" s="86"/>
      <c r="P10" s="86"/>
      <c r="Q10" s="86"/>
      <c r="R10" s="86"/>
      <c r="S10" s="86"/>
      <c r="T10" s="86"/>
      <c r="U10" s="98"/>
      <c r="V10" s="98"/>
      <c r="W10" s="98"/>
      <c r="X10" s="98"/>
      <c r="Y10" s="98"/>
      <c r="Z10" s="98"/>
      <c r="AA10" s="98"/>
      <c r="AB10" s="98"/>
    </row>
    <row r="11" spans="2:29" ht="12.95" customHeight="1" x14ac:dyDescent="0.2">
      <c r="B11" s="61"/>
      <c r="C11" s="21" t="s">
        <v>16</v>
      </c>
      <c r="D11" s="116" t="s">
        <v>91</v>
      </c>
      <c r="E11" s="49" t="s">
        <v>17</v>
      </c>
      <c r="G11" s="21" t="s">
        <v>72</v>
      </c>
      <c r="H11" s="21"/>
      <c r="I11" s="1"/>
      <c r="K11" s="56"/>
      <c r="M11" s="141"/>
      <c r="N11" s="96"/>
      <c r="O11" s="97"/>
      <c r="P11" s="95"/>
      <c r="Q11" s="95"/>
      <c r="U11" s="99"/>
      <c r="V11" s="99"/>
      <c r="W11" s="99"/>
      <c r="X11" s="99"/>
      <c r="Y11" s="99"/>
      <c r="Z11" s="99"/>
      <c r="AA11" s="99"/>
      <c r="AB11" s="99"/>
    </row>
    <row r="12" spans="2:29" ht="12.95" customHeight="1" x14ac:dyDescent="0.2">
      <c r="B12" s="61"/>
      <c r="C12" s="21" t="s">
        <v>19</v>
      </c>
      <c r="D12" s="116" t="s">
        <v>92</v>
      </c>
      <c r="E12" s="49" t="s">
        <v>20</v>
      </c>
      <c r="G12" s="21" t="s">
        <v>74</v>
      </c>
      <c r="H12" s="21"/>
      <c r="I12" s="1"/>
      <c r="K12" s="56"/>
      <c r="N12" s="96"/>
      <c r="O12" s="97"/>
      <c r="P12" s="95"/>
      <c r="Q12" s="95"/>
      <c r="R12" s="95"/>
      <c r="S12" s="95"/>
      <c r="T12" s="86"/>
      <c r="U12" s="95"/>
      <c r="V12" s="95"/>
    </row>
    <row r="13" spans="2:29" ht="12.95" customHeight="1" x14ac:dyDescent="0.2">
      <c r="B13" s="61"/>
      <c r="C13" s="21" t="s">
        <v>22</v>
      </c>
      <c r="D13" s="116" t="s">
        <v>93</v>
      </c>
      <c r="E13" s="49" t="s">
        <v>23</v>
      </c>
      <c r="F13" s="2"/>
      <c r="G13" s="21" t="s">
        <v>76</v>
      </c>
      <c r="H13" s="21"/>
      <c r="I13" s="1"/>
      <c r="K13" s="56"/>
      <c r="M13" s="140"/>
      <c r="N13" s="86"/>
      <c r="O13" s="86"/>
      <c r="P13" s="86"/>
      <c r="Q13" s="86"/>
      <c r="R13" s="86"/>
      <c r="S13" s="86"/>
      <c r="T13" s="86"/>
      <c r="U13" s="86"/>
    </row>
    <row r="14" spans="2:29" ht="12.95" customHeight="1" x14ac:dyDescent="0.2">
      <c r="B14" s="61"/>
      <c r="C14" s="21" t="s">
        <v>26</v>
      </c>
      <c r="D14" s="117"/>
      <c r="E14" s="49" t="s">
        <v>23</v>
      </c>
      <c r="F14" s="2"/>
      <c r="G14" s="21" t="s">
        <v>77</v>
      </c>
      <c r="I14" s="1"/>
      <c r="K14" s="56"/>
      <c r="M14" s="141"/>
      <c r="N14" s="95"/>
      <c r="O14" s="95"/>
      <c r="P14" s="86"/>
      <c r="Q14" s="95"/>
      <c r="R14" s="95"/>
    </row>
    <row r="15" spans="2:29" ht="12.95" customHeight="1" x14ac:dyDescent="0.2">
      <c r="B15" s="61"/>
      <c r="C15" s="21" t="s">
        <v>28</v>
      </c>
      <c r="D15" s="116" t="s">
        <v>94</v>
      </c>
      <c r="E15" s="49" t="s">
        <v>29</v>
      </c>
      <c r="F15" s="2"/>
      <c r="G15" s="2"/>
      <c r="H15" s="2"/>
      <c r="K15" s="56"/>
      <c r="N15" s="96"/>
      <c r="O15" s="97"/>
      <c r="P15" s="95"/>
      <c r="Q15" s="95"/>
      <c r="R15" s="95"/>
      <c r="S15" s="95"/>
      <c r="T15" s="86"/>
      <c r="U15" s="95"/>
      <c r="V15" s="95"/>
    </row>
    <row r="16" spans="2:29" ht="12.95" customHeight="1" x14ac:dyDescent="0.2">
      <c r="B16" s="61"/>
      <c r="C16" s="21" t="s">
        <v>30</v>
      </c>
      <c r="D16" s="116" t="s">
        <v>96</v>
      </c>
      <c r="E16" s="49" t="s">
        <v>97</v>
      </c>
      <c r="K16" s="56"/>
      <c r="M16" s="140"/>
      <c r="N16" s="86"/>
      <c r="O16" s="86"/>
      <c r="P16" s="86"/>
      <c r="Q16" s="95"/>
      <c r="R16" s="95"/>
      <c r="S16" s="95"/>
      <c r="T16" s="86"/>
      <c r="U16" s="95"/>
      <c r="V16" s="95"/>
    </row>
    <row r="17" spans="2:23" ht="12.95" customHeight="1" x14ac:dyDescent="0.2">
      <c r="B17" s="61"/>
      <c r="C17" s="21" t="s">
        <v>34</v>
      </c>
      <c r="D17" s="116" t="s">
        <v>98</v>
      </c>
      <c r="E17" s="49" t="s">
        <v>35</v>
      </c>
      <c r="F17" s="2"/>
      <c r="G17" s="66" t="s">
        <v>68</v>
      </c>
      <c r="H17" s="66"/>
      <c r="I17" s="67"/>
      <c r="J17" s="1"/>
      <c r="K17" s="56"/>
      <c r="M17" s="141"/>
      <c r="N17" s="96"/>
      <c r="O17" s="97"/>
      <c r="P17" s="95"/>
      <c r="Q17" s="95"/>
      <c r="R17" s="95"/>
      <c r="S17" s="95"/>
      <c r="T17" s="86"/>
      <c r="U17" s="95"/>
      <c r="V17" s="95"/>
    </row>
    <row r="18" spans="2:23" ht="12.95" customHeight="1" x14ac:dyDescent="0.2">
      <c r="B18" s="61"/>
      <c r="C18" s="21" t="s">
        <v>38</v>
      </c>
      <c r="D18" s="116">
        <v>41.372999999999998</v>
      </c>
      <c r="E18" s="49" t="s">
        <v>39</v>
      </c>
      <c r="F18" s="2"/>
      <c r="G18" s="46"/>
      <c r="H18" s="46"/>
      <c r="I18" s="1"/>
      <c r="J18" s="1"/>
      <c r="K18" s="56"/>
      <c r="N18" s="96"/>
      <c r="O18" s="97"/>
      <c r="P18" s="95"/>
      <c r="Q18" s="95"/>
      <c r="R18" s="95"/>
      <c r="S18" s="95"/>
      <c r="T18" s="86"/>
      <c r="U18" s="95"/>
      <c r="V18" s="95"/>
    </row>
    <row r="19" spans="2:23" ht="12.95" customHeight="1" x14ac:dyDescent="0.25">
      <c r="B19" s="61"/>
      <c r="C19" s="21" t="s">
        <v>42</v>
      </c>
      <c r="D19" s="116" t="s">
        <v>99</v>
      </c>
      <c r="E19" s="28"/>
      <c r="F19" s="2"/>
      <c r="G19" s="46" t="s">
        <v>100</v>
      </c>
      <c r="J19" s="25">
        <v>3344.0079999999998</v>
      </c>
      <c r="K19" s="62" t="str">
        <f>K21</f>
        <v>mm</v>
      </c>
      <c r="M19" s="140"/>
      <c r="N19" s="86"/>
      <c r="O19" s="86"/>
      <c r="P19" s="86"/>
      <c r="Q19" s="86"/>
      <c r="R19" s="95"/>
      <c r="S19" s="95"/>
      <c r="T19" s="86"/>
      <c r="U19" s="95">
        <v>1001.2</v>
      </c>
      <c r="V19" s="95"/>
      <c r="W19">
        <v>2202.64</v>
      </c>
    </row>
    <row r="20" spans="2:23" ht="12.95" customHeight="1" x14ac:dyDescent="0.2">
      <c r="B20" s="61"/>
      <c r="C20" s="21" t="s">
        <v>44</v>
      </c>
      <c r="D20" s="117" t="s">
        <v>101</v>
      </c>
      <c r="E20" s="28"/>
      <c r="F20" s="2"/>
      <c r="G20" s="58" t="s">
        <v>71</v>
      </c>
      <c r="H20" s="47"/>
      <c r="I20" s="1"/>
      <c r="J20" s="1"/>
      <c r="K20" s="56"/>
      <c r="M20" s="141"/>
      <c r="N20" s="96"/>
      <c r="O20" s="97"/>
      <c r="P20" s="95"/>
      <c r="Q20" s="95"/>
      <c r="R20" s="95"/>
      <c r="S20" s="95"/>
      <c r="T20" s="86"/>
      <c r="U20" s="95"/>
      <c r="V20" s="95"/>
    </row>
    <row r="21" spans="2:23" ht="12.95" customHeight="1" x14ac:dyDescent="0.2">
      <c r="B21" s="61"/>
      <c r="C21" s="21" t="s">
        <v>48</v>
      </c>
      <c r="D21" s="116">
        <v>4035.0619769999998</v>
      </c>
      <c r="E21" s="49" t="s">
        <v>49</v>
      </c>
      <c r="F21" s="2"/>
      <c r="G21" s="46" t="s">
        <v>102</v>
      </c>
      <c r="H21" s="46"/>
      <c r="J21" s="85">
        <f>T11</f>
        <v>0</v>
      </c>
      <c r="K21" s="62" t="s">
        <v>12</v>
      </c>
      <c r="M21" s="141"/>
      <c r="N21" s="86"/>
      <c r="O21" s="86"/>
      <c r="P21" s="86"/>
      <c r="Q21" s="86"/>
      <c r="R21" s="95"/>
      <c r="S21" s="95"/>
      <c r="T21" s="86"/>
      <c r="U21" s="95"/>
      <c r="V21" s="95"/>
    </row>
    <row r="22" spans="2:23" ht="12.95" customHeight="1" x14ac:dyDescent="0.2">
      <c r="B22" s="61"/>
      <c r="C22" s="21" t="s">
        <v>45</v>
      </c>
      <c r="D22" s="116" t="s">
        <v>46</v>
      </c>
      <c r="E22" s="60"/>
      <c r="F22" s="2"/>
      <c r="G22" s="58" t="s">
        <v>75</v>
      </c>
      <c r="H22" s="47"/>
      <c r="I22" s="48"/>
      <c r="J22" s="1"/>
      <c r="K22" s="56"/>
      <c r="M22" s="141"/>
      <c r="N22" s="96"/>
      <c r="O22" s="97"/>
      <c r="P22" s="95"/>
      <c r="Q22" s="95"/>
      <c r="R22" s="95"/>
      <c r="S22" s="95"/>
      <c r="T22" s="86"/>
      <c r="U22" s="95"/>
      <c r="V22" s="95"/>
    </row>
    <row r="23" spans="2:23" ht="12.95" customHeight="1" x14ac:dyDescent="0.2">
      <c r="B23" s="61"/>
      <c r="C23" s="21" t="s">
        <v>50</v>
      </c>
      <c r="D23" s="116" t="s">
        <v>103</v>
      </c>
      <c r="E23" s="118" t="s">
        <v>104</v>
      </c>
      <c r="F23" s="2"/>
      <c r="G23" s="46" t="s">
        <v>105</v>
      </c>
      <c r="H23" s="46"/>
      <c r="J23" s="25">
        <f>S11</f>
        <v>0</v>
      </c>
      <c r="K23" s="62" t="s">
        <v>12</v>
      </c>
      <c r="N23" s="96"/>
      <c r="O23" s="97"/>
      <c r="P23" s="95"/>
      <c r="Q23" s="95"/>
      <c r="R23" s="95"/>
      <c r="S23" s="95"/>
      <c r="T23" s="86"/>
      <c r="U23" s="95"/>
      <c r="V23" s="95"/>
    </row>
    <row r="24" spans="2:23" ht="12.95" customHeight="1" x14ac:dyDescent="0.2">
      <c r="B24" s="61"/>
      <c r="F24" s="2"/>
      <c r="G24" s="2"/>
      <c r="H24" s="2"/>
      <c r="K24" s="56"/>
      <c r="M24" s="140"/>
      <c r="N24" s="86"/>
      <c r="O24" s="86"/>
      <c r="P24" s="86"/>
      <c r="Q24" s="86"/>
      <c r="R24" s="86"/>
      <c r="S24" s="95"/>
      <c r="T24" s="86"/>
      <c r="U24" s="95"/>
      <c r="V24" s="95"/>
    </row>
    <row r="25" spans="2:23" ht="12.95" customHeight="1" x14ac:dyDescent="0.2">
      <c r="B25" s="61"/>
      <c r="F25" s="2"/>
      <c r="G25" s="2"/>
      <c r="H25" s="2"/>
      <c r="K25" s="56"/>
      <c r="M25" s="141"/>
      <c r="N25" s="96"/>
      <c r="O25" s="97"/>
      <c r="P25" s="95"/>
      <c r="Q25" s="95"/>
      <c r="R25" s="95"/>
      <c r="S25" s="95"/>
      <c r="T25" s="86"/>
      <c r="U25" s="95"/>
      <c r="V25" s="95"/>
    </row>
    <row r="26" spans="2:23" ht="12.95" customHeight="1" x14ac:dyDescent="0.2">
      <c r="B26" s="61"/>
      <c r="C26" s="68" t="s">
        <v>106</v>
      </c>
      <c r="F26" s="2"/>
      <c r="G26" s="2"/>
      <c r="H26" s="2"/>
      <c r="K26" s="56"/>
      <c r="N26" s="96"/>
      <c r="O26" s="97"/>
      <c r="P26" s="95"/>
      <c r="Q26" s="95"/>
      <c r="R26" s="95"/>
      <c r="S26" s="95"/>
      <c r="T26" s="86"/>
      <c r="U26" s="95"/>
      <c r="V26" s="95"/>
    </row>
    <row r="27" spans="2:23" ht="12.95" customHeight="1" x14ac:dyDescent="0.2">
      <c r="B27" s="61"/>
      <c r="F27" s="2"/>
      <c r="G27" s="2"/>
      <c r="H27" s="2"/>
      <c r="K27" s="56"/>
      <c r="M27" s="140"/>
      <c r="N27" s="86"/>
      <c r="O27" s="86"/>
      <c r="P27" s="86"/>
      <c r="Q27" s="86"/>
      <c r="R27" s="95"/>
      <c r="S27" s="95"/>
      <c r="T27" s="86"/>
      <c r="U27" s="95"/>
      <c r="V27" s="95"/>
    </row>
    <row r="28" spans="2:23" ht="12.95" customHeight="1" x14ac:dyDescent="0.2">
      <c r="B28" s="61"/>
      <c r="C28" s="21" t="s">
        <v>11</v>
      </c>
      <c r="D28" s="116">
        <v>1019.5</v>
      </c>
      <c r="E28" s="21" t="s">
        <v>12</v>
      </c>
      <c r="F28" s="21"/>
      <c r="K28" s="56"/>
      <c r="M28" s="141"/>
      <c r="N28" s="96"/>
      <c r="O28" s="97"/>
      <c r="P28" s="95"/>
      <c r="Q28" s="95"/>
      <c r="R28" s="95"/>
      <c r="S28" s="95"/>
      <c r="T28" s="86"/>
      <c r="U28" s="95"/>
      <c r="V28" s="95"/>
    </row>
    <row r="29" spans="2:23" ht="12.95" customHeight="1" x14ac:dyDescent="0.2">
      <c r="B29" s="61"/>
      <c r="C29" s="21" t="s">
        <v>15</v>
      </c>
      <c r="D29" s="116">
        <v>2002.4</v>
      </c>
      <c r="E29" s="21" t="s">
        <v>12</v>
      </c>
      <c r="K29" s="56"/>
      <c r="N29" s="96"/>
      <c r="O29" s="97"/>
      <c r="P29" s="95"/>
      <c r="Q29" s="95"/>
      <c r="R29" s="95"/>
      <c r="S29" s="95"/>
      <c r="T29" s="86"/>
      <c r="U29" s="95"/>
      <c r="V29" s="95"/>
    </row>
    <row r="30" spans="2:23" ht="12.95" customHeight="1" x14ac:dyDescent="0.2">
      <c r="B30" s="61"/>
      <c r="C30" s="21" t="s">
        <v>18</v>
      </c>
      <c r="D30" s="117"/>
      <c r="E30" s="21" t="s">
        <v>12</v>
      </c>
      <c r="K30" s="56"/>
      <c r="M30" s="140"/>
      <c r="N30" s="86"/>
      <c r="O30" s="86"/>
    </row>
    <row r="31" spans="2:23" ht="12.95" customHeight="1" x14ac:dyDescent="0.2">
      <c r="B31" s="61"/>
      <c r="C31" s="21" t="s">
        <v>24</v>
      </c>
      <c r="D31" s="117"/>
      <c r="E31" s="21" t="s">
        <v>25</v>
      </c>
      <c r="K31" s="56"/>
      <c r="M31" s="141"/>
      <c r="N31" s="96"/>
      <c r="O31" s="97"/>
      <c r="P31" s="95"/>
      <c r="Q31" s="95"/>
      <c r="R31" s="95"/>
      <c r="S31" s="95"/>
      <c r="T31" s="86"/>
      <c r="U31" s="95"/>
      <c r="V31" s="95"/>
    </row>
    <row r="32" spans="2:23" ht="12.95" customHeight="1" x14ac:dyDescent="0.2">
      <c r="B32" s="63"/>
      <c r="C32" s="21" t="s">
        <v>27</v>
      </c>
      <c r="D32" s="117"/>
      <c r="E32" s="21" t="s">
        <v>25</v>
      </c>
      <c r="K32" s="56"/>
      <c r="N32" s="96"/>
      <c r="O32" s="97"/>
      <c r="P32" s="95"/>
      <c r="Q32" s="95"/>
      <c r="R32" s="95"/>
      <c r="S32" s="95"/>
      <c r="T32" s="86"/>
      <c r="U32" s="95"/>
      <c r="V32" s="95"/>
    </row>
    <row r="33" spans="2:25" ht="12.95" customHeight="1" x14ac:dyDescent="0.2">
      <c r="B33" s="63"/>
      <c r="C33" s="21"/>
      <c r="D33" s="116"/>
      <c r="E33" s="21"/>
      <c r="G33" s="147" t="s">
        <v>107</v>
      </c>
      <c r="H33" s="139"/>
      <c r="I33" s="65"/>
      <c r="K33" s="56"/>
      <c r="M33" s="140"/>
      <c r="N33" s="86"/>
      <c r="O33" s="86"/>
      <c r="P33" s="86"/>
      <c r="Q33" s="86"/>
      <c r="R33" s="86"/>
      <c r="S33" s="86"/>
      <c r="T33" s="86"/>
      <c r="U33" s="86"/>
      <c r="V33" s="95"/>
    </row>
    <row r="34" spans="2:25" ht="12.95" customHeight="1" x14ac:dyDescent="0.2">
      <c r="B34" s="61"/>
      <c r="C34" s="81" t="s">
        <v>108</v>
      </c>
      <c r="D34" s="82" t="e">
        <f>D28*3+(2*#REF!+(IF(Q1=1,2,1))*(#REF!+#REF!))*1000+IF(#REF!=2,0,(#REF!*1000))*5</f>
        <v>#REF!</v>
      </c>
      <c r="E34" s="83" t="s">
        <v>12</v>
      </c>
      <c r="K34" s="56"/>
      <c r="M34" s="141"/>
      <c r="N34" s="96"/>
      <c r="O34" s="97"/>
      <c r="P34" s="95"/>
      <c r="Q34" s="95"/>
      <c r="R34" s="95"/>
      <c r="S34" s="95"/>
      <c r="T34" s="86"/>
      <c r="U34" s="95"/>
      <c r="V34" s="95"/>
    </row>
    <row r="35" spans="2:25" ht="12.95" customHeight="1" x14ac:dyDescent="0.2">
      <c r="B35" s="61"/>
      <c r="C35" s="148" t="str">
        <f>TEXT(D28,"0")&amp;" mm"</f>
        <v>1020 mm</v>
      </c>
      <c r="D35" s="60"/>
      <c r="E35" s="59"/>
      <c r="G35" s="21" t="s">
        <v>47</v>
      </c>
      <c r="I35" s="108">
        <f>P5</f>
        <v>0</v>
      </c>
      <c r="J35" s="49"/>
      <c r="K35" s="56"/>
      <c r="M35" s="141"/>
      <c r="N35" s="86"/>
      <c r="O35" s="86"/>
      <c r="P35" s="86"/>
      <c r="Q35" s="86"/>
      <c r="R35" s="86"/>
      <c r="S35" s="86"/>
      <c r="T35" s="86"/>
      <c r="U35" s="86"/>
      <c r="V35" s="86"/>
      <c r="W35" s="86"/>
      <c r="X35" s="86"/>
      <c r="Y35" s="86"/>
    </row>
    <row r="36" spans="2:25" ht="12.95" customHeight="1" x14ac:dyDescent="0.2">
      <c r="B36" s="61"/>
      <c r="C36" s="139"/>
      <c r="D36" s="60"/>
      <c r="E36" s="59"/>
      <c r="G36" s="21" t="s">
        <v>32</v>
      </c>
      <c r="I36" s="22" t="s">
        <v>109</v>
      </c>
      <c r="J36" s="21" t="s">
        <v>33</v>
      </c>
      <c r="K36" s="56"/>
      <c r="M36" s="141"/>
      <c r="N36" s="96"/>
      <c r="O36" s="97"/>
      <c r="P36" s="95"/>
      <c r="Q36" s="95"/>
      <c r="R36" s="95"/>
      <c r="S36" s="95"/>
      <c r="T36" s="86"/>
      <c r="U36" s="95"/>
      <c r="V36" s="95"/>
    </row>
    <row r="37" spans="2:25" ht="12.95" customHeight="1" x14ac:dyDescent="0.2">
      <c r="B37" s="61"/>
      <c r="C37" s="131"/>
      <c r="D37" s="60"/>
      <c r="E37" s="59"/>
      <c r="G37" s="21" t="s">
        <v>36</v>
      </c>
      <c r="I37" s="92">
        <f>N5</f>
        <v>0</v>
      </c>
      <c r="J37" s="21" t="s">
        <v>37</v>
      </c>
      <c r="K37" s="56"/>
      <c r="N37" s="96"/>
      <c r="O37" s="97"/>
      <c r="P37" s="95"/>
      <c r="Q37" s="95"/>
      <c r="R37" s="95"/>
      <c r="S37" s="95"/>
      <c r="T37" s="86"/>
      <c r="U37" s="95"/>
      <c r="V37" s="95"/>
    </row>
    <row r="38" spans="2:25" ht="12.95" customHeight="1" x14ac:dyDescent="0.2">
      <c r="B38" s="61"/>
      <c r="C38" s="131"/>
      <c r="D38" s="60"/>
      <c r="E38" s="59"/>
      <c r="G38" s="21" t="s">
        <v>40</v>
      </c>
      <c r="I38" s="92">
        <f>S5</f>
        <v>0</v>
      </c>
      <c r="J38" s="21" t="s">
        <v>41</v>
      </c>
      <c r="K38" s="56"/>
      <c r="M38" s="140"/>
      <c r="N38" s="86"/>
      <c r="O38" s="86"/>
      <c r="P38" s="95"/>
      <c r="Q38" s="95"/>
      <c r="R38" s="95"/>
      <c r="S38" s="95"/>
      <c r="T38" s="86"/>
      <c r="U38" s="95"/>
      <c r="V38" s="95"/>
    </row>
    <row r="39" spans="2:25" ht="12.95" customHeight="1" x14ac:dyDescent="0.2">
      <c r="B39" s="63"/>
      <c r="C39" s="131"/>
      <c r="D39" s="60"/>
      <c r="E39" s="59"/>
      <c r="K39" s="56"/>
      <c r="M39" s="131"/>
      <c r="N39" s="96"/>
      <c r="O39" s="97"/>
      <c r="P39" s="95"/>
      <c r="Q39" s="95"/>
      <c r="R39" s="95"/>
      <c r="S39" s="95"/>
      <c r="T39" s="86"/>
      <c r="U39" s="95"/>
      <c r="V39" s="95"/>
    </row>
    <row r="40" spans="2:25" ht="12.95" customHeight="1" x14ac:dyDescent="0.2">
      <c r="B40" s="63"/>
      <c r="C40" s="131"/>
      <c r="D40" s="60"/>
      <c r="E40" s="59"/>
      <c r="F40" s="2"/>
      <c r="G40" s="2"/>
      <c r="H40" s="2"/>
      <c r="K40" s="56"/>
      <c r="N40" s="96"/>
      <c r="O40" s="97"/>
      <c r="P40" s="95"/>
      <c r="Q40" s="95"/>
      <c r="R40" s="95"/>
      <c r="S40" s="95"/>
      <c r="T40" s="86"/>
      <c r="U40" s="95"/>
      <c r="V40" s="95"/>
    </row>
    <row r="41" spans="2:25" ht="12.95" customHeight="1" x14ac:dyDescent="0.2">
      <c r="B41" s="63"/>
      <c r="C41" s="131"/>
      <c r="D41" s="60"/>
      <c r="E41" s="59"/>
      <c r="F41" s="2"/>
      <c r="G41" s="147" t="s">
        <v>62</v>
      </c>
      <c r="H41" s="131"/>
      <c r="K41" s="56"/>
      <c r="M41" s="140"/>
      <c r="N41" s="86"/>
      <c r="O41" s="86"/>
      <c r="P41" s="86"/>
      <c r="Q41" s="86"/>
      <c r="R41" s="86"/>
      <c r="S41" s="86"/>
      <c r="T41" s="86"/>
      <c r="U41" s="95"/>
      <c r="V41" s="95"/>
    </row>
    <row r="42" spans="2:25" ht="12.95" customHeight="1" x14ac:dyDescent="0.2">
      <c r="B42" s="63"/>
      <c r="C42" s="131"/>
      <c r="D42" s="60"/>
      <c r="E42" s="59"/>
      <c r="F42" s="2"/>
      <c r="G42" s="2"/>
      <c r="H42" s="2"/>
      <c r="K42" s="56"/>
      <c r="M42" s="131"/>
      <c r="N42" s="96"/>
      <c r="O42" s="97"/>
      <c r="P42" s="95"/>
      <c r="Q42" s="95"/>
      <c r="R42" s="95"/>
      <c r="S42" s="95"/>
      <c r="T42" s="86"/>
      <c r="U42" s="95"/>
      <c r="V42" s="95"/>
    </row>
    <row r="43" spans="2:25" ht="12.95" customHeight="1" x14ac:dyDescent="0.2">
      <c r="B43" s="63"/>
      <c r="C43" s="106"/>
      <c r="D43" s="60"/>
      <c r="E43" s="59"/>
      <c r="F43" s="2"/>
      <c r="G43" s="21" t="s">
        <v>63</v>
      </c>
      <c r="H43" s="59"/>
      <c r="I43" s="109" t="s">
        <v>64</v>
      </c>
      <c r="K43" s="56"/>
      <c r="Q43" s="95"/>
      <c r="R43" s="95"/>
      <c r="S43" s="95"/>
      <c r="T43" s="86"/>
      <c r="U43" s="95"/>
      <c r="V43" s="95"/>
    </row>
    <row r="44" spans="2:25" ht="12.95" customHeight="1" x14ac:dyDescent="0.2">
      <c r="B44" s="63"/>
      <c r="C44" s="148" t="e">
        <f>TEXT(#REF!*1000+#REF!,"0")&amp;" mm"</f>
        <v>#REF!</v>
      </c>
      <c r="D44" s="60"/>
      <c r="E44" s="59"/>
      <c r="F44" s="2"/>
      <c r="G44" s="21" t="s">
        <v>65</v>
      </c>
      <c r="H44" s="59"/>
      <c r="I44" s="110">
        <f>N17</f>
        <v>0</v>
      </c>
      <c r="K44" s="56"/>
      <c r="M44" s="140"/>
      <c r="N44" s="86"/>
      <c r="O44" s="86"/>
      <c r="P44" s="86"/>
      <c r="Q44" s="95"/>
      <c r="R44" s="95"/>
      <c r="S44" s="95"/>
      <c r="T44" s="86"/>
      <c r="U44" s="95"/>
      <c r="V44" s="95"/>
    </row>
    <row r="45" spans="2:25" ht="12.95" customHeight="1" x14ac:dyDescent="0.2">
      <c r="B45" s="63"/>
      <c r="C45" s="131"/>
      <c r="D45" s="60"/>
      <c r="E45" s="59"/>
      <c r="F45" s="2"/>
      <c r="G45" s="21" t="s">
        <v>66</v>
      </c>
      <c r="H45" s="59"/>
      <c r="I45" s="110">
        <f>Q17</f>
        <v>0</v>
      </c>
      <c r="K45" s="56"/>
      <c r="M45" s="131"/>
      <c r="N45" s="96"/>
      <c r="O45" s="97"/>
      <c r="P45" s="95"/>
      <c r="Q45" s="95"/>
      <c r="R45" s="95"/>
      <c r="S45" s="95"/>
      <c r="T45" s="86"/>
      <c r="U45" s="95"/>
      <c r="V45" s="95"/>
    </row>
    <row r="46" spans="2:25" ht="12.95" customHeight="1" x14ac:dyDescent="0.2">
      <c r="B46" s="63"/>
      <c r="C46" s="131"/>
      <c r="D46" s="60"/>
      <c r="E46" s="59"/>
      <c r="F46" s="2"/>
      <c r="G46" s="55" t="s">
        <v>65</v>
      </c>
      <c r="H46" s="59"/>
      <c r="I46" s="110">
        <f>R17</f>
        <v>0</v>
      </c>
      <c r="K46" s="56"/>
      <c r="N46" s="96"/>
      <c r="O46" s="97"/>
      <c r="P46" s="95"/>
      <c r="Q46" s="95"/>
      <c r="R46" s="95"/>
      <c r="S46" s="95"/>
      <c r="T46" s="86"/>
      <c r="U46" s="95"/>
      <c r="V46" s="95"/>
    </row>
    <row r="47" spans="2:25" ht="12.95" customHeight="1" x14ac:dyDescent="0.2">
      <c r="B47" s="63"/>
      <c r="C47" s="131"/>
      <c r="D47" s="60"/>
      <c r="E47" s="59"/>
      <c r="F47" s="2"/>
      <c r="G47" s="21" t="s">
        <v>51</v>
      </c>
      <c r="H47" s="2"/>
      <c r="I47" s="114">
        <f>U11</f>
        <v>0</v>
      </c>
      <c r="K47" s="56"/>
      <c r="M47" s="140"/>
      <c r="N47" s="100"/>
      <c r="O47" s="100"/>
      <c r="P47" s="100"/>
      <c r="Q47" s="95"/>
      <c r="R47" s="95"/>
      <c r="S47" s="95"/>
      <c r="T47" s="86"/>
      <c r="U47" s="95"/>
      <c r="V47" s="95"/>
    </row>
    <row r="48" spans="2:25" ht="12.95" customHeight="1" x14ac:dyDescent="0.2">
      <c r="B48" s="63"/>
      <c r="C48" s="131"/>
      <c r="D48" s="60"/>
      <c r="E48" s="59"/>
      <c r="F48" s="2"/>
      <c r="G48" s="2"/>
      <c r="H48" s="2"/>
      <c r="K48" s="56"/>
      <c r="M48" s="131"/>
      <c r="N48" s="100"/>
      <c r="O48" s="100"/>
      <c r="P48" s="100"/>
      <c r="Q48" s="95"/>
      <c r="R48" s="95"/>
      <c r="S48" s="95"/>
      <c r="T48" s="86"/>
      <c r="U48" s="95"/>
      <c r="V48" s="95"/>
    </row>
    <row r="49" spans="2:22" ht="12.95" customHeight="1" x14ac:dyDescent="0.2">
      <c r="B49" s="63"/>
      <c r="C49" s="131"/>
      <c r="D49" s="60"/>
      <c r="E49" s="59"/>
      <c r="F49" s="64"/>
      <c r="G49" s="2"/>
      <c r="H49" s="2"/>
      <c r="K49" s="56"/>
      <c r="M49" s="131"/>
      <c r="N49" s="100"/>
      <c r="O49" s="95"/>
      <c r="P49" s="100"/>
      <c r="Q49" s="95"/>
      <c r="R49" s="95"/>
      <c r="S49" s="95"/>
      <c r="T49" s="86"/>
      <c r="U49" s="95"/>
      <c r="V49" s="95"/>
    </row>
    <row r="50" spans="2:22" ht="12.95" customHeight="1" x14ac:dyDescent="0.2">
      <c r="B50" s="63"/>
      <c r="C50" s="131"/>
      <c r="D50" s="60"/>
      <c r="E50" s="59"/>
      <c r="F50" s="64"/>
      <c r="G50" s="2"/>
      <c r="H50" s="2"/>
      <c r="K50" s="56"/>
      <c r="M50" s="131"/>
      <c r="N50" s="100"/>
      <c r="O50" s="100"/>
      <c r="P50" s="100"/>
      <c r="Q50" s="95"/>
      <c r="R50" s="95"/>
      <c r="S50" s="95"/>
      <c r="T50" s="86"/>
      <c r="U50" s="95"/>
      <c r="V50" s="95"/>
    </row>
    <row r="51" spans="2:22" ht="12.95" customHeight="1" x14ac:dyDescent="0.2">
      <c r="B51" s="63"/>
      <c r="C51" s="2"/>
      <c r="D51" s="2"/>
      <c r="E51" s="2"/>
      <c r="F51" s="64"/>
      <c r="G51" s="2"/>
      <c r="H51" s="68" t="s">
        <v>78</v>
      </c>
      <c r="I51" s="69"/>
      <c r="K51" s="56"/>
      <c r="M51" s="131"/>
      <c r="N51" s="95"/>
      <c r="O51" s="95"/>
      <c r="P51" s="95"/>
      <c r="Q51" s="95"/>
      <c r="R51" s="95"/>
      <c r="S51" s="95"/>
      <c r="T51" s="86"/>
      <c r="U51" s="95"/>
      <c r="V51" s="95"/>
    </row>
    <row r="52" spans="2:22" ht="12.95" customHeight="1" x14ac:dyDescent="0.2">
      <c r="B52" s="63"/>
      <c r="C52" s="2"/>
      <c r="D52" s="2"/>
      <c r="E52" s="2"/>
      <c r="F52" s="106"/>
      <c r="G52" s="2"/>
      <c r="H52" s="21"/>
      <c r="I52" s="1"/>
      <c r="K52" s="56"/>
      <c r="M52" s="131"/>
      <c r="N52" s="100"/>
      <c r="O52" s="100"/>
      <c r="P52" s="100"/>
      <c r="Q52" s="95"/>
      <c r="R52" s="95"/>
      <c r="S52" s="95"/>
      <c r="T52" s="86"/>
      <c r="U52" s="95"/>
      <c r="V52" s="95"/>
    </row>
    <row r="53" spans="2:22" ht="12.95" customHeight="1" x14ac:dyDescent="0.2">
      <c r="B53" s="63"/>
      <c r="C53" s="57" t="s">
        <v>53</v>
      </c>
      <c r="F53" s="2"/>
      <c r="G53" s="2"/>
      <c r="H53" s="24" t="s">
        <v>79</v>
      </c>
      <c r="I53" s="109" t="s">
        <v>6</v>
      </c>
      <c r="K53" s="56"/>
      <c r="N53" s="100"/>
      <c r="O53" s="100"/>
      <c r="P53" s="100"/>
      <c r="Q53" s="95"/>
      <c r="R53" s="95"/>
      <c r="S53" s="95"/>
      <c r="T53" s="86"/>
      <c r="U53" s="95"/>
      <c r="V53" s="95"/>
    </row>
    <row r="54" spans="2:22" ht="12.75" customHeight="1" x14ac:dyDescent="0.2">
      <c r="B54" s="63"/>
      <c r="C54" s="21" t="s">
        <v>55</v>
      </c>
      <c r="F54" s="2"/>
      <c r="G54" s="2"/>
      <c r="H54" s="24" t="s">
        <v>80</v>
      </c>
      <c r="I54" s="50" t="str">
        <f>Q55&amp;" x "&amp;R55&amp;" x "&amp;S55</f>
        <v xml:space="preserve"> x  x </v>
      </c>
      <c r="K54" s="56"/>
      <c r="M54" s="140"/>
      <c r="N54" s="95"/>
      <c r="O54" s="100"/>
      <c r="P54" s="101"/>
      <c r="Q54" s="102"/>
      <c r="R54" s="102"/>
      <c r="S54" s="102"/>
      <c r="T54" s="86"/>
      <c r="U54" s="95"/>
      <c r="V54" s="95"/>
    </row>
    <row r="55" spans="2:22" ht="12.75" customHeight="1" x14ac:dyDescent="0.2">
      <c r="B55" s="63"/>
      <c r="C55" s="21" t="s">
        <v>56</v>
      </c>
      <c r="F55" s="2"/>
      <c r="G55" s="2"/>
      <c r="H55" s="24" t="s">
        <v>81</v>
      </c>
      <c r="I55" s="49" t="s">
        <v>82</v>
      </c>
      <c r="K55" s="56"/>
      <c r="M55" s="141"/>
      <c r="N55" s="100"/>
      <c r="O55" s="100"/>
      <c r="P55" s="100"/>
      <c r="Q55" s="95"/>
      <c r="R55" s="95"/>
      <c r="S55" s="95"/>
      <c r="T55" s="86"/>
      <c r="U55" s="95"/>
      <c r="V55" s="95"/>
    </row>
    <row r="56" spans="2:22" ht="12.75" customHeight="1" x14ac:dyDescent="0.2">
      <c r="B56" s="63"/>
      <c r="C56" s="142" t="s">
        <v>57</v>
      </c>
      <c r="D56" s="139"/>
      <c r="E56" s="139"/>
      <c r="F56" s="2"/>
      <c r="G56" s="2"/>
      <c r="H56" s="24" t="s">
        <v>83</v>
      </c>
      <c r="I56" s="111">
        <f>P55</f>
        <v>0</v>
      </c>
      <c r="K56" s="56"/>
      <c r="N56" s="100"/>
      <c r="O56" s="100"/>
      <c r="P56" s="100"/>
      <c r="Q56" s="95"/>
      <c r="R56" s="95"/>
      <c r="S56" s="95"/>
      <c r="T56" s="86"/>
      <c r="U56" s="95"/>
      <c r="V56" s="95"/>
    </row>
    <row r="57" spans="2:22" ht="12.75" customHeight="1" x14ac:dyDescent="0.2">
      <c r="B57" s="63"/>
      <c r="C57" s="139"/>
      <c r="D57" s="139"/>
      <c r="E57" s="139"/>
      <c r="G57" s="2"/>
      <c r="H57" s="24" t="s">
        <v>84</v>
      </c>
      <c r="I57" s="109">
        <f>N55</f>
        <v>0</v>
      </c>
      <c r="K57" s="56"/>
      <c r="M57" s="140"/>
      <c r="N57" s="86"/>
      <c r="O57" s="100"/>
      <c r="P57" s="100"/>
      <c r="Q57" s="95"/>
      <c r="R57" s="95"/>
      <c r="S57" s="95"/>
      <c r="T57" s="86"/>
      <c r="U57" s="95"/>
      <c r="V57" s="95"/>
    </row>
    <row r="58" spans="2:22" ht="12.75" customHeight="1" x14ac:dyDescent="0.2">
      <c r="B58" s="63"/>
      <c r="C58" s="142" t="s">
        <v>58</v>
      </c>
      <c r="D58" s="139"/>
      <c r="E58" s="139"/>
      <c r="H58" s="2"/>
      <c r="K58" s="56"/>
      <c r="M58" s="141"/>
      <c r="N58" s="100"/>
      <c r="O58" s="100"/>
      <c r="P58" s="100"/>
      <c r="Q58" s="95"/>
      <c r="R58" s="95"/>
      <c r="S58" s="95"/>
      <c r="T58" s="86"/>
      <c r="U58" s="95"/>
      <c r="V58" s="95"/>
    </row>
    <row r="59" spans="2:22" ht="12.75" customHeight="1" x14ac:dyDescent="0.2">
      <c r="B59" s="63"/>
      <c r="C59" s="139"/>
      <c r="D59" s="139"/>
      <c r="E59" s="139"/>
      <c r="K59" s="56"/>
      <c r="N59" s="100"/>
      <c r="O59" s="100"/>
      <c r="P59" s="100"/>
      <c r="Q59" s="95"/>
      <c r="R59" s="95"/>
      <c r="S59" s="95"/>
      <c r="T59" s="86"/>
      <c r="U59" s="95"/>
      <c r="V59" s="95"/>
    </row>
    <row r="60" spans="2:22" ht="15" customHeight="1" x14ac:dyDescent="0.2">
      <c r="B60" s="63"/>
      <c r="C60" s="21" t="s">
        <v>59</v>
      </c>
      <c r="K60" s="56"/>
      <c r="M60" s="140"/>
      <c r="R60" s="95"/>
      <c r="S60" s="95"/>
      <c r="T60" s="86"/>
      <c r="U60" s="95"/>
      <c r="V60" s="95"/>
    </row>
    <row r="61" spans="2:22" ht="15" customHeight="1" x14ac:dyDescent="0.2">
      <c r="B61" s="61"/>
      <c r="K61" s="56"/>
      <c r="M61" s="141"/>
      <c r="N61" s="100"/>
      <c r="O61" s="100"/>
      <c r="P61" s="100"/>
      <c r="Q61" s="95"/>
      <c r="R61" s="95"/>
      <c r="S61" s="95"/>
      <c r="T61" s="86"/>
      <c r="U61" s="95"/>
      <c r="V61" s="95"/>
    </row>
    <row r="62" spans="2:22" ht="15" customHeight="1" x14ac:dyDescent="0.2">
      <c r="B62" s="61"/>
      <c r="K62" s="56"/>
      <c r="N62" s="100"/>
      <c r="O62" s="100"/>
      <c r="P62" s="100"/>
      <c r="Q62" s="95"/>
      <c r="R62" s="95"/>
      <c r="S62" s="95"/>
      <c r="T62" s="86"/>
      <c r="U62" s="95"/>
      <c r="V62" s="95"/>
    </row>
    <row r="63" spans="2:22" ht="12.75" customHeight="1" x14ac:dyDescent="0.2">
      <c r="B63" s="61"/>
      <c r="J63" s="84" t="s">
        <v>111</v>
      </c>
      <c r="K63" s="112"/>
      <c r="M63" s="140"/>
      <c r="N63" s="86"/>
      <c r="O63" s="86"/>
      <c r="R63" s="95"/>
      <c r="S63" s="95"/>
      <c r="T63" s="86"/>
      <c r="U63" s="95"/>
      <c r="V63" s="95"/>
    </row>
    <row r="64" spans="2:22" ht="15" customHeight="1" x14ac:dyDescent="0.2">
      <c r="B64" s="79"/>
      <c r="C64" s="78"/>
      <c r="D64" s="78"/>
      <c r="E64" s="78"/>
      <c r="F64" s="78"/>
      <c r="G64" s="78"/>
      <c r="H64" s="78"/>
      <c r="I64" s="78"/>
      <c r="J64" s="66" t="s">
        <v>86</v>
      </c>
      <c r="K64" s="80">
        <f ca="1">TODAY()</f>
        <v>44917</v>
      </c>
      <c r="M64" s="141"/>
      <c r="N64" s="96"/>
      <c r="O64" s="97"/>
      <c r="R64" s="95"/>
      <c r="S64" s="95"/>
      <c r="T64" s="86"/>
      <c r="U64" s="95"/>
      <c r="V64" s="95"/>
    </row>
    <row r="65" spans="2:30" ht="15.75" customHeight="1" x14ac:dyDescent="0.2">
      <c r="B65" s="151" t="s">
        <v>112</v>
      </c>
      <c r="C65" s="139"/>
      <c r="D65" s="139"/>
      <c r="E65" s="149" t="s">
        <v>113</v>
      </c>
      <c r="F65" s="139"/>
      <c r="G65" s="139"/>
      <c r="H65" s="154" t="s">
        <v>114</v>
      </c>
      <c r="I65" s="131"/>
      <c r="J65" s="131"/>
      <c r="K65" s="155"/>
      <c r="M65" s="141"/>
      <c r="N65" s="96"/>
      <c r="O65" s="96"/>
    </row>
    <row r="66" spans="2:30" ht="15" customHeight="1" x14ac:dyDescent="0.2">
      <c r="B66" s="152"/>
      <c r="C66" s="139"/>
      <c r="D66" s="139"/>
      <c r="E66" s="139"/>
      <c r="F66" s="139"/>
      <c r="G66" s="139"/>
      <c r="H66" s="139"/>
      <c r="I66" s="131"/>
      <c r="J66" s="131"/>
      <c r="K66" s="155"/>
      <c r="M66" s="141"/>
      <c r="T66" s="86"/>
      <c r="U66" s="86"/>
    </row>
    <row r="67" spans="2:30" ht="15" customHeight="1" thickBot="1" x14ac:dyDescent="0.25">
      <c r="B67" s="153"/>
      <c r="C67" s="150"/>
      <c r="D67" s="150"/>
      <c r="E67" s="150"/>
      <c r="F67" s="150"/>
      <c r="G67" s="150"/>
      <c r="H67" s="150"/>
      <c r="I67" s="150"/>
      <c r="J67" s="150"/>
      <c r="K67" s="156"/>
      <c r="M67" s="141"/>
      <c r="Q67" s="96"/>
      <c r="T67" s="86"/>
      <c r="U67" s="86"/>
      <c r="V67" s="96"/>
      <c r="W67" s="96"/>
      <c r="X67" s="96"/>
      <c r="Y67" s="96"/>
      <c r="Z67" s="96"/>
      <c r="AA67" s="96"/>
      <c r="AB67" s="96"/>
      <c r="AC67" s="96"/>
      <c r="AD67" s="96"/>
    </row>
    <row r="68" spans="2:30" ht="15" customHeight="1" x14ac:dyDescent="0.2">
      <c r="M68" s="141"/>
      <c r="Q68" s="103"/>
      <c r="T68" s="86"/>
      <c r="U68" s="86"/>
      <c r="V68" s="96"/>
      <c r="W68" s="96"/>
      <c r="X68" s="96"/>
      <c r="Y68" s="96"/>
      <c r="Z68" s="96"/>
      <c r="AA68" s="96"/>
      <c r="AB68" s="96"/>
      <c r="AC68" s="96"/>
      <c r="AD68" s="96"/>
    </row>
    <row r="69" spans="2:30" ht="16.5" customHeight="1" x14ac:dyDescent="0.2">
      <c r="M69" s="141"/>
      <c r="Q69" s="96"/>
      <c r="T69" s="86"/>
      <c r="U69" s="86"/>
      <c r="V69" s="96"/>
      <c r="W69" s="96"/>
      <c r="X69" s="96"/>
      <c r="Y69" s="96"/>
      <c r="Z69" s="96"/>
      <c r="AA69" s="96"/>
      <c r="AB69" s="96"/>
      <c r="AC69" s="96"/>
      <c r="AD69" s="96"/>
    </row>
    <row r="70" spans="2:30" ht="12.75" customHeight="1" x14ac:dyDescent="0.2">
      <c r="M70" s="131"/>
      <c r="Q70" s="96"/>
      <c r="T70" s="86"/>
      <c r="U70" s="86"/>
      <c r="V70" s="96"/>
      <c r="W70" s="96"/>
      <c r="X70" s="96"/>
      <c r="Y70" s="96"/>
      <c r="Z70" s="96"/>
      <c r="AA70" s="96"/>
      <c r="AB70" s="96"/>
      <c r="AC70" s="96"/>
      <c r="AD70" s="96"/>
    </row>
    <row r="71" spans="2:30" ht="12.75" customHeight="1" x14ac:dyDescent="0.2">
      <c r="M71" s="131"/>
      <c r="Q71" s="96"/>
      <c r="T71" s="86"/>
      <c r="U71" s="86"/>
      <c r="V71" s="96"/>
      <c r="W71" s="96"/>
      <c r="X71" s="96"/>
      <c r="Y71" s="96"/>
      <c r="Z71" s="96"/>
      <c r="AA71" s="96"/>
      <c r="AB71" s="96"/>
      <c r="AC71" s="96"/>
      <c r="AD71" s="96"/>
    </row>
    <row r="72" spans="2:30" ht="16.5" customHeight="1" x14ac:dyDescent="0.2">
      <c r="M72" s="131"/>
      <c r="Q72" s="96"/>
      <c r="T72" s="86"/>
      <c r="U72" s="86"/>
      <c r="V72" s="96"/>
      <c r="W72" s="96"/>
      <c r="X72" s="96"/>
      <c r="Y72" s="96"/>
      <c r="Z72" s="96"/>
      <c r="AA72" s="96"/>
      <c r="AB72" s="96"/>
      <c r="AC72" s="96"/>
      <c r="AD72" s="96"/>
    </row>
    <row r="73" spans="2:30" ht="16.5" customHeight="1" x14ac:dyDescent="0.2">
      <c r="M73" s="131"/>
      <c r="Q73" s="104"/>
      <c r="T73" s="86"/>
      <c r="U73" s="86"/>
      <c r="V73" s="96"/>
      <c r="W73" s="96"/>
      <c r="X73" s="96"/>
      <c r="Y73" s="96"/>
      <c r="Z73" s="96"/>
      <c r="AA73" s="96"/>
      <c r="AB73" s="96"/>
      <c r="AC73" s="96"/>
      <c r="AD73" s="96"/>
    </row>
    <row r="74" spans="2:30" ht="15" customHeight="1" x14ac:dyDescent="0.2">
      <c r="M74" s="131"/>
      <c r="Q74" s="105"/>
      <c r="T74" s="86"/>
      <c r="U74" s="86"/>
    </row>
    <row r="75" spans="2:30" ht="15" customHeight="1" x14ac:dyDescent="0.2">
      <c r="M75" s="131"/>
      <c r="Q75" s="105"/>
      <c r="T75" s="86"/>
      <c r="U75" s="86"/>
      <c r="V75" s="98"/>
      <c r="W75" s="98"/>
      <c r="X75" s="98"/>
      <c r="Y75" s="98"/>
      <c r="Z75" s="98"/>
      <c r="AA75" s="98"/>
      <c r="AB75" s="98"/>
      <c r="AC75" s="98"/>
      <c r="AD75" s="98"/>
    </row>
    <row r="76" spans="2:30" ht="15" customHeight="1" x14ac:dyDescent="0.2">
      <c r="M76" s="131"/>
      <c r="Q76" s="105"/>
      <c r="T76" s="86"/>
      <c r="U76" s="86"/>
      <c r="V76" s="99"/>
      <c r="W76" s="99"/>
      <c r="X76" s="99"/>
      <c r="Y76" s="99"/>
      <c r="Z76" s="99"/>
      <c r="AA76" s="99"/>
      <c r="AB76" s="99"/>
      <c r="AC76" s="99"/>
      <c r="AD76" s="99"/>
    </row>
    <row r="77" spans="2:30" ht="15" customHeight="1" x14ac:dyDescent="0.25">
      <c r="C77" s="87"/>
      <c r="D77" s="88"/>
      <c r="E77" s="89"/>
      <c r="F77" s="89"/>
      <c r="G77" s="89"/>
      <c r="H77" s="89"/>
      <c r="I77" s="89"/>
      <c r="J77" s="90"/>
      <c r="K77" s="91"/>
      <c r="M77" s="131"/>
      <c r="Q77" s="105"/>
      <c r="T77" s="86"/>
      <c r="U77" s="86"/>
    </row>
    <row r="78" spans="2:30" ht="15" customHeight="1" x14ac:dyDescent="0.25">
      <c r="C78" s="87"/>
      <c r="D78" s="88"/>
      <c r="E78" s="89"/>
      <c r="F78" s="89"/>
      <c r="G78" s="89"/>
      <c r="H78" s="89"/>
      <c r="I78" s="89"/>
      <c r="J78" s="90"/>
      <c r="K78" s="91"/>
      <c r="M78" s="131"/>
      <c r="Q78" s="105"/>
      <c r="T78" s="86"/>
      <c r="U78" s="86"/>
    </row>
    <row r="79" spans="2:30" ht="15" customHeight="1" x14ac:dyDescent="0.2">
      <c r="M79" s="131"/>
      <c r="Q79" s="105"/>
      <c r="T79" s="86"/>
      <c r="U79" s="86"/>
    </row>
    <row r="80" spans="2:30" ht="15" customHeight="1" x14ac:dyDescent="0.2">
      <c r="M80" s="131"/>
      <c r="Q80" s="105"/>
      <c r="T80" s="86"/>
      <c r="U80" s="86"/>
    </row>
    <row r="81" spans="13:13" x14ac:dyDescent="0.2">
      <c r="M81" s="131"/>
    </row>
    <row r="82" spans="13:13" x14ac:dyDescent="0.2">
      <c r="M82" s="131"/>
    </row>
    <row r="83" spans="13:13" x14ac:dyDescent="0.2">
      <c r="M83" s="131"/>
    </row>
    <row r="84" spans="13:13" x14ac:dyDescent="0.2">
      <c r="M84" s="131"/>
    </row>
    <row r="85" spans="13:13" x14ac:dyDescent="0.2">
      <c r="M85" s="131"/>
    </row>
    <row r="86" spans="13:13" x14ac:dyDescent="0.2">
      <c r="M86" s="131"/>
    </row>
    <row r="87" spans="13:13" x14ac:dyDescent="0.2">
      <c r="M87" s="131"/>
    </row>
    <row r="88" spans="13:13" x14ac:dyDescent="0.2">
      <c r="M88" s="131"/>
    </row>
    <row r="89" spans="13:13" x14ac:dyDescent="0.2">
      <c r="M89" s="131"/>
    </row>
    <row r="90" spans="13:13" x14ac:dyDescent="0.2">
      <c r="M90" s="131"/>
    </row>
    <row r="91" spans="13:13" x14ac:dyDescent="0.2">
      <c r="M91" s="131"/>
    </row>
    <row r="92" spans="13:13" x14ac:dyDescent="0.2">
      <c r="M92" s="131"/>
    </row>
    <row r="93" spans="13:13" x14ac:dyDescent="0.2">
      <c r="M93" s="131"/>
    </row>
    <row r="94" spans="13:13" x14ac:dyDescent="0.2">
      <c r="M94" s="131"/>
    </row>
    <row r="95" spans="13:13" x14ac:dyDescent="0.2">
      <c r="M95" s="131"/>
    </row>
    <row r="96" spans="13:13" x14ac:dyDescent="0.2">
      <c r="M96" s="131"/>
    </row>
    <row r="97" spans="7:13" x14ac:dyDescent="0.2">
      <c r="M97" s="131"/>
    </row>
    <row r="98" spans="7:13" x14ac:dyDescent="0.2">
      <c r="M98" s="131"/>
    </row>
    <row r="99" spans="7:13" x14ac:dyDescent="0.2">
      <c r="G99" s="3"/>
      <c r="H99" s="146"/>
      <c r="I99" s="131"/>
      <c r="J99" s="131"/>
      <c r="M99" s="131"/>
    </row>
    <row r="100" spans="7:13" x14ac:dyDescent="0.2">
      <c r="I100" s="1"/>
      <c r="J100" s="1"/>
      <c r="M100" s="131"/>
    </row>
    <row r="101" spans="7:13" x14ac:dyDescent="0.2">
      <c r="I101" s="1"/>
      <c r="J101" s="1"/>
      <c r="M101" s="131"/>
    </row>
    <row r="102" spans="7:13" x14ac:dyDescent="0.2">
      <c r="I102" s="1"/>
      <c r="J102" s="1"/>
      <c r="M102" s="131"/>
    </row>
    <row r="103" spans="7:13" x14ac:dyDescent="0.2">
      <c r="I103" s="1"/>
      <c r="J103" s="1"/>
      <c r="M103" s="131"/>
    </row>
    <row r="104" spans="7:13" x14ac:dyDescent="0.2">
      <c r="I104" s="1"/>
      <c r="J104" s="1"/>
      <c r="M104" s="131"/>
    </row>
    <row r="105" spans="7:13" x14ac:dyDescent="0.2">
      <c r="I105" s="1"/>
      <c r="J105" s="1"/>
      <c r="M105" s="131"/>
    </row>
    <row r="106" spans="7:13" x14ac:dyDescent="0.2">
      <c r="I106" s="1"/>
      <c r="J106" s="1"/>
      <c r="M106" s="131"/>
    </row>
    <row r="107" spans="7:13" x14ac:dyDescent="0.2">
      <c r="I107" s="1"/>
      <c r="J107" s="1"/>
      <c r="M107" s="131"/>
    </row>
    <row r="108" spans="7:13" x14ac:dyDescent="0.2">
      <c r="I108" s="1"/>
      <c r="J108" s="1"/>
      <c r="M108" s="131"/>
    </row>
    <row r="109" spans="7:13" x14ac:dyDescent="0.2">
      <c r="I109" s="1"/>
      <c r="J109" s="1"/>
      <c r="M109" s="131"/>
    </row>
    <row r="110" spans="7:13" x14ac:dyDescent="0.2">
      <c r="I110" s="1"/>
      <c r="J110" s="1"/>
      <c r="M110" s="131"/>
    </row>
    <row r="111" spans="7:13" x14ac:dyDescent="0.2">
      <c r="I111" s="1"/>
      <c r="J111" s="1"/>
      <c r="M111" s="131"/>
    </row>
    <row r="112" spans="7:13" x14ac:dyDescent="0.2">
      <c r="I112" s="1"/>
      <c r="J112" s="1"/>
      <c r="M112" s="131"/>
    </row>
    <row r="113" spans="8:13" x14ac:dyDescent="0.2">
      <c r="I113" s="1"/>
      <c r="J113" s="1"/>
      <c r="M113" s="131"/>
    </row>
    <row r="114" spans="8:13" x14ac:dyDescent="0.2">
      <c r="I114" s="1"/>
      <c r="J114" s="1"/>
      <c r="M114" s="131"/>
    </row>
    <row r="115" spans="8:13" x14ac:dyDescent="0.2">
      <c r="I115" s="1"/>
      <c r="J115" s="1"/>
      <c r="M115" s="131"/>
    </row>
    <row r="116" spans="8:13" x14ac:dyDescent="0.2">
      <c r="H116" s="157"/>
      <c r="I116" s="131"/>
      <c r="J116" s="131"/>
      <c r="M116" s="131"/>
    </row>
    <row r="117" spans="8:13" x14ac:dyDescent="0.2">
      <c r="M117" s="131"/>
    </row>
    <row r="118" spans="8:13" x14ac:dyDescent="0.2">
      <c r="M118" s="131"/>
    </row>
    <row r="119" spans="8:13" x14ac:dyDescent="0.2">
      <c r="M119" s="141"/>
    </row>
    <row r="120" spans="8:13" x14ac:dyDescent="0.2">
      <c r="M120" s="141"/>
    </row>
    <row r="121" spans="8:13" x14ac:dyDescent="0.2">
      <c r="M121" s="141"/>
    </row>
    <row r="122" spans="8:13" x14ac:dyDescent="0.2">
      <c r="M122" s="141"/>
    </row>
    <row r="123" spans="8:13" x14ac:dyDescent="0.2">
      <c r="M123" s="141"/>
    </row>
    <row r="124" spans="8:13" x14ac:dyDescent="0.2">
      <c r="M124" s="141"/>
    </row>
    <row r="125" spans="8:13" x14ac:dyDescent="0.2">
      <c r="M125" s="141"/>
    </row>
    <row r="126" spans="8:13" x14ac:dyDescent="0.2">
      <c r="M126" s="141"/>
    </row>
    <row r="127" spans="8:13" x14ac:dyDescent="0.2">
      <c r="M127" s="141"/>
    </row>
    <row r="128" spans="8:13" x14ac:dyDescent="0.2">
      <c r="M128" s="141"/>
    </row>
    <row r="129" spans="13:13" x14ac:dyDescent="0.2">
      <c r="M129" s="141"/>
    </row>
    <row r="130" spans="13:13" x14ac:dyDescent="0.2">
      <c r="M130" s="141"/>
    </row>
    <row r="131" spans="13:13" x14ac:dyDescent="0.2">
      <c r="M131" s="141"/>
    </row>
  </sheetData>
  <mergeCells count="33">
    <mergeCell ref="C3:I3"/>
    <mergeCell ref="G4:I4"/>
    <mergeCell ref="C5:I5"/>
    <mergeCell ref="G33:H33"/>
    <mergeCell ref="C35:C42"/>
    <mergeCell ref="G41:H41"/>
    <mergeCell ref="M54:M55"/>
    <mergeCell ref="M57:M58"/>
    <mergeCell ref="M60:M61"/>
    <mergeCell ref="M41:M42"/>
    <mergeCell ref="M44:M45"/>
    <mergeCell ref="M47:M52"/>
    <mergeCell ref="H65:K67"/>
    <mergeCell ref="M63:M131"/>
    <mergeCell ref="H99:J99"/>
    <mergeCell ref="H116:J116"/>
    <mergeCell ref="M1:M2"/>
    <mergeCell ref="M4:M5"/>
    <mergeCell ref="M7:M8"/>
    <mergeCell ref="M10:M11"/>
    <mergeCell ref="M13:M14"/>
    <mergeCell ref="M16:M17"/>
    <mergeCell ref="M19:M22"/>
    <mergeCell ref="M24:M25"/>
    <mergeCell ref="M27:M28"/>
    <mergeCell ref="M30:M31"/>
    <mergeCell ref="M33:M36"/>
    <mergeCell ref="M38:M39"/>
    <mergeCell ref="C44:C50"/>
    <mergeCell ref="C56:E57"/>
    <mergeCell ref="C58:E59"/>
    <mergeCell ref="B65:D67"/>
    <mergeCell ref="E65:G67"/>
  </mergeCells>
  <conditionalFormatting sqref="T7:Z7">
    <cfRule type="expression" dxfId="53" priority="15">
      <formula>#REF!=1</formula>
    </cfRule>
  </conditionalFormatting>
  <conditionalFormatting sqref="Q49:R49">
    <cfRule type="expression" dxfId="52" priority="14">
      <formula>#REF!=1</formula>
    </cfRule>
  </conditionalFormatting>
  <conditionalFormatting sqref="N51:Q51">
    <cfRule type="expression" dxfId="51" priority="13">
      <formula>#REF!=1</formula>
    </cfRule>
  </conditionalFormatting>
  <conditionalFormatting sqref="H100:H115 F49:F52">
    <cfRule type="expression" dxfId="50" priority="11">
      <formula>#REF!=2</formula>
    </cfRule>
    <cfRule type="expression" dxfId="49" priority="12">
      <formula>#REF!=3</formula>
    </cfRule>
  </conditionalFormatting>
  <conditionalFormatting sqref="C34">
    <cfRule type="expression" dxfId="48" priority="10">
      <formula>#REF!=3</formula>
    </cfRule>
  </conditionalFormatting>
  <conditionalFormatting sqref="G45">
    <cfRule type="expression" dxfId="47" priority="9">
      <formula>#REF!=1</formula>
    </cfRule>
  </conditionalFormatting>
  <conditionalFormatting sqref="G46">
    <cfRule type="expression" dxfId="46" priority="8">
      <formula>$Q$1=0</formula>
    </cfRule>
  </conditionalFormatting>
  <conditionalFormatting sqref="C35:D50">
    <cfRule type="expression" dxfId="45" priority="6">
      <formula>#REF!=2</formula>
    </cfRule>
    <cfRule type="expression" dxfId="44" priority="7">
      <formula>#REF!=3</formula>
    </cfRule>
  </conditionalFormatting>
  <conditionalFormatting sqref="D34:E34">
    <cfRule type="expression" dxfId="43" priority="4">
      <formula>#REF!=3</formula>
    </cfRule>
  </conditionalFormatting>
  <conditionalFormatting sqref="C33">
    <cfRule type="expression" dxfId="42" priority="5">
      <formula>#REF!=1</formula>
    </cfRule>
  </conditionalFormatting>
  <conditionalFormatting sqref="E20">
    <cfRule type="expression" dxfId="41" priority="3">
      <formula>$E$20=erro</formula>
    </cfRule>
  </conditionalFormatting>
  <conditionalFormatting sqref="D33:E33">
    <cfRule type="expression" dxfId="40" priority="2">
      <formula>#REF!=1</formula>
    </cfRule>
  </conditionalFormatting>
  <conditionalFormatting sqref="I45:I46">
    <cfRule type="expression" dxfId="39" priority="1">
      <formula>#REF!=1</formula>
    </cfRule>
  </conditionalFormatting>
  <dataValidations count="4">
    <dataValidation type="list" allowBlank="1" showInputMessage="1" showErrorMessage="1" sqref="I53" xr:uid="{00000000-0002-0000-0300-000000000000}">
      <formula1>$T$1:$T$1</formula1>
    </dataValidation>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300-000001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300-000002000000}">
      <formula1>$R$1:$R$2</formula1>
    </dataValidation>
    <dataValidation type="list" allowBlank="1" showInputMessage="1" showErrorMessage="1" sqref="O5" xr:uid="{00000000-0002-0000-0300-000003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4</vt:i4>
      </vt:variant>
    </vt:vector>
  </HeadingPairs>
  <TitlesOfParts>
    <vt:vector size="8" baseType="lpstr">
      <vt:lpstr>PROPOSTA(old)</vt:lpstr>
      <vt:lpstr>PROPOSTA (PT-BR)</vt:lpstr>
      <vt:lpstr>PROPOSTA (EN-US)</vt:lpstr>
      <vt:lpstr>PROPOSTA (ES-ES)</vt:lpstr>
      <vt:lpstr>'PROPOSTA (EN-US)'!Area_de_impressao</vt:lpstr>
      <vt:lpstr>'PROPOSTA (ES-ES)'!Area_de_impressao</vt:lpstr>
      <vt:lpstr>'PROPOSTA (PT-BR)'!Area_de_impressao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2022-12-22T12:11:13Z</cp:lastPrinted>
  <dcterms:created xsi:type="dcterms:W3CDTF">2017-08-11T16:49:19Z</dcterms:created>
  <dcterms:modified xsi:type="dcterms:W3CDTF">2022-12-22T12:42:14Z</dcterms:modified>
</cp:coreProperties>
</file>