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None-RIMA\Item 1\Documentos\"/>
    </mc:Choice>
  </mc:AlternateContent>
  <xr:revisionPtr revIDLastSave="0" documentId="13_ncr:1_{0C731680-4924-4ACB-BCBE-96814753C66E}" xr6:coauthVersionLast="47" xr6:coauthVersionMax="47" xr10:uidLastSave="{00000000-0000-0000-0000-000000000000}"/>
  <bookViews>
    <workbookView xWindow="-20610" yWindow="915" windowWidth="20730" windowHeight="11160" tabRatio="854" xr2:uid="{00000000-000D-0000-FFFF-FFFF00000000}"/>
  </bookViews>
  <sheets>
    <sheet name="OF RFE" sheetId="1" r:id="rId1"/>
    <sheet name="BOBINAGEM C1" sheetId="2" r:id="rId2"/>
    <sheet name="CONTROLE C1" sheetId="3" r:id="rId3"/>
    <sheet name="BOBINAGEM C2" sheetId="4" r:id="rId4"/>
    <sheet name="BOBINAGEM C3" sheetId="5" r:id="rId5"/>
    <sheet name="BOBINAGEM C4" sheetId="6" r:id="rId6"/>
    <sheet name="BOBINAGEM C5" sheetId="7" r:id="rId7"/>
    <sheet name="CONTROLE C2" sheetId="8" r:id="rId8"/>
    <sheet name="CONTROLE C3" sheetId="9" r:id="rId9"/>
    <sheet name="CONTROLE C4" sheetId="10" r:id="rId10"/>
    <sheet name="CONTROLE C5" sheetId="11" r:id="rId11"/>
  </sheets>
  <externalReferences>
    <externalReference r:id="rId12"/>
    <externalReference r:id="rId13"/>
    <externalReference r:id="rId14"/>
    <externalReference r:id="rId15"/>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1">'BOBINAGEM C1'!$B$2:$N$94</definedName>
    <definedName name="_xlnm.Print_Area" localSheetId="2">'CONTROLE C1'!$B$2:$R$27</definedName>
    <definedName name="_xlnm.Print_Area" localSheetId="0">'OF RFE'!$B$2:$N$74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D27" i="11" l="1"/>
  <c r="F26" i="11"/>
  <c r="D26" i="11"/>
  <c r="F25" i="11"/>
  <c r="D25" i="11"/>
  <c r="F23" i="11"/>
  <c r="D23" i="11"/>
  <c r="F22" i="11"/>
  <c r="D22" i="11"/>
  <c r="F20" i="11"/>
  <c r="D20" i="11"/>
  <c r="F19" i="11"/>
  <c r="D19" i="11"/>
  <c r="F17" i="11"/>
  <c r="D17" i="11"/>
  <c r="F16" i="11"/>
  <c r="D16" i="11"/>
  <c r="F14" i="11"/>
  <c r="D14" i="11"/>
  <c r="F13" i="11"/>
  <c r="D13" i="11"/>
  <c r="F11" i="11"/>
  <c r="D11" i="11"/>
  <c r="F10" i="11"/>
  <c r="D10" i="11"/>
  <c r="F8" i="11"/>
  <c r="D8" i="11"/>
  <c r="C8" i="11"/>
  <c r="C11" i="11" s="1"/>
  <c r="C14" i="11" s="1"/>
  <c r="C17" i="11" s="1"/>
  <c r="C20" i="11" s="1"/>
  <c r="C23" i="11" s="1"/>
  <c r="C26" i="11" s="1"/>
  <c r="F7" i="11"/>
  <c r="D7" i="11"/>
  <c r="C7" i="11"/>
  <c r="C10" i="11" s="1"/>
  <c r="C13" i="11" s="1"/>
  <c r="C16" i="11" s="1"/>
  <c r="C19" i="11" s="1"/>
  <c r="C22" i="11" s="1"/>
  <c r="C25" i="11" s="1"/>
  <c r="F6" i="11"/>
  <c r="D6" i="11"/>
  <c r="C6" i="11"/>
  <c r="Q3" i="11"/>
  <c r="D27" i="10"/>
  <c r="F26" i="10"/>
  <c r="D26" i="10"/>
  <c r="F25" i="10"/>
  <c r="D25" i="10"/>
  <c r="F23" i="10"/>
  <c r="D23" i="10"/>
  <c r="F22" i="10"/>
  <c r="D22" i="10"/>
  <c r="F20" i="10"/>
  <c r="D20" i="10"/>
  <c r="F19" i="10"/>
  <c r="D19" i="10"/>
  <c r="F17" i="10"/>
  <c r="D17" i="10"/>
  <c r="F16" i="10"/>
  <c r="D16" i="10"/>
  <c r="F14" i="10"/>
  <c r="D14" i="10"/>
  <c r="F13" i="10"/>
  <c r="D13" i="10"/>
  <c r="F11" i="10"/>
  <c r="D11" i="10"/>
  <c r="F10" i="10"/>
  <c r="D10" i="10"/>
  <c r="C10" i="10"/>
  <c r="C13" i="10" s="1"/>
  <c r="C16" i="10" s="1"/>
  <c r="C19" i="10" s="1"/>
  <c r="C22" i="10" s="1"/>
  <c r="C25" i="10" s="1"/>
  <c r="F8" i="10"/>
  <c r="D8" i="10"/>
  <c r="C8" i="10"/>
  <c r="C11" i="10" s="1"/>
  <c r="C14" i="10" s="1"/>
  <c r="C17" i="10" s="1"/>
  <c r="C20" i="10" s="1"/>
  <c r="C23" i="10" s="1"/>
  <c r="C26" i="10" s="1"/>
  <c r="F7" i="10"/>
  <c r="D7" i="10"/>
  <c r="C7" i="10"/>
  <c r="F6" i="10"/>
  <c r="D6" i="10"/>
  <c r="C6" i="10"/>
  <c r="Q3" i="10"/>
  <c r="D27" i="9"/>
  <c r="F26" i="9"/>
  <c r="D26" i="9"/>
  <c r="F25" i="9"/>
  <c r="D25" i="9"/>
  <c r="F23" i="9"/>
  <c r="D23" i="9"/>
  <c r="F22" i="9"/>
  <c r="D22" i="9"/>
  <c r="F20" i="9"/>
  <c r="D20" i="9"/>
  <c r="F19" i="9"/>
  <c r="D19" i="9"/>
  <c r="F17" i="9"/>
  <c r="D17" i="9"/>
  <c r="F16" i="9"/>
  <c r="D16" i="9"/>
  <c r="F14" i="9"/>
  <c r="D14" i="9"/>
  <c r="F13" i="9"/>
  <c r="D13" i="9"/>
  <c r="F11" i="9"/>
  <c r="D11" i="9"/>
  <c r="C11" i="9"/>
  <c r="C14" i="9" s="1"/>
  <c r="C17" i="9" s="1"/>
  <c r="C20" i="9" s="1"/>
  <c r="C23" i="9" s="1"/>
  <c r="C26" i="9" s="1"/>
  <c r="F10" i="9"/>
  <c r="D10" i="9"/>
  <c r="C10" i="9"/>
  <c r="C13" i="9" s="1"/>
  <c r="C16" i="9" s="1"/>
  <c r="C19" i="9" s="1"/>
  <c r="C22" i="9" s="1"/>
  <c r="C25" i="9" s="1"/>
  <c r="F8" i="9"/>
  <c r="D8" i="9"/>
  <c r="C8" i="9"/>
  <c r="F7" i="9"/>
  <c r="D7" i="9"/>
  <c r="C7" i="9"/>
  <c r="F6" i="9"/>
  <c r="D6" i="9"/>
  <c r="C6" i="9"/>
  <c r="Q3" i="9"/>
  <c r="D27" i="8"/>
  <c r="F26" i="8"/>
  <c r="D26" i="8"/>
  <c r="F25" i="8"/>
  <c r="D25" i="8"/>
  <c r="F23" i="8"/>
  <c r="D23" i="8"/>
  <c r="F22" i="8"/>
  <c r="D22" i="8"/>
  <c r="F20" i="8"/>
  <c r="D20" i="8"/>
  <c r="F19" i="8"/>
  <c r="D19" i="8"/>
  <c r="F17" i="8"/>
  <c r="D17" i="8"/>
  <c r="F16" i="8"/>
  <c r="D16" i="8"/>
  <c r="F14" i="8"/>
  <c r="D14" i="8"/>
  <c r="F13" i="8"/>
  <c r="D13" i="8"/>
  <c r="C13" i="8"/>
  <c r="C16" i="8" s="1"/>
  <c r="C19" i="8" s="1"/>
  <c r="C22" i="8" s="1"/>
  <c r="C25" i="8" s="1"/>
  <c r="F11" i="8"/>
  <c r="D11" i="8"/>
  <c r="C11" i="8"/>
  <c r="C14" i="8" s="1"/>
  <c r="C17" i="8" s="1"/>
  <c r="C20" i="8" s="1"/>
  <c r="C23" i="8" s="1"/>
  <c r="C26" i="8" s="1"/>
  <c r="F10" i="8"/>
  <c r="D10" i="8"/>
  <c r="F8" i="8"/>
  <c r="D8" i="8"/>
  <c r="C8" i="8"/>
  <c r="F7" i="8"/>
  <c r="D7" i="8"/>
  <c r="C7" i="8"/>
  <c r="C10" i="8" s="1"/>
  <c r="F6" i="8"/>
  <c r="D6" i="8"/>
  <c r="C6" i="8"/>
  <c r="Q3" i="8"/>
  <c r="G92" i="7"/>
  <c r="E92" i="7"/>
  <c r="G90" i="7"/>
  <c r="E90" i="7"/>
  <c r="J86" i="7"/>
  <c r="G81" i="7"/>
  <c r="E81" i="7"/>
  <c r="G79" i="7"/>
  <c r="E79" i="7"/>
  <c r="J75" i="7"/>
  <c r="G70" i="7"/>
  <c r="E70" i="7"/>
  <c r="G68" i="7"/>
  <c r="E68" i="7"/>
  <c r="J64" i="7"/>
  <c r="G59" i="7"/>
  <c r="E59" i="7"/>
  <c r="G57" i="7"/>
  <c r="E57" i="7"/>
  <c r="G48" i="7"/>
  <c r="E48" i="7"/>
  <c r="G46" i="7"/>
  <c r="E46" i="7"/>
  <c r="G37" i="7"/>
  <c r="E37" i="7"/>
  <c r="C37" i="7"/>
  <c r="C48" i="7" s="1"/>
  <c r="C59" i="7" s="1"/>
  <c r="C70" i="7" s="1"/>
  <c r="C81" i="7" s="1"/>
  <c r="C92" i="7" s="1"/>
  <c r="G35" i="7"/>
  <c r="E35" i="7"/>
  <c r="C35" i="7"/>
  <c r="C46" i="7" s="1"/>
  <c r="C57" i="7" s="1"/>
  <c r="C68" i="7" s="1"/>
  <c r="C79" i="7" s="1"/>
  <c r="C90" i="7" s="1"/>
  <c r="G26" i="7"/>
  <c r="E26" i="7"/>
  <c r="G24" i="7"/>
  <c r="E24" i="7"/>
  <c r="G22" i="7"/>
  <c r="F22" i="7"/>
  <c r="E22" i="7"/>
  <c r="N3" i="7"/>
  <c r="I3" i="7"/>
  <c r="G92" i="6"/>
  <c r="E92" i="6"/>
  <c r="G90" i="6"/>
  <c r="E90" i="6"/>
  <c r="J86" i="6"/>
  <c r="G81" i="6"/>
  <c r="E81" i="6"/>
  <c r="G79" i="6"/>
  <c r="E79" i="6"/>
  <c r="J75" i="6"/>
  <c r="G70" i="6"/>
  <c r="E70" i="6"/>
  <c r="G68" i="6"/>
  <c r="E68" i="6"/>
  <c r="J64" i="6"/>
  <c r="G59" i="6"/>
  <c r="E59" i="6"/>
  <c r="C59" i="6"/>
  <c r="C70" i="6" s="1"/>
  <c r="C81" i="6" s="1"/>
  <c r="C92" i="6" s="1"/>
  <c r="G57" i="6"/>
  <c r="E57" i="6"/>
  <c r="J53" i="6"/>
  <c r="G48" i="6"/>
  <c r="E48" i="6"/>
  <c r="C48" i="6"/>
  <c r="G46" i="6"/>
  <c r="E46" i="6"/>
  <c r="G37" i="6"/>
  <c r="E37" i="6"/>
  <c r="C37" i="6"/>
  <c r="G35" i="6"/>
  <c r="E35" i="6"/>
  <c r="C35" i="6"/>
  <c r="C46" i="6" s="1"/>
  <c r="C57" i="6" s="1"/>
  <c r="C68" i="6" s="1"/>
  <c r="C79" i="6" s="1"/>
  <c r="C90" i="6" s="1"/>
  <c r="G26" i="6"/>
  <c r="E26" i="6"/>
  <c r="G24" i="6"/>
  <c r="E24" i="6"/>
  <c r="F22" i="6"/>
  <c r="G22" i="6" s="1"/>
  <c r="E22" i="6"/>
  <c r="N3" i="6"/>
  <c r="I3" i="6"/>
  <c r="G92" i="5"/>
  <c r="E92" i="5"/>
  <c r="C92" i="5"/>
  <c r="G90" i="5"/>
  <c r="E90" i="5"/>
  <c r="J86" i="5"/>
  <c r="G81" i="5"/>
  <c r="E81" i="5"/>
  <c r="G79" i="5"/>
  <c r="E79" i="5"/>
  <c r="J75" i="5"/>
  <c r="G70" i="5"/>
  <c r="E70" i="5"/>
  <c r="G68" i="5"/>
  <c r="E68" i="5"/>
  <c r="J64" i="5"/>
  <c r="G59" i="5"/>
  <c r="E59" i="5"/>
  <c r="G57" i="5"/>
  <c r="E57" i="5"/>
  <c r="C57" i="5"/>
  <c r="C68" i="5" s="1"/>
  <c r="C79" i="5" s="1"/>
  <c r="C90" i="5" s="1"/>
  <c r="J53" i="5"/>
  <c r="G48" i="5"/>
  <c r="E48" i="5"/>
  <c r="C48" i="5"/>
  <c r="C59" i="5" s="1"/>
  <c r="C70" i="5" s="1"/>
  <c r="C81" i="5" s="1"/>
  <c r="G46" i="5"/>
  <c r="E46" i="5"/>
  <c r="C46" i="5"/>
  <c r="G37" i="5"/>
  <c r="E37" i="5"/>
  <c r="C37" i="5"/>
  <c r="G35" i="5"/>
  <c r="E35" i="5"/>
  <c r="C35" i="5"/>
  <c r="G26" i="5"/>
  <c r="E26" i="5"/>
  <c r="G24" i="5"/>
  <c r="E24" i="5"/>
  <c r="F22" i="5"/>
  <c r="G22" i="5" s="1"/>
  <c r="E22" i="5"/>
  <c r="N3" i="5"/>
  <c r="I3" i="5"/>
  <c r="G92" i="4"/>
  <c r="E92" i="4"/>
  <c r="G90" i="4"/>
  <c r="E90" i="4"/>
  <c r="C90" i="4"/>
  <c r="J86" i="4"/>
  <c r="G81" i="4"/>
  <c r="E81" i="4"/>
  <c r="G79" i="4"/>
  <c r="E79" i="4"/>
  <c r="J75" i="4"/>
  <c r="G70" i="4"/>
  <c r="E70" i="4"/>
  <c r="G68" i="4"/>
  <c r="E68" i="4"/>
  <c r="J64" i="4"/>
  <c r="G59" i="4"/>
  <c r="E59" i="4"/>
  <c r="G57" i="4"/>
  <c r="E57" i="4"/>
  <c r="J53" i="4"/>
  <c r="G48" i="4"/>
  <c r="E48" i="4"/>
  <c r="G46" i="4"/>
  <c r="E46" i="4"/>
  <c r="C46" i="4"/>
  <c r="C57" i="4" s="1"/>
  <c r="C68" i="4" s="1"/>
  <c r="C79" i="4" s="1"/>
  <c r="G37" i="4"/>
  <c r="E37" i="4"/>
  <c r="C37" i="4"/>
  <c r="C48" i="4" s="1"/>
  <c r="C59" i="4" s="1"/>
  <c r="C70" i="4" s="1"/>
  <c r="C81" i="4" s="1"/>
  <c r="C92" i="4" s="1"/>
  <c r="G35" i="4"/>
  <c r="E35" i="4"/>
  <c r="C35" i="4"/>
  <c r="G26" i="4"/>
  <c r="E26" i="4"/>
  <c r="G24" i="4"/>
  <c r="E24" i="4"/>
  <c r="F22" i="4"/>
  <c r="N3" i="4"/>
  <c r="I3" i="4"/>
  <c r="D27" i="3"/>
  <c r="F26" i="3"/>
  <c r="D26" i="3"/>
  <c r="F25" i="3"/>
  <c r="D25" i="3"/>
  <c r="F23" i="3"/>
  <c r="D23" i="3"/>
  <c r="F22" i="3"/>
  <c r="D22" i="3"/>
  <c r="F20" i="3"/>
  <c r="D20" i="3"/>
  <c r="F19" i="3"/>
  <c r="D19" i="3"/>
  <c r="F17" i="3"/>
  <c r="D17" i="3"/>
  <c r="F16" i="3"/>
  <c r="D16" i="3"/>
  <c r="F14" i="3"/>
  <c r="D14" i="3"/>
  <c r="F13" i="3"/>
  <c r="D13" i="3"/>
  <c r="F11" i="3"/>
  <c r="D11" i="3"/>
  <c r="F10" i="3"/>
  <c r="D10" i="3"/>
  <c r="C10" i="3"/>
  <c r="C13" i="3" s="1"/>
  <c r="C16" i="3" s="1"/>
  <c r="C19" i="3" s="1"/>
  <c r="C22" i="3" s="1"/>
  <c r="C25" i="3" s="1"/>
  <c r="F8" i="3"/>
  <c r="D8" i="3"/>
  <c r="C8" i="3"/>
  <c r="C11" i="3" s="1"/>
  <c r="C14" i="3" s="1"/>
  <c r="C17" i="3" s="1"/>
  <c r="C20" i="3" s="1"/>
  <c r="C23" i="3" s="1"/>
  <c r="C26" i="3" s="1"/>
  <c r="F7" i="3"/>
  <c r="D7" i="3"/>
  <c r="C7" i="3"/>
  <c r="F6" i="3"/>
  <c r="D6" i="3"/>
  <c r="C6" i="3"/>
  <c r="Q3" i="3"/>
  <c r="G92" i="2"/>
  <c r="E92" i="2"/>
  <c r="G90" i="2"/>
  <c r="E90" i="2"/>
  <c r="J86" i="2"/>
  <c r="G81" i="2"/>
  <c r="E81" i="2"/>
  <c r="G79" i="2"/>
  <c r="E79" i="2"/>
  <c r="J75" i="2"/>
  <c r="G70" i="2"/>
  <c r="E70" i="2"/>
  <c r="G68" i="2"/>
  <c r="E68" i="2"/>
  <c r="J64" i="2"/>
  <c r="G59" i="2"/>
  <c r="E59" i="2"/>
  <c r="G57" i="2"/>
  <c r="E57" i="2"/>
  <c r="G48" i="2"/>
  <c r="E48" i="2"/>
  <c r="C48" i="2"/>
  <c r="C59" i="2" s="1"/>
  <c r="C70" i="2" s="1"/>
  <c r="C81" i="2" s="1"/>
  <c r="C92" i="2" s="1"/>
  <c r="G46" i="2"/>
  <c r="E46" i="2"/>
  <c r="C46" i="2"/>
  <c r="C57" i="2" s="1"/>
  <c r="C68" i="2" s="1"/>
  <c r="C79" i="2" s="1"/>
  <c r="C90" i="2" s="1"/>
  <c r="G37" i="2"/>
  <c r="E37" i="2"/>
  <c r="C37" i="2"/>
  <c r="G35" i="2"/>
  <c r="E35" i="2"/>
  <c r="C35" i="2"/>
  <c r="G26" i="2"/>
  <c r="E26" i="2"/>
  <c r="G24" i="2"/>
  <c r="E24" i="2"/>
  <c r="F22" i="2"/>
  <c r="G22" i="2" s="1"/>
  <c r="E22" i="2"/>
  <c r="N3" i="2"/>
  <c r="I3" i="2"/>
  <c r="N69" i="1"/>
  <c r="G34" i="1"/>
  <c r="K20" i="1"/>
  <c r="K14" i="1"/>
  <c r="I14" i="1"/>
  <c r="E9" i="1"/>
  <c r="H3" i="1"/>
  <c r="E22" i="4" l="1"/>
  <c r="G22" i="4"/>
</calcChain>
</file>

<file path=xl/sharedStrings.xml><?xml version="1.0" encoding="utf-8"?>
<sst xmlns="http://schemas.openxmlformats.org/spreadsheetml/2006/main" count="1012" uniqueCount="227">
  <si>
    <t>Ordem de Fabricação</t>
  </si>
  <si>
    <t>Emitido</t>
  </si>
  <si>
    <t>OF</t>
  </si>
  <si>
    <t>None</t>
  </si>
  <si>
    <t xml:space="preserve">Peso cruzeta: </t>
  </si>
  <si>
    <t>RFE</t>
  </si>
  <si>
    <t>Cód</t>
  </si>
  <si>
    <t>RT39010153</t>
  </si>
  <si>
    <t xml:space="preserve">Peso fibra + resina: </t>
  </si>
  <si>
    <t>Revisão</t>
  </si>
  <si>
    <t>00</t>
  </si>
  <si>
    <t xml:space="preserve">Peso fios: </t>
  </si>
  <si>
    <t xml:space="preserve">Peso espacadores: </t>
  </si>
  <si>
    <t>Código PI:</t>
  </si>
  <si>
    <t>Item:</t>
  </si>
  <si>
    <t>1</t>
  </si>
  <si>
    <t xml:space="preserve">Peso aneis: </t>
  </si>
  <si>
    <t>Peso coroa:</t>
  </si>
  <si>
    <t>Cliente</t>
  </si>
  <si>
    <t>Número de Série</t>
  </si>
  <si>
    <t>Tipo</t>
  </si>
  <si>
    <t>Quantidade</t>
  </si>
  <si>
    <t>Peso</t>
  </si>
  <si>
    <t>Peso madeira:</t>
  </si>
  <si>
    <t>RIMA</t>
  </si>
  <si>
    <t>6</t>
  </si>
  <si>
    <t xml:space="preserve">Peso metalon: </t>
  </si>
  <si>
    <t xml:space="preserve">Peso embalagem: </t>
  </si>
  <si>
    <t>Aspectos Construtivos</t>
  </si>
  <si>
    <t xml:space="preserve">Peso reator: </t>
  </si>
  <si>
    <t xml:space="preserve">Peso reator + gabarito: </t>
  </si>
  <si>
    <t>Diâmetro externo</t>
  </si>
  <si>
    <t>Diâmetro interno</t>
  </si>
  <si>
    <t xml:space="preserve">Altura </t>
  </si>
  <si>
    <t>Desenho</t>
  </si>
  <si>
    <t>Desenho cruzeta</t>
  </si>
  <si>
    <t>Olhal</t>
  </si>
  <si>
    <t xml:space="preserve">Peso bruto: </t>
  </si>
  <si>
    <t>1531.9</t>
  </si>
  <si>
    <t>1200</t>
  </si>
  <si>
    <t>Não</t>
  </si>
  <si>
    <t>Tubo</t>
  </si>
  <si>
    <t>N° Braços</t>
  </si>
  <si>
    <t>Cód sapata</t>
  </si>
  <si>
    <t>Cód pedestal</t>
  </si>
  <si>
    <t>Cód cruzeta</t>
  </si>
  <si>
    <t>Núm de cilindros</t>
  </si>
  <si>
    <t>BUSCAR</t>
  </si>
  <si>
    <t xml:space="preserve">Tela </t>
  </si>
  <si>
    <t>Cor</t>
  </si>
  <si>
    <t>Pintar logo</t>
  </si>
  <si>
    <t>Placa do reator</t>
  </si>
  <si>
    <t>Isoladores</t>
  </si>
  <si>
    <t>Núm de espaçadores</t>
  </si>
  <si>
    <t>Sim</t>
  </si>
  <si>
    <t>Munsell N6.5</t>
  </si>
  <si>
    <t>Inox</t>
  </si>
  <si>
    <t>Gabarito</t>
  </si>
  <si>
    <t>Qtd madeira</t>
  </si>
  <si>
    <t>Comp madeira</t>
  </si>
  <si>
    <t>Largura madeira</t>
  </si>
  <si>
    <t>Altura madeira</t>
  </si>
  <si>
    <t>Madeira</t>
  </si>
  <si>
    <t>Qtd metalon</t>
  </si>
  <si>
    <t>Comp metalon (T)</t>
  </si>
  <si>
    <t>Largura metalon</t>
  </si>
  <si>
    <t>Altura metalon</t>
  </si>
  <si>
    <t>Distância entre furos (E)</t>
  </si>
  <si>
    <t>Metalon</t>
  </si>
  <si>
    <t>Dist entre anéis</t>
  </si>
  <si>
    <t>Qtd anéis</t>
  </si>
  <si>
    <t>Perfil anel</t>
  </si>
  <si>
    <t>Diâmetro interno anel</t>
  </si>
  <si>
    <t>Anéis</t>
  </si>
  <si>
    <t>Altura Cruzeta</t>
  </si>
  <si>
    <t>Diâmetro de fundação (mm):</t>
  </si>
  <si>
    <t>Fazer casca</t>
  </si>
  <si>
    <t>Peso total 
(Reator + Gabarito)</t>
  </si>
  <si>
    <t xml:space="preserve">76.2 </t>
  </si>
  <si>
    <t>Embalagem</t>
  </si>
  <si>
    <t xml:space="preserve">Nº de embalagens </t>
  </si>
  <si>
    <t>Posição</t>
  </si>
  <si>
    <t>Peso bruto</t>
  </si>
  <si>
    <t>Vertical</t>
  </si>
  <si>
    <t>Comp:</t>
  </si>
  <si>
    <t>cm</t>
  </si>
  <si>
    <t>Larg:</t>
  </si>
  <si>
    <t>Alt:</t>
  </si>
  <si>
    <t>Cód embalagem:</t>
  </si>
  <si>
    <t>Observações</t>
  </si>
  <si>
    <t>H/H=</t>
  </si>
  <si>
    <t>Coroa de perfil - Híbrido</t>
  </si>
  <si>
    <t>Perfil</t>
  </si>
  <si>
    <t>Calço</t>
  </si>
  <si>
    <t>Colunas</t>
  </si>
  <si>
    <t>Espiras</t>
  </si>
  <si>
    <t>Ordem de Fabricação - Superior &amp; Inferior</t>
  </si>
  <si>
    <t>Código</t>
  </si>
  <si>
    <t>Cilindro 1</t>
  </si>
  <si>
    <t>Espaçadores</t>
  </si>
  <si>
    <t>Peso de fio</t>
  </si>
  <si>
    <t xml:space="preserve">FIO </t>
  </si>
  <si>
    <t>Diametro isol.</t>
  </si>
  <si>
    <t>Nº de fios axiais</t>
  </si>
  <si>
    <t>Isolamento</t>
  </si>
  <si>
    <t>Roving</t>
  </si>
  <si>
    <t>Altura do anel</t>
  </si>
  <si>
    <t>6.0</t>
  </si>
  <si>
    <t>4.359</t>
  </si>
  <si>
    <t>Teonex</t>
  </si>
  <si>
    <t>RTR/RR</t>
  </si>
  <si>
    <t>Diametro do gabarito</t>
  </si>
  <si>
    <t>Diametro fio isolado</t>
  </si>
  <si>
    <t>Diametro fio nú</t>
  </si>
  <si>
    <t>4.115</t>
  </si>
  <si>
    <t>Bobinagem</t>
  </si>
  <si>
    <t>CAMADA 1</t>
  </si>
  <si>
    <t>Controle</t>
  </si>
  <si>
    <t>Medidas</t>
  </si>
  <si>
    <t>Axial</t>
  </si>
  <si>
    <t>Inferior</t>
  </si>
  <si>
    <t>94.83333</t>
  </si>
  <si>
    <t>Superior</t>
  </si>
  <si>
    <t>Distribuição de fios</t>
  </si>
  <si>
    <t>Min</t>
  </si>
  <si>
    <t>Ideal</t>
  </si>
  <si>
    <t>Max</t>
  </si>
  <si>
    <t>Fibra V. interna</t>
  </si>
  <si>
    <t>Braço</t>
  </si>
  <si>
    <t>Altura da camada</t>
  </si>
  <si>
    <t>Perimetro</t>
  </si>
  <si>
    <t>CAMADA 2</t>
  </si>
  <si>
    <t>93.16667</t>
  </si>
  <si>
    <t>CAMADA 3</t>
  </si>
  <si>
    <t>91.66667</t>
  </si>
  <si>
    <t>CAMADA 4</t>
  </si>
  <si>
    <t>90.33333</t>
  </si>
  <si>
    <t>CAMADA 5</t>
  </si>
  <si>
    <t>Diam fio isolado:</t>
  </si>
  <si>
    <t>Diam fio nú:</t>
  </si>
  <si>
    <t>Orientação</t>
  </si>
  <si>
    <t>CAMADA 6</t>
  </si>
  <si>
    <t>CAMADA 7</t>
  </si>
  <si>
    <t>Ø</t>
  </si>
  <si>
    <t>AWG</t>
  </si>
  <si>
    <t>tolerancia</t>
  </si>
  <si>
    <t>%</t>
  </si>
  <si>
    <t>CLIENTE:</t>
  </si>
  <si>
    <t>OC.</t>
  </si>
  <si>
    <t>Quant.:</t>
  </si>
  <si>
    <t>TIPO:</t>
  </si>
  <si>
    <t>Data</t>
  </si>
  <si>
    <t>CILINDRO 1</t>
  </si>
  <si>
    <t>CAM 1</t>
  </si>
  <si>
    <t>MÍNIMA</t>
  </si>
  <si>
    <t>IDEAL</t>
  </si>
  <si>
    <t>MÁXIMA</t>
  </si>
  <si>
    <t>None-101, Cilindro 1</t>
  </si>
  <si>
    <t>None-102, Cilindro 1</t>
  </si>
  <si>
    <t>None-103, Cilindro 1</t>
  </si>
  <si>
    <t>None-104, Cilindro 1</t>
  </si>
  <si>
    <t>None-105, Cilindro 1</t>
  </si>
  <si>
    <t>None-106, Cilindro 1</t>
  </si>
  <si>
    <t>CAM 2</t>
  </si>
  <si>
    <t>CAM 3</t>
  </si>
  <si>
    <t>CAM 4</t>
  </si>
  <si>
    <t>CAM 5</t>
  </si>
  <si>
    <t>CAM 6</t>
  </si>
  <si>
    <t>CAM 7</t>
  </si>
  <si>
    <t>Rev. 0          Emitido: RQS           Data:</t>
  </si>
  <si>
    <t>Operador:</t>
  </si>
  <si>
    <t>Cilindro 2</t>
  </si>
  <si>
    <t>5.5</t>
  </si>
  <si>
    <t>4.612</t>
  </si>
  <si>
    <t>RR/RR</t>
  </si>
  <si>
    <t>Diâmetro interno do cilindro</t>
  </si>
  <si>
    <t>4.368</t>
  </si>
  <si>
    <t>83.83333</t>
  </si>
  <si>
    <t>82.83333</t>
  </si>
  <si>
    <t>82</t>
  </si>
  <si>
    <t>Cilindro 3</t>
  </si>
  <si>
    <t>5.0</t>
  </si>
  <si>
    <t>4.864</t>
  </si>
  <si>
    <t>4.62</t>
  </si>
  <si>
    <t>78.16667</t>
  </si>
  <si>
    <t>77.66667</t>
  </si>
  <si>
    <t>77.16667</t>
  </si>
  <si>
    <t>Cilindro 4</t>
  </si>
  <si>
    <t>4.5</t>
  </si>
  <si>
    <t>5.149</t>
  </si>
  <si>
    <t>4.905</t>
  </si>
  <si>
    <t>76.16667</t>
  </si>
  <si>
    <t>75.83333</t>
  </si>
  <si>
    <t>Cilindro 5</t>
  </si>
  <si>
    <t>RR/RTR</t>
  </si>
  <si>
    <t>76.33333</t>
  </si>
  <si>
    <t>76.5</t>
  </si>
  <si>
    <t>77</t>
  </si>
  <si>
    <t>77.5</t>
  </si>
  <si>
    <t>CILINDRO 2</t>
  </si>
  <si>
    <t>None-101, Cilindro 2</t>
  </si>
  <si>
    <t>None-102, Cilindro 2</t>
  </si>
  <si>
    <t>None-103, Cilindro 2</t>
  </si>
  <si>
    <t>None-104, Cilindro 2</t>
  </si>
  <si>
    <t>None-105, Cilindro 2</t>
  </si>
  <si>
    <t>None-106, Cilindro 2</t>
  </si>
  <si>
    <t>CILINDRO 3</t>
  </si>
  <si>
    <t>None-101, Cilindro 3</t>
  </si>
  <si>
    <t>None-102, Cilindro 3</t>
  </si>
  <si>
    <t>None-103, Cilindro 3</t>
  </si>
  <si>
    <t>None-104, Cilindro 3</t>
  </si>
  <si>
    <t>None-105, Cilindro 3</t>
  </si>
  <si>
    <t>None-106, Cilindro 3</t>
  </si>
  <si>
    <t>CILINDRO 4</t>
  </si>
  <si>
    <t>None-101, Cilindro 4</t>
  </si>
  <si>
    <t>None-102, Cilindro 4</t>
  </si>
  <si>
    <t>None-103, Cilindro 4</t>
  </si>
  <si>
    <t>None-104, Cilindro 4</t>
  </si>
  <si>
    <t>None-105, Cilindro 4</t>
  </si>
  <si>
    <t>None-106, Cilindro 4</t>
  </si>
  <si>
    <t>CILINDRO 5</t>
  </si>
  <si>
    <t>None-101, Cilindro 5</t>
  </si>
  <si>
    <t>None-102, Cilindro 5</t>
  </si>
  <si>
    <t>None-103, Cilindro 5</t>
  </si>
  <si>
    <t>None-104, Cilindro 5</t>
  </si>
  <si>
    <t>None-105, Cilindro 5</t>
  </si>
  <si>
    <t>None-106, Cilindro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</si>
</sst>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4" formatCode="_-&quot;R$&quot;\ * #,##0.00_-;\-&quot;R$&quot;\ * #,##0.00_-;_-&quot;R$&quot;\ * &quot;-&quot;??_-;_-@_-"/>
    <numFmt numFmtId="43" formatCode="_-* #,##0.00_-;\-* #,##0.00_-;_-* &quot;-&quot;??_-;_-@_-"/>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43" x14ac:knownFonts="1">
    <font>
      <sz val="11"/>
      <color theme="1"/>
      <name val="Calibri"/>
      <family val="2"/>
      <scheme val="minor"/>
    </font>
    <font>
      <sz val="11"/>
      <color theme="1"/>
      <name val="Calibri"/>
      <family val="2"/>
      <scheme val="minor"/>
    </font>
    <font>
      <sz val="10"/>
      <name val="Arial"/>
      <family val="2"/>
    </font>
    <font>
      <b/>
      <sz val="10"/>
      <name val="Arial"/>
      <family val="2"/>
    </font>
    <font>
      <b/>
      <sz val="11"/>
      <color theme="0"/>
      <name val="Arial"/>
      <family val="2"/>
    </font>
    <font>
      <b/>
      <sz val="10"/>
      <color theme="3"/>
      <name val="Arial"/>
      <family val="2"/>
    </font>
    <font>
      <b/>
      <sz val="10"/>
      <color theme="0"/>
      <name val="Arial"/>
      <family val="2"/>
    </font>
    <font>
      <sz val="12"/>
      <name val="Arial"/>
      <family val="2"/>
    </font>
    <font>
      <sz val="10"/>
      <color theme="1"/>
      <name val="Arial"/>
      <family val="2"/>
    </font>
    <font>
      <sz val="9"/>
      <name val="Arial"/>
      <family val="2"/>
    </font>
    <font>
      <b/>
      <sz val="11"/>
      <color theme="0"/>
      <name val="Calibri"/>
      <family val="2"/>
      <scheme val="minor"/>
    </font>
    <font>
      <sz val="11"/>
      <color theme="0"/>
      <name val="Calibri"/>
      <family val="2"/>
      <scheme val="minor"/>
    </font>
    <font>
      <sz val="8"/>
      <name val="Courier New"/>
      <family val="3"/>
    </font>
    <font>
      <sz val="11"/>
      <name val="Arial"/>
      <family val="2"/>
    </font>
    <font>
      <sz val="10"/>
      <color theme="0"/>
      <name val="Arial"/>
      <family val="2"/>
    </font>
    <font>
      <b/>
      <i/>
      <sz val="12"/>
      <color theme="3"/>
      <name val="Arial"/>
      <family val="2"/>
    </font>
    <font>
      <b/>
      <sz val="12"/>
      <color rgb="FF002060"/>
      <name val="Arial"/>
      <family val="2"/>
    </font>
    <font>
      <sz val="10"/>
      <color rgb="FF002060"/>
      <name val="Arial"/>
      <family val="2"/>
    </font>
    <font>
      <b/>
      <sz val="10"/>
      <color rgb="FF002060"/>
      <name val="Arial"/>
      <family val="2"/>
    </font>
    <font>
      <sz val="10"/>
      <name val="Courier"/>
      <family val="3"/>
    </font>
    <font>
      <b/>
      <u/>
      <sz val="10"/>
      <name val="Arial"/>
      <family val="2"/>
    </font>
    <font>
      <sz val="10"/>
      <color indexed="12"/>
      <name val="Arial"/>
      <family val="2"/>
    </font>
    <font>
      <b/>
      <i/>
      <sz val="10"/>
      <name val="Arial"/>
      <family val="2"/>
    </font>
    <font>
      <b/>
      <sz val="11"/>
      <color rgb="FF002060"/>
      <name val="Calibri"/>
      <family val="2"/>
      <scheme val="minor"/>
    </font>
    <font>
      <b/>
      <sz val="12"/>
      <color theme="3" tint="-0.249977111117893"/>
      <name val="Arial"/>
      <family val="2"/>
    </font>
    <font>
      <sz val="12"/>
      <color theme="3" tint="-0.249977111117893"/>
      <name val="Arial"/>
      <family val="2"/>
    </font>
    <font>
      <b/>
      <sz val="12"/>
      <color theme="1"/>
      <name val="Arial"/>
      <family val="2"/>
    </font>
    <font>
      <b/>
      <sz val="14"/>
      <color theme="1"/>
      <name val="Calibri"/>
      <family val="2"/>
    </font>
    <font>
      <b/>
      <sz val="9"/>
      <color theme="0"/>
      <name val="Arial"/>
      <family val="2"/>
    </font>
    <font>
      <sz val="13"/>
      <name val="Arial"/>
      <family val="2"/>
    </font>
    <font>
      <i/>
      <sz val="12"/>
      <name val="Arial"/>
      <family val="2"/>
    </font>
    <font>
      <b/>
      <i/>
      <sz val="12"/>
      <name val="Arial"/>
      <family val="2"/>
    </font>
    <font>
      <sz val="12"/>
      <color theme="3"/>
      <name val="Arial"/>
      <family val="2"/>
    </font>
    <font>
      <sz val="10"/>
      <color theme="3"/>
      <name val="Arial"/>
      <family val="2"/>
    </font>
    <font>
      <sz val="11"/>
      <color rgb="FF00FFFF"/>
      <name val="Calibri"/>
      <family val="2"/>
      <scheme val="minor"/>
    </font>
    <font>
      <sz val="6"/>
      <color indexed="8"/>
      <name val="Courier New"/>
      <family val="2"/>
    </font>
    <font>
      <sz val="18"/>
      <color theme="3"/>
      <name val="Cambria"/>
      <family val="2"/>
      <scheme val="major"/>
    </font>
    <font>
      <sz val="11"/>
      <color rgb="FF9C5700"/>
      <name val="Calibri"/>
      <family val="2"/>
      <scheme val="minor"/>
    </font>
    <font>
      <sz val="11"/>
      <name val="Calibri"/>
      <family val="2"/>
      <scheme val="minor"/>
    </font>
    <font>
      <sz val="16"/>
      <name val="Arial"/>
      <family val="2"/>
    </font>
    <font>
      <b/>
      <sz val="12"/>
      <color theme="3"/>
      <name val="Arial"/>
      <family val="2"/>
    </font>
    <font>
      <b/>
      <sz val="12"/>
      <color rgb="FFFF0000"/>
      <name val="Arial"/>
      <family val="2"/>
    </font>
    <font>
      <sz val="11"/>
      <color theme="1"/>
      <name val="Arial"/>
      <family val="2"/>
    </font>
  </fonts>
  <fills count="2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6"/>
        <bgColor indexed="64"/>
      </patternFill>
    </fill>
    <fill>
      <patternFill patternType="solid">
        <fgColor theme="0" tint="-0.14999847407452621"/>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2"/>
        <bgColor indexed="64"/>
      </patternFill>
    </fill>
  </fills>
  <borders count="43">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s>
  <cellStyleXfs count="29">
    <xf numFmtId="0" fontId="0" fillId="0" borderId="0"/>
    <xf numFmtId="0" fontId="2" fillId="0" borderId="0"/>
    <xf numFmtId="9" fontId="2" fillId="0" borderId="0"/>
    <xf numFmtId="0" fontId="2" fillId="0" borderId="0"/>
    <xf numFmtId="0" fontId="12" fillId="0" borderId="0"/>
    <xf numFmtId="0" fontId="2" fillId="0" borderId="0"/>
    <xf numFmtId="179" fontId="2" fillId="0" borderId="0"/>
    <xf numFmtId="9" fontId="2" fillId="0" borderId="0"/>
    <xf numFmtId="43" fontId="2" fillId="0" borderId="0"/>
    <xf numFmtId="164" fontId="19" fillId="0" borderId="0"/>
    <xf numFmtId="0" fontId="35" fillId="0" borderId="0"/>
    <xf numFmtId="180" fontId="1" fillId="0" borderId="0"/>
    <xf numFmtId="0" fontId="36" fillId="0" borderId="0"/>
    <xf numFmtId="0" fontId="37" fillId="5" borderId="0"/>
    <xf numFmtId="0" fontId="1" fillId="6" borderId="0"/>
    <xf numFmtId="0" fontId="1" fillId="7" borderId="0"/>
    <xf numFmtId="0" fontId="1" fillId="8" borderId="0"/>
    <xf numFmtId="0" fontId="1" fillId="9" borderId="0"/>
    <xf numFmtId="0" fontId="1" fillId="10" borderId="0"/>
    <xf numFmtId="0" fontId="1" fillId="11" borderId="0"/>
    <xf numFmtId="43" fontId="2" fillId="0" borderId="0"/>
    <xf numFmtId="180" fontId="1" fillId="0" borderId="0"/>
    <xf numFmtId="43" fontId="2" fillId="0" borderId="0"/>
    <xf numFmtId="43" fontId="2" fillId="0" borderId="0"/>
    <xf numFmtId="43" fontId="2" fillId="0" borderId="0"/>
    <xf numFmtId="44" fontId="1" fillId="0" borderId="0"/>
    <xf numFmtId="43" fontId="2" fillId="0" borderId="0"/>
    <xf numFmtId="44" fontId="1" fillId="0" borderId="0"/>
    <xf numFmtId="43" fontId="2" fillId="0" borderId="0"/>
  </cellStyleXfs>
  <cellXfs count="371">
    <xf numFmtId="0" fontId="0" fillId="0" borderId="0" xfId="0"/>
    <xf numFmtId="164" fontId="2" fillId="0" borderId="0" xfId="9" applyFont="1"/>
    <xf numFmtId="164" fontId="9" fillId="0" borderId="0" xfId="9" applyFont="1"/>
    <xf numFmtId="164" fontId="2" fillId="2" borderId="0" xfId="9" applyFont="1" applyFill="1" applyAlignment="1">
      <alignment vertical="center"/>
    </xf>
    <xf numFmtId="164" fontId="13" fillId="2" borderId="0" xfId="9" applyFont="1" applyFill="1" applyAlignment="1">
      <alignment vertical="center"/>
    </xf>
    <xf numFmtId="165" fontId="24" fillId="3" borderId="10" xfId="9" applyNumberFormat="1" applyFont="1" applyFill="1" applyBorder="1" applyAlignment="1">
      <alignment horizontal="center" vertical="center"/>
    </xf>
    <xf numFmtId="166" fontId="25" fillId="3" borderId="10" xfId="9" applyNumberFormat="1" applyFont="1" applyFill="1" applyBorder="1" applyAlignment="1">
      <alignment horizontal="center" vertical="center"/>
    </xf>
    <xf numFmtId="164" fontId="26" fillId="13" borderId="10" xfId="9" applyFont="1" applyFill="1" applyBorder="1" applyAlignment="1">
      <alignment horizontal="center" vertical="center"/>
    </xf>
    <xf numFmtId="164" fontId="27" fillId="13" borderId="10" xfId="9" applyFont="1" applyFill="1" applyBorder="1" applyAlignment="1">
      <alignment horizontal="center" vertical="center"/>
    </xf>
    <xf numFmtId="164" fontId="7" fillId="2" borderId="0" xfId="9" applyFont="1" applyFill="1" applyAlignment="1">
      <alignment vertical="center"/>
    </xf>
    <xf numFmtId="164" fontId="29" fillId="2" borderId="0" xfId="9" applyFont="1" applyFill="1" applyAlignment="1">
      <alignment vertical="center"/>
    </xf>
    <xf numFmtId="164" fontId="19" fillId="3" borderId="0" xfId="9" applyFill="1"/>
    <xf numFmtId="164" fontId="14" fillId="3" borderId="14" xfId="9" applyFont="1" applyFill="1" applyBorder="1" applyAlignment="1">
      <alignment vertical="center"/>
    </xf>
    <xf numFmtId="164" fontId="14" fillId="3" borderId="15" xfId="9" applyFont="1" applyFill="1" applyBorder="1" applyAlignment="1">
      <alignment vertical="center"/>
    </xf>
    <xf numFmtId="164" fontId="2" fillId="3" borderId="15" xfId="9" applyFont="1" applyFill="1" applyBorder="1" applyAlignment="1">
      <alignment vertical="center"/>
    </xf>
    <xf numFmtId="164" fontId="2" fillId="3" borderId="16" xfId="9" applyFont="1" applyFill="1" applyBorder="1" applyAlignment="1">
      <alignment vertical="center"/>
    </xf>
    <xf numFmtId="167" fontId="2" fillId="3" borderId="11" xfId="9" applyNumberFormat="1" applyFont="1" applyFill="1" applyBorder="1" applyAlignment="1">
      <alignment horizontal="left" vertical="center"/>
    </xf>
    <xf numFmtId="0" fontId="6" fillId="3" borderId="18" xfId="9" applyNumberFormat="1" applyFont="1" applyFill="1" applyBorder="1" applyAlignment="1">
      <alignment horizontal="center" vertical="center"/>
    </xf>
    <xf numFmtId="2" fontId="6" fillId="3" borderId="19" xfId="9" applyNumberFormat="1" applyFont="1" applyFill="1" applyBorder="1" applyAlignment="1">
      <alignment horizontal="center" vertical="center"/>
    </xf>
    <xf numFmtId="0" fontId="14" fillId="3" borderId="19" xfId="9" applyNumberFormat="1" applyFont="1" applyFill="1" applyBorder="1" applyAlignment="1">
      <alignment horizontal="center" vertical="center"/>
    </xf>
    <xf numFmtId="0" fontId="2" fillId="3" borderId="19" xfId="9" applyNumberFormat="1" applyFont="1" applyFill="1" applyBorder="1" applyAlignment="1">
      <alignment horizontal="center" vertical="center"/>
    </xf>
    <xf numFmtId="1" fontId="2" fillId="3" borderId="20" xfId="9" applyNumberFormat="1" applyFont="1" applyFill="1" applyBorder="1" applyAlignment="1">
      <alignment horizontal="center" vertical="center"/>
    </xf>
    <xf numFmtId="0" fontId="2" fillId="3" borderId="21" xfId="9" applyNumberFormat="1" applyFont="1" applyFill="1" applyBorder="1" applyAlignment="1">
      <alignment horizontal="center" vertical="center"/>
    </xf>
    <xf numFmtId="0" fontId="6" fillId="3" borderId="22" xfId="9" applyNumberFormat="1" applyFont="1" applyFill="1" applyBorder="1" applyAlignment="1">
      <alignment horizontal="center" vertical="center"/>
    </xf>
    <xf numFmtId="2" fontId="6" fillId="3" borderId="23" xfId="9" applyNumberFormat="1" applyFont="1" applyFill="1" applyBorder="1" applyAlignment="1">
      <alignment horizontal="center" vertical="center"/>
    </xf>
    <xf numFmtId="0" fontId="14" fillId="3" borderId="23" xfId="9" applyNumberFormat="1" applyFont="1" applyFill="1" applyBorder="1" applyAlignment="1">
      <alignment horizontal="center" vertical="center"/>
    </xf>
    <xf numFmtId="0" fontId="2" fillId="3" borderId="23" xfId="9" applyNumberFormat="1" applyFont="1" applyFill="1" applyBorder="1" applyAlignment="1">
      <alignment horizontal="center" vertical="center"/>
    </xf>
    <xf numFmtId="1" fontId="2" fillId="3" borderId="24" xfId="9" applyNumberFormat="1" applyFont="1" applyFill="1" applyBorder="1" applyAlignment="1">
      <alignment horizontal="center" vertical="center"/>
    </xf>
    <xf numFmtId="0" fontId="2" fillId="3" borderId="25" xfId="9" applyNumberFormat="1" applyFont="1" applyFill="1" applyBorder="1" applyAlignment="1">
      <alignment horizontal="center" vertical="center"/>
    </xf>
    <xf numFmtId="168" fontId="14" fillId="3" borderId="26" xfId="9" applyNumberFormat="1" applyFont="1" applyFill="1" applyBorder="1" applyAlignment="1">
      <alignment horizontal="center" vertical="center"/>
    </xf>
    <xf numFmtId="168" fontId="14" fillId="3" borderId="27" xfId="9" applyNumberFormat="1" applyFont="1" applyFill="1" applyBorder="1" applyAlignment="1">
      <alignment horizontal="center" vertical="center"/>
    </xf>
    <xf numFmtId="0" fontId="2" fillId="3" borderId="28" xfId="9" applyNumberFormat="1" applyFont="1" applyFill="1" applyBorder="1" applyAlignment="1">
      <alignment horizontal="center" vertical="center"/>
    </xf>
    <xf numFmtId="0" fontId="2" fillId="3" borderId="8" xfId="9" applyNumberFormat="1" applyFont="1" applyFill="1" applyBorder="1" applyAlignment="1">
      <alignment horizontal="center" vertical="center"/>
    </xf>
    <xf numFmtId="0" fontId="2" fillId="3" borderId="29" xfId="9" applyNumberFormat="1" applyFont="1" applyFill="1" applyBorder="1" applyAlignment="1">
      <alignment horizontal="center" vertical="center"/>
    </xf>
    <xf numFmtId="0" fontId="6" fillId="3" borderId="30" xfId="9" applyNumberFormat="1" applyFont="1" applyFill="1" applyBorder="1" applyAlignment="1">
      <alignment horizontal="center" vertical="center"/>
    </xf>
    <xf numFmtId="2" fontId="6" fillId="3" borderId="31" xfId="9" applyNumberFormat="1" applyFont="1" applyFill="1" applyBorder="1" applyAlignment="1">
      <alignment horizontal="center" vertical="center"/>
    </xf>
    <xf numFmtId="0" fontId="14" fillId="3" borderId="31" xfId="9" applyNumberFormat="1" applyFont="1" applyFill="1" applyBorder="1" applyAlignment="1">
      <alignment horizontal="center" vertical="center"/>
    </xf>
    <xf numFmtId="1" fontId="2" fillId="3" borderId="0" xfId="9" applyNumberFormat="1" applyFont="1" applyFill="1" applyAlignment="1">
      <alignment horizontal="center" vertical="center"/>
    </xf>
    <xf numFmtId="0" fontId="6" fillId="3" borderId="33" xfId="9" applyNumberFormat="1" applyFont="1" applyFill="1" applyBorder="1" applyAlignment="1">
      <alignment horizontal="center" vertical="center"/>
    </xf>
    <xf numFmtId="2" fontId="6" fillId="3" borderId="34" xfId="9" applyNumberFormat="1" applyFont="1" applyFill="1" applyBorder="1" applyAlignment="1">
      <alignment horizontal="center" vertical="center"/>
    </xf>
    <xf numFmtId="0" fontId="14" fillId="3" borderId="34" xfId="9" applyNumberFormat="1" applyFont="1" applyFill="1" applyBorder="1" applyAlignment="1">
      <alignment horizontal="center" vertical="center"/>
    </xf>
    <xf numFmtId="164" fontId="30" fillId="3" borderId="4" xfId="9" applyFont="1" applyFill="1" applyBorder="1" applyAlignment="1">
      <alignment horizontal="centerContinuous" vertical="center"/>
    </xf>
    <xf numFmtId="164" fontId="30" fillId="3" borderId="3" xfId="9" applyFont="1" applyFill="1" applyBorder="1" applyAlignment="1">
      <alignment horizontal="centerContinuous" vertical="center"/>
    </xf>
    <xf numFmtId="164" fontId="31" fillId="3" borderId="3" xfId="9" applyFont="1" applyFill="1" applyBorder="1" applyAlignment="1">
      <alignment horizontal="centerContinuous" vertical="center"/>
    </xf>
    <xf numFmtId="164" fontId="7" fillId="3" borderId="3" xfId="9" applyFont="1" applyFill="1" applyBorder="1" applyAlignment="1">
      <alignment vertical="center" wrapText="1"/>
    </xf>
    <xf numFmtId="164" fontId="7" fillId="3" borderId="0" xfId="9" applyFont="1" applyFill="1" applyAlignment="1">
      <alignment horizontal="left" vertical="center"/>
    </xf>
    <xf numFmtId="164" fontId="32" fillId="3" borderId="0" xfId="9" applyFont="1" applyFill="1" applyAlignment="1">
      <alignment horizontal="left" vertical="center"/>
    </xf>
    <xf numFmtId="164" fontId="7" fillId="3" borderId="7" xfId="9" applyFont="1" applyFill="1" applyBorder="1" applyAlignment="1">
      <alignment vertical="center"/>
    </xf>
    <xf numFmtId="164" fontId="7" fillId="3" borderId="8" xfId="9" applyFont="1" applyFill="1" applyBorder="1" applyAlignment="1">
      <alignment vertical="center"/>
    </xf>
    <xf numFmtId="164" fontId="7" fillId="3" borderId="8" xfId="9" applyFont="1" applyFill="1" applyBorder="1" applyAlignment="1">
      <alignment horizontal="left" vertical="center"/>
    </xf>
    <xf numFmtId="1" fontId="17" fillId="3" borderId="35" xfId="9" applyNumberFormat="1" applyFont="1" applyFill="1" applyBorder="1" applyAlignment="1">
      <alignment horizontal="center" vertical="center"/>
    </xf>
    <xf numFmtId="0" fontId="17" fillId="3" borderId="34" xfId="9" applyNumberFormat="1" applyFont="1" applyFill="1" applyBorder="1" applyAlignment="1">
      <alignment horizontal="center" vertical="center"/>
    </xf>
    <xf numFmtId="1" fontId="17" fillId="3" borderId="24" xfId="9" applyNumberFormat="1" applyFont="1" applyFill="1" applyBorder="1" applyAlignment="1">
      <alignment horizontal="center" vertical="center"/>
    </xf>
    <xf numFmtId="0" fontId="17" fillId="3" borderId="23" xfId="9" applyNumberFormat="1" applyFont="1" applyFill="1" applyBorder="1" applyAlignment="1">
      <alignment horizontal="center" vertical="center"/>
    </xf>
    <xf numFmtId="1" fontId="17" fillId="3" borderId="32" xfId="9" applyNumberFormat="1" applyFont="1" applyFill="1" applyBorder="1" applyAlignment="1">
      <alignment horizontal="center" vertical="center"/>
    </xf>
    <xf numFmtId="0" fontId="17" fillId="3" borderId="31" xfId="9" applyNumberFormat="1" applyFont="1" applyFill="1" applyBorder="1" applyAlignment="1">
      <alignment horizontal="center" vertical="center"/>
    </xf>
    <xf numFmtId="164" fontId="14" fillId="0" borderId="0" xfId="9" applyFont="1"/>
    <xf numFmtId="1" fontId="18" fillId="3" borderId="0" xfId="0" applyNumberFormat="1" applyFont="1" applyFill="1" applyAlignment="1" applyProtection="1">
      <alignment horizontal="left" vertical="center"/>
      <protection locked="0"/>
    </xf>
    <xf numFmtId="164" fontId="2" fillId="15" borderId="9" xfId="9" applyFont="1" applyFill="1" applyBorder="1" applyAlignment="1">
      <alignment vertical="center"/>
    </xf>
    <xf numFmtId="164" fontId="3" fillId="15" borderId="8" xfId="9" applyFont="1" applyFill="1" applyBorder="1" applyAlignment="1">
      <alignment vertical="center"/>
    </xf>
    <xf numFmtId="164" fontId="2" fillId="15" borderId="2" xfId="9" applyFont="1" applyFill="1" applyBorder="1" applyAlignment="1">
      <alignment vertical="center"/>
    </xf>
    <xf numFmtId="164" fontId="33" fillId="15" borderId="0" xfId="9" applyFont="1" applyFill="1" applyAlignment="1">
      <alignment vertical="center" wrapText="1"/>
    </xf>
    <xf numFmtId="164" fontId="33" fillId="15" borderId="5" xfId="9" applyFont="1" applyFill="1" applyBorder="1" applyAlignment="1">
      <alignment vertical="center" wrapText="1"/>
    </xf>
    <xf numFmtId="164" fontId="33" fillId="15" borderId="3" xfId="9" applyFont="1" applyFill="1" applyBorder="1" applyAlignment="1">
      <alignment vertical="center" wrapText="1"/>
    </xf>
    <xf numFmtId="1" fontId="14" fillId="3" borderId="35" xfId="9" applyNumberFormat="1" applyFont="1" applyFill="1" applyBorder="1" applyAlignment="1">
      <alignment horizontal="center" vertical="center"/>
    </xf>
    <xf numFmtId="1" fontId="14" fillId="3" borderId="24" xfId="9" applyNumberFormat="1" applyFont="1" applyFill="1" applyBorder="1" applyAlignment="1">
      <alignment horizontal="center" vertical="center"/>
    </xf>
    <xf numFmtId="1" fontId="14" fillId="3" borderId="32" xfId="9" applyNumberFormat="1" applyFont="1" applyFill="1" applyBorder="1" applyAlignment="1">
      <alignment horizontal="center" vertical="center"/>
    </xf>
    <xf numFmtId="164" fontId="13" fillId="3" borderId="0" xfId="9" applyFont="1" applyFill="1" applyAlignment="1">
      <alignment vertical="center"/>
    </xf>
    <xf numFmtId="0" fontId="0" fillId="0" borderId="0" xfId="0" applyAlignment="1">
      <alignment horizontal="center" vertical="center"/>
    </xf>
    <xf numFmtId="164" fontId="2" fillId="2" borderId="8" xfId="9" applyFont="1" applyFill="1" applyBorder="1" applyAlignment="1">
      <alignment horizontal="left" vertical="center"/>
    </xf>
    <xf numFmtId="164" fontId="2" fillId="2" borderId="0" xfId="9" applyFont="1" applyFill="1" applyAlignment="1">
      <alignment horizontal="left" vertical="center"/>
    </xf>
    <xf numFmtId="0" fontId="34" fillId="0" borderId="0" xfId="0" applyFont="1"/>
    <xf numFmtId="0" fontId="2" fillId="3" borderId="0" xfId="0" applyFont="1" applyFill="1" applyAlignment="1">
      <alignment horizontal="center" vertical="center"/>
    </xf>
    <xf numFmtId="1" fontId="18" fillId="3" borderId="0" xfId="0" applyNumberFormat="1" applyFont="1" applyFill="1" applyAlignment="1" applyProtection="1">
      <alignment horizontal="center" vertical="center"/>
      <protection locked="0"/>
    </xf>
    <xf numFmtId="0" fontId="0" fillId="3" borderId="0" xfId="0" applyFill="1" applyAlignment="1">
      <alignment vertical="center"/>
    </xf>
    <xf numFmtId="164" fontId="2" fillId="0" borderId="0" xfId="9" applyFont="1" applyAlignment="1">
      <alignment vertical="center"/>
    </xf>
    <xf numFmtId="0" fontId="0" fillId="0" borderId="0" xfId="0" applyAlignment="1">
      <alignment vertical="center"/>
    </xf>
    <xf numFmtId="0" fontId="11" fillId="0" borderId="0" xfId="0" applyFont="1" applyAlignment="1">
      <alignment horizontal="center" vertical="center"/>
    </xf>
    <xf numFmtId="0" fontId="21" fillId="3" borderId="0" xfId="0" applyFont="1" applyFill="1" applyAlignment="1" applyProtection="1">
      <alignment horizontal="center" vertical="center"/>
      <protection locked="0"/>
    </xf>
    <xf numFmtId="0" fontId="18" fillId="3" borderId="0" xfId="0" applyFont="1" applyFill="1" applyAlignment="1">
      <alignment horizontal="center" vertical="center"/>
    </xf>
    <xf numFmtId="0" fontId="0" fillId="3" borderId="0" xfId="0" applyFill="1" applyAlignment="1">
      <alignment horizontal="center" vertical="center"/>
    </xf>
    <xf numFmtId="0" fontId="3" fillId="3" borderId="0" xfId="0" applyFont="1" applyFill="1" applyAlignment="1">
      <alignment horizontal="center" vertical="center"/>
    </xf>
    <xf numFmtId="0" fontId="23" fillId="3" borderId="0" xfId="0" applyFont="1" applyFill="1" applyAlignment="1">
      <alignment horizontal="left" vertical="center"/>
    </xf>
    <xf numFmtId="0" fontId="20" fillId="3" borderId="0" xfId="0" applyFont="1" applyFill="1" applyAlignment="1" applyProtection="1">
      <alignment horizontal="center" vertical="center"/>
      <protection locked="0"/>
    </xf>
    <xf numFmtId="0" fontId="10" fillId="3" borderId="0" xfId="0" applyFont="1" applyFill="1" applyAlignment="1">
      <alignment horizontal="left" vertical="center"/>
    </xf>
    <xf numFmtId="2" fontId="28" fillId="14" borderId="0" xfId="0" applyNumberFormat="1" applyFont="1" applyFill="1" applyAlignment="1">
      <alignment horizontal="left" vertical="center"/>
    </xf>
    <xf numFmtId="0" fontId="0" fillId="3" borderId="0" xfId="0" applyFill="1"/>
    <xf numFmtId="0" fontId="34" fillId="3" borderId="0" xfId="0" applyFont="1" applyFill="1"/>
    <xf numFmtId="164" fontId="2" fillId="3" borderId="0" xfId="9" applyFont="1" applyFill="1" applyAlignment="1">
      <alignment vertical="center"/>
    </xf>
    <xf numFmtId="0" fontId="11" fillId="3" borderId="0" xfId="0" applyFont="1" applyFill="1" applyAlignment="1">
      <alignment horizontal="center" vertical="center"/>
    </xf>
    <xf numFmtId="164" fontId="2" fillId="3" borderId="0" xfId="9" applyFont="1" applyFill="1"/>
    <xf numFmtId="2" fontId="28" fillId="3" borderId="0" xfId="0" applyNumberFormat="1" applyFont="1" applyFill="1" applyAlignment="1">
      <alignment horizontal="left" vertical="center"/>
    </xf>
    <xf numFmtId="0" fontId="8" fillId="3" borderId="0" xfId="0" applyFont="1" applyFill="1" applyAlignment="1">
      <alignment horizontal="center" vertical="center"/>
    </xf>
    <xf numFmtId="164" fontId="2" fillId="0" borderId="2" xfId="9" applyFont="1" applyBorder="1" applyAlignment="1">
      <alignment vertical="center"/>
    </xf>
    <xf numFmtId="164" fontId="2" fillId="0" borderId="6" xfId="9" applyFont="1" applyBorder="1"/>
    <xf numFmtId="164" fontId="18" fillId="0" borderId="0" xfId="9" applyFont="1" applyAlignment="1">
      <alignment horizontal="left" vertical="center"/>
    </xf>
    <xf numFmtId="0" fontId="18" fillId="3" borderId="2" xfId="0" applyFont="1" applyFill="1" applyBorder="1" applyAlignment="1">
      <alignment horizontal="left" vertical="center"/>
    </xf>
    <xf numFmtId="0" fontId="8" fillId="3" borderId="5" xfId="0" applyFont="1" applyFill="1" applyBorder="1"/>
    <xf numFmtId="0" fontId="8" fillId="3" borderId="3" xfId="0" applyFont="1" applyFill="1" applyBorder="1"/>
    <xf numFmtId="0" fontId="18" fillId="3" borderId="0" xfId="0" applyFont="1" applyFill="1" applyAlignment="1">
      <alignment horizontal="left" vertical="center"/>
    </xf>
    <xf numFmtId="0" fontId="8" fillId="3" borderId="0" xfId="0" applyFont="1" applyFill="1" applyAlignment="1">
      <alignment horizontal="left" vertical="center"/>
    </xf>
    <xf numFmtId="164" fontId="2" fillId="0" borderId="9" xfId="9" applyFont="1" applyBorder="1"/>
    <xf numFmtId="164" fontId="2" fillId="0" borderId="8" xfId="9" applyFont="1" applyBorder="1"/>
    <xf numFmtId="164" fontId="2" fillId="0" borderId="2" xfId="9" applyFont="1" applyBorder="1"/>
    <xf numFmtId="1" fontId="18" fillId="3" borderId="3" xfId="0" applyNumberFormat="1" applyFont="1" applyFill="1" applyBorder="1" applyAlignment="1" applyProtection="1">
      <alignment horizontal="left" vertical="center"/>
      <protection locked="0"/>
    </xf>
    <xf numFmtId="164" fontId="2" fillId="0" borderId="7" xfId="9" applyFont="1" applyBorder="1"/>
    <xf numFmtId="164" fontId="2" fillId="0" borderId="5" xfId="9" applyFont="1" applyBorder="1" applyAlignment="1">
      <alignment vertical="center"/>
    </xf>
    <xf numFmtId="164" fontId="2" fillId="0" borderId="3" xfId="9" applyFont="1" applyBorder="1" applyAlignment="1">
      <alignment vertical="center"/>
    </xf>
    <xf numFmtId="164" fontId="2" fillId="0" borderId="4" xfId="9" applyFont="1" applyBorder="1" applyAlignment="1">
      <alignment vertical="center"/>
    </xf>
    <xf numFmtId="0" fontId="2" fillId="3" borderId="0" xfId="0" applyFont="1" applyFill="1" applyAlignment="1">
      <alignment horizontal="left" vertical="center"/>
    </xf>
    <xf numFmtId="164" fontId="2" fillId="0" borderId="0" xfId="9" applyFont="1" applyAlignment="1">
      <alignment horizontal="left" vertical="center"/>
    </xf>
    <xf numFmtId="0" fontId="2" fillId="3" borderId="0" xfId="0" applyFont="1" applyFill="1" applyAlignment="1">
      <alignment horizontal="left" vertical="center" wrapText="1"/>
    </xf>
    <xf numFmtId="0" fontId="18" fillId="3" borderId="0" xfId="0" applyFont="1" applyFill="1" applyAlignment="1" applyProtection="1">
      <alignment horizontal="left" vertical="center"/>
      <protection locked="0"/>
    </xf>
    <xf numFmtId="164" fontId="2" fillId="3" borderId="0" xfId="9" applyFont="1" applyFill="1" applyAlignment="1">
      <alignment horizontal="left" vertical="center"/>
    </xf>
    <xf numFmtId="0" fontId="2" fillId="3" borderId="0" xfId="0" applyFont="1" applyFill="1" applyAlignment="1" applyProtection="1">
      <alignment horizontal="left" vertical="center"/>
      <protection locked="0"/>
    </xf>
    <xf numFmtId="164" fontId="18" fillId="3" borderId="0" xfId="9" applyFont="1" applyFill="1" applyAlignment="1">
      <alignment horizontal="left" vertical="center"/>
    </xf>
    <xf numFmtId="164" fontId="2" fillId="0" borderId="3" xfId="9" applyFont="1" applyBorder="1" applyAlignment="1">
      <alignment horizontal="left"/>
    </xf>
    <xf numFmtId="0" fontId="3" fillId="3" borderId="6" xfId="0" applyFont="1" applyFill="1" applyBorder="1" applyAlignment="1">
      <alignment horizontal="left" vertical="center"/>
    </xf>
    <xf numFmtId="0" fontId="18" fillId="3" borderId="2" xfId="0" applyFont="1" applyFill="1" applyBorder="1" applyAlignment="1" applyProtection="1">
      <alignment horizontal="left" vertical="center"/>
      <protection locked="0"/>
    </xf>
    <xf numFmtId="0" fontId="8" fillId="3" borderId="5" xfId="0" applyFont="1" applyFill="1" applyBorder="1" applyAlignment="1">
      <alignment horizontal="left"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164" fontId="2" fillId="0" borderId="2" xfId="9" applyFont="1" applyBorder="1" applyAlignment="1">
      <alignment horizontal="left" vertical="center"/>
    </xf>
    <xf numFmtId="164" fontId="2" fillId="0" borderId="6" xfId="9" applyFont="1" applyBorder="1" applyAlignment="1">
      <alignment horizontal="left" vertical="center"/>
    </xf>
    <xf numFmtId="0" fontId="8" fillId="3" borderId="0" xfId="0" applyFont="1" applyFill="1" applyAlignment="1">
      <alignment horizontal="left" vertical="center" wrapText="1"/>
    </xf>
    <xf numFmtId="164" fontId="2" fillId="3" borderId="0" xfId="9" applyFont="1" applyFill="1" applyAlignment="1">
      <alignment horizontal="left" vertical="center" wrapText="1"/>
    </xf>
    <xf numFmtId="164" fontId="18" fillId="3" borderId="0" xfId="9" applyFont="1" applyFill="1" applyAlignment="1">
      <alignment horizontal="left" vertical="center" wrapText="1"/>
    </xf>
    <xf numFmtId="164" fontId="2" fillId="3" borderId="6" xfId="9" applyFont="1" applyFill="1" applyBorder="1" applyAlignment="1">
      <alignment horizontal="left" vertical="center" wrapText="1"/>
    </xf>
    <xf numFmtId="164" fontId="2" fillId="0" borderId="0" xfId="9" applyFont="1" applyAlignment="1">
      <alignment horizontal="left" vertical="center" wrapText="1"/>
    </xf>
    <xf numFmtId="0" fontId="2" fillId="3" borderId="6"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18" fillId="3" borderId="6" xfId="0" applyFont="1" applyFill="1" applyBorder="1" applyAlignment="1">
      <alignment horizontal="center" vertical="center" wrapText="1"/>
    </xf>
    <xf numFmtId="1" fontId="18" fillId="3" borderId="0" xfId="0" applyNumberFormat="1" applyFont="1" applyFill="1" applyAlignment="1">
      <alignment horizontal="left" vertical="center" wrapText="1"/>
    </xf>
    <xf numFmtId="0" fontId="3" fillId="3" borderId="0" xfId="0" applyFont="1" applyFill="1" applyAlignment="1">
      <alignment horizontal="left" vertical="center" wrapText="1"/>
    </xf>
    <xf numFmtId="0" fontId="18" fillId="3" borderId="0" xfId="0" applyFont="1" applyFill="1" applyAlignment="1">
      <alignment horizontal="left" vertical="center" wrapText="1"/>
    </xf>
    <xf numFmtId="2" fontId="18" fillId="3" borderId="0" xfId="0" applyNumberFormat="1" applyFont="1" applyFill="1" applyAlignment="1">
      <alignment horizontal="left" vertical="center" wrapText="1"/>
    </xf>
    <xf numFmtId="0" fontId="21" fillId="3" borderId="0" xfId="0" applyFont="1" applyFill="1" applyAlignment="1" applyProtection="1">
      <alignment horizontal="left" vertical="center" wrapText="1"/>
      <protection locked="0"/>
    </xf>
    <xf numFmtId="0" fontId="2" fillId="3" borderId="9" xfId="0" applyFont="1" applyFill="1" applyBorder="1" applyAlignment="1">
      <alignment horizontal="center" vertical="center"/>
    </xf>
    <xf numFmtId="0" fontId="8" fillId="3" borderId="8" xfId="0" applyFont="1" applyFill="1" applyBorder="1" applyAlignment="1">
      <alignment horizontal="center" vertical="center"/>
    </xf>
    <xf numFmtId="0" fontId="2" fillId="3" borderId="8" xfId="0" applyFont="1" applyFill="1" applyBorder="1" applyAlignment="1" applyProtection="1">
      <alignment horizontal="center" vertical="center"/>
      <protection locked="0"/>
    </xf>
    <xf numFmtId="0" fontId="21" fillId="3" borderId="8" xfId="0" applyFont="1" applyFill="1" applyBorder="1" applyAlignment="1" applyProtection="1">
      <alignment horizontal="center" vertical="center"/>
      <protection locked="0"/>
    </xf>
    <xf numFmtId="0" fontId="2" fillId="3" borderId="8" xfId="0" applyFont="1" applyFill="1" applyBorder="1" applyAlignment="1">
      <alignment horizontal="center" vertical="center"/>
    </xf>
    <xf numFmtId="169" fontId="3" fillId="3" borderId="8" xfId="0" applyNumberFormat="1" applyFont="1" applyFill="1" applyBorder="1" applyAlignment="1" applyProtection="1">
      <alignment horizontal="center" vertical="center"/>
      <protection locked="0"/>
    </xf>
    <xf numFmtId="169" fontId="3" fillId="3" borderId="7" xfId="0" applyNumberFormat="1" applyFont="1" applyFill="1" applyBorder="1" applyAlignment="1" applyProtection="1">
      <alignment horizontal="center" vertical="center"/>
      <protection locked="0"/>
    </xf>
    <xf numFmtId="0" fontId="2" fillId="3" borderId="5" xfId="0" applyFont="1" applyFill="1" applyBorder="1" applyAlignment="1">
      <alignment horizontal="center" vertical="center"/>
    </xf>
    <xf numFmtId="0" fontId="22" fillId="3" borderId="3"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3" xfId="0" applyFont="1" applyFill="1" applyBorder="1" applyAlignment="1" applyProtection="1">
      <alignment horizontal="center" vertical="center"/>
      <protection locked="0"/>
    </xf>
    <xf numFmtId="0" fontId="2" fillId="3" borderId="4" xfId="0" applyFont="1" applyFill="1" applyBorder="1" applyAlignment="1">
      <alignment horizontal="center" vertical="center"/>
    </xf>
    <xf numFmtId="1" fontId="18" fillId="17" borderId="0" xfId="0" applyNumberFormat="1" applyFont="1" applyFill="1" applyAlignment="1">
      <alignment horizontal="left" vertical="center" wrapText="1"/>
    </xf>
    <xf numFmtId="0" fontId="18" fillId="3" borderId="6" xfId="0" applyFont="1" applyFill="1" applyBorder="1" applyAlignment="1">
      <alignment horizontal="left" vertical="center" wrapText="1"/>
    </xf>
    <xf numFmtId="0" fontId="14" fillId="4" borderId="9" xfId="0" applyFont="1" applyFill="1" applyBorder="1"/>
    <xf numFmtId="0" fontId="14" fillId="4" borderId="8" xfId="0" applyFont="1" applyFill="1" applyBorder="1"/>
    <xf numFmtId="0" fontId="6" fillId="4" borderId="9" xfId="0" applyFont="1" applyFill="1" applyBorder="1" applyAlignment="1">
      <alignment horizontal="left" vertical="center"/>
    </xf>
    <xf numFmtId="0" fontId="14" fillId="4" borderId="2" xfId="0" applyFont="1" applyFill="1" applyBorder="1"/>
    <xf numFmtId="0" fontId="14" fillId="4" borderId="0" xfId="0" applyFont="1" applyFill="1"/>
    <xf numFmtId="0" fontId="6" fillId="4" borderId="2" xfId="0" applyFont="1" applyFill="1" applyBorder="1" applyAlignment="1">
      <alignment horizontal="left" vertical="center"/>
    </xf>
    <xf numFmtId="0" fontId="14" fillId="4" borderId="5" xfId="0" applyFont="1" applyFill="1" applyBorder="1" applyAlignment="1">
      <alignment vertical="center"/>
    </xf>
    <xf numFmtId="15" fontId="6" fillId="4" borderId="3" xfId="0" applyNumberFormat="1" applyFont="1" applyFill="1" applyBorder="1" applyAlignment="1">
      <alignment horizontal="center" vertical="center"/>
    </xf>
    <xf numFmtId="0" fontId="6" fillId="4" borderId="5" xfId="0" applyFont="1" applyFill="1" applyBorder="1" applyAlignment="1">
      <alignment horizontal="center"/>
    </xf>
    <xf numFmtId="0" fontId="6" fillId="4" borderId="3" xfId="0" applyFont="1" applyFill="1" applyBorder="1" applyAlignment="1">
      <alignment horizontal="center"/>
    </xf>
    <xf numFmtId="0" fontId="6" fillId="4" borderId="4" xfId="0" applyFont="1" applyFill="1" applyBorder="1" applyAlignment="1">
      <alignment horizontal="center"/>
    </xf>
    <xf numFmtId="0" fontId="8" fillId="0" borderId="0" xfId="0" applyFont="1" applyAlignment="1">
      <alignment horizontal="left" vertical="center"/>
    </xf>
    <xf numFmtId="0" fontId="8" fillId="0" borderId="3" xfId="0" applyFont="1" applyBorder="1" applyAlignment="1">
      <alignment horizontal="left" vertical="center"/>
    </xf>
    <xf numFmtId="1" fontId="18" fillId="3" borderId="0" xfId="9" applyNumberFormat="1" applyFont="1" applyFill="1" applyAlignment="1">
      <alignment horizontal="left" vertical="center"/>
    </xf>
    <xf numFmtId="170" fontId="18" fillId="3" borderId="0" xfId="9" applyNumberFormat="1" applyFont="1" applyFill="1" applyAlignment="1">
      <alignment horizontal="left" vertical="center"/>
    </xf>
    <xf numFmtId="164" fontId="18" fillId="17" borderId="0" xfId="9" applyFont="1" applyFill="1" applyAlignment="1">
      <alignment horizontal="left" vertical="center"/>
    </xf>
    <xf numFmtId="0" fontId="6" fillId="3" borderId="9"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6" xfId="0" applyFont="1" applyFill="1" applyBorder="1" applyAlignment="1">
      <alignment horizontal="left" vertical="center" wrapText="1"/>
    </xf>
    <xf numFmtId="1" fontId="18" fillId="3" borderId="6" xfId="9" applyNumberFormat="1" applyFont="1" applyFill="1" applyBorder="1" applyAlignment="1">
      <alignment horizontal="left" vertical="center" wrapText="1"/>
    </xf>
    <xf numFmtId="164" fontId="3" fillId="3" borderId="0" xfId="9" applyFont="1" applyFill="1" applyAlignment="1">
      <alignment horizontal="left" vertical="center" wrapText="1"/>
    </xf>
    <xf numFmtId="0" fontId="6" fillId="3" borderId="2" xfId="0" applyFont="1" applyFill="1" applyBorder="1" applyAlignment="1">
      <alignment horizontal="center" vertical="center"/>
    </xf>
    <xf numFmtId="0" fontId="8" fillId="3" borderId="6" xfId="0" applyFont="1" applyFill="1" applyBorder="1" applyAlignment="1">
      <alignment horizontal="center" vertical="center"/>
    </xf>
    <xf numFmtId="164" fontId="29" fillId="3" borderId="0" xfId="9" applyFont="1" applyFill="1" applyAlignment="1">
      <alignment vertical="center"/>
    </xf>
    <xf numFmtId="164" fontId="7" fillId="3" borderId="0" xfId="9" applyFont="1" applyFill="1" applyAlignment="1">
      <alignment vertical="center"/>
    </xf>
    <xf numFmtId="164" fontId="2" fillId="3" borderId="0" xfId="9" applyFont="1" applyFill="1" applyAlignment="1">
      <alignment horizontal="center" vertical="center"/>
    </xf>
    <xf numFmtId="164" fontId="2" fillId="2" borderId="2" xfId="9" applyFont="1" applyFill="1" applyBorder="1" applyAlignment="1">
      <alignment horizontal="left" vertical="center"/>
    </xf>
    <xf numFmtId="164" fontId="2" fillId="2" borderId="6" xfId="9" applyFont="1" applyFill="1" applyBorder="1" applyAlignment="1">
      <alignment horizontal="left" vertical="center"/>
    </xf>
    <xf numFmtId="164" fontId="2" fillId="3" borderId="6" xfId="9" applyFont="1" applyFill="1" applyBorder="1" applyAlignment="1">
      <alignment horizontal="left" vertical="center"/>
    </xf>
    <xf numFmtId="164" fontId="2" fillId="2" borderId="3" xfId="9" applyFont="1" applyFill="1" applyBorder="1" applyAlignment="1">
      <alignment horizontal="left" vertical="center"/>
    </xf>
    <xf numFmtId="164" fontId="2" fillId="2" borderId="4" xfId="9" applyFont="1" applyFill="1" applyBorder="1" applyAlignment="1">
      <alignment horizontal="left" vertical="center"/>
    </xf>
    <xf numFmtId="1" fontId="2" fillId="2" borderId="0" xfId="9" applyNumberFormat="1" applyFont="1" applyFill="1" applyAlignment="1">
      <alignment horizontal="left" vertical="center"/>
    </xf>
    <xf numFmtId="1" fontId="18" fillId="2" borderId="0" xfId="9" applyNumberFormat="1" applyFont="1" applyFill="1" applyAlignment="1">
      <alignment horizontal="left" vertical="center"/>
    </xf>
    <xf numFmtId="0" fontId="18" fillId="3" borderId="1" xfId="0" applyFont="1" applyFill="1" applyBorder="1" applyAlignment="1">
      <alignment horizontal="left" vertical="center"/>
    </xf>
    <xf numFmtId="171" fontId="18" fillId="2" borderId="0" xfId="9" applyNumberFormat="1" applyFont="1" applyFill="1" applyAlignment="1">
      <alignment horizontal="left" vertical="center"/>
    </xf>
    <xf numFmtId="0" fontId="8" fillId="0" borderId="1" xfId="0" applyFont="1" applyBorder="1" applyAlignment="1">
      <alignment horizontal="left" vertical="center"/>
    </xf>
    <xf numFmtId="0" fontId="14" fillId="4" borderId="9" xfId="0" applyFont="1" applyFill="1" applyBorder="1" applyAlignment="1">
      <alignment horizontal="left" vertical="center"/>
    </xf>
    <xf numFmtId="0" fontId="14" fillId="4" borderId="2" xfId="0" applyFont="1" applyFill="1" applyBorder="1" applyAlignment="1">
      <alignment horizontal="left" vertical="center"/>
    </xf>
    <xf numFmtId="0" fontId="2" fillId="3" borderId="2" xfId="0" applyFont="1" applyFill="1" applyBorder="1" applyAlignment="1">
      <alignment horizontal="left" vertical="center"/>
    </xf>
    <xf numFmtId="0" fontId="8" fillId="0" borderId="6" xfId="0" applyFont="1" applyBorder="1" applyAlignment="1">
      <alignment horizontal="left" vertical="center"/>
    </xf>
    <xf numFmtId="164" fontId="2" fillId="3" borderId="2" xfId="9" applyFont="1" applyFill="1" applyBorder="1" applyAlignment="1">
      <alignment horizontal="left" vertical="center"/>
    </xf>
    <xf numFmtId="164" fontId="17" fillId="2" borderId="6" xfId="9" applyFont="1" applyFill="1" applyBorder="1" applyAlignment="1">
      <alignment horizontal="center" vertical="center"/>
    </xf>
    <xf numFmtId="0" fontId="18" fillId="3" borderId="6" xfId="0" applyFont="1" applyFill="1" applyBorder="1" applyAlignment="1">
      <alignment horizontal="left" vertical="center"/>
    </xf>
    <xf numFmtId="0" fontId="8" fillId="0" borderId="36" xfId="0" applyFont="1" applyBorder="1" applyAlignment="1">
      <alignment horizontal="left" vertical="center"/>
    </xf>
    <xf numFmtId="164" fontId="2" fillId="2" borderId="5" xfId="9" applyFont="1" applyFill="1" applyBorder="1" applyAlignment="1">
      <alignment horizontal="left" vertical="center"/>
    </xf>
    <xf numFmtId="172" fontId="17" fillId="2" borderId="3" xfId="9" applyNumberFormat="1" applyFont="1" applyFill="1" applyBorder="1" applyAlignment="1">
      <alignment horizontal="left" vertical="center"/>
    </xf>
    <xf numFmtId="0" fontId="6" fillId="4" borderId="0" xfId="0" applyFont="1" applyFill="1" applyAlignment="1">
      <alignment vertical="center"/>
    </xf>
    <xf numFmtId="0" fontId="14" fillId="4" borderId="5" xfId="0" applyFont="1" applyFill="1" applyBorder="1" applyAlignment="1">
      <alignment horizontal="left" vertical="center"/>
    </xf>
    <xf numFmtId="0" fontId="6" fillId="4" borderId="3" xfId="0" applyFont="1" applyFill="1" applyBorder="1" applyAlignment="1">
      <alignment horizontal="left" vertical="center"/>
    </xf>
    <xf numFmtId="0" fontId="6" fillId="4" borderId="3" xfId="0" applyFont="1" applyFill="1" applyBorder="1" applyAlignment="1">
      <alignment vertical="center"/>
    </xf>
    <xf numFmtId="0" fontId="6" fillId="4" borderId="2" xfId="0" applyFont="1" applyFill="1" applyBorder="1" applyAlignment="1">
      <alignment vertical="center"/>
    </xf>
    <xf numFmtId="0" fontId="6" fillId="4" borderId="5" xfId="0" applyFont="1" applyFill="1" applyBorder="1" applyAlignment="1">
      <alignment vertical="center"/>
    </xf>
    <xf numFmtId="0" fontId="6" fillId="4" borderId="4" xfId="0" applyFont="1" applyFill="1" applyBorder="1" applyAlignment="1">
      <alignment vertical="center"/>
    </xf>
    <xf numFmtId="0" fontId="2" fillId="3" borderId="9" xfId="0" applyFont="1" applyFill="1" applyBorder="1" applyAlignment="1">
      <alignment horizontal="left" vertical="center"/>
    </xf>
    <xf numFmtId="0" fontId="22" fillId="3" borderId="8" xfId="0" applyFont="1" applyFill="1" applyBorder="1" applyAlignment="1">
      <alignment horizontal="left" vertical="center"/>
    </xf>
    <xf numFmtId="0" fontId="2" fillId="3" borderId="8" xfId="0" applyFont="1" applyFill="1" applyBorder="1" applyAlignment="1">
      <alignment horizontal="left" vertical="center"/>
    </xf>
    <xf numFmtId="0" fontId="3" fillId="3" borderId="8" xfId="0" applyFont="1" applyFill="1" applyBorder="1" applyAlignment="1">
      <alignment horizontal="left" vertical="center"/>
    </xf>
    <xf numFmtId="0" fontId="8" fillId="0" borderId="7" xfId="0" applyFont="1" applyBorder="1" applyAlignment="1">
      <alignment horizontal="left" vertical="center"/>
    </xf>
    <xf numFmtId="164" fontId="2" fillId="3" borderId="9" xfId="9" applyFont="1" applyFill="1" applyBorder="1" applyAlignment="1">
      <alignment horizontal="left" vertical="center"/>
    </xf>
    <xf numFmtId="164" fontId="2" fillId="3" borderId="8" xfId="9" applyFont="1" applyFill="1" applyBorder="1" applyAlignment="1">
      <alignment horizontal="left" vertical="center"/>
    </xf>
    <xf numFmtId="164" fontId="2" fillId="3" borderId="7" xfId="9" applyFont="1" applyFill="1" applyBorder="1" applyAlignment="1">
      <alignment horizontal="left" vertical="center"/>
    </xf>
    <xf numFmtId="164" fontId="17" fillId="2" borderId="2" xfId="9" applyFont="1" applyFill="1" applyBorder="1" applyAlignment="1">
      <alignment horizontal="center" vertical="center"/>
    </xf>
    <xf numFmtId="0" fontId="8" fillId="0" borderId="2" xfId="0" applyFont="1" applyBorder="1" applyAlignment="1">
      <alignment horizontal="left" vertical="center"/>
    </xf>
    <xf numFmtId="0" fontId="8" fillId="0" borderId="5" xfId="0" applyFont="1" applyBorder="1" applyAlignment="1">
      <alignment horizontal="left" vertical="center"/>
    </xf>
    <xf numFmtId="0" fontId="8" fillId="0" borderId="4" xfId="0" applyFont="1" applyBorder="1" applyAlignment="1">
      <alignment horizontal="left" vertical="center"/>
    </xf>
    <xf numFmtId="0" fontId="18" fillId="3" borderId="9" xfId="0" applyFont="1" applyFill="1" applyBorder="1" applyAlignment="1">
      <alignment horizontal="left" vertical="center"/>
    </xf>
    <xf numFmtId="0" fontId="18" fillId="3" borderId="8" xfId="0" applyFont="1" applyFill="1" applyBorder="1" applyAlignment="1">
      <alignment horizontal="left" vertical="center"/>
    </xf>
    <xf numFmtId="0" fontId="18" fillId="3" borderId="7" xfId="0" applyFont="1" applyFill="1" applyBorder="1" applyAlignment="1">
      <alignment horizontal="left" vertical="center"/>
    </xf>
    <xf numFmtId="0" fontId="8" fillId="0" borderId="37" xfId="0" applyFont="1" applyBorder="1" applyAlignment="1">
      <alignment horizontal="left" vertical="center"/>
    </xf>
    <xf numFmtId="164" fontId="2" fillId="2" borderId="9" xfId="9" applyFont="1" applyFill="1" applyBorder="1" applyAlignment="1">
      <alignment horizontal="left" vertical="center"/>
    </xf>
    <xf numFmtId="164" fontId="2" fillId="2" borderId="7" xfId="9" applyFont="1" applyFill="1" applyBorder="1" applyAlignment="1">
      <alignment horizontal="left" vertical="center"/>
    </xf>
    <xf numFmtId="1" fontId="2" fillId="2" borderId="6" xfId="9" applyNumberFormat="1" applyFont="1" applyFill="1" applyBorder="1" applyAlignment="1">
      <alignment horizontal="left" vertical="center"/>
    </xf>
    <xf numFmtId="164" fontId="17" fillId="2" borderId="4" xfId="9" applyFont="1" applyFill="1" applyBorder="1" applyAlignment="1">
      <alignment horizontal="left" vertical="center"/>
    </xf>
    <xf numFmtId="164" fontId="29" fillId="2" borderId="6" xfId="9" applyFont="1" applyFill="1" applyBorder="1" applyAlignment="1">
      <alignment vertical="center"/>
    </xf>
    <xf numFmtId="0" fontId="2" fillId="3" borderId="5" xfId="0" applyFont="1" applyFill="1" applyBorder="1" applyAlignment="1">
      <alignment horizontal="left" vertical="center"/>
    </xf>
    <xf numFmtId="164" fontId="13" fillId="2" borderId="6" xfId="9" applyFont="1" applyFill="1" applyBorder="1" applyAlignment="1">
      <alignment vertical="center"/>
    </xf>
    <xf numFmtId="164" fontId="7" fillId="2" borderId="6" xfId="9" applyFont="1" applyFill="1" applyBorder="1" applyAlignment="1">
      <alignment vertical="center"/>
    </xf>
    <xf numFmtId="164" fontId="13" fillId="2" borderId="2" xfId="9" applyFont="1" applyFill="1" applyBorder="1" applyAlignment="1">
      <alignment vertical="center"/>
    </xf>
    <xf numFmtId="164" fontId="7" fillId="2" borderId="2" xfId="9" applyFont="1" applyFill="1" applyBorder="1" applyAlignment="1">
      <alignment vertical="center"/>
    </xf>
    <xf numFmtId="164" fontId="17" fillId="2" borderId="11" xfId="9" applyFont="1" applyFill="1" applyBorder="1" applyAlignment="1">
      <alignment horizontal="center" vertical="center"/>
    </xf>
    <xf numFmtId="164" fontId="17" fillId="2" borderId="12" xfId="9" applyFont="1" applyFill="1" applyBorder="1" applyAlignment="1">
      <alignment horizontal="center" vertical="center"/>
    </xf>
    <xf numFmtId="164" fontId="2" fillId="2" borderId="6" xfId="9" applyFont="1" applyFill="1" applyBorder="1" applyAlignment="1">
      <alignment horizontal="center" vertical="center"/>
    </xf>
    <xf numFmtId="0" fontId="6" fillId="4" borderId="8" xfId="0" applyFont="1" applyFill="1" applyBorder="1" applyAlignment="1">
      <alignment vertical="center"/>
    </xf>
    <xf numFmtId="164" fontId="2" fillId="2" borderId="12" xfId="9" applyFont="1" applyFill="1" applyBorder="1" applyAlignment="1">
      <alignment horizontal="center" vertical="center"/>
    </xf>
    <xf numFmtId="164" fontId="2" fillId="3" borderId="2" xfId="9" applyFont="1" applyFill="1" applyBorder="1" applyAlignment="1">
      <alignment vertical="center"/>
    </xf>
    <xf numFmtId="164" fontId="2" fillId="3" borderId="5" xfId="9" applyFont="1" applyFill="1" applyBorder="1" applyAlignment="1">
      <alignment vertical="center"/>
    </xf>
    <xf numFmtId="164" fontId="2" fillId="3" borderId="9" xfId="9" applyFont="1" applyFill="1" applyBorder="1" applyAlignment="1">
      <alignment vertical="center"/>
    </xf>
    <xf numFmtId="0" fontId="18" fillId="0" borderId="0" xfId="9" applyNumberFormat="1" applyFont="1" applyAlignment="1">
      <alignment horizontal="left" vertical="center"/>
    </xf>
    <xf numFmtId="164" fontId="2" fillId="3" borderId="2" xfId="9" applyFont="1" applyFill="1" applyBorder="1" applyAlignment="1">
      <alignment horizontal="center" vertical="center"/>
    </xf>
    <xf numFmtId="164" fontId="2" fillId="3" borderId="6" xfId="9" applyFont="1" applyFill="1" applyBorder="1" applyAlignment="1">
      <alignment horizontal="center" vertical="center"/>
    </xf>
    <xf numFmtId="2" fontId="2" fillId="3" borderId="0" xfId="9" applyNumberFormat="1" applyFont="1" applyFill="1" applyAlignment="1">
      <alignment horizontal="center" vertical="center"/>
    </xf>
    <xf numFmtId="2" fontId="2" fillId="3" borderId="0" xfId="9" applyNumberFormat="1" applyFont="1" applyFill="1" applyAlignment="1">
      <alignment horizontal="left" vertical="center"/>
    </xf>
    <xf numFmtId="2" fontId="2" fillId="3" borderId="6" xfId="9" applyNumberFormat="1" applyFont="1" applyFill="1" applyBorder="1" applyAlignment="1">
      <alignment horizontal="left" vertical="center"/>
    </xf>
    <xf numFmtId="164" fontId="2" fillId="3" borderId="17" xfId="9" applyFont="1" applyFill="1" applyBorder="1" applyAlignment="1">
      <alignment vertical="center"/>
    </xf>
    <xf numFmtId="164" fontId="2" fillId="3" borderId="11" xfId="9" applyFont="1" applyFill="1" applyBorder="1" applyAlignment="1">
      <alignment vertical="center"/>
    </xf>
    <xf numFmtId="164" fontId="2" fillId="3" borderId="12" xfId="9" applyFont="1" applyFill="1" applyBorder="1" applyAlignment="1">
      <alignment vertical="center"/>
    </xf>
    <xf numFmtId="164" fontId="19" fillId="3" borderId="11" xfId="9" applyFill="1" applyBorder="1"/>
    <xf numFmtId="164" fontId="19" fillId="3" borderId="12" xfId="9" applyFill="1" applyBorder="1"/>
    <xf numFmtId="0" fontId="2" fillId="3" borderId="0" xfId="1" applyFill="1"/>
    <xf numFmtId="0" fontId="0" fillId="3" borderId="0" xfId="0" applyFill="1" applyAlignment="1">
      <alignment horizontal="left" vertical="center"/>
    </xf>
    <xf numFmtId="0" fontId="0" fillId="3" borderId="0" xfId="0" quotePrefix="1" applyFill="1" applyAlignment="1">
      <alignment horizontal="left" vertical="center"/>
    </xf>
    <xf numFmtId="0" fontId="38" fillId="3" borderId="0" xfId="0" applyFont="1" applyFill="1" applyAlignment="1">
      <alignment horizontal="left" vertical="center"/>
    </xf>
    <xf numFmtId="0" fontId="23" fillId="3" borderId="0" xfId="0" applyFont="1" applyFill="1" applyAlignment="1">
      <alignment horizontal="center" vertical="center"/>
    </xf>
    <xf numFmtId="164" fontId="4" fillId="3" borderId="0" xfId="9" applyFont="1" applyFill="1" applyAlignment="1">
      <alignment horizontal="center" vertical="center"/>
    </xf>
    <xf numFmtId="0" fontId="5" fillId="3" borderId="0" xfId="3" applyFont="1" applyFill="1" applyAlignment="1">
      <alignment horizontal="center"/>
    </xf>
    <xf numFmtId="173" fontId="18" fillId="3" borderId="0" xfId="0" applyNumberFormat="1" applyFont="1" applyFill="1" applyAlignment="1" applyProtection="1">
      <alignment horizontal="left" vertical="center"/>
      <protection locked="0"/>
    </xf>
    <xf numFmtId="164" fontId="18" fillId="3" borderId="10" xfId="9" applyFont="1" applyFill="1" applyBorder="1" applyAlignment="1">
      <alignment horizontal="center" vertical="center"/>
    </xf>
    <xf numFmtId="164" fontId="18" fillId="3" borderId="0" xfId="9" applyFont="1" applyFill="1" applyAlignment="1">
      <alignment horizontal="center" vertical="center"/>
    </xf>
    <xf numFmtId="164" fontId="18" fillId="3" borderId="13" xfId="9" applyFont="1" applyFill="1" applyBorder="1" applyAlignment="1">
      <alignment horizontal="center" vertical="center"/>
    </xf>
    <xf numFmtId="164" fontId="18" fillId="3" borderId="6" xfId="9" applyFont="1" applyFill="1" applyBorder="1" applyAlignment="1">
      <alignment horizontal="center" vertical="center"/>
    </xf>
    <xf numFmtId="164" fontId="18" fillId="3" borderId="3" xfId="9" applyFont="1" applyFill="1" applyBorder="1" applyAlignment="1">
      <alignment horizontal="center" vertical="center"/>
    </xf>
    <xf numFmtId="164" fontId="18" fillId="3" borderId="38" xfId="9" applyFont="1" applyFill="1" applyBorder="1" applyAlignment="1">
      <alignment horizontal="center" vertical="center"/>
    </xf>
    <xf numFmtId="1" fontId="2" fillId="3" borderId="0" xfId="9" applyNumberFormat="1" applyFont="1" applyFill="1" applyAlignment="1">
      <alignment horizontal="left" vertical="center"/>
    </xf>
    <xf numFmtId="172" fontId="17" fillId="3" borderId="3" xfId="9" applyNumberFormat="1" applyFont="1" applyFill="1" applyBorder="1" applyAlignment="1">
      <alignment horizontal="left" vertical="center"/>
    </xf>
    <xf numFmtId="164" fontId="2" fillId="2" borderId="13" xfId="9" applyFont="1" applyFill="1" applyBorder="1" applyAlignment="1">
      <alignment horizontal="center" vertical="center"/>
    </xf>
    <xf numFmtId="164" fontId="17" fillId="2" borderId="3" xfId="9" applyFont="1" applyFill="1" applyBorder="1" applyAlignment="1">
      <alignment horizontal="left" vertical="center"/>
    </xf>
    <xf numFmtId="164" fontId="2" fillId="2" borderId="39" xfId="9" applyFont="1" applyFill="1" applyBorder="1" applyAlignment="1">
      <alignment horizontal="center" vertical="center"/>
    </xf>
    <xf numFmtId="164" fontId="2" fillId="2" borderId="38" xfId="9" applyFont="1" applyFill="1" applyBorder="1" applyAlignment="1">
      <alignment horizontal="center" vertical="center"/>
    </xf>
    <xf numFmtId="164" fontId="39" fillId="3" borderId="0" xfId="9" applyFont="1" applyFill="1" applyAlignment="1">
      <alignment horizontal="center" vertical="center"/>
    </xf>
    <xf numFmtId="164" fontId="39" fillId="3" borderId="2" xfId="9" applyFont="1" applyFill="1" applyBorder="1" applyAlignment="1">
      <alignment horizontal="center" vertical="center"/>
    </xf>
    <xf numFmtId="164" fontId="39" fillId="3" borderId="6" xfId="9" applyFont="1" applyFill="1" applyBorder="1" applyAlignment="1">
      <alignment horizontal="center" vertical="center"/>
    </xf>
    <xf numFmtId="174" fontId="18" fillId="3" borderId="0" xfId="9" applyNumberFormat="1" applyFont="1" applyFill="1" applyAlignment="1">
      <alignment horizontal="left" vertical="center"/>
    </xf>
    <xf numFmtId="171" fontId="18" fillId="3" borderId="0" xfId="0" applyNumberFormat="1" applyFont="1" applyFill="1" applyAlignment="1" applyProtection="1">
      <alignment horizontal="left" vertical="center"/>
      <protection locked="0"/>
    </xf>
    <xf numFmtId="0" fontId="6" fillId="3" borderId="3" xfId="0" applyFont="1" applyFill="1" applyBorder="1" applyAlignment="1">
      <alignment horizontal="right"/>
    </xf>
    <xf numFmtId="1" fontId="6" fillId="3" borderId="4" xfId="0" applyNumberFormat="1" applyFont="1" applyFill="1" applyBorder="1" applyAlignment="1">
      <alignment horizontal="left"/>
    </xf>
    <xf numFmtId="164" fontId="16" fillId="3" borderId="0" xfId="9" applyFont="1" applyFill="1" applyAlignment="1">
      <alignment vertical="center" wrapText="1"/>
    </xf>
    <xf numFmtId="164" fontId="32" fillId="3" borderId="0" xfId="9" applyFont="1" applyFill="1" applyAlignment="1">
      <alignment vertical="center"/>
    </xf>
    <xf numFmtId="164" fontId="15" fillId="3" borderId="0" xfId="9" applyFont="1" applyFill="1" applyAlignment="1">
      <alignment horizontal="left" vertical="center"/>
    </xf>
    <xf numFmtId="168" fontId="17" fillId="3" borderId="27" xfId="9" applyNumberFormat="1" applyFont="1" applyFill="1" applyBorder="1" applyAlignment="1">
      <alignment horizontal="center" vertical="center"/>
    </xf>
    <xf numFmtId="164" fontId="6" fillId="18" borderId="7" xfId="0" applyNumberFormat="1" applyFont="1" applyFill="1" applyBorder="1" applyAlignment="1">
      <alignment horizontal="left" vertical="center"/>
    </xf>
    <xf numFmtId="164" fontId="2" fillId="0" borderId="5" xfId="9" applyFont="1" applyBorder="1"/>
    <xf numFmtId="164" fontId="2" fillId="0" borderId="3" xfId="9" applyFont="1" applyBorder="1"/>
    <xf numFmtId="164" fontId="2" fillId="0" borderId="4" xfId="9" applyFont="1" applyBorder="1"/>
    <xf numFmtId="0" fontId="2" fillId="3" borderId="9" xfId="0" applyFont="1" applyFill="1" applyBorder="1" applyAlignment="1">
      <alignment horizontal="left" vertical="center" wrapText="1"/>
    </xf>
    <xf numFmtId="164" fontId="2" fillId="0" borderId="8" xfId="9" applyFont="1" applyBorder="1" applyAlignment="1">
      <alignment horizontal="left" vertical="center"/>
    </xf>
    <xf numFmtId="164" fontId="2" fillId="3" borderId="8" xfId="9" applyFont="1" applyFill="1" applyBorder="1" applyAlignment="1">
      <alignment horizontal="left" vertical="center" wrapText="1"/>
    </xf>
    <xf numFmtId="164" fontId="2" fillId="0" borderId="8" xfId="9" applyFont="1" applyBorder="1" applyAlignment="1">
      <alignment horizontal="left" vertical="center" wrapText="1"/>
    </xf>
    <xf numFmtId="164" fontId="2" fillId="0" borderId="7" xfId="9" applyFont="1" applyBorder="1" applyAlignment="1">
      <alignment horizontal="left" vertical="center" wrapText="1"/>
    </xf>
    <xf numFmtId="1" fontId="18" fillId="3" borderId="5" xfId="9" applyNumberFormat="1" applyFont="1" applyFill="1" applyBorder="1" applyAlignment="1">
      <alignment horizontal="left" vertical="center"/>
    </xf>
    <xf numFmtId="0" fontId="18" fillId="3" borderId="3" xfId="0" applyFont="1" applyFill="1" applyBorder="1" applyAlignment="1" applyProtection="1">
      <alignment horizontal="left" vertical="center"/>
      <protection locked="0"/>
    </xf>
    <xf numFmtId="171" fontId="18" fillId="3" borderId="3" xfId="0" applyNumberFormat="1" applyFont="1" applyFill="1" applyBorder="1" applyAlignment="1" applyProtection="1">
      <alignment horizontal="left" vertical="center"/>
      <protection locked="0"/>
    </xf>
    <xf numFmtId="171" fontId="18" fillId="3" borderId="4" xfId="0" applyNumberFormat="1" applyFont="1" applyFill="1" applyBorder="1" applyAlignment="1" applyProtection="1">
      <alignment horizontal="left" vertical="center"/>
      <protection locked="0"/>
    </xf>
    <xf numFmtId="164" fontId="18" fillId="3" borderId="8" xfId="9" applyFont="1" applyFill="1" applyBorder="1" applyAlignment="1">
      <alignment horizontal="left" vertical="center" wrapText="1"/>
    </xf>
    <xf numFmtId="0" fontId="18" fillId="3" borderId="5" xfId="0" applyFont="1" applyFill="1" applyBorder="1" applyAlignment="1" applyProtection="1">
      <alignment horizontal="left" vertical="center"/>
      <protection locked="0"/>
    </xf>
    <xf numFmtId="164" fontId="2" fillId="3" borderId="9" xfId="9" applyFont="1" applyFill="1" applyBorder="1" applyAlignment="1">
      <alignment horizontal="left" vertical="center" wrapText="1"/>
    </xf>
    <xf numFmtId="0" fontId="8" fillId="3" borderId="8" xfId="0" applyFont="1" applyFill="1" applyBorder="1" applyAlignment="1">
      <alignment horizontal="left" vertical="center" wrapText="1"/>
    </xf>
    <xf numFmtId="0" fontId="6" fillId="4" borderId="5" xfId="0" applyFont="1" applyFill="1" applyBorder="1" applyAlignment="1">
      <alignment horizontal="left"/>
    </xf>
    <xf numFmtId="49" fontId="6" fillId="4" borderId="4" xfId="0" applyNumberFormat="1" applyFont="1" applyFill="1" applyBorder="1" applyAlignment="1">
      <alignment horizontal="left" vertical="center"/>
    </xf>
    <xf numFmtId="175" fontId="18" fillId="3" borderId="0" xfId="0" applyNumberFormat="1" applyFont="1" applyFill="1" applyAlignment="1" applyProtection="1">
      <alignment horizontal="left" vertical="center"/>
      <protection locked="0"/>
    </xf>
    <xf numFmtId="176" fontId="18" fillId="3" borderId="0" xfId="0" applyNumberFormat="1" applyFont="1" applyFill="1" applyAlignment="1" applyProtection="1">
      <alignment horizontal="left" vertical="center"/>
      <protection locked="0"/>
    </xf>
    <xf numFmtId="164" fontId="29" fillId="2" borderId="8" xfId="9" applyFont="1" applyFill="1" applyBorder="1" applyAlignment="1">
      <alignment vertical="center"/>
    </xf>
    <xf numFmtId="0" fontId="8" fillId="3" borderId="8" xfId="0" applyFont="1" applyFill="1" applyBorder="1" applyAlignment="1">
      <alignment horizontal="left" vertical="center"/>
    </xf>
    <xf numFmtId="0" fontId="2" fillId="3" borderId="7" xfId="0" applyFont="1" applyFill="1" applyBorder="1" applyAlignment="1">
      <alignment horizontal="left" vertical="center"/>
    </xf>
    <xf numFmtId="164" fontId="18" fillId="3" borderId="5" xfId="9" applyFont="1" applyFill="1" applyBorder="1" applyAlignment="1">
      <alignment horizontal="left" vertical="center"/>
    </xf>
    <xf numFmtId="0" fontId="18" fillId="0" borderId="3" xfId="0" applyFont="1" applyBorder="1" applyAlignment="1">
      <alignment horizontal="left" vertical="center"/>
    </xf>
    <xf numFmtId="164" fontId="18" fillId="3" borderId="3" xfId="9" applyFont="1" applyFill="1" applyBorder="1" applyAlignment="1">
      <alignment horizontal="left" vertical="center"/>
    </xf>
    <xf numFmtId="0" fontId="18" fillId="3" borderId="3" xfId="0" applyFont="1" applyFill="1" applyBorder="1" applyAlignment="1">
      <alignment horizontal="left" vertical="center"/>
    </xf>
    <xf numFmtId="177" fontId="18" fillId="3" borderId="4" xfId="0" applyNumberFormat="1" applyFont="1" applyFill="1" applyBorder="1" applyAlignment="1" applyProtection="1">
      <alignment horizontal="left" vertical="center"/>
      <protection locked="0"/>
    </xf>
    <xf numFmtId="164" fontId="13" fillId="3" borderId="0" xfId="9" applyFont="1" applyFill="1" applyAlignment="1">
      <alignment horizontal="left" vertical="center"/>
    </xf>
    <xf numFmtId="164" fontId="13" fillId="3" borderId="40" xfId="9" applyFont="1" applyFill="1" applyBorder="1" applyAlignment="1">
      <alignment horizontal="left" vertical="center"/>
    </xf>
    <xf numFmtId="0" fontId="42" fillId="3" borderId="40" xfId="0" applyFont="1" applyFill="1" applyBorder="1" applyAlignment="1">
      <alignment horizontal="left" vertical="center"/>
    </xf>
    <xf numFmtId="0" fontId="42" fillId="3" borderId="0" xfId="0" applyFont="1" applyFill="1" applyAlignment="1">
      <alignment horizontal="left" vertical="center"/>
    </xf>
    <xf numFmtId="0" fontId="13" fillId="3" borderId="0" xfId="0" applyFont="1" applyFill="1" applyAlignment="1">
      <alignment horizontal="left" vertical="center"/>
    </xf>
    <xf numFmtId="164" fontId="13" fillId="3" borderId="40" xfId="9" applyFont="1" applyFill="1" applyBorder="1" applyAlignment="1">
      <alignment horizontal="left" vertical="center" wrapText="1"/>
    </xf>
    <xf numFmtId="0" fontId="6" fillId="16" borderId="0" xfId="0" applyFont="1" applyFill="1" applyAlignment="1">
      <alignment horizontal="left" vertical="center"/>
    </xf>
    <xf numFmtId="0" fontId="6" fillId="18" borderId="6" xfId="0" applyFont="1" applyFill="1" applyBorder="1" applyAlignment="1" applyProtection="1">
      <alignment horizontal="left" vertical="center"/>
      <protection locked="0"/>
    </xf>
    <xf numFmtId="0" fontId="6" fillId="4" borderId="8" xfId="0" applyFont="1" applyFill="1" applyBorder="1" applyAlignment="1">
      <alignment horizontal="left"/>
    </xf>
    <xf numFmtId="0" fontId="6" fillId="4" borderId="7" xfId="0" applyFont="1" applyFill="1" applyBorder="1" applyAlignment="1">
      <alignment horizontal="left"/>
    </xf>
    <xf numFmtId="0" fontId="6" fillId="4" borderId="6" xfId="0" applyFont="1" applyFill="1" applyBorder="1" applyAlignment="1">
      <alignment horizontal="left"/>
    </xf>
    <xf numFmtId="0" fontId="41" fillId="3" borderId="13" xfId="0" applyFont="1" applyFill="1" applyBorder="1" applyAlignment="1">
      <alignment horizontal="center" vertical="center"/>
    </xf>
    <xf numFmtId="164" fontId="2" fillId="0" borderId="0" xfId="9" applyFont="1"/>
    <xf numFmtId="0" fontId="0" fillId="0" borderId="6" xfId="0" applyBorder="1"/>
    <xf numFmtId="0" fontId="6" fillId="4" borderId="10" xfId="0" applyFont="1" applyFill="1" applyBorder="1" applyAlignment="1">
      <alignment horizontal="center" vertical="center"/>
    </xf>
    <xf numFmtId="0" fontId="0" fillId="0" borderId="41" xfId="0" applyBorder="1"/>
    <xf numFmtId="0" fontId="0" fillId="0" borderId="12" xfId="0" applyBorder="1"/>
    <xf numFmtId="164" fontId="13" fillId="3" borderId="0" xfId="9" applyFont="1" applyFill="1" applyAlignment="1">
      <alignment horizontal="left" vertical="center" wrapText="1"/>
    </xf>
    <xf numFmtId="164" fontId="13" fillId="3" borderId="0" xfId="9" applyFont="1" applyFill="1" applyAlignment="1">
      <alignment horizontal="left" vertical="center"/>
    </xf>
    <xf numFmtId="0" fontId="6" fillId="4" borderId="8" xfId="0" applyFont="1" applyFill="1" applyBorder="1" applyAlignment="1">
      <alignment horizontal="center" vertical="center"/>
    </xf>
    <xf numFmtId="0" fontId="0" fillId="0" borderId="8" xfId="0" applyBorder="1"/>
    <xf numFmtId="164" fontId="2" fillId="0" borderId="0" xfId="9" applyFont="1" applyAlignment="1">
      <alignment horizontal="center" vertical="center"/>
    </xf>
    <xf numFmtId="49" fontId="6" fillId="4" borderId="4" xfId="0" applyNumberFormat="1" applyFont="1" applyFill="1" applyBorder="1" applyAlignment="1">
      <alignment horizontal="left"/>
    </xf>
    <xf numFmtId="0" fontId="0" fillId="0" borderId="4" xfId="0" applyBorder="1"/>
    <xf numFmtId="0" fontId="6" fillId="4" borderId="39" xfId="0" applyFont="1" applyFill="1" applyBorder="1" applyAlignment="1">
      <alignment horizontal="center" vertical="center"/>
    </xf>
    <xf numFmtId="0" fontId="0" fillId="0" borderId="7" xfId="0" applyBorder="1"/>
    <xf numFmtId="14" fontId="6" fillId="4" borderId="13" xfId="0" applyNumberFormat="1" applyFont="1" applyFill="1" applyBorder="1" applyAlignment="1">
      <alignment horizontal="center"/>
    </xf>
    <xf numFmtId="0" fontId="6" fillId="4" borderId="6" xfId="0" applyFont="1" applyFill="1" applyBorder="1" applyAlignment="1">
      <alignment horizontal="center"/>
    </xf>
    <xf numFmtId="0" fontId="6" fillId="4" borderId="3" xfId="0" applyFont="1" applyFill="1" applyBorder="1" applyAlignment="1">
      <alignment horizontal="center"/>
    </xf>
    <xf numFmtId="0" fontId="0" fillId="0" borderId="3" xfId="0" applyBorder="1"/>
    <xf numFmtId="0" fontId="3" fillId="3" borderId="0" xfId="0" applyFont="1" applyFill="1" applyAlignment="1">
      <alignment horizontal="center" vertical="center" wrapText="1"/>
    </xf>
    <xf numFmtId="0" fontId="0" fillId="0" borderId="5" xfId="0" applyBorder="1"/>
    <xf numFmtId="0" fontId="6" fillId="4" borderId="12" xfId="0" applyFont="1" applyFill="1" applyBorder="1" applyAlignment="1">
      <alignment horizontal="center" vertical="center"/>
    </xf>
    <xf numFmtId="0" fontId="18" fillId="12" borderId="38" xfId="0" applyFont="1" applyFill="1" applyBorder="1" applyAlignment="1">
      <alignment horizontal="center" vertical="center"/>
    </xf>
    <xf numFmtId="164" fontId="6" fillId="3" borderId="0" xfId="9" applyFont="1" applyFill="1" applyAlignment="1">
      <alignment horizontal="center" vertical="center" wrapText="1"/>
    </xf>
    <xf numFmtId="164" fontId="2" fillId="3" borderId="0" xfId="9" applyFont="1" applyFill="1" applyAlignment="1">
      <alignment horizontal="left" vertical="center"/>
    </xf>
    <xf numFmtId="0" fontId="18" fillId="19" borderId="10" xfId="0" applyFont="1" applyFill="1" applyBorder="1" applyAlignment="1">
      <alignment horizontal="center" vertical="center"/>
    </xf>
    <xf numFmtId="164" fontId="18" fillId="19" borderId="10" xfId="9" applyFont="1" applyFill="1" applyBorder="1" applyAlignment="1">
      <alignment horizontal="center" vertical="center"/>
    </xf>
    <xf numFmtId="0" fontId="8" fillId="0" borderId="10" xfId="0" applyFont="1" applyBorder="1" applyAlignment="1">
      <alignment horizontal="center" vertical="center"/>
    </xf>
    <xf numFmtId="0" fontId="0" fillId="0" borderId="38" xfId="0" applyBorder="1"/>
    <xf numFmtId="164" fontId="2" fillId="2" borderId="10" xfId="9" applyFont="1" applyFill="1" applyBorder="1" applyAlignment="1">
      <alignment horizontal="center" vertical="center"/>
    </xf>
    <xf numFmtId="0" fontId="18" fillId="12" borderId="42" xfId="0" applyFont="1" applyFill="1" applyBorder="1" applyAlignment="1">
      <alignment horizontal="center" vertical="center"/>
    </xf>
    <xf numFmtId="0" fontId="0" fillId="0" borderId="11" xfId="0" applyBorder="1"/>
    <xf numFmtId="0" fontId="0" fillId="0" borderId="42" xfId="0" applyBorder="1"/>
    <xf numFmtId="0" fontId="18" fillId="12" borderId="11" xfId="0" applyFont="1" applyFill="1" applyBorder="1" applyAlignment="1">
      <alignment horizontal="center" vertical="center"/>
    </xf>
    <xf numFmtId="0" fontId="6" fillId="4" borderId="38" xfId="0" applyFont="1" applyFill="1" applyBorder="1" applyAlignment="1">
      <alignment horizontal="center" vertical="center"/>
    </xf>
    <xf numFmtId="0" fontId="18" fillId="12" borderId="10" xfId="0" applyFont="1" applyFill="1" applyBorder="1" applyAlignment="1">
      <alignment horizontal="center" vertical="center"/>
    </xf>
    <xf numFmtId="164" fontId="29" fillId="2" borderId="0" xfId="9" applyFont="1" applyFill="1" applyAlignment="1">
      <alignment vertical="center"/>
    </xf>
    <xf numFmtId="164" fontId="7" fillId="2" borderId="0" xfId="9" applyFont="1" applyFill="1" applyAlignment="1">
      <alignment vertical="center"/>
    </xf>
    <xf numFmtId="0" fontId="6" fillId="4" borderId="6" xfId="0" applyFont="1" applyFill="1" applyBorder="1" applyAlignment="1">
      <alignment horizontal="center" vertical="center"/>
    </xf>
    <xf numFmtId="0" fontId="6" fillId="4" borderId="7" xfId="0" applyFont="1" applyFill="1" applyBorder="1" applyAlignment="1">
      <alignment horizontal="center" vertical="center"/>
    </xf>
    <xf numFmtId="14" fontId="6" fillId="4" borderId="13" xfId="0" applyNumberFormat="1" applyFont="1" applyFill="1" applyBorder="1" applyAlignment="1">
      <alignment horizontal="center" vertical="center"/>
    </xf>
    <xf numFmtId="164" fontId="19" fillId="3" borderId="17" xfId="9" applyFill="1" applyBorder="1" applyAlignment="1">
      <alignment horizontal="center"/>
    </xf>
    <xf numFmtId="14" fontId="7" fillId="3" borderId="4" xfId="9" applyNumberFormat="1" applyFont="1" applyFill="1" applyBorder="1" applyAlignment="1">
      <alignment horizontal="center" vertical="center"/>
    </xf>
    <xf numFmtId="164" fontId="15" fillId="3" borderId="0" xfId="9" applyFont="1" applyFill="1" applyAlignment="1">
      <alignment horizontal="left" vertical="center" wrapText="1"/>
    </xf>
    <xf numFmtId="164" fontId="19" fillId="3" borderId="0" xfId="9" applyFill="1"/>
    <xf numFmtId="0" fontId="5" fillId="3" borderId="9" xfId="9" applyNumberFormat="1" applyFont="1" applyFill="1" applyBorder="1" applyAlignment="1">
      <alignment horizontal="center" vertical="center" textRotation="90"/>
    </xf>
    <xf numFmtId="0" fontId="0" fillId="0" borderId="2" xfId="0" applyBorder="1"/>
    <xf numFmtId="178" fontId="2" fillId="3" borderId="17" xfId="9" applyNumberFormat="1" applyFont="1" applyFill="1" applyBorder="1" applyAlignment="1">
      <alignment horizontal="right" vertical="center"/>
    </xf>
    <xf numFmtId="164" fontId="2" fillId="2" borderId="42" xfId="9" applyFont="1" applyFill="1" applyBorder="1" applyAlignment="1">
      <alignment horizontal="right" vertical="center"/>
    </xf>
    <xf numFmtId="164" fontId="5" fillId="3" borderId="2" xfId="9" applyFont="1" applyFill="1" applyBorder="1" applyAlignment="1">
      <alignment horizontal="center" vertical="center" textRotation="90"/>
    </xf>
    <xf numFmtId="164" fontId="40" fillId="3" borderId="3" xfId="9" applyFont="1" applyFill="1" applyBorder="1" applyAlignment="1">
      <alignment horizontal="left" vertical="center" wrapText="1"/>
    </xf>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4">
    <dxf>
      <font>
        <color theme="0"/>
      </font>
    </dxf>
    <dxf>
      <font>
        <color theme="0"/>
      </font>
    </dxf>
    <dxf>
      <font>
        <color theme="0"/>
      </font>
    </dxf>
    <dxf>
      <font>
        <color theme="0"/>
      </font>
    </dxf>
    <dxf>
      <font>
        <color theme="0"/>
      </font>
    </dxf>
    <dxf>
      <font>
        <color theme="0"/>
      </font>
    </dxf>
    <dxf>
      <font>
        <b/>
      </font>
      <fill>
        <patternFill>
          <bgColor rgb="FFFFFF00"/>
        </patternFill>
      </fill>
    </dxf>
    <dxf>
      <font>
        <b/>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85725</xdr:colOff>
      <xdr:row>1</xdr:row>
      <xdr:rowOff>76200</xdr:rowOff>
    </xdr:from>
    <xdr:ext cx="1378324" cy="537881"/>
    <xdr:pic>
      <xdr:nvPicPr>
        <xdr:cNvPr id="5" name="u244_img" descr="BREENERGY - Brazilian Energy Efficiency">
          <a:extLst>
            <a:ext uri="{FF2B5EF4-FFF2-40B4-BE49-F238E27FC236}">
              <a16:creationId xmlns:a16="http://schemas.microsoft.com/office/drawing/2014/main" id="{00000000-0008-0000-0000-000005000000}"/>
            </a:ext>
          </a:extLst>
        </xdr:cNvPr>
        <xdr:cNvPicPr>
          <a:picLocks noChangeAspect="1" noChangeArrowheads="1"/>
        </xdr:cNvPicPr>
      </xdr:nvPicPr>
      <xdr:blipFill rotWithShape="1">
        <a:blip xmlns:r="http://schemas.openxmlformats.org/officeDocument/2006/relationships" r:embed="rId1"/>
        <a:srcRect r="33152" b="16326"/>
        <a:stretch>
          <a:fillRect/>
        </a:stretch>
      </xdr:blipFill>
      <xdr:spPr bwMode="auto">
        <a:xfrm>
          <a:off x="695325" y="276225"/>
          <a:ext cx="1378324" cy="537881"/>
        </a:xfrm>
        <a:prstGeom prst="rect">
          <a:avLst/>
        </a:prstGeom>
        <a:noFill/>
        <a:ln>
          <a:prstDash val="solid"/>
        </a:ln>
      </xdr:spPr>
    </xdr:pic>
    <xdr:clientData/>
  </xdr:oneCellAnchor>
  <xdr:oneCellAnchor>
    <xdr:from>
      <xdr:col>11</xdr:col>
      <xdr:colOff>0</xdr:colOff>
      <xdr:row>32</xdr:row>
      <xdr:rowOff>0</xdr:rowOff>
    </xdr:from>
    <xdr:ext cx="1533525" cy="819150"/>
    <xdr:pic>
      <xdr:nvPicPr>
        <xdr:cNvPr id="2" name="Imagem 5">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8429625" y="7286625"/>
          <a:ext cx="1533525" cy="819150"/>
        </a:xfrm>
        <a:prstGeom prst="rect">
          <a:avLst/>
        </a:prstGeom>
        <a:noFill/>
        <a:ln>
          <a:noFill/>
          <a:prstDash val="solid"/>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95</xdr:row>
      <xdr:rowOff>0</xdr:rowOff>
    </xdr:from>
    <xdr:to>
      <xdr:col>8</xdr:col>
      <xdr:colOff>285190</xdr:colOff>
      <xdr:row>108</xdr:row>
      <xdr:rowOff>142315</xdr:rowOff>
    </xdr:to>
    <xdr:pic>
      <xdr:nvPicPr>
        <xdr:cNvPr id="13" name="Imagem 1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000375" y="16678275"/>
          <a:ext cx="2971240" cy="2904564"/>
        </a:xfrm>
        <a:prstGeom prst="rect">
          <a:avLst/>
        </a:prstGeom>
        <a:noFill/>
        <a:ln>
          <a:prstDash val="solid"/>
        </a:ln>
      </xdr:spPr>
    </xdr:pic>
    <xdr:clientData/>
  </xdr:twoCellAnchor>
  <xdr:twoCellAnchor editAs="oneCell">
    <xdr:from>
      <xdr:col>11</xdr:col>
      <xdr:colOff>28575</xdr:colOff>
      <xdr:row>67</xdr:row>
      <xdr:rowOff>28575</xdr:rowOff>
    </xdr:from>
    <xdr:to>
      <xdr:col>13</xdr:col>
      <xdr:colOff>1020042</xdr:colOff>
      <xdr:row>81</xdr:row>
      <xdr:rowOff>12703</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7839075" y="14125575"/>
          <a:ext cx="3086967" cy="2784478"/>
        </a:xfrm>
        <a:prstGeom prst="rect">
          <a:avLst/>
        </a:prstGeom>
        <a:ln>
          <a:prstDash val="solid"/>
        </a:ln>
      </xdr:spPr>
    </xdr:pic>
    <xdr:clientData/>
  </xdr:twoCellAnchor>
  <xdr:oneCellAnchor>
    <xdr:from>
      <xdr:col>1</xdr:col>
      <xdr:colOff>51766</xdr:colOff>
      <xdr:row>1</xdr:row>
      <xdr:rowOff>67503</xdr:rowOff>
    </xdr:from>
    <xdr:ext cx="1378324" cy="537881"/>
    <xdr:pic>
      <xdr:nvPicPr>
        <xdr:cNvPr id="7" name="u244_img" descr="BREENERGY - Brazilian Energy Efficiency">
          <a:extLst>
            <a:ext uri="{FF2B5EF4-FFF2-40B4-BE49-F238E27FC236}">
              <a16:creationId xmlns:a16="http://schemas.microsoft.com/office/drawing/2014/main" id="{00000000-0008-0000-0100-000007000000}"/>
            </a:ext>
          </a:extLst>
        </xdr:cNvPr>
        <xdr:cNvPicPr>
          <a:picLocks noChangeAspect="1" noChangeArrowheads="1"/>
        </xdr:cNvPicPr>
      </xdr:nvPicPr>
      <xdr:blipFill rotWithShape="1">
        <a:blip xmlns:r="http://schemas.openxmlformats.org/officeDocument/2006/relationships" r:embed="rId3"/>
        <a:srcRect r="33152" b="16326"/>
        <a:stretch>
          <a:fillRect/>
        </a:stretch>
      </xdr:blipFill>
      <xdr:spPr bwMode="auto">
        <a:xfrm>
          <a:off x="889966" y="267528"/>
          <a:ext cx="1378324" cy="537881"/>
        </a:xfrm>
        <a:prstGeom prst="rect">
          <a:avLst/>
        </a:prstGeom>
        <a:noFill/>
        <a:ln>
          <a:prstDash val="solid"/>
        </a:ln>
      </xdr:spPr>
    </xdr:pic>
    <xdr:clientData/>
  </xdr:oneCellAnchor>
  <xdr:oneCellAnchor>
    <xdr:from>
      <xdr:col>4</xdr:col>
      <xdr:colOff>0</xdr:colOff>
      <xdr:row>110</xdr:row>
      <xdr:rowOff>114300</xdr:rowOff>
    </xdr:from>
    <xdr:ext cx="3184071" cy="2933700"/>
    <xdr:pic>
      <xdr:nvPicPr>
        <xdr:cNvPr id="14" name="Imagem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4"/>
        <a:srcRect/>
        <a:stretch>
          <a:fillRect/>
        </a:stretch>
      </xdr:blipFill>
      <xdr:spPr bwMode="auto">
        <a:xfrm>
          <a:off x="3000375" y="19973925"/>
          <a:ext cx="3184071" cy="2933700"/>
        </a:xfrm>
        <a:prstGeom prst="rect">
          <a:avLst/>
        </a:prstGeom>
        <a:noFill/>
        <a:ln>
          <a:noFill/>
          <a:prstDash val="solid"/>
        </a:ln>
      </xdr:spPr>
    </xdr:pic>
    <xdr:clientData/>
  </xdr:oneCellAnchor>
  <xdr:oneCellAnchor>
    <xdr:from>
      <xdr:col>9</xdr:col>
      <xdr:colOff>142875</xdr:colOff>
      <xdr:row>95</xdr:row>
      <xdr:rowOff>0</xdr:rowOff>
    </xdr:from>
    <xdr:ext cx="2779940" cy="2876550"/>
    <xdr:pic>
      <xdr:nvPicPr>
        <xdr:cNvPr id="15" name="Imagem 2">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5"/>
        <a:srcRect/>
        <a:stretch>
          <a:fillRect/>
        </a:stretch>
      </xdr:blipFill>
      <xdr:spPr bwMode="auto">
        <a:xfrm>
          <a:off x="6524625" y="16678275"/>
          <a:ext cx="2779940" cy="2876550"/>
        </a:xfrm>
        <a:prstGeom prst="rect">
          <a:avLst/>
        </a:prstGeom>
        <a:noFill/>
        <a:ln>
          <a:noFill/>
          <a:prstDash val="solid"/>
        </a:ln>
      </xdr:spPr>
    </xdr:pic>
    <xdr:clientData/>
  </xdr:oneCellAnchor>
  <xdr:oneCellAnchor>
    <xdr:from>
      <xdr:col>9</xdr:col>
      <xdr:colOff>142875</xdr:colOff>
      <xdr:row>110</xdr:row>
      <xdr:rowOff>125506</xdr:rowOff>
    </xdr:from>
    <xdr:ext cx="2779940" cy="2876550"/>
    <xdr:pic>
      <xdr:nvPicPr>
        <xdr:cNvPr id="16" name="Imagem 2">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5"/>
        <a:srcRect/>
        <a:stretch>
          <a:fillRect/>
        </a:stretch>
      </xdr:blipFill>
      <xdr:spPr bwMode="auto">
        <a:xfrm>
          <a:off x="6524625" y="19985131"/>
          <a:ext cx="2779940" cy="2876550"/>
        </a:xfrm>
        <a:prstGeom prst="rect">
          <a:avLst/>
        </a:prstGeom>
        <a:noFill/>
        <a:ln>
          <a:noFill/>
          <a:prstDash val="solid"/>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336179</xdr:colOff>
      <xdr:row>1</xdr:row>
      <xdr:rowOff>67236</xdr:rowOff>
    </xdr:from>
    <xdr:ext cx="1378324" cy="537881"/>
    <xdr:pic>
      <xdr:nvPicPr>
        <xdr:cNvPr id="3" name="u244_img" descr="BREENERGY - Brazilian Energy Efficiency">
          <a:extLst>
            <a:ext uri="{FF2B5EF4-FFF2-40B4-BE49-F238E27FC236}">
              <a16:creationId xmlns:a16="http://schemas.microsoft.com/office/drawing/2014/main" id="{00000000-0008-0000-0200-000003000000}"/>
            </a:ext>
          </a:extLst>
        </xdr:cNvPr>
        <xdr:cNvPicPr>
          <a:picLocks noChangeAspect="1" noChangeArrowheads="1"/>
        </xdr:cNvPicPr>
      </xdr:nvPicPr>
      <xdr:blipFill rotWithShape="1">
        <a:blip xmlns:r="http://schemas.openxmlformats.org/officeDocument/2006/relationships" r:embed="rId1"/>
        <a:srcRect r="33152" b="16326"/>
        <a:stretch>
          <a:fillRect/>
        </a:stretch>
      </xdr:blipFill>
      <xdr:spPr bwMode="auto">
        <a:xfrm>
          <a:off x="336179" y="67236"/>
          <a:ext cx="1378324" cy="537881"/>
        </a:xfrm>
        <a:prstGeom prst="rect">
          <a:avLst/>
        </a:prstGeom>
        <a:noFill/>
        <a:ln>
          <a:prstDash val="solid"/>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3">
    <tabColor theme="9" tint="-0.249977111117893"/>
    <pageSetUpPr fitToPage="1"/>
  </sheetPr>
  <dimension ref="B1:AV133"/>
  <sheetViews>
    <sheetView showGridLines="0" tabSelected="1" view="pageBreakPreview" topLeftCell="A28" zoomScaleNormal="100" zoomScaleSheetLayoutView="100" zoomScalePageLayoutView="55" workbookViewId="0">
      <selection activeCell="J15" sqref="J15"/>
    </sheetView>
  </sheetViews>
  <sheetFormatPr defaultColWidth="9.140625" defaultRowHeight="14.25" x14ac:dyDescent="0.2"/>
  <cols>
    <col min="1" max="1" width="9.140625" style="1" customWidth="1"/>
    <col min="2" max="2" width="9.28515625" style="1" customWidth="1"/>
    <col min="3" max="3" width="14.28515625" style="1" customWidth="1"/>
    <col min="4" max="4" width="9.140625" style="1" customWidth="1"/>
    <col min="5" max="5" width="15.5703125" style="1" customWidth="1"/>
    <col min="6" max="7" width="9.5703125" style="1" customWidth="1"/>
    <col min="8" max="8" width="9.140625" style="1" customWidth="1"/>
    <col min="9" max="9" width="17" style="1" bestFit="1" customWidth="1"/>
    <col min="10" max="10" width="9.140625" style="1" customWidth="1"/>
    <col min="11" max="11" width="14.5703125" style="1" customWidth="1"/>
    <col min="12" max="12" width="11.42578125" style="1" bestFit="1" customWidth="1"/>
    <col min="13" max="13" width="11.85546875" style="1" bestFit="1" customWidth="1"/>
    <col min="14" max="14" width="8.42578125" style="1" customWidth="1"/>
    <col min="15" max="15" width="9.28515625" style="90" customWidth="1"/>
    <col min="16" max="17" width="22.28515625" style="309" customWidth="1"/>
    <col min="18" max="18" width="37.5703125" style="88" bestFit="1" customWidth="1"/>
    <col min="19" max="19" width="35.7109375" style="88" bestFit="1" customWidth="1"/>
    <col min="20" max="20" width="43.5703125" style="88" bestFit="1" customWidth="1"/>
    <col min="21" max="21" width="33.85546875" style="88" bestFit="1" customWidth="1"/>
    <col min="22" max="22" width="37.85546875" style="88" bestFit="1" customWidth="1"/>
    <col min="23" max="23" width="42.42578125" style="88" bestFit="1" customWidth="1"/>
    <col min="24" max="24" width="33.85546875" style="88" bestFit="1" customWidth="1"/>
    <col min="25" max="25" width="42.28515625" style="88" bestFit="1" customWidth="1"/>
    <col min="26" max="26" width="41.7109375" style="88" bestFit="1" customWidth="1"/>
    <col min="27" max="27" width="45.28515625" style="88" bestFit="1" customWidth="1"/>
    <col min="28" max="28" width="42.42578125" style="88" bestFit="1" customWidth="1"/>
    <col min="29" max="29" width="15.140625" style="88" bestFit="1" customWidth="1"/>
    <col min="30" max="30" width="24" style="88" bestFit="1" customWidth="1"/>
    <col min="31" max="31" width="23.28515625" style="88" customWidth="1"/>
    <col min="32" max="32" width="20.85546875" style="88" bestFit="1" customWidth="1"/>
    <col min="33" max="33" width="25.7109375" style="88" bestFit="1" customWidth="1"/>
    <col min="34" max="34" width="12.5703125" style="249" bestFit="1" customWidth="1"/>
    <col min="35" max="35" width="9.140625" style="249" customWidth="1"/>
    <col min="36" max="36" width="12.5703125" style="3" customWidth="1"/>
    <col min="37" max="42" width="9.28515625" style="90" customWidth="1"/>
    <col min="43" max="43" width="9.28515625" style="1" customWidth="1"/>
    <col min="44" max="48" width="9.140625" style="1" customWidth="1"/>
    <col min="49" max="16384" width="9.140625" style="1"/>
  </cols>
  <sheetData>
    <row r="1" spans="2:46" ht="15" customHeight="1" thickBot="1" x14ac:dyDescent="0.25"/>
    <row r="2" spans="2:46" ht="15" customHeight="1" x14ac:dyDescent="0.25">
      <c r="B2" s="151"/>
      <c r="C2" s="152"/>
      <c r="D2" s="328" t="s">
        <v>0</v>
      </c>
      <c r="E2" s="329"/>
      <c r="F2" s="329"/>
      <c r="G2" s="329"/>
      <c r="H2" s="333" t="s">
        <v>1</v>
      </c>
      <c r="I2" s="329"/>
      <c r="J2" s="329"/>
      <c r="K2" s="334"/>
      <c r="L2" s="153" t="s">
        <v>2</v>
      </c>
      <c r="M2" s="317" t="s">
        <v>3</v>
      </c>
      <c r="N2" s="318"/>
      <c r="O2" s="86"/>
      <c r="P2" s="314" t="s">
        <v>4</v>
      </c>
      <c r="Q2" s="310">
        <v>31.871712357540002</v>
      </c>
      <c r="R2" s="113"/>
      <c r="S2" s="113"/>
      <c r="T2" s="113"/>
      <c r="U2" s="113"/>
      <c r="V2" s="113"/>
      <c r="W2" s="113"/>
      <c r="X2" s="113"/>
      <c r="Y2" s="113"/>
      <c r="AK2" s="86"/>
      <c r="AL2" s="86"/>
      <c r="AM2" s="86"/>
      <c r="AN2" s="86"/>
      <c r="AO2" s="86"/>
      <c r="AP2" s="86"/>
    </row>
    <row r="3" spans="2:46" ht="16.5" customHeight="1" x14ac:dyDescent="0.25">
      <c r="B3" s="154"/>
      <c r="C3" s="155"/>
      <c r="D3" s="336" t="s">
        <v>5</v>
      </c>
      <c r="E3" s="321"/>
      <c r="F3" s="321"/>
      <c r="G3" s="322"/>
      <c r="H3" s="335">
        <f ca="1">TODAY()</f>
        <v>44918</v>
      </c>
      <c r="I3" s="321"/>
      <c r="J3" s="321"/>
      <c r="K3" s="322"/>
      <c r="L3" s="156" t="s">
        <v>6</v>
      </c>
      <c r="M3" s="315" t="s">
        <v>7</v>
      </c>
      <c r="N3" s="319"/>
      <c r="O3" s="87"/>
      <c r="P3" s="314" t="s">
        <v>8</v>
      </c>
      <c r="Q3" s="310">
        <v>257.67099568128981</v>
      </c>
      <c r="R3" s="113"/>
      <c r="S3" s="113"/>
      <c r="T3" s="113"/>
      <c r="U3" s="113"/>
      <c r="V3" s="113"/>
      <c r="W3" s="250"/>
      <c r="X3" s="113"/>
      <c r="Y3" s="113"/>
      <c r="AJ3" s="10"/>
      <c r="AK3" s="87"/>
      <c r="AL3" s="87"/>
      <c r="AM3" s="87"/>
      <c r="AN3" s="87"/>
      <c r="AO3" s="87"/>
      <c r="AP3" s="87"/>
      <c r="AQ3" s="71"/>
      <c r="AT3" s="56"/>
    </row>
    <row r="4" spans="2:46" ht="17.25" customHeight="1" thickBot="1" x14ac:dyDescent="0.3">
      <c r="B4" s="157"/>
      <c r="C4" s="158"/>
      <c r="D4" s="337"/>
      <c r="E4" s="338"/>
      <c r="F4" s="338"/>
      <c r="G4" s="338"/>
      <c r="H4" s="159"/>
      <c r="I4" s="160"/>
      <c r="J4" s="160"/>
      <c r="K4" s="161"/>
      <c r="L4" s="297" t="s">
        <v>9</v>
      </c>
      <c r="M4" s="331" t="s">
        <v>10</v>
      </c>
      <c r="N4" s="332"/>
      <c r="O4" s="87"/>
      <c r="P4" s="310" t="s">
        <v>11</v>
      </c>
      <c r="Q4" s="310">
        <v>336.42495699038</v>
      </c>
      <c r="R4" s="113"/>
      <c r="S4" s="113"/>
      <c r="T4" s="113"/>
      <c r="U4" s="113"/>
      <c r="V4" s="113"/>
      <c r="W4" s="250"/>
      <c r="X4" s="113"/>
      <c r="Y4" s="113"/>
      <c r="AJ4" s="10"/>
      <c r="AK4" s="87"/>
      <c r="AL4" s="87"/>
      <c r="AM4" s="87"/>
      <c r="AN4" s="87"/>
      <c r="AO4" s="87"/>
      <c r="AP4" s="87"/>
      <c r="AQ4" s="71"/>
    </row>
    <row r="5" spans="2:46" ht="17.25" customHeight="1" x14ac:dyDescent="0.2">
      <c r="B5" s="122"/>
      <c r="C5" s="110"/>
      <c r="D5" s="109"/>
      <c r="E5" s="109"/>
      <c r="F5" s="109"/>
      <c r="G5" s="109"/>
      <c r="H5" s="109"/>
      <c r="I5" s="109"/>
      <c r="J5" s="109"/>
      <c r="K5" s="109"/>
      <c r="L5" s="109"/>
      <c r="M5" s="109"/>
      <c r="N5" s="117"/>
      <c r="O5" s="72"/>
      <c r="P5" s="314" t="s">
        <v>12</v>
      </c>
      <c r="Q5" s="311">
        <v>28.280306373900011</v>
      </c>
      <c r="R5" s="250"/>
      <c r="S5" s="250"/>
      <c r="T5" s="250"/>
      <c r="U5" s="250"/>
      <c r="V5" s="250"/>
      <c r="W5" s="250"/>
      <c r="X5" s="113"/>
      <c r="Y5" s="113"/>
      <c r="AJ5" s="10"/>
      <c r="AK5" s="72"/>
      <c r="AL5" s="72"/>
      <c r="AM5" s="72"/>
      <c r="AN5" s="72"/>
      <c r="AO5" s="72"/>
      <c r="AP5" s="72"/>
      <c r="AQ5" s="72"/>
    </row>
    <row r="6" spans="2:46" ht="16.5" customHeight="1" x14ac:dyDescent="0.2">
      <c r="B6" s="118"/>
      <c r="C6" s="100" t="s">
        <v>13</v>
      </c>
      <c r="D6" s="164" t="s">
        <v>3</v>
      </c>
      <c r="F6" s="100" t="s">
        <v>14</v>
      </c>
      <c r="G6" s="164" t="s">
        <v>15</v>
      </c>
      <c r="I6" s="109"/>
      <c r="J6" s="109"/>
      <c r="K6" s="109"/>
      <c r="L6" s="109"/>
      <c r="M6" s="109"/>
      <c r="N6" s="117"/>
      <c r="O6" s="72"/>
      <c r="P6" s="314" t="s">
        <v>16</v>
      </c>
      <c r="Q6" s="310">
        <v>5.1663954498750009</v>
      </c>
      <c r="R6" s="174"/>
      <c r="S6" s="113"/>
      <c r="T6" s="113"/>
      <c r="U6" s="113"/>
      <c r="V6" s="113"/>
      <c r="W6" s="250"/>
      <c r="X6" s="113"/>
      <c r="Y6" s="113"/>
      <c r="AJ6" s="10"/>
      <c r="AK6" s="72"/>
      <c r="AL6" s="72"/>
      <c r="AM6" s="72"/>
      <c r="AN6" s="72"/>
      <c r="AO6" s="72"/>
      <c r="AP6" s="72"/>
      <c r="AQ6" s="72"/>
    </row>
    <row r="7" spans="2:46" ht="16.5" customHeight="1" x14ac:dyDescent="0.2">
      <c r="B7" s="118"/>
      <c r="C7" s="112"/>
      <c r="D7" s="109"/>
      <c r="E7" s="109"/>
      <c r="F7" s="109"/>
      <c r="G7" s="109"/>
      <c r="H7" s="109"/>
      <c r="I7" s="109"/>
      <c r="J7" s="109"/>
      <c r="K7" s="109"/>
      <c r="L7" s="109"/>
      <c r="M7" s="109"/>
      <c r="N7" s="117"/>
      <c r="O7" s="73"/>
      <c r="P7" s="314" t="s">
        <v>17</v>
      </c>
      <c r="Q7" s="310"/>
      <c r="R7" s="174"/>
      <c r="S7" s="113"/>
      <c r="T7" s="113"/>
      <c r="U7" s="113"/>
      <c r="V7" s="113"/>
      <c r="W7" s="250"/>
      <c r="X7" s="113"/>
      <c r="Y7" s="113"/>
      <c r="AJ7" s="10"/>
      <c r="AK7" s="73"/>
      <c r="AL7" s="73"/>
      <c r="AM7" s="73"/>
      <c r="AN7" s="73"/>
      <c r="AO7" s="73"/>
      <c r="AP7" s="73"/>
      <c r="AQ7" s="73"/>
    </row>
    <row r="8" spans="2:46" ht="16.5" customHeight="1" x14ac:dyDescent="0.2">
      <c r="B8" s="122"/>
      <c r="C8" s="100" t="s">
        <v>18</v>
      </c>
      <c r="D8" s="162"/>
      <c r="E8" s="124" t="s">
        <v>19</v>
      </c>
      <c r="F8" s="100"/>
      <c r="G8" s="109" t="s">
        <v>20</v>
      </c>
      <c r="H8" s="162"/>
      <c r="I8" s="109" t="s">
        <v>21</v>
      </c>
      <c r="J8" s="109"/>
      <c r="K8" s="109" t="s">
        <v>22</v>
      </c>
      <c r="L8" s="110"/>
      <c r="M8" s="110"/>
      <c r="N8" s="123"/>
      <c r="O8" s="72"/>
      <c r="P8" s="310" t="s">
        <v>23</v>
      </c>
      <c r="Q8" s="310">
        <v>30.299313917664001</v>
      </c>
      <c r="R8" s="250"/>
      <c r="S8" s="250"/>
      <c r="T8" s="250"/>
      <c r="U8" s="250"/>
      <c r="V8" s="250"/>
      <c r="W8" s="250"/>
      <c r="X8" s="250"/>
      <c r="Y8" s="250"/>
      <c r="Z8" s="250"/>
      <c r="AA8" s="250"/>
      <c r="AB8" s="250"/>
      <c r="AC8" s="250"/>
      <c r="AD8" s="250"/>
      <c r="AE8" s="250"/>
      <c r="AF8" s="250"/>
      <c r="AJ8" s="10"/>
      <c r="AK8" s="72"/>
      <c r="AL8" s="72"/>
      <c r="AM8" s="72"/>
      <c r="AN8" s="72"/>
      <c r="AO8" s="72"/>
      <c r="AP8" s="72"/>
      <c r="AQ8" s="72"/>
    </row>
    <row r="9" spans="2:46" ht="16.5" customHeight="1" x14ac:dyDescent="0.2">
      <c r="B9" s="122"/>
      <c r="C9" s="164" t="s">
        <v>24</v>
      </c>
      <c r="D9" s="99"/>
      <c r="E9" s="164" t="str">
        <f>M2&amp;"-"&amp;G6&amp;"01"</f>
        <v>None-101</v>
      </c>
      <c r="F9" s="99"/>
      <c r="G9" s="95" t="s">
        <v>3</v>
      </c>
      <c r="H9" s="99"/>
      <c r="I9" s="272" t="s">
        <v>25</v>
      </c>
      <c r="J9" s="112"/>
      <c r="K9" s="299">
        <v>654.24797140310966</v>
      </c>
      <c r="L9" s="110"/>
      <c r="M9" s="110"/>
      <c r="N9" s="123"/>
      <c r="O9" s="80"/>
      <c r="P9" s="314" t="s">
        <v>26</v>
      </c>
      <c r="Q9" s="311">
        <v>7.6348576511999999</v>
      </c>
      <c r="R9" s="251"/>
      <c r="S9" s="113"/>
      <c r="T9" s="113"/>
      <c r="U9" s="113"/>
      <c r="V9" s="113"/>
      <c r="W9" s="250"/>
      <c r="X9" s="113"/>
      <c r="Y9" s="113"/>
      <c r="AJ9" s="10"/>
      <c r="AK9" s="80"/>
      <c r="AL9" s="80"/>
      <c r="AM9" s="80"/>
      <c r="AN9" s="80"/>
      <c r="AO9" s="80"/>
      <c r="AP9" s="80"/>
      <c r="AQ9" s="68"/>
    </row>
    <row r="10" spans="2:46" ht="15.75" customHeight="1" thickBot="1" x14ac:dyDescent="0.25">
      <c r="B10" s="119"/>
      <c r="C10" s="104"/>
      <c r="D10" s="163"/>
      <c r="E10" s="120"/>
      <c r="F10" s="120"/>
      <c r="G10" s="163"/>
      <c r="H10" s="120"/>
      <c r="I10" s="120"/>
      <c r="J10" s="120"/>
      <c r="K10" s="120"/>
      <c r="L10" s="120"/>
      <c r="M10" s="120"/>
      <c r="N10" s="121"/>
      <c r="O10" s="74"/>
      <c r="P10" s="314" t="s">
        <v>27</v>
      </c>
      <c r="Q10" s="310">
        <v>18.78945894632</v>
      </c>
      <c r="R10" s="251"/>
      <c r="S10" s="113"/>
      <c r="T10" s="113"/>
      <c r="U10" s="113"/>
      <c r="V10" s="113"/>
      <c r="W10" s="250"/>
      <c r="X10" s="113"/>
      <c r="Y10" s="113"/>
      <c r="AK10" s="74"/>
      <c r="AL10" s="74"/>
      <c r="AM10" s="74"/>
      <c r="AN10" s="74"/>
      <c r="AO10" s="74"/>
      <c r="AP10" s="74"/>
      <c r="AQ10" s="74"/>
    </row>
    <row r="11" spans="2:46" ht="17.25" customHeight="1" thickBot="1" x14ac:dyDescent="0.3">
      <c r="B11" s="323" t="s">
        <v>28</v>
      </c>
      <c r="C11" s="324"/>
      <c r="D11" s="324"/>
      <c r="E11" s="324"/>
      <c r="F11" s="324"/>
      <c r="G11" s="324"/>
      <c r="H11" s="324"/>
      <c r="I11" s="324"/>
      <c r="J11" s="324"/>
      <c r="K11" s="324"/>
      <c r="L11" s="324"/>
      <c r="M11" s="324"/>
      <c r="N11" s="325"/>
      <c r="O11" s="73"/>
      <c r="P11" s="314" t="s">
        <v>29</v>
      </c>
      <c r="Q11" s="310">
        <v>654.24797140310966</v>
      </c>
      <c r="R11" s="250"/>
      <c r="S11" s="250"/>
      <c r="T11" s="250"/>
      <c r="U11" s="250"/>
      <c r="V11" s="250"/>
      <c r="W11" s="250"/>
      <c r="X11" s="67"/>
      <c r="Y11" s="67"/>
      <c r="Z11" s="67"/>
      <c r="AA11" s="67"/>
      <c r="AB11" s="67"/>
      <c r="AC11" s="67"/>
      <c r="AD11" s="67"/>
      <c r="AE11" s="67"/>
      <c r="AJ11" s="4"/>
      <c r="AK11" s="73"/>
      <c r="AL11" s="73"/>
      <c r="AM11" s="73"/>
      <c r="AN11" s="73"/>
      <c r="AO11" s="73"/>
      <c r="AP11" s="73"/>
      <c r="AQ11" s="73"/>
    </row>
    <row r="12" spans="2:46" ht="28.5" customHeight="1" x14ac:dyDescent="0.2">
      <c r="B12" s="101"/>
      <c r="C12" s="102"/>
      <c r="D12" s="102"/>
      <c r="E12" s="102"/>
      <c r="F12" s="102"/>
      <c r="G12" s="102"/>
      <c r="H12" s="102"/>
      <c r="I12" s="102"/>
      <c r="J12" s="102"/>
      <c r="K12" s="102"/>
      <c r="L12" s="102"/>
      <c r="M12" s="102"/>
      <c r="N12" s="105"/>
      <c r="O12" s="88"/>
      <c r="P12" s="314" t="s">
        <v>30</v>
      </c>
      <c r="Q12" s="311">
        <v>767.08339226403371</v>
      </c>
      <c r="R12" s="251"/>
      <c r="S12" s="113"/>
      <c r="T12" s="113"/>
      <c r="X12" s="175"/>
      <c r="Y12" s="175"/>
      <c r="Z12" s="175"/>
      <c r="AA12" s="175"/>
      <c r="AB12" s="175"/>
      <c r="AC12" s="175"/>
      <c r="AD12" s="175"/>
      <c r="AE12" s="175"/>
      <c r="AJ12" s="9"/>
      <c r="AK12" s="88"/>
      <c r="AL12" s="88"/>
      <c r="AM12" s="88"/>
      <c r="AN12" s="88"/>
      <c r="AO12" s="88"/>
      <c r="AP12" s="88"/>
      <c r="AQ12" s="75"/>
    </row>
    <row r="13" spans="2:46" ht="25.5" customHeight="1" x14ac:dyDescent="0.2">
      <c r="B13" s="103"/>
      <c r="C13" s="128" t="s">
        <v>31</v>
      </c>
      <c r="D13" s="100"/>
      <c r="E13" s="111" t="s">
        <v>32</v>
      </c>
      <c r="F13" s="162"/>
      <c r="G13" s="110" t="s">
        <v>33</v>
      </c>
      <c r="H13" s="110"/>
      <c r="I13" s="110" t="s">
        <v>34</v>
      </c>
      <c r="J13" s="110"/>
      <c r="K13" s="125" t="s">
        <v>35</v>
      </c>
      <c r="L13" s="110"/>
      <c r="M13" s="110" t="s">
        <v>36</v>
      </c>
      <c r="N13" s="94"/>
      <c r="O13" s="74"/>
      <c r="P13" s="310" t="s">
        <v>37</v>
      </c>
      <c r="Q13" s="310">
        <v>740.34117338437272</v>
      </c>
      <c r="R13" s="251"/>
      <c r="S13" s="113"/>
      <c r="T13" s="113"/>
      <c r="U13" s="113"/>
      <c r="V13" s="113"/>
      <c r="W13" s="250"/>
      <c r="X13" s="113"/>
      <c r="Y13" s="113"/>
      <c r="AJ13" s="9"/>
      <c r="AK13" s="74"/>
      <c r="AL13" s="74"/>
      <c r="AM13" s="74"/>
      <c r="AN13" s="74"/>
      <c r="AO13" s="74"/>
      <c r="AP13" s="74"/>
      <c r="AQ13" s="76"/>
    </row>
    <row r="14" spans="2:46" ht="15" customHeight="1" x14ac:dyDescent="0.2">
      <c r="B14" s="103"/>
      <c r="C14" s="164" t="s">
        <v>38</v>
      </c>
      <c r="D14" s="112"/>
      <c r="E14" s="165" t="s">
        <v>39</v>
      </c>
      <c r="F14" s="115"/>
      <c r="G14" s="164">
        <v>665.8</v>
      </c>
      <c r="H14" s="115"/>
      <c r="I14" s="164" t="str">
        <f>M2&amp;"-"&amp;G6&amp;"01"</f>
        <v>None-101</v>
      </c>
      <c r="J14" s="115"/>
      <c r="K14" s="164" t="str">
        <f>M2&amp;"-"&amp;G6&amp;"02"</f>
        <v>None-102</v>
      </c>
      <c r="L14" s="110"/>
      <c r="M14" s="95" t="s">
        <v>40</v>
      </c>
      <c r="N14" s="94"/>
      <c r="O14" s="89"/>
      <c r="R14" s="250"/>
      <c r="S14" s="250"/>
      <c r="T14" s="250"/>
      <c r="U14" s="250"/>
      <c r="V14" s="250"/>
      <c r="W14" s="250"/>
      <c r="X14" s="250"/>
      <c r="AJ14" s="9"/>
      <c r="AK14" s="89"/>
      <c r="AL14" s="89"/>
      <c r="AM14" s="89"/>
      <c r="AN14" s="89"/>
      <c r="AO14" s="89"/>
      <c r="AP14" s="89"/>
      <c r="AQ14" s="77"/>
    </row>
    <row r="15" spans="2:46" ht="15" customHeight="1" x14ac:dyDescent="0.2">
      <c r="B15" s="103"/>
      <c r="C15" s="110"/>
      <c r="D15" s="110"/>
      <c r="E15" s="110"/>
      <c r="F15" s="110"/>
      <c r="G15" s="110"/>
      <c r="H15" s="110"/>
      <c r="I15" s="110"/>
      <c r="J15" s="110"/>
      <c r="K15" s="110"/>
      <c r="L15" s="110"/>
      <c r="M15" s="110"/>
      <c r="N15" s="94"/>
      <c r="O15" s="89"/>
      <c r="P15" s="326"/>
      <c r="Q15" s="312"/>
      <c r="R15" s="113"/>
      <c r="S15" s="250"/>
      <c r="T15" s="113"/>
      <c r="U15" s="113"/>
      <c r="AJ15" s="9"/>
      <c r="AK15" s="89"/>
      <c r="AL15" s="89"/>
      <c r="AM15" s="89"/>
      <c r="AN15" s="89"/>
      <c r="AO15" s="89"/>
      <c r="AP15" s="89"/>
      <c r="AQ15" s="77"/>
    </row>
    <row r="16" spans="2:46" ht="25.5" customHeight="1" x14ac:dyDescent="0.2">
      <c r="B16" s="103"/>
      <c r="C16" s="113" t="s">
        <v>41</v>
      </c>
      <c r="D16" s="100"/>
      <c r="E16" s="100" t="s">
        <v>42</v>
      </c>
      <c r="F16" s="110"/>
      <c r="G16" s="113" t="s">
        <v>43</v>
      </c>
      <c r="H16" s="110"/>
      <c r="I16" s="113" t="s">
        <v>44</v>
      </c>
      <c r="J16" s="113"/>
      <c r="K16" s="113" t="s">
        <v>45</v>
      </c>
      <c r="L16" s="110"/>
      <c r="M16" s="128" t="s">
        <v>46</v>
      </c>
      <c r="N16" s="94"/>
      <c r="O16" s="88"/>
      <c r="P16" s="327"/>
      <c r="R16" s="251"/>
      <c r="S16" s="113"/>
      <c r="T16" s="113"/>
      <c r="U16" s="113"/>
      <c r="V16" s="113"/>
      <c r="W16" s="250"/>
      <c r="X16" s="113"/>
      <c r="Y16" s="113"/>
      <c r="AK16" s="88"/>
      <c r="AL16" s="88"/>
      <c r="AM16" s="88"/>
      <c r="AN16" s="88"/>
      <c r="AO16" s="88"/>
      <c r="AP16" s="88"/>
      <c r="AQ16" s="75"/>
    </row>
    <row r="17" spans="2:48" ht="15" customHeight="1" x14ac:dyDescent="0.2">
      <c r="B17" s="103"/>
      <c r="C17" s="164" t="s">
        <v>40</v>
      </c>
      <c r="D17" s="99"/>
      <c r="E17" s="57" t="s">
        <v>25</v>
      </c>
      <c r="F17" s="110"/>
      <c r="G17" s="166" t="s">
        <v>47</v>
      </c>
      <c r="H17" s="110"/>
      <c r="I17" s="166" t="s">
        <v>47</v>
      </c>
      <c r="J17" s="115"/>
      <c r="K17" s="166" t="s">
        <v>47</v>
      </c>
      <c r="L17" s="110"/>
      <c r="M17" s="95">
        <v>5</v>
      </c>
      <c r="N17" s="94"/>
      <c r="O17" s="80"/>
      <c r="R17" s="250"/>
      <c r="S17" s="250"/>
      <c r="T17" s="113"/>
      <c r="U17" s="113"/>
      <c r="V17" s="113"/>
      <c r="W17" s="250"/>
      <c r="X17" s="113"/>
      <c r="Y17" s="113"/>
      <c r="AK17" s="80"/>
      <c r="AL17" s="80"/>
      <c r="AM17" s="80"/>
      <c r="AN17" s="80"/>
      <c r="AO17" s="80"/>
      <c r="AP17" s="80"/>
      <c r="AQ17" s="68"/>
      <c r="AU17" s="330"/>
      <c r="AV17" s="321"/>
    </row>
    <row r="18" spans="2:48" ht="15" customHeight="1" x14ac:dyDescent="0.2">
      <c r="B18" s="103"/>
      <c r="C18" s="110"/>
      <c r="D18" s="110"/>
      <c r="E18" s="110"/>
      <c r="F18" s="110"/>
      <c r="G18" s="110"/>
      <c r="H18" s="110"/>
      <c r="I18" s="110"/>
      <c r="J18" s="110"/>
      <c r="K18" s="110"/>
      <c r="L18" s="110"/>
      <c r="M18" s="110"/>
      <c r="N18" s="94"/>
      <c r="O18" s="80"/>
      <c r="P18" s="326"/>
      <c r="Q18" s="312"/>
      <c r="R18" s="251"/>
      <c r="S18" s="113"/>
      <c r="T18" s="113"/>
      <c r="U18" s="113"/>
      <c r="V18" s="113"/>
      <c r="W18" s="250"/>
      <c r="X18" s="113"/>
      <c r="Y18" s="113"/>
      <c r="AK18" s="80"/>
      <c r="AL18" s="80"/>
      <c r="AM18" s="80"/>
      <c r="AN18" s="80"/>
      <c r="AO18" s="80"/>
      <c r="AP18" s="80"/>
      <c r="AQ18" s="68"/>
    </row>
    <row r="19" spans="2:48" ht="25.5" customHeight="1" x14ac:dyDescent="0.2">
      <c r="B19" s="103"/>
      <c r="C19" s="110" t="s">
        <v>48</v>
      </c>
      <c r="D19" s="110"/>
      <c r="E19" s="114" t="s">
        <v>49</v>
      </c>
      <c r="F19" s="113"/>
      <c r="G19" s="114" t="s">
        <v>50</v>
      </c>
      <c r="H19" s="100"/>
      <c r="I19" s="114" t="s">
        <v>51</v>
      </c>
      <c r="J19" s="114"/>
      <c r="K19" s="113" t="s">
        <v>52</v>
      </c>
      <c r="L19" s="110"/>
      <c r="M19" s="128" t="s">
        <v>53</v>
      </c>
      <c r="N19" s="94"/>
      <c r="O19" s="88"/>
      <c r="P19" s="327"/>
      <c r="R19" s="251"/>
      <c r="S19" s="113"/>
      <c r="T19" s="113"/>
      <c r="U19" s="113"/>
      <c r="V19" s="113"/>
      <c r="W19" s="250"/>
      <c r="X19" s="113"/>
      <c r="Y19" s="113"/>
      <c r="AK19" s="88"/>
      <c r="AL19" s="88"/>
      <c r="AM19" s="88"/>
      <c r="AN19" s="88"/>
      <c r="AO19" s="88"/>
      <c r="AP19" s="88"/>
      <c r="AQ19" s="75"/>
    </row>
    <row r="20" spans="2:48" ht="15" customHeight="1" x14ac:dyDescent="0.2">
      <c r="B20" s="103"/>
      <c r="C20" s="164" t="s">
        <v>54</v>
      </c>
      <c r="D20" s="110"/>
      <c r="E20" s="112" t="s">
        <v>55</v>
      </c>
      <c r="F20" s="115"/>
      <c r="G20" s="95" t="s">
        <v>54</v>
      </c>
      <c r="H20" s="99"/>
      <c r="I20" s="99" t="s">
        <v>56</v>
      </c>
      <c r="J20" s="99"/>
      <c r="K20" s="166">
        <f>R18</f>
        <v>0</v>
      </c>
      <c r="L20" s="110"/>
      <c r="M20" s="164">
        <v>222</v>
      </c>
      <c r="N20" s="94"/>
      <c r="O20" s="80"/>
      <c r="R20" s="250"/>
      <c r="S20" s="250"/>
      <c r="T20" s="250"/>
      <c r="U20" s="113"/>
      <c r="V20" s="113"/>
      <c r="W20" s="250"/>
      <c r="X20" s="113"/>
      <c r="Y20" s="113"/>
      <c r="AK20" s="80"/>
      <c r="AL20" s="80"/>
      <c r="AM20" s="80"/>
      <c r="AN20" s="80"/>
      <c r="AO20" s="80"/>
      <c r="AP20" s="80"/>
      <c r="AQ20" s="68"/>
    </row>
    <row r="21" spans="2:48" ht="15.75" customHeight="1" thickBot="1" x14ac:dyDescent="0.25">
      <c r="B21" s="106"/>
      <c r="C21" s="116"/>
      <c r="D21" s="116"/>
      <c r="E21" s="116"/>
      <c r="F21" s="116"/>
      <c r="G21" s="116"/>
      <c r="H21" s="116"/>
      <c r="I21" s="116"/>
      <c r="J21" s="116"/>
      <c r="K21" s="116"/>
      <c r="L21" s="116"/>
      <c r="M21" s="116"/>
      <c r="N21" s="108"/>
      <c r="P21" s="326"/>
      <c r="Q21" s="312"/>
      <c r="R21" s="251"/>
      <c r="S21" s="113"/>
      <c r="T21" s="113"/>
      <c r="U21" s="113"/>
      <c r="V21" s="113"/>
      <c r="W21" s="250"/>
      <c r="X21" s="113"/>
      <c r="Y21" s="113"/>
    </row>
    <row r="22" spans="2:48" ht="15.75" customHeight="1" thickBot="1" x14ac:dyDescent="0.3">
      <c r="B22" s="323" t="s">
        <v>57</v>
      </c>
      <c r="C22" s="324"/>
      <c r="D22" s="324"/>
      <c r="E22" s="324"/>
      <c r="F22" s="324"/>
      <c r="G22" s="324"/>
      <c r="H22" s="324"/>
      <c r="I22" s="324"/>
      <c r="J22" s="324"/>
      <c r="K22" s="324"/>
      <c r="L22" s="324"/>
      <c r="M22" s="324"/>
      <c r="N22" s="325"/>
      <c r="P22" s="327"/>
      <c r="R22" s="250"/>
      <c r="S22" s="250"/>
      <c r="T22" s="250"/>
      <c r="U22" s="113"/>
      <c r="V22" s="113"/>
      <c r="W22" s="250"/>
      <c r="X22" s="113"/>
      <c r="Y22" s="113"/>
    </row>
    <row r="23" spans="2:48" ht="15.75" customHeight="1" thickBot="1" x14ac:dyDescent="0.25">
      <c r="B23" s="167"/>
      <c r="C23" s="138"/>
      <c r="D23" s="138"/>
      <c r="E23" s="138"/>
      <c r="F23" s="138"/>
      <c r="G23" s="138"/>
      <c r="H23" s="138"/>
      <c r="I23" s="138"/>
      <c r="J23" s="138"/>
      <c r="K23" s="138"/>
      <c r="L23" s="138"/>
      <c r="M23" s="138"/>
      <c r="N23" s="168"/>
      <c r="O23" s="88"/>
      <c r="P23" s="327"/>
      <c r="Q23" s="312"/>
      <c r="R23" s="251"/>
      <c r="S23" s="113"/>
      <c r="T23" s="113"/>
      <c r="U23" s="113"/>
      <c r="V23" s="113"/>
      <c r="W23" s="250"/>
      <c r="X23" s="113"/>
      <c r="Y23" s="113"/>
      <c r="AK23" s="88"/>
      <c r="AL23" s="88"/>
      <c r="AM23" s="88"/>
      <c r="AN23" s="88"/>
      <c r="AO23" s="88"/>
      <c r="AP23" s="88"/>
      <c r="AQ23" s="75"/>
    </row>
    <row r="24" spans="2:48" ht="25.5" customHeight="1" x14ac:dyDescent="0.2">
      <c r="B24" s="103"/>
      <c r="C24" s="284" t="s">
        <v>58</v>
      </c>
      <c r="D24" s="285"/>
      <c r="E24" s="286" t="s">
        <v>59</v>
      </c>
      <c r="F24" s="285"/>
      <c r="G24" s="287" t="s">
        <v>60</v>
      </c>
      <c r="H24" s="285"/>
      <c r="I24" s="287" t="s">
        <v>61</v>
      </c>
      <c r="J24" s="102"/>
      <c r="K24" s="105"/>
      <c r="L24" s="323" t="s">
        <v>62</v>
      </c>
      <c r="M24" s="334"/>
      <c r="N24" s="169"/>
      <c r="O24" s="88"/>
      <c r="P24" s="327"/>
      <c r="R24" s="251"/>
      <c r="S24" s="113"/>
      <c r="T24" s="113"/>
      <c r="U24" s="113"/>
      <c r="V24" s="113"/>
      <c r="W24" s="250"/>
      <c r="X24" s="113"/>
      <c r="Y24" s="113"/>
      <c r="AK24" s="88"/>
      <c r="AL24" s="88"/>
      <c r="AM24" s="88"/>
      <c r="AN24" s="88"/>
      <c r="AO24" s="88"/>
      <c r="AP24" s="88"/>
      <c r="AQ24" s="75"/>
    </row>
    <row r="25" spans="2:48" ht="15.75" customHeight="1" thickBot="1" x14ac:dyDescent="0.25">
      <c r="B25" s="103"/>
      <c r="C25" s="289">
        <v>125.66</v>
      </c>
      <c r="D25" s="290"/>
      <c r="E25" s="291">
        <v>665.8</v>
      </c>
      <c r="F25" s="290"/>
      <c r="G25" s="291">
        <v>30</v>
      </c>
      <c r="H25" s="290"/>
      <c r="I25" s="291">
        <v>30</v>
      </c>
      <c r="J25" s="282"/>
      <c r="K25" s="283"/>
      <c r="L25" s="340"/>
      <c r="M25" s="332"/>
      <c r="N25" s="127"/>
      <c r="O25" s="88"/>
      <c r="R25" s="250"/>
      <c r="S25" s="250"/>
      <c r="T25" s="250"/>
      <c r="U25" s="250"/>
      <c r="V25" s="113"/>
      <c r="W25" s="250"/>
      <c r="X25" s="113"/>
      <c r="Y25" s="113"/>
      <c r="AK25" s="88"/>
      <c r="AL25" s="88"/>
      <c r="AM25" s="88"/>
      <c r="AN25" s="88"/>
      <c r="AO25" s="88"/>
      <c r="AP25" s="88"/>
      <c r="AQ25" s="75"/>
    </row>
    <row r="26" spans="2:48" ht="15.75" customHeight="1" thickBot="1" x14ac:dyDescent="0.25">
      <c r="B26" s="93"/>
      <c r="C26" s="110"/>
      <c r="D26" s="125"/>
      <c r="E26" s="110"/>
      <c r="F26" s="110"/>
      <c r="G26" s="110"/>
      <c r="H26" s="110"/>
      <c r="I26" s="110"/>
      <c r="J26" s="110"/>
      <c r="K26" s="110"/>
      <c r="L26" s="110"/>
      <c r="M26" s="110"/>
      <c r="N26" s="127"/>
      <c r="O26" s="88"/>
      <c r="P26" s="326"/>
      <c r="Q26" s="312"/>
      <c r="R26" s="251"/>
      <c r="S26" s="113"/>
      <c r="T26" s="113"/>
      <c r="U26" s="113"/>
      <c r="V26" s="113"/>
      <c r="W26" s="250"/>
      <c r="X26" s="113"/>
      <c r="Y26" s="113"/>
      <c r="AK26" s="88"/>
      <c r="AL26" s="88"/>
      <c r="AM26" s="88"/>
      <c r="AN26" s="88"/>
      <c r="AO26" s="88"/>
      <c r="AP26" s="88"/>
      <c r="AQ26" s="75"/>
    </row>
    <row r="27" spans="2:48" ht="25.5" customHeight="1" x14ac:dyDescent="0.2">
      <c r="B27" s="93"/>
      <c r="C27" s="284" t="s">
        <v>63</v>
      </c>
      <c r="D27" s="285"/>
      <c r="E27" s="286" t="s">
        <v>64</v>
      </c>
      <c r="F27" s="285"/>
      <c r="G27" s="287" t="s">
        <v>65</v>
      </c>
      <c r="H27" s="285"/>
      <c r="I27" s="287" t="s">
        <v>66</v>
      </c>
      <c r="J27" s="293"/>
      <c r="K27" s="288" t="s">
        <v>67</v>
      </c>
      <c r="L27" s="323" t="s">
        <v>68</v>
      </c>
      <c r="M27" s="334"/>
      <c r="N27" s="169"/>
      <c r="O27" s="88"/>
      <c r="P27" s="327"/>
      <c r="R27" s="251"/>
      <c r="S27" s="113"/>
      <c r="T27" s="113"/>
      <c r="U27" s="113"/>
      <c r="V27" s="113"/>
      <c r="W27" s="250"/>
      <c r="X27" s="113"/>
      <c r="Y27" s="113"/>
      <c r="AK27" s="88"/>
      <c r="AL27" s="88"/>
      <c r="AM27" s="88"/>
      <c r="AN27" s="88"/>
      <c r="AO27" s="88"/>
      <c r="AP27" s="88"/>
      <c r="AQ27" s="75"/>
    </row>
    <row r="28" spans="2:48" ht="15.75" customHeight="1" thickBot="1" x14ac:dyDescent="0.25">
      <c r="B28" s="93"/>
      <c r="C28" s="294">
        <v>6</v>
      </c>
      <c r="D28" s="290"/>
      <c r="E28" s="291">
        <v>665.8</v>
      </c>
      <c r="F28" s="290"/>
      <c r="G28" s="291">
        <v>50</v>
      </c>
      <c r="H28" s="290"/>
      <c r="I28" s="291">
        <v>20</v>
      </c>
      <c r="J28" s="290"/>
      <c r="K28" s="292">
        <v>589.6</v>
      </c>
      <c r="L28" s="340"/>
      <c r="M28" s="332"/>
      <c r="N28" s="150"/>
      <c r="O28" s="88"/>
      <c r="R28" s="250"/>
      <c r="S28" s="250"/>
      <c r="T28" s="250"/>
      <c r="U28" s="113"/>
      <c r="V28" s="113"/>
      <c r="W28" s="250"/>
      <c r="X28" s="113"/>
      <c r="Y28" s="113"/>
      <c r="AK28" s="88"/>
      <c r="AL28" s="88"/>
      <c r="AM28" s="88"/>
      <c r="AN28" s="88"/>
      <c r="AO28" s="88"/>
      <c r="AP28" s="88"/>
      <c r="AQ28" s="75"/>
    </row>
    <row r="29" spans="2:48" ht="15.75" customHeight="1" thickBot="1" x14ac:dyDescent="0.25">
      <c r="B29" s="93"/>
      <c r="C29" s="125"/>
      <c r="D29" s="125"/>
      <c r="E29" s="125"/>
      <c r="F29" s="124"/>
      <c r="G29" s="110"/>
      <c r="H29" s="110"/>
      <c r="I29" s="110"/>
      <c r="J29" s="110"/>
      <c r="K29" s="110"/>
      <c r="L29" s="124"/>
      <c r="M29" s="110"/>
      <c r="N29" s="127"/>
      <c r="O29" s="88"/>
      <c r="P29" s="326"/>
      <c r="Q29" s="312"/>
      <c r="R29" s="251"/>
      <c r="S29" s="113"/>
      <c r="T29" s="113"/>
      <c r="U29" s="113"/>
      <c r="V29" s="113"/>
      <c r="W29" s="250"/>
      <c r="X29" s="113"/>
      <c r="Y29" s="113"/>
      <c r="AK29" s="88"/>
      <c r="AL29" s="88"/>
      <c r="AM29" s="88"/>
      <c r="AN29" s="88"/>
      <c r="AO29" s="88"/>
      <c r="AP29" s="88"/>
      <c r="AQ29" s="75"/>
    </row>
    <row r="30" spans="2:48" ht="25.5" customHeight="1" x14ac:dyDescent="0.2">
      <c r="B30" s="93"/>
      <c r="C30" s="295" t="s">
        <v>69</v>
      </c>
      <c r="D30" s="296"/>
      <c r="E30" s="286" t="s">
        <v>70</v>
      </c>
      <c r="F30" s="296"/>
      <c r="G30" s="287" t="s">
        <v>71</v>
      </c>
      <c r="H30" s="285"/>
      <c r="I30" s="287" t="s">
        <v>72</v>
      </c>
      <c r="J30" s="293"/>
      <c r="K30" s="288"/>
      <c r="L30" s="341" t="s">
        <v>73</v>
      </c>
      <c r="M30" s="334"/>
      <c r="N30" s="127"/>
      <c r="O30" s="80"/>
      <c r="P30" s="327"/>
      <c r="R30" s="251"/>
      <c r="S30" s="113"/>
      <c r="T30" s="113"/>
      <c r="U30" s="113"/>
      <c r="V30" s="113"/>
      <c r="W30" s="250"/>
      <c r="X30" s="113"/>
      <c r="Y30" s="113"/>
      <c r="AK30" s="80"/>
      <c r="AL30" s="80"/>
      <c r="AM30" s="80"/>
      <c r="AN30" s="80"/>
      <c r="AO30" s="80"/>
      <c r="AP30" s="80"/>
      <c r="AQ30" s="68"/>
    </row>
    <row r="31" spans="2:48" ht="15" customHeight="1" thickBot="1" x14ac:dyDescent="0.25">
      <c r="B31" s="93"/>
      <c r="C31" s="294">
        <v>300</v>
      </c>
      <c r="D31" s="290"/>
      <c r="E31" s="290">
        <v>3</v>
      </c>
      <c r="F31" s="290"/>
      <c r="G31" s="291">
        <v>7.5</v>
      </c>
      <c r="H31" s="290"/>
      <c r="I31" s="291">
        <v>1094</v>
      </c>
      <c r="J31" s="290"/>
      <c r="K31" s="292"/>
      <c r="L31" s="338"/>
      <c r="M31" s="332"/>
      <c r="N31" s="127"/>
      <c r="O31" s="78"/>
      <c r="R31" s="250"/>
      <c r="AK31" s="78"/>
      <c r="AL31" s="78"/>
      <c r="AM31" s="78"/>
      <c r="AN31" s="78"/>
      <c r="AO31" s="78"/>
      <c r="AP31" s="78"/>
      <c r="AQ31" s="78"/>
    </row>
    <row r="32" spans="2:48" ht="15" customHeight="1" x14ac:dyDescent="0.2">
      <c r="B32" s="93"/>
      <c r="C32" s="125"/>
      <c r="D32" s="125"/>
      <c r="E32" s="125"/>
      <c r="F32" s="124"/>
      <c r="G32" s="110"/>
      <c r="H32" s="110"/>
      <c r="I32" s="110"/>
      <c r="J32" s="110"/>
      <c r="K32" s="110"/>
      <c r="L32" s="124"/>
      <c r="M32" s="110"/>
      <c r="N32" s="127"/>
      <c r="O32" s="72"/>
      <c r="P32" s="326"/>
      <c r="Q32" s="312"/>
      <c r="R32" s="251"/>
      <c r="S32" s="113"/>
      <c r="T32" s="113"/>
      <c r="U32" s="113"/>
      <c r="V32" s="113"/>
      <c r="W32" s="250"/>
      <c r="X32" s="113"/>
      <c r="Y32" s="113"/>
      <c r="AK32" s="72"/>
      <c r="AL32" s="72"/>
      <c r="AM32" s="72"/>
      <c r="AN32" s="72"/>
      <c r="AO32" s="72"/>
      <c r="AP32" s="72"/>
      <c r="AQ32" s="72"/>
    </row>
    <row r="33" spans="2:43" ht="25.5" customHeight="1" x14ac:dyDescent="0.2">
      <c r="B33" s="93"/>
      <c r="C33" s="125" t="s">
        <v>74</v>
      </c>
      <c r="D33" s="110"/>
      <c r="E33" s="128" t="s">
        <v>75</v>
      </c>
      <c r="F33" s="126"/>
      <c r="G33" s="128" t="s">
        <v>76</v>
      </c>
      <c r="H33" s="110"/>
      <c r="I33" s="128" t="s">
        <v>77</v>
      </c>
      <c r="J33" s="110"/>
      <c r="K33" s="110"/>
      <c r="L33" s="110"/>
      <c r="M33" s="128"/>
      <c r="N33" s="170"/>
      <c r="O33" s="79"/>
      <c r="P33" s="327"/>
      <c r="R33" s="251"/>
      <c r="S33" s="113"/>
      <c r="T33" s="113"/>
      <c r="U33" s="113"/>
      <c r="V33" s="113"/>
      <c r="W33" s="250"/>
      <c r="X33" s="113"/>
      <c r="Y33" s="113"/>
      <c r="AK33" s="79"/>
      <c r="AL33" s="79"/>
      <c r="AM33" s="79"/>
      <c r="AN33" s="79"/>
      <c r="AO33" s="79"/>
      <c r="AP33" s="79"/>
      <c r="AQ33" s="79"/>
    </row>
    <row r="34" spans="2:43" ht="25.5" customHeight="1" x14ac:dyDescent="0.2">
      <c r="B34" s="93"/>
      <c r="C34" s="126" t="s">
        <v>78</v>
      </c>
      <c r="D34" s="126"/>
      <c r="E34" s="273">
        <v>1050</v>
      </c>
      <c r="F34" s="126"/>
      <c r="G34" s="126" t="str">
        <f>IF(C17="Não","Sim","Não")</f>
        <v>Sim</v>
      </c>
      <c r="H34" s="125"/>
      <c r="I34" s="299">
        <v>767.08339226403371</v>
      </c>
      <c r="J34" s="125"/>
      <c r="K34" s="125"/>
      <c r="L34" s="125"/>
      <c r="M34" s="125"/>
      <c r="N34" s="170"/>
      <c r="O34" s="79"/>
      <c r="R34" s="250"/>
      <c r="S34" s="250"/>
      <c r="T34" s="250"/>
      <c r="U34" s="250"/>
      <c r="V34" s="250"/>
      <c r="W34" s="250"/>
      <c r="X34" s="250"/>
      <c r="Y34" s="113"/>
      <c r="AK34" s="79"/>
      <c r="AL34" s="79"/>
      <c r="AM34" s="79"/>
      <c r="AN34" s="79"/>
      <c r="AO34" s="79"/>
      <c r="AP34" s="79"/>
      <c r="AQ34" s="79"/>
    </row>
    <row r="35" spans="2:43" s="2" customFormat="1" ht="15.75" customHeight="1" thickBot="1" x14ac:dyDescent="0.25">
      <c r="B35" s="106"/>
      <c r="C35" s="107"/>
      <c r="D35" s="107"/>
      <c r="E35" s="107"/>
      <c r="F35" s="107"/>
      <c r="G35" s="107"/>
      <c r="H35" s="107"/>
      <c r="I35" s="107"/>
      <c r="J35" s="107"/>
      <c r="K35" s="107"/>
      <c r="L35" s="107"/>
      <c r="M35" s="107"/>
      <c r="N35" s="108"/>
      <c r="O35" s="72"/>
      <c r="P35" s="326"/>
      <c r="Q35" s="312"/>
      <c r="R35" s="251"/>
      <c r="S35" s="113"/>
      <c r="T35" s="113"/>
      <c r="U35" s="113"/>
      <c r="V35" s="113"/>
      <c r="W35" s="250"/>
      <c r="X35" s="113"/>
      <c r="Y35" s="113"/>
      <c r="Z35" s="88"/>
      <c r="AA35" s="88"/>
      <c r="AB35" s="88"/>
      <c r="AC35" s="88"/>
      <c r="AD35" s="88"/>
      <c r="AE35" s="88"/>
      <c r="AF35" s="88"/>
      <c r="AG35" s="88"/>
      <c r="AH35" s="249"/>
      <c r="AI35" s="249"/>
      <c r="AJ35" s="3"/>
      <c r="AK35" s="72"/>
      <c r="AL35" s="72"/>
      <c r="AM35" s="72"/>
      <c r="AN35" s="72"/>
      <c r="AO35" s="72"/>
      <c r="AP35" s="72"/>
      <c r="AQ35" s="72"/>
    </row>
    <row r="36" spans="2:43" ht="15.75" customHeight="1" thickBot="1" x14ac:dyDescent="0.3">
      <c r="B36" s="323" t="s">
        <v>79</v>
      </c>
      <c r="C36" s="324"/>
      <c r="D36" s="324"/>
      <c r="E36" s="324"/>
      <c r="F36" s="324"/>
      <c r="G36" s="324"/>
      <c r="H36" s="324"/>
      <c r="I36" s="324"/>
      <c r="J36" s="324"/>
      <c r="K36" s="324"/>
      <c r="L36" s="324"/>
      <c r="M36" s="324"/>
      <c r="N36" s="325"/>
      <c r="O36" s="80"/>
      <c r="P36" s="327"/>
      <c r="R36" s="250"/>
      <c r="S36" s="250"/>
      <c r="T36" s="250"/>
      <c r="U36" s="250"/>
      <c r="V36" s="250"/>
      <c r="W36" s="250"/>
      <c r="X36" s="250"/>
      <c r="Y36" s="250"/>
      <c r="Z36" s="250"/>
      <c r="AA36" s="250"/>
      <c r="AB36" s="250"/>
      <c r="AK36" s="80"/>
      <c r="AL36" s="80"/>
      <c r="AM36" s="80"/>
      <c r="AN36" s="80"/>
      <c r="AO36" s="80"/>
      <c r="AP36" s="80"/>
      <c r="AQ36" s="68"/>
    </row>
    <row r="37" spans="2:43" ht="15" customHeight="1" x14ac:dyDescent="0.2">
      <c r="B37" s="137"/>
      <c r="C37" s="138"/>
      <c r="D37" s="139"/>
      <c r="E37" s="140"/>
      <c r="F37" s="140"/>
      <c r="G37" s="139"/>
      <c r="H37" s="139"/>
      <c r="I37" s="139"/>
      <c r="J37" s="139"/>
      <c r="K37" s="139"/>
      <c r="L37" s="141"/>
      <c r="M37" s="142"/>
      <c r="N37" s="143"/>
      <c r="O37" s="80"/>
      <c r="P37" s="327"/>
      <c r="Q37" s="312"/>
      <c r="R37" s="251"/>
      <c r="S37" s="113"/>
      <c r="T37" s="113"/>
      <c r="U37" s="113"/>
      <c r="V37" s="113"/>
      <c r="W37" s="250"/>
      <c r="X37" s="113"/>
      <c r="Y37" s="113"/>
      <c r="AK37" s="80"/>
      <c r="AL37" s="80"/>
      <c r="AM37" s="80"/>
      <c r="AN37" s="80"/>
      <c r="AO37" s="80"/>
      <c r="AP37" s="80"/>
      <c r="AQ37" s="80"/>
    </row>
    <row r="38" spans="2:43" ht="38.25" customHeight="1" x14ac:dyDescent="0.2">
      <c r="B38" s="103"/>
      <c r="C38" s="171" t="s">
        <v>80</v>
      </c>
      <c r="D38" s="110"/>
      <c r="E38" s="133" t="s">
        <v>81</v>
      </c>
      <c r="F38" s="110"/>
      <c r="G38" s="133" t="s">
        <v>82</v>
      </c>
      <c r="H38" s="299">
        <v>740.34117338437272</v>
      </c>
      <c r="I38" s="133"/>
      <c r="J38" s="133"/>
      <c r="N38" s="129"/>
      <c r="O38" s="80"/>
      <c r="P38" s="327"/>
      <c r="R38" s="251"/>
      <c r="S38" s="113"/>
      <c r="T38" s="113"/>
      <c r="U38" s="113"/>
      <c r="V38" s="113"/>
      <c r="W38" s="250"/>
      <c r="X38" s="113"/>
      <c r="Y38" s="113"/>
      <c r="AK38" s="80"/>
      <c r="AL38" s="80"/>
      <c r="AM38" s="80"/>
      <c r="AN38" s="80"/>
      <c r="AO38" s="80"/>
      <c r="AP38" s="80"/>
      <c r="AQ38" s="80"/>
    </row>
    <row r="39" spans="2:43" ht="15" customHeight="1" x14ac:dyDescent="0.2">
      <c r="B39" s="103"/>
      <c r="C39" s="134">
        <v>1</v>
      </c>
      <c r="D39" s="110"/>
      <c r="E39" s="134" t="s">
        <v>83</v>
      </c>
      <c r="F39" s="133"/>
      <c r="G39" s="135"/>
      <c r="H39" s="133"/>
      <c r="I39" s="133"/>
      <c r="J39" s="133"/>
      <c r="N39" s="129"/>
      <c r="O39" s="80"/>
      <c r="R39" s="250"/>
      <c r="S39" s="113"/>
      <c r="T39" s="113"/>
      <c r="U39" s="113"/>
      <c r="V39" s="113"/>
      <c r="W39" s="250"/>
      <c r="X39" s="113"/>
      <c r="Y39" s="113"/>
      <c r="AK39" s="80"/>
      <c r="AL39" s="80"/>
      <c r="AM39" s="80"/>
      <c r="AN39" s="80"/>
      <c r="AO39" s="80"/>
      <c r="AP39" s="80"/>
      <c r="AQ39" s="80"/>
    </row>
    <row r="40" spans="2:43" ht="15" customHeight="1" x14ac:dyDescent="0.2">
      <c r="B40" s="103"/>
      <c r="C40" s="171"/>
      <c r="D40" s="110"/>
      <c r="E40" s="133"/>
      <c r="F40" s="133"/>
      <c r="G40" s="135"/>
      <c r="H40" s="133"/>
      <c r="I40" s="133"/>
      <c r="J40" s="133"/>
      <c r="N40" s="129"/>
      <c r="O40" s="80"/>
      <c r="P40" s="326"/>
      <c r="Q40" s="312"/>
      <c r="R40" s="251"/>
      <c r="S40" s="113"/>
      <c r="T40" s="113"/>
      <c r="U40" s="113"/>
      <c r="V40" s="113"/>
      <c r="W40" s="250"/>
      <c r="X40" s="113"/>
      <c r="Y40" s="113"/>
      <c r="AK40" s="80"/>
      <c r="AL40" s="80"/>
      <c r="AM40" s="80"/>
      <c r="AN40" s="80"/>
      <c r="AO40" s="80"/>
      <c r="AP40" s="80"/>
      <c r="AQ40" s="80"/>
    </row>
    <row r="41" spans="2:43" ht="15" customHeight="1" x14ac:dyDescent="0.2">
      <c r="B41" s="103"/>
      <c r="C41" s="133" t="s">
        <v>84</v>
      </c>
      <c r="D41" s="132">
        <v>1731</v>
      </c>
      <c r="E41" s="133" t="s">
        <v>85</v>
      </c>
      <c r="F41" s="110"/>
      <c r="G41" s="110"/>
      <c r="H41" s="110"/>
      <c r="I41" s="133"/>
      <c r="J41" s="133"/>
      <c r="K41" s="133"/>
      <c r="L41" s="132"/>
      <c r="M41" s="133"/>
      <c r="N41" s="129"/>
      <c r="O41" s="80"/>
      <c r="P41" s="327"/>
      <c r="R41" s="251"/>
      <c r="S41" s="113"/>
      <c r="T41" s="113"/>
      <c r="U41" s="113"/>
      <c r="V41" s="113"/>
      <c r="W41" s="250"/>
      <c r="X41" s="113"/>
      <c r="Y41" s="113"/>
      <c r="AK41" s="80"/>
      <c r="AL41" s="80"/>
      <c r="AM41" s="80"/>
      <c r="AN41" s="80"/>
      <c r="AO41" s="80"/>
      <c r="AP41" s="80"/>
      <c r="AQ41" s="80"/>
    </row>
    <row r="42" spans="2:43" ht="15" customHeight="1" x14ac:dyDescent="0.2">
      <c r="B42" s="103"/>
      <c r="C42" s="133" t="s">
        <v>86</v>
      </c>
      <c r="D42" s="132">
        <v>1731</v>
      </c>
      <c r="E42" s="133" t="s">
        <v>85</v>
      </c>
      <c r="F42" s="110"/>
      <c r="G42" s="110"/>
      <c r="H42" s="110"/>
      <c r="I42" s="133"/>
      <c r="J42" s="133"/>
      <c r="K42" s="136"/>
      <c r="L42" s="134"/>
      <c r="M42" s="136"/>
      <c r="N42" s="131"/>
      <c r="O42" s="80"/>
      <c r="R42" s="250"/>
      <c r="S42" s="250"/>
      <c r="T42" s="250"/>
      <c r="U42" s="250"/>
      <c r="V42" s="250"/>
      <c r="W42" s="250"/>
      <c r="X42" s="113"/>
      <c r="Y42" s="113"/>
      <c r="AK42" s="80"/>
      <c r="AL42" s="80"/>
      <c r="AM42" s="80"/>
      <c r="AN42" s="80"/>
      <c r="AO42" s="80"/>
      <c r="AP42" s="80"/>
      <c r="AQ42" s="80"/>
    </row>
    <row r="43" spans="2:43" ht="15" customHeight="1" x14ac:dyDescent="0.2">
      <c r="B43" s="130"/>
      <c r="C43" s="133" t="s">
        <v>87</v>
      </c>
      <c r="D43" s="132">
        <v>713</v>
      </c>
      <c r="E43" s="133" t="s">
        <v>85</v>
      </c>
      <c r="F43" s="110"/>
      <c r="G43" s="110"/>
      <c r="H43" s="110"/>
      <c r="I43" s="133"/>
      <c r="J43" s="133"/>
      <c r="K43" s="339" t="s">
        <v>88</v>
      </c>
      <c r="L43" s="321"/>
      <c r="M43" s="149" t="s">
        <v>47</v>
      </c>
      <c r="N43" s="131"/>
      <c r="O43" s="80"/>
      <c r="P43" s="326"/>
      <c r="Q43" s="312"/>
      <c r="R43" s="251"/>
      <c r="S43" s="113"/>
      <c r="T43" s="113"/>
      <c r="U43" s="113"/>
      <c r="V43" s="113"/>
      <c r="W43" s="250"/>
      <c r="X43" s="113"/>
      <c r="Y43" s="113"/>
      <c r="AK43" s="80"/>
      <c r="AL43" s="80"/>
      <c r="AM43" s="80"/>
      <c r="AN43" s="80"/>
      <c r="AO43" s="80"/>
      <c r="AP43" s="80"/>
      <c r="AQ43" s="80"/>
    </row>
    <row r="44" spans="2:43" ht="15.75" customHeight="1" thickBot="1" x14ac:dyDescent="0.25">
      <c r="B44" s="144"/>
      <c r="C44" s="145"/>
      <c r="D44" s="146"/>
      <c r="E44" s="146"/>
      <c r="F44" s="147"/>
      <c r="G44" s="146"/>
      <c r="H44" s="146"/>
      <c r="I44" s="146"/>
      <c r="J44" s="146"/>
      <c r="K44" s="146"/>
      <c r="L44" s="146"/>
      <c r="M44" s="146"/>
      <c r="N44" s="148"/>
      <c r="O44" s="80"/>
      <c r="P44" s="327"/>
      <c r="T44" s="113"/>
      <c r="U44" s="113"/>
      <c r="V44" s="113"/>
      <c r="W44" s="250"/>
      <c r="X44" s="113"/>
      <c r="Y44" s="113"/>
      <c r="AK44" s="80"/>
      <c r="AL44" s="80"/>
      <c r="AM44" s="80"/>
      <c r="AN44" s="80"/>
      <c r="AO44" s="80"/>
      <c r="AP44" s="80"/>
      <c r="AQ44" s="80"/>
    </row>
    <row r="45" spans="2:43" ht="15.75" customHeight="1" thickBot="1" x14ac:dyDescent="0.3">
      <c r="B45" s="323" t="s">
        <v>89</v>
      </c>
      <c r="C45" s="324"/>
      <c r="D45" s="324"/>
      <c r="E45" s="324"/>
      <c r="F45" s="324"/>
      <c r="G45" s="324"/>
      <c r="H45" s="324"/>
      <c r="I45" s="324"/>
      <c r="J45" s="324"/>
      <c r="K45" s="324"/>
      <c r="L45" s="324"/>
      <c r="M45" s="324"/>
      <c r="N45" s="325"/>
      <c r="O45" s="80"/>
      <c r="R45" s="250"/>
      <c r="S45" s="250"/>
      <c r="T45" s="113"/>
      <c r="U45" s="113"/>
      <c r="V45" s="113"/>
      <c r="W45" s="250"/>
      <c r="X45" s="113"/>
      <c r="Y45" s="113"/>
      <c r="AK45" s="80"/>
      <c r="AL45" s="80"/>
      <c r="AM45" s="80"/>
      <c r="AN45" s="80"/>
      <c r="AO45" s="80"/>
      <c r="AP45" s="80"/>
      <c r="AQ45" s="80"/>
    </row>
    <row r="46" spans="2:43" ht="15" customHeight="1" x14ac:dyDescent="0.2">
      <c r="B46" s="172"/>
      <c r="C46" s="92"/>
      <c r="D46" s="92"/>
      <c r="E46" s="92"/>
      <c r="F46" s="92"/>
      <c r="G46" s="92"/>
      <c r="H46" s="92"/>
      <c r="I46" s="92"/>
      <c r="J46" s="92"/>
      <c r="K46" s="92"/>
      <c r="L46" s="92"/>
      <c r="M46" s="92"/>
      <c r="N46" s="173"/>
      <c r="O46" s="80"/>
      <c r="P46" s="326"/>
      <c r="Q46" s="312"/>
      <c r="R46" s="251"/>
      <c r="S46" s="113"/>
      <c r="T46" s="113"/>
      <c r="U46" s="113"/>
      <c r="V46" s="113"/>
      <c r="W46" s="250"/>
      <c r="X46" s="113"/>
      <c r="Y46" s="113"/>
      <c r="AK46" s="80"/>
      <c r="AL46" s="80"/>
      <c r="AM46" s="80"/>
      <c r="AN46" s="80"/>
      <c r="AO46" s="80"/>
      <c r="AP46" s="80"/>
      <c r="AQ46" s="80"/>
    </row>
    <row r="47" spans="2:43" ht="15.75" customHeight="1" x14ac:dyDescent="0.25">
      <c r="B47" s="320"/>
      <c r="C47" s="321"/>
      <c r="D47" s="321"/>
      <c r="E47" s="321"/>
      <c r="F47" s="321"/>
      <c r="G47" s="321"/>
      <c r="H47" s="321"/>
      <c r="I47" s="321"/>
      <c r="J47" s="321"/>
      <c r="K47" s="321"/>
      <c r="L47" s="321"/>
      <c r="M47" s="321"/>
      <c r="N47" s="322"/>
      <c r="O47" s="80"/>
      <c r="P47" s="327"/>
      <c r="R47" s="251"/>
      <c r="S47" s="113"/>
      <c r="T47" s="113"/>
      <c r="U47" s="113"/>
      <c r="V47" s="113"/>
      <c r="W47" s="250"/>
      <c r="X47" s="113"/>
      <c r="Y47" s="113"/>
      <c r="AK47" s="80"/>
      <c r="AL47" s="80"/>
      <c r="AM47" s="80"/>
      <c r="AN47" s="80"/>
      <c r="AO47" s="80"/>
      <c r="AP47" s="80"/>
      <c r="AQ47" s="80"/>
    </row>
    <row r="48" spans="2:43" ht="15.75" customHeight="1" x14ac:dyDescent="0.25">
      <c r="B48" s="320"/>
      <c r="C48" s="321"/>
      <c r="D48" s="321"/>
      <c r="E48" s="321"/>
      <c r="F48" s="321"/>
      <c r="G48" s="321"/>
      <c r="H48" s="321"/>
      <c r="I48" s="321"/>
      <c r="J48" s="321"/>
      <c r="K48" s="321"/>
      <c r="L48" s="321"/>
      <c r="M48" s="321"/>
      <c r="N48" s="322"/>
      <c r="O48" s="80"/>
      <c r="R48" s="252"/>
      <c r="S48" s="252"/>
      <c r="T48" s="113"/>
      <c r="U48" s="113"/>
      <c r="V48" s="113"/>
      <c r="W48" s="250"/>
      <c r="X48" s="113"/>
      <c r="Y48" s="113"/>
      <c r="AK48" s="80"/>
      <c r="AL48" s="80"/>
      <c r="AM48" s="80"/>
      <c r="AN48" s="80"/>
      <c r="AO48" s="80"/>
      <c r="AP48" s="80"/>
      <c r="AQ48" s="80"/>
    </row>
    <row r="49" spans="2:43" ht="15.75" customHeight="1" x14ac:dyDescent="0.25">
      <c r="B49" s="320"/>
      <c r="C49" s="321"/>
      <c r="D49" s="321"/>
      <c r="E49" s="321"/>
      <c r="F49" s="321"/>
      <c r="G49" s="321"/>
      <c r="H49" s="321"/>
      <c r="I49" s="321"/>
      <c r="J49" s="321"/>
      <c r="K49" s="321"/>
      <c r="L49" s="321"/>
      <c r="M49" s="321"/>
      <c r="N49" s="322"/>
      <c r="O49" s="80"/>
      <c r="P49" s="326"/>
      <c r="Q49" s="313"/>
      <c r="R49" s="252"/>
      <c r="S49" s="252"/>
      <c r="T49" s="113"/>
      <c r="U49" s="113"/>
      <c r="V49" s="113"/>
      <c r="W49" s="250"/>
      <c r="X49" s="113"/>
      <c r="Y49" s="113"/>
      <c r="AK49" s="80"/>
      <c r="AL49" s="80"/>
      <c r="AM49" s="80"/>
      <c r="AN49" s="80"/>
      <c r="AO49" s="80"/>
      <c r="AP49" s="80"/>
      <c r="AQ49" s="80"/>
    </row>
    <row r="50" spans="2:43" ht="15.75" customHeight="1" x14ac:dyDescent="0.25">
      <c r="B50" s="320"/>
      <c r="C50" s="321"/>
      <c r="D50" s="321"/>
      <c r="E50" s="321"/>
      <c r="F50" s="321"/>
      <c r="G50" s="321"/>
      <c r="H50" s="321"/>
      <c r="I50" s="321"/>
      <c r="J50" s="321"/>
      <c r="K50" s="321"/>
      <c r="L50" s="321"/>
      <c r="M50" s="321"/>
      <c r="N50" s="322"/>
      <c r="O50" s="80"/>
      <c r="P50" s="327"/>
      <c r="Q50" s="313"/>
      <c r="R50" s="113"/>
      <c r="S50" s="252"/>
      <c r="T50" s="113"/>
      <c r="U50" s="113"/>
      <c r="V50" s="113"/>
      <c r="W50" s="250"/>
      <c r="X50" s="113"/>
      <c r="Y50" s="113"/>
      <c r="AK50" s="80"/>
      <c r="AL50" s="80"/>
      <c r="AM50" s="80"/>
      <c r="AN50" s="80"/>
      <c r="AO50" s="80"/>
      <c r="AP50" s="80"/>
      <c r="AQ50" s="80"/>
    </row>
    <row r="51" spans="2:43" ht="15.75" customHeight="1" x14ac:dyDescent="0.25">
      <c r="B51" s="320"/>
      <c r="C51" s="321"/>
      <c r="D51" s="321"/>
      <c r="E51" s="321"/>
      <c r="F51" s="321"/>
      <c r="G51" s="321"/>
      <c r="H51" s="321"/>
      <c r="I51" s="321"/>
      <c r="J51" s="321"/>
      <c r="K51" s="321"/>
      <c r="L51" s="321"/>
      <c r="M51" s="321"/>
      <c r="N51" s="322"/>
      <c r="O51" s="80"/>
      <c r="P51" s="327"/>
      <c r="Q51" s="313"/>
      <c r="R51" s="252"/>
      <c r="S51" s="252"/>
      <c r="T51" s="113"/>
      <c r="U51" s="113"/>
      <c r="V51" s="113"/>
      <c r="W51" s="250"/>
      <c r="X51" s="113"/>
      <c r="Y51" s="113"/>
      <c r="AK51" s="80"/>
      <c r="AL51" s="80"/>
      <c r="AM51" s="80"/>
      <c r="AN51" s="80"/>
      <c r="AO51" s="80"/>
      <c r="AP51" s="80"/>
      <c r="AQ51" s="80"/>
    </row>
    <row r="52" spans="2:43" ht="15.75" customHeight="1" x14ac:dyDescent="0.25">
      <c r="B52" s="320"/>
      <c r="C52" s="321"/>
      <c r="D52" s="321"/>
      <c r="E52" s="321"/>
      <c r="F52" s="321"/>
      <c r="G52" s="321"/>
      <c r="H52" s="321"/>
      <c r="I52" s="321"/>
      <c r="J52" s="321"/>
      <c r="K52" s="321"/>
      <c r="L52" s="321"/>
      <c r="M52" s="321"/>
      <c r="N52" s="322"/>
      <c r="O52" s="80"/>
      <c r="P52" s="327"/>
      <c r="Q52" s="313"/>
      <c r="R52" s="113"/>
      <c r="S52" s="113"/>
      <c r="T52" s="113"/>
      <c r="U52" s="113"/>
      <c r="V52" s="113"/>
      <c r="W52" s="250"/>
      <c r="X52" s="113"/>
      <c r="Y52" s="113"/>
      <c r="AK52" s="80"/>
      <c r="AL52" s="80"/>
      <c r="AM52" s="80"/>
      <c r="AN52" s="80"/>
      <c r="AO52" s="80"/>
      <c r="AP52" s="80"/>
      <c r="AQ52" s="80"/>
    </row>
    <row r="53" spans="2:43" ht="15.75" customHeight="1" x14ac:dyDescent="0.25">
      <c r="B53" s="320"/>
      <c r="C53" s="321"/>
      <c r="D53" s="321"/>
      <c r="E53" s="321"/>
      <c r="F53" s="321"/>
      <c r="G53" s="321"/>
      <c r="H53" s="321"/>
      <c r="I53" s="321"/>
      <c r="J53" s="321"/>
      <c r="K53" s="321"/>
      <c r="L53" s="321"/>
      <c r="M53" s="321"/>
      <c r="N53" s="322"/>
      <c r="O53" s="80"/>
      <c r="P53" s="327"/>
      <c r="R53" s="252"/>
      <c r="S53" s="252"/>
      <c r="T53" s="113"/>
      <c r="U53" s="113"/>
      <c r="V53" s="113"/>
      <c r="W53" s="250"/>
      <c r="X53" s="113"/>
      <c r="Y53" s="113"/>
      <c r="AK53" s="80"/>
      <c r="AL53" s="80"/>
      <c r="AM53" s="80"/>
      <c r="AN53" s="80"/>
      <c r="AO53" s="80"/>
      <c r="AP53" s="80"/>
      <c r="AQ53" s="80"/>
    </row>
    <row r="54" spans="2:43" ht="15.75" customHeight="1" x14ac:dyDescent="0.25">
      <c r="B54" s="320"/>
      <c r="C54" s="321"/>
      <c r="D54" s="321"/>
      <c r="E54" s="321"/>
      <c r="F54" s="321"/>
      <c r="G54" s="321"/>
      <c r="H54" s="321"/>
      <c r="I54" s="321"/>
      <c r="J54" s="321"/>
      <c r="K54" s="321"/>
      <c r="L54" s="321"/>
      <c r="M54" s="321"/>
      <c r="N54" s="322"/>
      <c r="O54" s="81"/>
      <c r="P54" s="327"/>
      <c r="Q54" s="313"/>
      <c r="R54" s="252"/>
      <c r="S54" s="252"/>
      <c r="T54" s="113"/>
      <c r="U54" s="113"/>
      <c r="V54" s="113"/>
      <c r="W54" s="250"/>
      <c r="X54" s="113"/>
      <c r="Y54" s="113"/>
      <c r="AK54" s="81"/>
      <c r="AL54" s="81"/>
      <c r="AM54" s="81"/>
      <c r="AN54" s="81"/>
      <c r="AO54" s="81"/>
      <c r="AP54" s="81"/>
      <c r="AQ54" s="81"/>
    </row>
    <row r="55" spans="2:43" ht="15.75" customHeight="1" x14ac:dyDescent="0.25">
      <c r="B55" s="320"/>
      <c r="C55" s="321"/>
      <c r="D55" s="321"/>
      <c r="E55" s="321"/>
      <c r="F55" s="321"/>
      <c r="G55" s="321"/>
      <c r="H55" s="321"/>
      <c r="I55" s="321"/>
      <c r="J55" s="321"/>
      <c r="K55" s="321"/>
      <c r="L55" s="321"/>
      <c r="M55" s="321"/>
      <c r="N55" s="322"/>
      <c r="O55" s="82"/>
      <c r="Q55" s="313"/>
      <c r="R55" s="252"/>
      <c r="S55" s="114"/>
      <c r="T55" s="109"/>
      <c r="U55" s="109"/>
      <c r="V55" s="109"/>
      <c r="W55" s="250"/>
      <c r="X55" s="113"/>
      <c r="Y55" s="113"/>
      <c r="AK55" s="82"/>
      <c r="AL55" s="82"/>
      <c r="AM55" s="82"/>
      <c r="AN55" s="82"/>
      <c r="AO55" s="82"/>
      <c r="AP55" s="82"/>
      <c r="AQ55" s="82"/>
    </row>
    <row r="56" spans="2:43" ht="15.75" customHeight="1" x14ac:dyDescent="0.25">
      <c r="B56" s="320"/>
      <c r="C56" s="321"/>
      <c r="D56" s="321"/>
      <c r="E56" s="321"/>
      <c r="F56" s="321"/>
      <c r="G56" s="321"/>
      <c r="H56" s="321"/>
      <c r="I56" s="321"/>
      <c r="J56" s="321"/>
      <c r="K56" s="321"/>
      <c r="L56" s="321"/>
      <c r="M56" s="321"/>
      <c r="N56" s="322"/>
      <c r="O56" s="83"/>
      <c r="P56" s="326"/>
      <c r="R56" s="252"/>
      <c r="S56" s="252"/>
      <c r="T56" s="113"/>
      <c r="U56" s="113"/>
      <c r="V56" s="113"/>
      <c r="W56" s="250"/>
      <c r="X56" s="113"/>
      <c r="Y56" s="113"/>
      <c r="AK56" s="83"/>
      <c r="AL56" s="83"/>
      <c r="AM56" s="83"/>
      <c r="AN56" s="83"/>
      <c r="AO56" s="83"/>
      <c r="AP56" s="83"/>
      <c r="AQ56" s="83"/>
    </row>
    <row r="57" spans="2:43" ht="15.75" customHeight="1" x14ac:dyDescent="0.25">
      <c r="B57" s="320"/>
      <c r="C57" s="321"/>
      <c r="D57" s="321"/>
      <c r="E57" s="321"/>
      <c r="F57" s="321"/>
      <c r="G57" s="321"/>
      <c r="H57" s="321"/>
      <c r="I57" s="321"/>
      <c r="J57" s="321"/>
      <c r="K57" s="321"/>
      <c r="L57" s="321"/>
      <c r="M57" s="321"/>
      <c r="N57" s="322"/>
      <c r="O57" s="84"/>
      <c r="P57" s="327"/>
      <c r="Q57" s="313"/>
      <c r="R57" s="252"/>
      <c r="S57" s="252"/>
      <c r="T57" s="113"/>
      <c r="U57" s="113"/>
      <c r="V57" s="113"/>
      <c r="W57" s="250"/>
      <c r="X57" s="113"/>
      <c r="Y57" s="113"/>
      <c r="AK57" s="84"/>
      <c r="AL57" s="84"/>
      <c r="AM57" s="84"/>
      <c r="AN57" s="84"/>
      <c r="AO57" s="84"/>
      <c r="AP57" s="84"/>
      <c r="AQ57" s="84"/>
    </row>
    <row r="58" spans="2:43" ht="15.75" customHeight="1" x14ac:dyDescent="0.25">
      <c r="B58" s="320"/>
      <c r="C58" s="321"/>
      <c r="D58" s="321"/>
      <c r="E58" s="321"/>
      <c r="F58" s="321"/>
      <c r="G58" s="321"/>
      <c r="H58" s="321"/>
      <c r="I58" s="321"/>
      <c r="J58" s="321"/>
      <c r="K58" s="321"/>
      <c r="L58" s="321"/>
      <c r="M58" s="321"/>
      <c r="N58" s="322"/>
      <c r="O58" s="83"/>
      <c r="Q58" s="313"/>
      <c r="R58" s="252"/>
      <c r="S58" s="252"/>
      <c r="T58" s="113"/>
      <c r="U58" s="113"/>
      <c r="V58" s="113"/>
      <c r="W58" s="250"/>
      <c r="X58" s="113"/>
      <c r="Y58" s="113"/>
      <c r="AK58" s="83"/>
      <c r="AL58" s="83"/>
      <c r="AM58" s="83"/>
      <c r="AN58" s="83"/>
      <c r="AO58" s="83"/>
      <c r="AP58" s="83"/>
      <c r="AQ58" s="83"/>
    </row>
    <row r="59" spans="2:43" ht="15.75" customHeight="1" x14ac:dyDescent="0.25">
      <c r="B59" s="320"/>
      <c r="C59" s="321"/>
      <c r="D59" s="321"/>
      <c r="E59" s="321"/>
      <c r="F59" s="321"/>
      <c r="G59" s="321"/>
      <c r="H59" s="321"/>
      <c r="I59" s="321"/>
      <c r="J59" s="321"/>
      <c r="K59" s="321"/>
      <c r="L59" s="321"/>
      <c r="M59" s="321"/>
      <c r="N59" s="322"/>
      <c r="O59" s="83"/>
      <c r="P59" s="326"/>
      <c r="Q59" s="312"/>
      <c r="R59" s="252"/>
      <c r="S59" s="252"/>
      <c r="T59" s="113"/>
      <c r="U59" s="113"/>
      <c r="V59" s="113"/>
      <c r="W59" s="250"/>
      <c r="X59" s="113"/>
      <c r="Y59" s="113"/>
      <c r="AK59" s="83"/>
      <c r="AL59" s="83"/>
      <c r="AM59" s="83"/>
      <c r="AN59" s="83"/>
      <c r="AO59" s="83"/>
      <c r="AP59" s="83"/>
      <c r="AQ59" s="83"/>
    </row>
    <row r="60" spans="2:43" ht="15.75" customHeight="1" x14ac:dyDescent="0.25">
      <c r="B60" s="320"/>
      <c r="C60" s="321"/>
      <c r="D60" s="321"/>
      <c r="E60" s="321"/>
      <c r="F60" s="321"/>
      <c r="G60" s="321"/>
      <c r="H60" s="321"/>
      <c r="I60" s="321"/>
      <c r="J60" s="321"/>
      <c r="K60" s="321"/>
      <c r="L60" s="321"/>
      <c r="M60" s="321"/>
      <c r="N60" s="322"/>
      <c r="O60" s="91"/>
      <c r="P60" s="327"/>
      <c r="Q60" s="313"/>
      <c r="R60" s="252"/>
      <c r="S60" s="252"/>
      <c r="T60" s="113"/>
      <c r="U60" s="113"/>
      <c r="V60" s="113"/>
      <c r="W60" s="250"/>
      <c r="X60" s="113"/>
      <c r="Y60" s="113"/>
      <c r="AK60" s="91"/>
      <c r="AL60" s="91"/>
      <c r="AM60" s="91"/>
      <c r="AN60" s="91"/>
      <c r="AO60" s="91"/>
      <c r="AP60" s="91"/>
      <c r="AQ60" s="85"/>
    </row>
    <row r="61" spans="2:43" ht="15.75" customHeight="1" x14ac:dyDescent="0.25">
      <c r="B61" s="320"/>
      <c r="C61" s="321"/>
      <c r="D61" s="321"/>
      <c r="E61" s="321"/>
      <c r="F61" s="321"/>
      <c r="G61" s="321"/>
      <c r="H61" s="321"/>
      <c r="I61" s="321"/>
      <c r="J61" s="321"/>
      <c r="K61" s="321"/>
      <c r="L61" s="321"/>
      <c r="M61" s="321"/>
      <c r="N61" s="322"/>
      <c r="Q61" s="313"/>
      <c r="U61" s="113"/>
      <c r="V61" s="113"/>
      <c r="W61" s="250"/>
      <c r="X61" s="113"/>
      <c r="Y61" s="113"/>
    </row>
    <row r="62" spans="2:43" ht="15.75" customHeight="1" x14ac:dyDescent="0.25">
      <c r="B62" s="320"/>
      <c r="C62" s="321"/>
      <c r="D62" s="321"/>
      <c r="E62" s="321"/>
      <c r="F62" s="321"/>
      <c r="G62" s="321"/>
      <c r="H62" s="321"/>
      <c r="I62" s="321"/>
      <c r="J62" s="321"/>
      <c r="K62" s="321"/>
      <c r="L62" s="321"/>
      <c r="M62" s="321"/>
      <c r="N62" s="322"/>
      <c r="P62" s="326"/>
      <c r="R62" s="252"/>
      <c r="S62" s="252"/>
      <c r="T62" s="113"/>
      <c r="U62" s="113"/>
      <c r="V62" s="113"/>
      <c r="W62" s="250"/>
      <c r="X62" s="113"/>
      <c r="Y62" s="113"/>
    </row>
    <row r="63" spans="2:43" ht="15.75" customHeight="1" x14ac:dyDescent="0.25">
      <c r="B63" s="320"/>
      <c r="C63" s="321"/>
      <c r="D63" s="321"/>
      <c r="E63" s="321"/>
      <c r="F63" s="321"/>
      <c r="G63" s="321"/>
      <c r="H63" s="321"/>
      <c r="I63" s="321"/>
      <c r="J63" s="321"/>
      <c r="K63" s="321"/>
      <c r="L63" s="321"/>
      <c r="M63" s="321"/>
      <c r="N63" s="322"/>
      <c r="P63" s="327"/>
      <c r="Q63" s="313"/>
      <c r="R63" s="252"/>
      <c r="S63" s="252"/>
      <c r="T63" s="113"/>
      <c r="U63" s="113"/>
      <c r="V63" s="113"/>
      <c r="W63" s="250"/>
      <c r="X63" s="113"/>
      <c r="Y63" s="113"/>
    </row>
    <row r="64" spans="2:43" ht="15.75" customHeight="1" x14ac:dyDescent="0.25">
      <c r="B64" s="320"/>
      <c r="C64" s="321"/>
      <c r="D64" s="321"/>
      <c r="E64" s="321"/>
      <c r="F64" s="321"/>
      <c r="G64" s="321"/>
      <c r="H64" s="321"/>
      <c r="I64" s="321"/>
      <c r="J64" s="321"/>
      <c r="K64" s="321"/>
      <c r="L64" s="321"/>
      <c r="M64" s="321"/>
      <c r="N64" s="322"/>
      <c r="Q64" s="313"/>
      <c r="R64" s="250"/>
      <c r="U64" s="113"/>
      <c r="V64" s="113"/>
      <c r="W64" s="250"/>
      <c r="X64" s="113"/>
      <c r="Y64" s="113"/>
    </row>
    <row r="65" spans="2:33" ht="15.75" customHeight="1" x14ac:dyDescent="0.25">
      <c r="B65" s="320"/>
      <c r="C65" s="321"/>
      <c r="D65" s="321"/>
      <c r="E65" s="321"/>
      <c r="F65" s="321"/>
      <c r="G65" s="321"/>
      <c r="H65" s="321"/>
      <c r="I65" s="321"/>
      <c r="J65" s="321"/>
      <c r="K65" s="321"/>
      <c r="L65" s="321"/>
      <c r="M65" s="321"/>
      <c r="N65" s="322"/>
      <c r="P65" s="326"/>
      <c r="Q65" s="312"/>
      <c r="R65" s="251"/>
      <c r="U65" s="113"/>
      <c r="V65" s="113"/>
      <c r="W65" s="250"/>
      <c r="X65" s="113"/>
      <c r="Y65" s="113"/>
    </row>
    <row r="66" spans="2:33" ht="16.5" customHeight="1" x14ac:dyDescent="0.25">
      <c r="B66" s="320"/>
      <c r="C66" s="321"/>
      <c r="D66" s="321"/>
      <c r="E66" s="321"/>
      <c r="F66" s="321"/>
      <c r="G66" s="321"/>
      <c r="H66" s="321"/>
      <c r="I66" s="321"/>
      <c r="J66" s="321"/>
      <c r="K66" s="321"/>
      <c r="L66" s="321"/>
      <c r="M66" s="321"/>
      <c r="N66" s="322"/>
      <c r="P66" s="327"/>
      <c r="R66" s="174"/>
    </row>
    <row r="67" spans="2:33" ht="15.75" customHeight="1" x14ac:dyDescent="0.25">
      <c r="B67" s="320"/>
      <c r="C67" s="321"/>
      <c r="D67" s="321"/>
      <c r="E67" s="321"/>
      <c r="F67" s="321"/>
      <c r="G67" s="321"/>
      <c r="H67" s="321"/>
      <c r="I67" s="321"/>
      <c r="J67" s="321"/>
      <c r="K67" s="321"/>
      <c r="L67" s="321"/>
      <c r="M67" s="321"/>
      <c r="N67" s="322"/>
      <c r="P67" s="327"/>
      <c r="W67" s="250"/>
      <c r="X67" s="250"/>
    </row>
    <row r="68" spans="2:33" ht="16.5" customHeight="1" x14ac:dyDescent="0.25">
      <c r="B68" s="320"/>
      <c r="C68" s="321"/>
      <c r="D68" s="321"/>
      <c r="E68" s="321"/>
      <c r="F68" s="321"/>
      <c r="G68" s="321"/>
      <c r="H68" s="321"/>
      <c r="I68" s="321"/>
      <c r="J68" s="321"/>
      <c r="K68" s="321"/>
      <c r="L68" s="321"/>
      <c r="M68" s="321"/>
      <c r="N68" s="322"/>
      <c r="P68" s="327"/>
      <c r="T68" s="174"/>
      <c r="W68" s="250"/>
      <c r="X68" s="250"/>
      <c r="Y68" s="174"/>
      <c r="Z68" s="174"/>
      <c r="AA68" s="174"/>
      <c r="AB68" s="174"/>
      <c r="AC68" s="174"/>
      <c r="AD68" s="174"/>
      <c r="AE68" s="174"/>
      <c r="AF68" s="174"/>
      <c r="AG68" s="174"/>
    </row>
    <row r="69" spans="2:33" ht="17.25" customHeight="1" thickBot="1" x14ac:dyDescent="0.25">
      <c r="B69" s="97"/>
      <c r="C69" s="98"/>
      <c r="D69" s="98"/>
      <c r="E69" s="98"/>
      <c r="F69" s="98"/>
      <c r="G69" s="98"/>
      <c r="H69" s="98"/>
      <c r="I69" s="98"/>
      <c r="J69" s="98"/>
      <c r="K69" s="98"/>
      <c r="L69" s="98"/>
      <c r="M69" s="274" t="s">
        <v>90</v>
      </c>
      <c r="N69" s="275">
        <f>T92</f>
        <v>0</v>
      </c>
      <c r="P69" s="327"/>
      <c r="T69" s="253"/>
      <c r="W69" s="250"/>
      <c r="X69" s="250"/>
      <c r="Y69" s="174"/>
      <c r="Z69" s="174"/>
      <c r="AA69" s="174"/>
      <c r="AB69" s="174"/>
      <c r="AC69" s="174"/>
      <c r="AD69" s="174"/>
      <c r="AE69" s="174"/>
      <c r="AF69" s="174"/>
      <c r="AG69" s="174"/>
    </row>
    <row r="70" spans="2:33" ht="17.25" customHeight="1" thickBot="1" x14ac:dyDescent="0.3">
      <c r="B70" s="323" t="s">
        <v>91</v>
      </c>
      <c r="C70" s="324"/>
      <c r="D70" s="324"/>
      <c r="E70" s="324"/>
      <c r="F70" s="324"/>
      <c r="G70" s="324"/>
      <c r="H70" s="324"/>
      <c r="I70" s="324"/>
      <c r="J70" s="324"/>
      <c r="K70" s="324"/>
      <c r="L70" s="324"/>
      <c r="M70" s="324"/>
      <c r="N70" s="325"/>
      <c r="P70" s="327"/>
      <c r="T70" s="174"/>
      <c r="W70" s="250"/>
      <c r="X70" s="250"/>
      <c r="Y70" s="174"/>
      <c r="Z70" s="174"/>
      <c r="AA70" s="174"/>
      <c r="AB70" s="174"/>
      <c r="AC70" s="174"/>
      <c r="AD70" s="174"/>
      <c r="AE70" s="174"/>
      <c r="AF70" s="174"/>
      <c r="AG70" s="174"/>
    </row>
    <row r="71" spans="2:33" ht="16.5" customHeight="1" x14ac:dyDescent="0.2">
      <c r="B71" s="101"/>
      <c r="C71" s="102"/>
      <c r="D71" s="102"/>
      <c r="E71" s="102"/>
      <c r="F71" s="102"/>
      <c r="G71" s="102"/>
      <c r="H71" s="102"/>
      <c r="I71" s="102"/>
      <c r="J71" s="102"/>
      <c r="K71" s="102"/>
      <c r="L71" s="102"/>
      <c r="M71" s="102"/>
      <c r="N71" s="105"/>
      <c r="P71" s="327"/>
      <c r="T71" s="174"/>
      <c r="W71" s="250"/>
      <c r="X71" s="250"/>
      <c r="Y71" s="174"/>
      <c r="Z71" s="174"/>
      <c r="AA71" s="174"/>
      <c r="AB71" s="174"/>
      <c r="AC71" s="174"/>
      <c r="AD71" s="174"/>
      <c r="AE71" s="174"/>
      <c r="AF71" s="174"/>
      <c r="AG71" s="174"/>
    </row>
    <row r="72" spans="2:33" ht="16.5" customHeight="1" x14ac:dyDescent="0.2">
      <c r="B72" s="103"/>
      <c r="C72" s="111" t="s">
        <v>92</v>
      </c>
      <c r="D72" s="111"/>
      <c r="E72" s="111" t="s">
        <v>32</v>
      </c>
      <c r="F72" s="111"/>
      <c r="G72" s="111" t="s">
        <v>93</v>
      </c>
      <c r="H72" s="111"/>
      <c r="I72" s="111" t="s">
        <v>94</v>
      </c>
      <c r="J72" s="111"/>
      <c r="K72" s="111" t="s">
        <v>95</v>
      </c>
      <c r="L72" s="111"/>
      <c r="M72" s="111" t="s">
        <v>42</v>
      </c>
      <c r="N72" s="94"/>
      <c r="P72" s="327"/>
      <c r="T72" s="174"/>
      <c r="W72" s="250"/>
      <c r="X72" s="250"/>
      <c r="Y72" s="174"/>
      <c r="Z72" s="174"/>
      <c r="AA72" s="174"/>
      <c r="AB72" s="174"/>
      <c r="AC72" s="174"/>
      <c r="AD72" s="174"/>
      <c r="AE72" s="174"/>
      <c r="AF72" s="174"/>
      <c r="AG72" s="174"/>
    </row>
    <row r="73" spans="2:33" ht="16.5" customHeight="1" x14ac:dyDescent="0.2">
      <c r="B73" s="103"/>
      <c r="C73" s="273">
        <v>0</v>
      </c>
      <c r="D73" s="134"/>
      <c r="E73" s="273">
        <v>0</v>
      </c>
      <c r="F73" s="134"/>
      <c r="G73" s="300">
        <v>0</v>
      </c>
      <c r="H73" s="134"/>
      <c r="I73" s="132">
        <v>0</v>
      </c>
      <c r="J73" s="132"/>
      <c r="K73" s="135">
        <v>0</v>
      </c>
      <c r="L73" s="132"/>
      <c r="M73" s="132">
        <v>0</v>
      </c>
      <c r="N73" s="94"/>
      <c r="P73" s="327"/>
      <c r="T73" s="174"/>
      <c r="W73" s="250"/>
      <c r="X73" s="250"/>
      <c r="Y73" s="174"/>
      <c r="Z73" s="174"/>
      <c r="AA73" s="174"/>
      <c r="AB73" s="174"/>
      <c r="AC73" s="174"/>
      <c r="AD73" s="174"/>
      <c r="AE73" s="174"/>
      <c r="AF73" s="174"/>
      <c r="AG73" s="174"/>
    </row>
    <row r="74" spans="2:33" ht="17.25" customHeight="1" thickBot="1" x14ac:dyDescent="0.25">
      <c r="B74" s="281"/>
      <c r="C74" s="282"/>
      <c r="D74" s="282"/>
      <c r="E74" s="282"/>
      <c r="F74" s="282"/>
      <c r="G74" s="282"/>
      <c r="H74" s="282"/>
      <c r="I74" s="282"/>
      <c r="J74" s="282"/>
      <c r="K74" s="282"/>
      <c r="L74" s="282"/>
      <c r="M74" s="282"/>
      <c r="N74" s="283"/>
      <c r="P74" s="327"/>
      <c r="T74" s="254"/>
      <c r="W74" s="250"/>
      <c r="X74" s="250"/>
      <c r="Y74" s="174"/>
      <c r="Z74" s="174"/>
      <c r="AA74" s="174"/>
      <c r="AB74" s="174"/>
      <c r="AC74" s="174"/>
      <c r="AD74" s="174"/>
      <c r="AE74" s="174"/>
      <c r="AF74" s="174"/>
      <c r="AG74" s="174"/>
    </row>
    <row r="75" spans="2:33" ht="15" customHeight="1" x14ac:dyDescent="0.2">
      <c r="P75" s="327"/>
      <c r="T75" s="255"/>
      <c r="W75" s="250"/>
      <c r="X75" s="250"/>
    </row>
    <row r="76" spans="2:33" ht="15" customHeight="1" x14ac:dyDescent="0.2">
      <c r="P76" s="327"/>
      <c r="T76" s="255"/>
      <c r="W76" s="250"/>
      <c r="X76" s="250"/>
      <c r="Y76" s="67"/>
      <c r="Z76" s="67"/>
      <c r="AA76" s="67"/>
      <c r="AB76" s="67"/>
      <c r="AC76" s="67"/>
      <c r="AD76" s="67"/>
      <c r="AE76" s="67"/>
      <c r="AF76" s="67"/>
      <c r="AG76" s="67"/>
    </row>
    <row r="77" spans="2:33" ht="15" customHeight="1" x14ac:dyDescent="0.2">
      <c r="P77" s="327"/>
      <c r="T77" s="255"/>
      <c r="W77" s="250"/>
      <c r="X77" s="250"/>
      <c r="Y77" s="175"/>
      <c r="Z77" s="175"/>
      <c r="AA77" s="175"/>
      <c r="AB77" s="175"/>
      <c r="AC77" s="175"/>
      <c r="AD77" s="175"/>
      <c r="AE77" s="175"/>
      <c r="AF77" s="175"/>
      <c r="AG77" s="175"/>
    </row>
    <row r="78" spans="2:33" ht="15" customHeight="1" x14ac:dyDescent="0.2">
      <c r="P78" s="327"/>
      <c r="T78" s="255"/>
      <c r="W78" s="250"/>
      <c r="X78" s="250"/>
    </row>
    <row r="79" spans="2:33" ht="15" customHeight="1" x14ac:dyDescent="0.2">
      <c r="P79" s="327"/>
      <c r="T79" s="255"/>
      <c r="W79" s="250"/>
      <c r="X79" s="250"/>
    </row>
    <row r="80" spans="2:33" ht="15" customHeight="1" x14ac:dyDescent="0.2">
      <c r="P80" s="327"/>
      <c r="T80" s="255"/>
      <c r="W80" s="250"/>
      <c r="X80" s="250"/>
    </row>
    <row r="81" spans="16:24" ht="15" customHeight="1" x14ac:dyDescent="0.2">
      <c r="P81" s="327"/>
      <c r="T81" s="255"/>
      <c r="W81" s="250"/>
      <c r="X81" s="250"/>
    </row>
    <row r="82" spans="16:24" x14ac:dyDescent="0.2">
      <c r="P82" s="327"/>
    </row>
    <row r="83" spans="16:24" x14ac:dyDescent="0.2">
      <c r="P83" s="327"/>
    </row>
    <row r="84" spans="16:24" x14ac:dyDescent="0.2">
      <c r="P84" s="327"/>
    </row>
    <row r="85" spans="16:24" x14ac:dyDescent="0.2">
      <c r="P85" s="327"/>
    </row>
    <row r="86" spans="16:24" x14ac:dyDescent="0.2">
      <c r="P86" s="327"/>
    </row>
    <row r="87" spans="16:24" x14ac:dyDescent="0.2">
      <c r="P87" s="327"/>
    </row>
    <row r="88" spans="16:24" x14ac:dyDescent="0.2">
      <c r="P88" s="327"/>
    </row>
    <row r="89" spans="16:24" x14ac:dyDescent="0.2">
      <c r="P89" s="327"/>
    </row>
    <row r="90" spans="16:24" x14ac:dyDescent="0.2">
      <c r="P90" s="327"/>
    </row>
    <row r="91" spans="16:24" x14ac:dyDescent="0.2">
      <c r="P91" s="327"/>
    </row>
    <row r="92" spans="16:24" x14ac:dyDescent="0.2">
      <c r="P92" s="327"/>
    </row>
    <row r="93" spans="16:24" x14ac:dyDescent="0.2">
      <c r="P93" s="327"/>
    </row>
    <row r="94" spans="16:24" x14ac:dyDescent="0.2">
      <c r="P94" s="327"/>
    </row>
    <row r="95" spans="16:24" x14ac:dyDescent="0.2">
      <c r="P95" s="327"/>
    </row>
    <row r="96" spans="16:24" x14ac:dyDescent="0.2">
      <c r="P96" s="327"/>
    </row>
    <row r="97" spans="16:16" x14ac:dyDescent="0.2">
      <c r="P97" s="327"/>
    </row>
    <row r="98" spans="16:16" x14ac:dyDescent="0.2">
      <c r="P98" s="327"/>
    </row>
    <row r="99" spans="16:16" x14ac:dyDescent="0.2">
      <c r="P99" s="327"/>
    </row>
    <row r="100" spans="16:16" x14ac:dyDescent="0.2">
      <c r="P100" s="327"/>
    </row>
    <row r="101" spans="16:16" x14ac:dyDescent="0.2">
      <c r="P101" s="327"/>
    </row>
    <row r="102" spans="16:16" x14ac:dyDescent="0.2">
      <c r="P102" s="327"/>
    </row>
    <row r="103" spans="16:16" x14ac:dyDescent="0.2">
      <c r="P103" s="327"/>
    </row>
    <row r="104" spans="16:16" x14ac:dyDescent="0.2">
      <c r="P104" s="327"/>
    </row>
    <row r="105" spans="16:16" x14ac:dyDescent="0.2">
      <c r="P105" s="327"/>
    </row>
    <row r="106" spans="16:16" x14ac:dyDescent="0.2">
      <c r="P106" s="327"/>
    </row>
    <row r="107" spans="16:16" x14ac:dyDescent="0.2">
      <c r="P107" s="327"/>
    </row>
    <row r="108" spans="16:16" x14ac:dyDescent="0.2">
      <c r="P108" s="327"/>
    </row>
    <row r="109" spans="16:16" x14ac:dyDescent="0.2">
      <c r="P109" s="327"/>
    </row>
    <row r="110" spans="16:16" x14ac:dyDescent="0.2">
      <c r="P110" s="327"/>
    </row>
    <row r="111" spans="16:16" x14ac:dyDescent="0.2">
      <c r="P111" s="327"/>
    </row>
    <row r="112" spans="16:16" x14ac:dyDescent="0.2">
      <c r="P112" s="327"/>
    </row>
    <row r="113" spans="16:16" x14ac:dyDescent="0.2">
      <c r="P113" s="327"/>
    </row>
    <row r="114" spans="16:16" x14ac:dyDescent="0.2">
      <c r="P114" s="327"/>
    </row>
    <row r="115" spans="16:16" x14ac:dyDescent="0.2">
      <c r="P115" s="327"/>
    </row>
    <row r="116" spans="16:16" x14ac:dyDescent="0.2">
      <c r="P116" s="327"/>
    </row>
    <row r="117" spans="16:16" x14ac:dyDescent="0.2">
      <c r="P117" s="327"/>
    </row>
    <row r="118" spans="16:16" x14ac:dyDescent="0.2">
      <c r="P118" s="327"/>
    </row>
    <row r="119" spans="16:16" x14ac:dyDescent="0.2">
      <c r="P119" s="327"/>
    </row>
    <row r="120" spans="16:16" x14ac:dyDescent="0.2">
      <c r="P120" s="327"/>
    </row>
    <row r="121" spans="16:16" x14ac:dyDescent="0.2">
      <c r="P121" s="327"/>
    </row>
    <row r="122" spans="16:16" x14ac:dyDescent="0.2">
      <c r="P122" s="327"/>
    </row>
    <row r="123" spans="16:16" x14ac:dyDescent="0.2">
      <c r="P123" s="327"/>
    </row>
    <row r="124" spans="16:16" x14ac:dyDescent="0.2">
      <c r="P124" s="327"/>
    </row>
    <row r="125" spans="16:16" x14ac:dyDescent="0.2">
      <c r="P125" s="327"/>
    </row>
    <row r="126" spans="16:16" x14ac:dyDescent="0.2">
      <c r="P126" s="327"/>
    </row>
    <row r="127" spans="16:16" x14ac:dyDescent="0.2">
      <c r="P127" s="327"/>
    </row>
    <row r="128" spans="16:16" x14ac:dyDescent="0.2">
      <c r="P128" s="327"/>
    </row>
    <row r="129" spans="16:16" x14ac:dyDescent="0.2">
      <c r="P129" s="327"/>
    </row>
    <row r="130" spans="16:16" x14ac:dyDescent="0.2">
      <c r="P130" s="327"/>
    </row>
    <row r="131" spans="16:16" x14ac:dyDescent="0.2">
      <c r="P131" s="327"/>
    </row>
    <row r="132" spans="16:16" x14ac:dyDescent="0.2">
      <c r="P132" s="327"/>
    </row>
    <row r="133" spans="16:16" x14ac:dyDescent="0.2">
      <c r="P133" s="327"/>
    </row>
  </sheetData>
  <mergeCells count="53">
    <mergeCell ref="P35:P38"/>
    <mergeCell ref="P40:P41"/>
    <mergeCell ref="P62:P63"/>
    <mergeCell ref="P65:P133"/>
    <mergeCell ref="P43:P44"/>
    <mergeCell ref="P46:P47"/>
    <mergeCell ref="P49:P54"/>
    <mergeCell ref="P56:P57"/>
    <mergeCell ref="P59:P60"/>
    <mergeCell ref="D2:G2"/>
    <mergeCell ref="AU17:AV17"/>
    <mergeCell ref="M4:N4"/>
    <mergeCell ref="H2:K2"/>
    <mergeCell ref="H3:K3"/>
    <mergeCell ref="D3:G3"/>
    <mergeCell ref="P15:P16"/>
    <mergeCell ref="D4:G4"/>
    <mergeCell ref="B11:N11"/>
    <mergeCell ref="P18:P19"/>
    <mergeCell ref="B47:N47"/>
    <mergeCell ref="B48:N48"/>
    <mergeCell ref="B49:N49"/>
    <mergeCell ref="B50:N50"/>
    <mergeCell ref="B36:N36"/>
    <mergeCell ref="B45:N45"/>
    <mergeCell ref="B22:N22"/>
    <mergeCell ref="K43:L43"/>
    <mergeCell ref="L27:M28"/>
    <mergeCell ref="L30:M31"/>
    <mergeCell ref="L24:M25"/>
    <mergeCell ref="P21:P24"/>
    <mergeCell ref="P26:P27"/>
    <mergeCell ref="P29:P30"/>
    <mergeCell ref="P32:P33"/>
    <mergeCell ref="B51:N51"/>
    <mergeCell ref="B52:N52"/>
    <mergeCell ref="B53:N53"/>
    <mergeCell ref="B54:N54"/>
    <mergeCell ref="B55:N55"/>
    <mergeCell ref="B56:N56"/>
    <mergeCell ref="B57:N57"/>
    <mergeCell ref="B58:N58"/>
    <mergeCell ref="B59:N59"/>
    <mergeCell ref="B60:N60"/>
    <mergeCell ref="B61:N61"/>
    <mergeCell ref="B70:N70"/>
    <mergeCell ref="B62:N62"/>
    <mergeCell ref="B63:N63"/>
    <mergeCell ref="B65:N65"/>
    <mergeCell ref="B67:N67"/>
    <mergeCell ref="B66:N66"/>
    <mergeCell ref="B64:N64"/>
    <mergeCell ref="B68:N68"/>
  </mergeCells>
  <conditionalFormatting sqref="O21:O27 B26:B28 J27 D26 E24 C24 B34:D34 N24:N34 L29 B33:C33 B29:F30 B32:F32 B31 AK21:AQ27 L32 F34:H34 J34:M34">
    <cfRule type="expression" dxfId="13" priority="37">
      <formula>#REF!=1</formula>
    </cfRule>
  </conditionalFormatting>
  <conditionalFormatting sqref="E27 C27">
    <cfRule type="expression" dxfId="12" priority="17">
      <formula>#REF!=1</formula>
    </cfRule>
  </conditionalFormatting>
  <conditionalFormatting sqref="W8:AC8">
    <cfRule type="expression" dxfId="11" priority="9">
      <formula>#REF!=1</formula>
    </cfRule>
  </conditionalFormatting>
  <conditionalFormatting sqref="T50:U50 R52:T52 Q53">
    <cfRule type="expression" dxfId="10" priority="8">
      <formula>#REF!=1</formula>
    </cfRule>
  </conditionalFormatting>
  <conditionalFormatting sqref="C72:M72">
    <cfRule type="expression" dxfId="9" priority="6">
      <formula>#REF!=1</formula>
    </cfRule>
  </conditionalFormatting>
  <conditionalFormatting sqref="J30">
    <cfRule type="expression" dxfId="8" priority="5">
      <formula>#REF!=1</formula>
    </cfRule>
  </conditionalFormatting>
  <conditionalFormatting sqref="B47:N47">
    <cfRule type="cellIs" dxfId="7" priority="3" operator="notEqual">
      <formula>0</formula>
    </cfRule>
  </conditionalFormatting>
  <conditionalFormatting sqref="B48:N68">
    <cfRule type="cellIs" dxfId="6" priority="1" operator="notEqual">
      <formula>0</formula>
    </cfRule>
  </conditionalFormatting>
  <dataValidations disablePrompts="1" count="2">
    <dataValidation type="list" allowBlank="1" showInputMessage="1" showErrorMessage="1"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xr:uid="{00000000-0002-0000-0000-000000000000}">
      <formula1>$AW$4:$AW$5</formula1>
    </dataValidation>
    <dataValidation type="list" allowBlank="1" showInputMessage="1" showErrorMessage="1" sqref="R6" xr:uid="{00000000-0002-0000-0000-000001000000}">
      <formula1>$AA$4:$AA$6</formula1>
    </dataValidation>
  </dataValidations>
  <pageMargins left="0.51181102362204722" right="0.51181102362204722" top="0.78740157480314965" bottom="0.78740157480314965" header="0.31496062992125978" footer="0.31496062992125978"/>
  <pageSetup paperSize="9" scale="5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Planilha5">
    <tabColor rgb="FF00B050"/>
  </sheetPr>
  <dimension ref="B1:AN132"/>
  <sheetViews>
    <sheetView workbookViewId="0"/>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8" width="9.7109375" style="11" customWidth="1"/>
    <col min="19" max="19" width="9.140625" style="11" customWidth="1"/>
    <col min="20" max="20" width="17.42578125" style="113" customWidth="1"/>
    <col min="21" max="21" width="39.85546875" style="88" bestFit="1" customWidth="1"/>
    <col min="22" max="22" width="37.5703125" style="88" bestFit="1" customWidth="1"/>
    <col min="23" max="23" width="35.7109375" style="88" bestFit="1" customWidth="1"/>
    <col min="24" max="24" width="43.5703125" style="88" bestFit="1" customWidth="1"/>
    <col min="25" max="25" width="33.85546875" style="88" bestFit="1" customWidth="1"/>
    <col min="26" max="26" width="37.85546875" style="88" bestFit="1" customWidth="1"/>
    <col min="27" max="27" width="42.42578125" style="88" bestFit="1" customWidth="1"/>
    <col min="28" max="28" width="33.85546875" style="88" bestFit="1" customWidth="1"/>
    <col min="29" max="29" width="42.28515625" style="88" bestFit="1" customWidth="1"/>
    <col min="30" max="30" width="41.7109375" style="88" bestFit="1" customWidth="1"/>
    <col min="31" max="31" width="45.28515625" style="88" bestFit="1" customWidth="1"/>
    <col min="32" max="32" width="42.42578125" style="88" bestFit="1" customWidth="1"/>
    <col min="33" max="33" width="15.140625" style="88" bestFit="1" customWidth="1"/>
    <col min="34" max="34" width="24" style="88" bestFit="1" customWidth="1"/>
    <col min="35" max="35" width="23.28515625" style="88" customWidth="1"/>
    <col min="36" max="36" width="20.85546875" style="88" bestFit="1" customWidth="1"/>
    <col min="37" max="37" width="25.7109375" style="88" bestFit="1" customWidth="1"/>
    <col min="38" max="38" width="12.5703125" style="249" bestFit="1" customWidth="1"/>
    <col min="39" max="39" width="9.140625" style="249" customWidth="1"/>
    <col min="40" max="40" width="9.140625" style="88" customWidth="1"/>
    <col min="41" max="43" width="9.140625" style="11" customWidth="1"/>
    <col min="44" max="16384" width="9.140625" style="11"/>
  </cols>
  <sheetData>
    <row r="1" spans="2:40" ht="13.5" customHeight="1" thickBot="1" x14ac:dyDescent="0.25"/>
    <row r="2" spans="2:40" ht="15" customHeight="1" x14ac:dyDescent="0.2">
      <c r="B2" s="58"/>
      <c r="C2" s="59"/>
      <c r="D2" s="49" t="s">
        <v>147</v>
      </c>
      <c r="E2" s="48"/>
      <c r="F2" s="48"/>
      <c r="G2" s="48"/>
      <c r="H2" s="49" t="s">
        <v>148</v>
      </c>
      <c r="I2" s="49"/>
      <c r="J2" s="48"/>
      <c r="K2" s="49" t="s">
        <v>149</v>
      </c>
      <c r="L2" s="48"/>
      <c r="M2" s="49" t="s">
        <v>150</v>
      </c>
      <c r="N2" s="49"/>
      <c r="O2" s="48"/>
      <c r="P2" s="48"/>
      <c r="Q2" s="48" t="s">
        <v>151</v>
      </c>
      <c r="R2" s="47"/>
      <c r="T2" s="343"/>
      <c r="U2" s="113"/>
      <c r="V2" s="113"/>
      <c r="W2" s="113"/>
      <c r="X2" s="113"/>
      <c r="Y2" s="113"/>
      <c r="Z2" s="113"/>
      <c r="AA2" s="113"/>
      <c r="AB2" s="113"/>
      <c r="AC2" s="113"/>
    </row>
    <row r="3" spans="2:40" ht="17.25" customHeight="1" thickBot="1" x14ac:dyDescent="0.3">
      <c r="B3" s="60"/>
      <c r="C3" s="61"/>
      <c r="D3" s="363" t="s">
        <v>24</v>
      </c>
      <c r="E3" s="364"/>
      <c r="F3" s="364"/>
      <c r="G3" s="364"/>
      <c r="H3" s="363" t="s">
        <v>3</v>
      </c>
      <c r="I3" s="364"/>
      <c r="J3" s="364"/>
      <c r="K3" s="276" t="s">
        <v>25</v>
      </c>
      <c r="L3" s="277"/>
      <c r="M3" s="278" t="s">
        <v>3</v>
      </c>
      <c r="N3" s="46"/>
      <c r="O3" s="46"/>
      <c r="P3" s="45"/>
      <c r="Q3" s="362">
        <f ca="1">TODAY()</f>
        <v>44918</v>
      </c>
      <c r="R3" s="332"/>
      <c r="T3" s="344"/>
      <c r="U3" s="113"/>
      <c r="V3" s="113"/>
      <c r="W3" s="113"/>
      <c r="X3" s="113"/>
      <c r="Y3" s="113"/>
      <c r="Z3" s="113"/>
      <c r="AA3" s="250"/>
      <c r="AB3" s="113"/>
      <c r="AC3" s="113"/>
      <c r="AN3" s="174"/>
    </row>
    <row r="4" spans="2:40" ht="17.25" customHeight="1" thickBot="1" x14ac:dyDescent="0.3">
      <c r="B4" s="62"/>
      <c r="C4" s="63"/>
      <c r="D4" s="370" t="s">
        <v>213</v>
      </c>
      <c r="E4" s="338"/>
      <c r="F4" s="44"/>
      <c r="G4" s="44"/>
      <c r="H4" s="43"/>
      <c r="I4" s="43"/>
      <c r="J4" s="43"/>
      <c r="K4" s="43"/>
      <c r="L4" s="43"/>
      <c r="M4" s="43"/>
      <c r="N4" s="43"/>
      <c r="O4" s="42"/>
      <c r="P4" s="42"/>
      <c r="Q4" s="42"/>
      <c r="R4" s="41"/>
      <c r="T4" s="174"/>
      <c r="U4" s="113"/>
      <c r="V4" s="113"/>
      <c r="W4" s="113"/>
      <c r="X4" s="113"/>
      <c r="Y4" s="113"/>
      <c r="Z4" s="113"/>
      <c r="AA4" s="250"/>
      <c r="AB4" s="113"/>
      <c r="AC4" s="113"/>
      <c r="AN4" s="174"/>
    </row>
    <row r="5" spans="2:40" ht="24.95" customHeight="1" x14ac:dyDescent="0.2">
      <c r="B5" s="369" t="s">
        <v>153</v>
      </c>
      <c r="C5" s="33"/>
      <c r="D5" s="32" t="s">
        <v>154</v>
      </c>
      <c r="E5" s="32" t="s">
        <v>155</v>
      </c>
      <c r="F5" s="31" t="s">
        <v>156</v>
      </c>
      <c r="G5" s="279" t="s">
        <v>214</v>
      </c>
      <c r="H5" s="279" t="s">
        <v>215</v>
      </c>
      <c r="I5" s="279" t="s">
        <v>216</v>
      </c>
      <c r="J5" s="30" t="s">
        <v>217</v>
      </c>
      <c r="K5" s="30" t="s">
        <v>218</v>
      </c>
      <c r="L5" s="30" t="s">
        <v>219</v>
      </c>
      <c r="M5" s="30">
        <v>7</v>
      </c>
      <c r="N5" s="30">
        <v>8</v>
      </c>
      <c r="O5" s="30">
        <v>9</v>
      </c>
      <c r="P5" s="30">
        <v>10</v>
      </c>
      <c r="Q5" s="30">
        <v>11</v>
      </c>
      <c r="R5" s="29">
        <v>12</v>
      </c>
      <c r="T5" s="343"/>
      <c r="U5" s="250"/>
      <c r="V5" s="250"/>
      <c r="W5" s="250"/>
      <c r="X5" s="250"/>
      <c r="Y5" s="250"/>
      <c r="Z5" s="250"/>
      <c r="AA5" s="250"/>
      <c r="AB5" s="113"/>
      <c r="AC5" s="113"/>
      <c r="AN5" s="174"/>
    </row>
    <row r="6" spans="2:40" ht="24.95" customHeight="1" x14ac:dyDescent="0.2">
      <c r="B6" s="366"/>
      <c r="C6" s="28" t="str">
        <f>'BOBINAGEM C1'!C22</f>
        <v>Fibra V. interna</v>
      </c>
      <c r="D6" s="241">
        <f>E6*(1-($D$29/100))</f>
        <v>1174.8239999999998</v>
      </c>
      <c r="E6" s="37">
        <v>1198.8</v>
      </c>
      <c r="F6" s="241">
        <f>E6*(1+($D$29/100))</f>
        <v>1222.7760000000001</v>
      </c>
      <c r="G6" s="50"/>
      <c r="H6" s="51"/>
      <c r="I6" s="51"/>
      <c r="J6" s="64"/>
      <c r="K6" s="40"/>
      <c r="L6" s="64"/>
      <c r="M6" s="40"/>
      <c r="N6" s="40"/>
      <c r="O6" s="39"/>
      <c r="P6" s="39"/>
      <c r="Q6" s="39"/>
      <c r="R6" s="38"/>
      <c r="T6" s="344"/>
      <c r="U6" s="174"/>
      <c r="V6" s="174"/>
      <c r="W6" s="113"/>
      <c r="X6" s="113"/>
      <c r="Y6" s="113"/>
      <c r="Z6" s="113"/>
      <c r="AA6" s="250"/>
      <c r="AB6" s="113"/>
      <c r="AC6" s="113"/>
      <c r="AN6" s="174"/>
    </row>
    <row r="7" spans="2:40" ht="24.95" customHeight="1" x14ac:dyDescent="0.2">
      <c r="B7" s="366"/>
      <c r="C7" s="28" t="str">
        <f>'BOBINAGEM C1'!C24</f>
        <v>Altura da camada</v>
      </c>
      <c r="D7" s="241">
        <f>E7*(1-($D$29/100))</f>
        <v>384.33852659999997</v>
      </c>
      <c r="E7" s="37">
        <v>392.18216999999999</v>
      </c>
      <c r="F7" s="241">
        <f>E7*(1+($D$29/100))</f>
        <v>400.0258134</v>
      </c>
      <c r="G7" s="52"/>
      <c r="H7" s="53"/>
      <c r="I7" s="53"/>
      <c r="J7" s="65"/>
      <c r="K7" s="25"/>
      <c r="L7" s="65"/>
      <c r="M7" s="25"/>
      <c r="N7" s="25"/>
      <c r="O7" s="24"/>
      <c r="P7" s="24"/>
      <c r="Q7" s="24"/>
      <c r="R7" s="23"/>
      <c r="T7" s="174"/>
      <c r="U7" s="174"/>
      <c r="V7" s="174"/>
      <c r="W7" s="113"/>
      <c r="X7" s="113"/>
      <c r="Y7" s="113"/>
      <c r="Z7" s="113"/>
      <c r="AA7" s="250"/>
      <c r="AB7" s="113"/>
      <c r="AC7" s="113"/>
      <c r="AN7" s="174"/>
    </row>
    <row r="8" spans="2:40" ht="24.95" customHeight="1" thickBot="1" x14ac:dyDescent="0.25">
      <c r="B8" s="366"/>
      <c r="C8" s="22" t="str">
        <f>'BOBINAGEM C1'!C26</f>
        <v>Perimetro</v>
      </c>
      <c r="D8" s="241">
        <f>E8*(1-($D$29/100))</f>
        <v>4396.9133152000004</v>
      </c>
      <c r="E8" s="37">
        <v>4486.64624</v>
      </c>
      <c r="F8" s="241">
        <f>E8*(1+($D$29/100))</f>
        <v>4576.3791647999997</v>
      </c>
      <c r="G8" s="54"/>
      <c r="H8" s="55"/>
      <c r="I8" s="55"/>
      <c r="J8" s="66"/>
      <c r="K8" s="36"/>
      <c r="L8" s="66"/>
      <c r="M8" s="36"/>
      <c r="N8" s="36"/>
      <c r="O8" s="35"/>
      <c r="P8" s="35"/>
      <c r="Q8" s="35"/>
      <c r="R8" s="34"/>
      <c r="T8" s="343"/>
      <c r="U8" s="250"/>
      <c r="V8" s="250"/>
      <c r="W8" s="250"/>
      <c r="X8" s="250"/>
      <c r="Y8" s="250"/>
      <c r="Z8" s="250"/>
      <c r="AA8" s="250"/>
      <c r="AB8" s="250"/>
      <c r="AC8" s="250"/>
      <c r="AD8" s="250"/>
      <c r="AE8" s="250"/>
      <c r="AF8" s="250"/>
      <c r="AG8" s="250"/>
      <c r="AH8" s="250"/>
      <c r="AI8" s="250"/>
      <c r="AJ8" s="250"/>
      <c r="AN8" s="174"/>
    </row>
    <row r="9" spans="2:40" ht="24.95" customHeight="1" x14ac:dyDescent="0.2">
      <c r="B9" s="365" t="s">
        <v>163</v>
      </c>
      <c r="C9" s="33"/>
      <c r="D9" s="32" t="s">
        <v>154</v>
      </c>
      <c r="E9" s="32" t="s">
        <v>155</v>
      </c>
      <c r="F9" s="31" t="s">
        <v>156</v>
      </c>
      <c r="G9" s="279" t="s">
        <v>214</v>
      </c>
      <c r="H9" s="279" t="s">
        <v>215</v>
      </c>
      <c r="I9" s="279" t="s">
        <v>216</v>
      </c>
      <c r="J9" s="30" t="s">
        <v>217</v>
      </c>
      <c r="K9" s="30" t="s">
        <v>218</v>
      </c>
      <c r="L9" s="30" t="s">
        <v>219</v>
      </c>
      <c r="M9" s="30">
        <v>7</v>
      </c>
      <c r="N9" s="30">
        <v>8</v>
      </c>
      <c r="O9" s="30">
        <v>9</v>
      </c>
      <c r="P9" s="30">
        <v>10</v>
      </c>
      <c r="Q9" s="30">
        <v>11</v>
      </c>
      <c r="R9" s="29">
        <v>12</v>
      </c>
      <c r="T9" s="344"/>
      <c r="U9" s="174"/>
      <c r="V9" s="251"/>
      <c r="W9" s="113"/>
      <c r="X9" s="113"/>
      <c r="Y9" s="113"/>
      <c r="Z9" s="113"/>
      <c r="AA9" s="250"/>
      <c r="AB9" s="113"/>
      <c r="AC9" s="113"/>
      <c r="AN9" s="174"/>
    </row>
    <row r="10" spans="2:40" ht="24.95" customHeight="1" x14ac:dyDescent="0.2">
      <c r="B10" s="366"/>
      <c r="C10" s="28" t="str">
        <f>C7</f>
        <v>Altura da camada</v>
      </c>
      <c r="D10" s="241">
        <f>E10*(1-($D$29/100))</f>
        <v>382.65651339999999</v>
      </c>
      <c r="E10" s="37">
        <v>390.46582999999998</v>
      </c>
      <c r="F10" s="241">
        <f>E10*(1+($D$29/100))</f>
        <v>398.27514659999997</v>
      </c>
      <c r="G10" s="52"/>
      <c r="H10" s="53"/>
      <c r="I10" s="53"/>
      <c r="J10" s="65"/>
      <c r="K10" s="25"/>
      <c r="L10" s="65"/>
      <c r="M10" s="25"/>
      <c r="N10" s="25"/>
      <c r="O10" s="24"/>
      <c r="P10" s="24"/>
      <c r="Q10" s="24"/>
      <c r="R10" s="23"/>
      <c r="U10" s="174"/>
      <c r="V10" s="251"/>
      <c r="W10" s="113"/>
      <c r="X10" s="113"/>
      <c r="Y10" s="113"/>
      <c r="Z10" s="113"/>
      <c r="AA10" s="250"/>
      <c r="AB10" s="113"/>
      <c r="AC10" s="113"/>
    </row>
    <row r="11" spans="2:40" ht="24.95" customHeight="1" thickBot="1" x14ac:dyDescent="0.25">
      <c r="B11" s="366"/>
      <c r="C11" s="22" t="str">
        <f>C8</f>
        <v>Perimetro</v>
      </c>
      <c r="D11" s="241">
        <f>E11*(1-($D$29/100))</f>
        <v>4424.3707199999999</v>
      </c>
      <c r="E11" s="37">
        <v>4514.6639999999998</v>
      </c>
      <c r="F11" s="241">
        <f>E11*(1+($D$29/100))</f>
        <v>4604.9572799999996</v>
      </c>
      <c r="G11" s="54"/>
      <c r="H11" s="55"/>
      <c r="I11" s="55"/>
      <c r="J11" s="66"/>
      <c r="K11" s="36"/>
      <c r="L11" s="66"/>
      <c r="M11" s="36"/>
      <c r="N11" s="36"/>
      <c r="O11" s="35"/>
      <c r="P11" s="35"/>
      <c r="Q11" s="35"/>
      <c r="R11" s="34"/>
      <c r="T11" s="343"/>
      <c r="U11" s="250"/>
      <c r="V11" s="250"/>
      <c r="W11" s="250"/>
      <c r="X11" s="250"/>
      <c r="Y11" s="250"/>
      <c r="Z11" s="250"/>
      <c r="AA11" s="250"/>
      <c r="AB11" s="67"/>
      <c r="AC11" s="67"/>
      <c r="AD11" s="67"/>
      <c r="AE11" s="67"/>
      <c r="AF11" s="67"/>
      <c r="AG11" s="67"/>
      <c r="AH11" s="67"/>
      <c r="AI11" s="67"/>
      <c r="AN11" s="67"/>
    </row>
    <row r="12" spans="2:40" ht="24.95" customHeight="1" x14ac:dyDescent="0.2">
      <c r="B12" s="365" t="s">
        <v>164</v>
      </c>
      <c r="C12" s="33"/>
      <c r="D12" s="32" t="s">
        <v>154</v>
      </c>
      <c r="E12" s="32" t="s">
        <v>155</v>
      </c>
      <c r="F12" s="31" t="s">
        <v>156</v>
      </c>
      <c r="G12" s="279" t="s">
        <v>214</v>
      </c>
      <c r="H12" s="279" t="s">
        <v>215</v>
      </c>
      <c r="I12" s="279" t="s">
        <v>216</v>
      </c>
      <c r="J12" s="30" t="s">
        <v>217</v>
      </c>
      <c r="K12" s="30" t="s">
        <v>218</v>
      </c>
      <c r="L12" s="30" t="s">
        <v>219</v>
      </c>
      <c r="M12" s="30">
        <v>7</v>
      </c>
      <c r="N12" s="30">
        <v>8</v>
      </c>
      <c r="O12" s="30">
        <v>9</v>
      </c>
      <c r="P12" s="30">
        <v>10</v>
      </c>
      <c r="Q12" s="30">
        <v>11</v>
      </c>
      <c r="R12" s="29">
        <v>12</v>
      </c>
      <c r="T12" s="344"/>
      <c r="U12" s="174"/>
      <c r="V12" s="251"/>
      <c r="W12" s="113"/>
      <c r="X12" s="113"/>
      <c r="AB12" s="175"/>
      <c r="AC12" s="175"/>
      <c r="AD12" s="175"/>
      <c r="AE12" s="175"/>
      <c r="AF12" s="175"/>
      <c r="AG12" s="175"/>
      <c r="AH12" s="175"/>
      <c r="AI12" s="175"/>
      <c r="AN12" s="175"/>
    </row>
    <row r="13" spans="2:40" ht="24.95" customHeight="1" x14ac:dyDescent="0.2">
      <c r="B13" s="366"/>
      <c r="C13" s="28" t="str">
        <f>C10</f>
        <v>Altura da camada</v>
      </c>
      <c r="D13" s="241">
        <f>E13*(1-($D$29/100))</f>
        <v>382.65651339999999</v>
      </c>
      <c r="E13" s="37">
        <v>390.46582999999998</v>
      </c>
      <c r="F13" s="241">
        <f>E13*(1+($D$29/100))</f>
        <v>398.27514659999997</v>
      </c>
      <c r="G13" s="52"/>
      <c r="H13" s="53"/>
      <c r="I13" s="53"/>
      <c r="J13" s="65"/>
      <c r="K13" s="25"/>
      <c r="L13" s="65"/>
      <c r="M13" s="25"/>
      <c r="N13" s="25"/>
      <c r="O13" s="24"/>
      <c r="P13" s="24"/>
      <c r="Q13" s="24"/>
      <c r="R13" s="23"/>
      <c r="U13" s="174"/>
      <c r="V13" s="251"/>
      <c r="W13" s="113"/>
      <c r="X13" s="113"/>
      <c r="Y13" s="113"/>
      <c r="Z13" s="113"/>
      <c r="AA13" s="250"/>
      <c r="AB13" s="113"/>
      <c r="AC13" s="113"/>
      <c r="AN13" s="175"/>
    </row>
    <row r="14" spans="2:40" ht="24.95" customHeight="1" thickBot="1" x14ac:dyDescent="0.25">
      <c r="B14" s="366"/>
      <c r="C14" s="22" t="str">
        <f>C11</f>
        <v>Perimetro</v>
      </c>
      <c r="D14" s="241">
        <f>E14*(1-($D$29/100))</f>
        <v>4451.8281248000003</v>
      </c>
      <c r="E14" s="37">
        <v>4542.6817600000004</v>
      </c>
      <c r="F14" s="241">
        <f>E14*(1+($D$29/100))</f>
        <v>4633.5353952000005</v>
      </c>
      <c r="G14" s="54"/>
      <c r="H14" s="55"/>
      <c r="I14" s="55"/>
      <c r="J14" s="66"/>
      <c r="K14" s="36"/>
      <c r="L14" s="66"/>
      <c r="M14" s="36"/>
      <c r="N14" s="36"/>
      <c r="O14" s="35"/>
      <c r="P14" s="35"/>
      <c r="Q14" s="35"/>
      <c r="R14" s="34"/>
      <c r="T14" s="343"/>
      <c r="U14" s="250"/>
      <c r="V14" s="250"/>
      <c r="W14" s="250"/>
      <c r="X14" s="250"/>
      <c r="Y14" s="250"/>
      <c r="Z14" s="250"/>
      <c r="AA14" s="250"/>
      <c r="AB14" s="250"/>
      <c r="AN14" s="175"/>
    </row>
    <row r="15" spans="2:40" ht="24.95" customHeight="1" x14ac:dyDescent="0.2">
      <c r="B15" s="365" t="s">
        <v>165</v>
      </c>
      <c r="C15" s="33"/>
      <c r="D15" s="32" t="s">
        <v>154</v>
      </c>
      <c r="E15" s="32" t="s">
        <v>155</v>
      </c>
      <c r="F15" s="31" t="s">
        <v>156</v>
      </c>
      <c r="G15" s="279"/>
      <c r="H15" s="279"/>
      <c r="I15" s="279"/>
      <c r="J15" s="30">
        <v>4</v>
      </c>
      <c r="K15" s="30">
        <v>5</v>
      </c>
      <c r="L15" s="30">
        <v>6</v>
      </c>
      <c r="M15" s="30">
        <v>7</v>
      </c>
      <c r="N15" s="30">
        <v>8</v>
      </c>
      <c r="O15" s="30">
        <v>9</v>
      </c>
      <c r="P15" s="30">
        <v>10</v>
      </c>
      <c r="Q15" s="30">
        <v>11</v>
      </c>
      <c r="R15" s="29">
        <v>12</v>
      </c>
      <c r="T15" s="344"/>
      <c r="U15" s="113"/>
      <c r="V15" s="113"/>
      <c r="W15" s="250"/>
      <c r="X15" s="113"/>
      <c r="Y15" s="113"/>
      <c r="AN15" s="175"/>
    </row>
    <row r="16" spans="2:40" ht="24.95" customHeight="1" x14ac:dyDescent="0.2">
      <c r="B16" s="366"/>
      <c r="C16" s="28" t="str">
        <f>C13</f>
        <v>Altura da camada</v>
      </c>
      <c r="D16" s="241">
        <f>E16*(1-($D$29/100))</f>
        <v>0</v>
      </c>
      <c r="E16" s="37"/>
      <c r="F16" s="241">
        <f>E16*(1+($D$29/100))</f>
        <v>0</v>
      </c>
      <c r="G16" s="52"/>
      <c r="H16" s="53"/>
      <c r="I16" s="53"/>
      <c r="J16" s="65"/>
      <c r="K16" s="25"/>
      <c r="L16" s="65"/>
      <c r="M16" s="25"/>
      <c r="N16" s="25"/>
      <c r="O16" s="24"/>
      <c r="P16" s="24"/>
      <c r="Q16" s="24"/>
      <c r="R16" s="23"/>
      <c r="U16" s="174"/>
      <c r="V16" s="251"/>
      <c r="W16" s="113"/>
      <c r="X16" s="113"/>
      <c r="Y16" s="113"/>
      <c r="Z16" s="113"/>
      <c r="AA16" s="250"/>
      <c r="AB16" s="113"/>
      <c r="AC16" s="113"/>
    </row>
    <row r="17" spans="2:29" ht="24.95" customHeight="1" thickBot="1" x14ac:dyDescent="0.25">
      <c r="B17" s="366"/>
      <c r="C17" s="22" t="str">
        <f>C14</f>
        <v>Perimetro</v>
      </c>
      <c r="D17" s="241">
        <f>E17*(1-($D$29/100))</f>
        <v>0</v>
      </c>
      <c r="E17" s="37"/>
      <c r="F17" s="241">
        <f>E17*(1+($D$29/100))</f>
        <v>0</v>
      </c>
      <c r="G17" s="54"/>
      <c r="H17" s="55"/>
      <c r="I17" s="55"/>
      <c r="J17" s="66"/>
      <c r="K17" s="36"/>
      <c r="L17" s="66"/>
      <c r="M17" s="36"/>
      <c r="N17" s="36"/>
      <c r="O17" s="35"/>
      <c r="P17" s="35"/>
      <c r="Q17" s="35"/>
      <c r="R17" s="34"/>
      <c r="T17" s="343"/>
      <c r="U17" s="250"/>
      <c r="V17" s="250"/>
      <c r="W17" s="250"/>
      <c r="X17" s="113"/>
      <c r="Y17" s="113"/>
      <c r="Z17" s="113"/>
      <c r="AA17" s="250"/>
      <c r="AB17" s="113"/>
      <c r="AC17" s="113"/>
    </row>
    <row r="18" spans="2:29" ht="24.95" customHeight="1" x14ac:dyDescent="0.2">
      <c r="B18" s="365" t="s">
        <v>166</v>
      </c>
      <c r="C18" s="33"/>
      <c r="D18" s="32" t="s">
        <v>154</v>
      </c>
      <c r="E18" s="32" t="s">
        <v>155</v>
      </c>
      <c r="F18" s="31" t="s">
        <v>156</v>
      </c>
      <c r="G18" s="279"/>
      <c r="H18" s="279"/>
      <c r="I18" s="279"/>
      <c r="J18" s="30">
        <v>4</v>
      </c>
      <c r="K18" s="30">
        <v>5</v>
      </c>
      <c r="L18" s="30">
        <v>6</v>
      </c>
      <c r="M18" s="30">
        <v>7</v>
      </c>
      <c r="N18" s="30">
        <v>8</v>
      </c>
      <c r="O18" s="30">
        <v>9</v>
      </c>
      <c r="P18" s="30">
        <v>10</v>
      </c>
      <c r="Q18" s="30">
        <v>11</v>
      </c>
      <c r="R18" s="29">
        <v>12</v>
      </c>
      <c r="T18" s="344"/>
      <c r="U18" s="174"/>
      <c r="V18" s="251"/>
      <c r="W18" s="113"/>
      <c r="X18" s="113"/>
      <c r="Y18" s="113"/>
      <c r="Z18" s="113"/>
      <c r="AA18" s="250"/>
      <c r="AB18" s="113"/>
      <c r="AC18" s="113"/>
    </row>
    <row r="19" spans="2:29" ht="24.95" customHeight="1" x14ac:dyDescent="0.2">
      <c r="B19" s="366"/>
      <c r="C19" s="28" t="str">
        <f>C16</f>
        <v>Altura da camada</v>
      </c>
      <c r="D19" s="241">
        <f>E19*(1-($D$29/100))</f>
        <v>0</v>
      </c>
      <c r="E19" s="37"/>
      <c r="F19" s="241">
        <f>E19*(1+($D$29/100))</f>
        <v>0</v>
      </c>
      <c r="G19" s="52"/>
      <c r="H19" s="53"/>
      <c r="I19" s="53"/>
      <c r="J19" s="65"/>
      <c r="K19" s="25"/>
      <c r="L19" s="65"/>
      <c r="M19" s="25"/>
      <c r="N19" s="25"/>
      <c r="O19" s="24"/>
      <c r="P19" s="24"/>
      <c r="Q19" s="24"/>
      <c r="R19" s="23"/>
      <c r="U19" s="174"/>
      <c r="V19" s="251"/>
      <c r="W19" s="113"/>
      <c r="X19" s="113"/>
      <c r="Y19" s="113"/>
      <c r="Z19" s="113"/>
      <c r="AA19" s="250"/>
      <c r="AB19" s="113"/>
      <c r="AC19" s="113"/>
    </row>
    <row r="20" spans="2:29" ht="24.95" customHeight="1" thickBot="1" x14ac:dyDescent="0.25">
      <c r="B20" s="366"/>
      <c r="C20" s="22" t="str">
        <f>C17</f>
        <v>Perimetro</v>
      </c>
      <c r="D20" s="241">
        <f>E20*(1-($D$29/100))</f>
        <v>0</v>
      </c>
      <c r="E20" s="37"/>
      <c r="F20" s="241">
        <f>E20*(1+($D$29/100))</f>
        <v>0</v>
      </c>
      <c r="G20" s="54"/>
      <c r="H20" s="55"/>
      <c r="I20" s="55"/>
      <c r="J20" s="66"/>
      <c r="K20" s="36"/>
      <c r="L20" s="66"/>
      <c r="M20" s="36"/>
      <c r="N20" s="36"/>
      <c r="O20" s="35"/>
      <c r="P20" s="35"/>
      <c r="Q20" s="35"/>
      <c r="R20" s="34"/>
      <c r="T20" s="343"/>
      <c r="U20" s="250"/>
      <c r="V20" s="250"/>
      <c r="W20" s="250"/>
      <c r="X20" s="250"/>
      <c r="Y20" s="113"/>
      <c r="Z20" s="113"/>
      <c r="AA20" s="250"/>
      <c r="AB20" s="113"/>
      <c r="AC20" s="113"/>
    </row>
    <row r="21" spans="2:29" ht="24.95" customHeight="1" x14ac:dyDescent="0.2">
      <c r="B21" s="365" t="s">
        <v>167</v>
      </c>
      <c r="C21" s="33"/>
      <c r="D21" s="32" t="s">
        <v>154</v>
      </c>
      <c r="E21" s="32" t="s">
        <v>155</v>
      </c>
      <c r="F21" s="31" t="s">
        <v>156</v>
      </c>
      <c r="G21" s="279"/>
      <c r="H21" s="279"/>
      <c r="I21" s="279"/>
      <c r="J21" s="30">
        <v>4</v>
      </c>
      <c r="K21" s="30">
        <v>5</v>
      </c>
      <c r="L21" s="30">
        <v>6</v>
      </c>
      <c r="M21" s="30">
        <v>7</v>
      </c>
      <c r="N21" s="30">
        <v>8</v>
      </c>
      <c r="O21" s="30">
        <v>9</v>
      </c>
      <c r="P21" s="30">
        <v>10</v>
      </c>
      <c r="Q21" s="30">
        <v>11</v>
      </c>
      <c r="R21" s="29">
        <v>12</v>
      </c>
      <c r="T21" s="344"/>
      <c r="U21" s="174"/>
      <c r="V21" s="251"/>
      <c r="W21" s="113"/>
      <c r="X21" s="113"/>
      <c r="Y21" s="113"/>
      <c r="Z21" s="113"/>
      <c r="AA21" s="250"/>
      <c r="AB21" s="113"/>
      <c r="AC21" s="113"/>
    </row>
    <row r="22" spans="2:29" ht="24.95" customHeight="1" x14ac:dyDescent="0.2">
      <c r="B22" s="366"/>
      <c r="C22" s="28" t="str">
        <f>C19</f>
        <v>Altura da camada</v>
      </c>
      <c r="D22" s="241">
        <f>E22*(1-($D$29/100))</f>
        <v>0</v>
      </c>
      <c r="E22" s="37"/>
      <c r="F22" s="241">
        <f>E22*(1+($D$29/100))</f>
        <v>0</v>
      </c>
      <c r="G22" s="27"/>
      <c r="H22" s="26"/>
      <c r="I22" s="26"/>
      <c r="J22" s="65"/>
      <c r="K22" s="25"/>
      <c r="L22" s="25"/>
      <c r="M22" s="25"/>
      <c r="N22" s="25"/>
      <c r="O22" s="24"/>
      <c r="P22" s="24"/>
      <c r="Q22" s="24"/>
      <c r="R22" s="23"/>
      <c r="T22" s="344"/>
      <c r="U22" s="250"/>
      <c r="V22" s="250"/>
      <c r="W22" s="250"/>
      <c r="X22" s="250"/>
      <c r="Y22" s="113"/>
      <c r="Z22" s="113"/>
      <c r="AA22" s="250"/>
      <c r="AB22" s="113"/>
      <c r="AC22" s="113"/>
    </row>
    <row r="23" spans="2:29" ht="24.95" customHeight="1" thickBot="1" x14ac:dyDescent="0.25">
      <c r="B23" s="366"/>
      <c r="C23" s="22" t="str">
        <f>C20</f>
        <v>Perimetro</v>
      </c>
      <c r="D23" s="241">
        <f>E23*(1-($D$29/100))</f>
        <v>0</v>
      </c>
      <c r="E23" s="37"/>
      <c r="F23" s="241">
        <f>E23*(1+($D$29/100))</f>
        <v>0</v>
      </c>
      <c r="G23" s="21"/>
      <c r="H23" s="20"/>
      <c r="I23" s="20"/>
      <c r="J23" s="21"/>
      <c r="K23" s="20"/>
      <c r="L23" s="20"/>
      <c r="M23" s="19"/>
      <c r="N23" s="19"/>
      <c r="O23" s="18"/>
      <c r="P23" s="18"/>
      <c r="Q23" s="18"/>
      <c r="R23" s="17"/>
      <c r="T23" s="344"/>
      <c r="U23" s="174"/>
      <c r="V23" s="251"/>
      <c r="W23" s="113"/>
      <c r="X23" s="113"/>
      <c r="Y23" s="113"/>
      <c r="Z23" s="113"/>
      <c r="AA23" s="250"/>
      <c r="AB23" s="113"/>
      <c r="AC23" s="113"/>
    </row>
    <row r="24" spans="2:29" ht="24.95" customHeight="1" x14ac:dyDescent="0.2">
      <c r="B24" s="365" t="s">
        <v>168</v>
      </c>
      <c r="C24" s="33"/>
      <c r="D24" s="32" t="s">
        <v>154</v>
      </c>
      <c r="E24" s="32" t="s">
        <v>155</v>
      </c>
      <c r="F24" s="31" t="s">
        <v>156</v>
      </c>
      <c r="G24" s="279"/>
      <c r="H24" s="279"/>
      <c r="I24" s="279"/>
      <c r="J24" s="30">
        <v>4</v>
      </c>
      <c r="K24" s="30">
        <v>5</v>
      </c>
      <c r="L24" s="30">
        <v>6</v>
      </c>
      <c r="M24" s="30">
        <v>7</v>
      </c>
      <c r="N24" s="30">
        <v>8</v>
      </c>
      <c r="O24" s="30">
        <v>9</v>
      </c>
      <c r="P24" s="30">
        <v>10</v>
      </c>
      <c r="Q24" s="30">
        <v>11</v>
      </c>
      <c r="R24" s="29">
        <v>12</v>
      </c>
      <c r="U24" s="174"/>
      <c r="V24" s="251"/>
      <c r="W24" s="113"/>
      <c r="X24" s="113"/>
      <c r="Y24" s="113"/>
      <c r="Z24" s="113"/>
      <c r="AA24" s="250"/>
      <c r="AB24" s="113"/>
      <c r="AC24" s="113"/>
    </row>
    <row r="25" spans="2:29" ht="24.95" customHeight="1" x14ac:dyDescent="0.2">
      <c r="B25" s="366"/>
      <c r="C25" s="28" t="str">
        <f>C22</f>
        <v>Altura da camada</v>
      </c>
      <c r="D25" s="241">
        <f>E25*(1-($D$29/100))</f>
        <v>0</v>
      </c>
      <c r="E25" s="37"/>
      <c r="F25" s="241">
        <f>E25*(1+($D$29/100))</f>
        <v>0</v>
      </c>
      <c r="G25" s="27"/>
      <c r="H25" s="26"/>
      <c r="I25" s="26"/>
      <c r="J25" s="65"/>
      <c r="K25" s="25"/>
      <c r="L25" s="25"/>
      <c r="M25" s="25"/>
      <c r="N25" s="25"/>
      <c r="O25" s="24"/>
      <c r="P25" s="24"/>
      <c r="Q25" s="24"/>
      <c r="R25" s="23"/>
      <c r="T25" s="343"/>
      <c r="U25" s="250"/>
      <c r="V25" s="250"/>
      <c r="W25" s="250"/>
      <c r="X25" s="250"/>
      <c r="Y25" s="250"/>
      <c r="Z25" s="113"/>
      <c r="AA25" s="250"/>
      <c r="AB25" s="113"/>
      <c r="AC25" s="113"/>
    </row>
    <row r="26" spans="2:29" ht="24.95" customHeight="1" thickBot="1" x14ac:dyDescent="0.25">
      <c r="B26" s="366"/>
      <c r="C26" s="22" t="str">
        <f>C23</f>
        <v>Perimetro</v>
      </c>
      <c r="D26" s="241">
        <f>E26*(1-($D$29/100))</f>
        <v>0</v>
      </c>
      <c r="E26" s="37"/>
      <c r="F26" s="241">
        <f>E26*(1+($D$29/100))</f>
        <v>0</v>
      </c>
      <c r="G26" s="21"/>
      <c r="H26" s="20"/>
      <c r="I26" s="20"/>
      <c r="J26" s="21"/>
      <c r="K26" s="20"/>
      <c r="L26" s="20"/>
      <c r="M26" s="19"/>
      <c r="N26" s="19"/>
      <c r="O26" s="18"/>
      <c r="P26" s="18"/>
      <c r="Q26" s="18"/>
      <c r="R26" s="17"/>
      <c r="T26" s="344"/>
      <c r="U26" s="174"/>
      <c r="V26" s="251"/>
      <c r="W26" s="113"/>
      <c r="X26" s="113"/>
      <c r="Y26" s="113"/>
      <c r="Z26" s="113"/>
      <c r="AA26" s="250"/>
      <c r="AB26" s="113"/>
      <c r="AC26" s="113"/>
    </row>
    <row r="27" spans="2:29" ht="24.95" customHeight="1" thickBot="1" x14ac:dyDescent="0.3">
      <c r="B27" s="367" t="s">
        <v>169</v>
      </c>
      <c r="C27" s="324"/>
      <c r="D27" s="16">
        <f ca="1">TODAY()</f>
        <v>44918</v>
      </c>
      <c r="E27" s="368" t="s">
        <v>170</v>
      </c>
      <c r="F27" s="352"/>
      <c r="G27" s="15"/>
      <c r="H27" s="14"/>
      <c r="I27" s="14"/>
      <c r="J27" s="14"/>
      <c r="K27" s="14"/>
      <c r="L27" s="14"/>
      <c r="M27" s="13"/>
      <c r="N27" s="13"/>
      <c r="O27" s="13"/>
      <c r="P27" s="13"/>
      <c r="Q27" s="13"/>
      <c r="R27" s="12"/>
      <c r="U27" s="174"/>
      <c r="V27" s="251"/>
      <c r="W27" s="113"/>
      <c r="X27" s="113"/>
      <c r="Y27" s="113"/>
      <c r="Z27" s="113"/>
      <c r="AA27" s="250"/>
      <c r="AB27" s="113"/>
      <c r="AC27" s="113"/>
    </row>
    <row r="28" spans="2:29" ht="15.75" customHeight="1" thickBot="1" x14ac:dyDescent="0.25">
      <c r="T28" s="343"/>
      <c r="U28" s="250"/>
      <c r="V28" s="250"/>
      <c r="W28" s="250"/>
      <c r="X28" s="250"/>
      <c r="Y28" s="113"/>
      <c r="Z28" s="113"/>
      <c r="AA28" s="250"/>
      <c r="AB28" s="113"/>
      <c r="AC28" s="113"/>
    </row>
    <row r="29" spans="2:29" ht="17.25" customHeight="1" thickBot="1" x14ac:dyDescent="0.3">
      <c r="B29" s="361" t="s">
        <v>145</v>
      </c>
      <c r="C29" s="324"/>
      <c r="D29" s="247">
        <v>2</v>
      </c>
      <c r="E29" s="247" t="s">
        <v>146</v>
      </c>
      <c r="F29" s="248"/>
      <c r="T29" s="344"/>
      <c r="U29" s="174"/>
      <c r="V29" s="251"/>
      <c r="W29" s="113"/>
      <c r="X29" s="113"/>
      <c r="Y29" s="113"/>
      <c r="Z29" s="113"/>
      <c r="AA29" s="250"/>
      <c r="AB29" s="113"/>
      <c r="AC29" s="113"/>
    </row>
    <row r="30" spans="2:29" ht="16.5" customHeight="1" x14ac:dyDescent="0.2">
      <c r="U30" s="174"/>
      <c r="V30" s="251"/>
      <c r="W30" s="113"/>
      <c r="X30" s="113"/>
      <c r="Y30" s="113"/>
      <c r="Z30" s="113"/>
      <c r="AA30" s="250"/>
      <c r="AB30" s="113"/>
      <c r="AC30" s="113"/>
    </row>
    <row r="31" spans="2:29" ht="15" customHeight="1" x14ac:dyDescent="0.2">
      <c r="T31" s="343"/>
      <c r="U31" s="250"/>
      <c r="V31" s="250"/>
    </row>
    <row r="32" spans="2:29" ht="16.5" customHeight="1" x14ac:dyDescent="0.2">
      <c r="T32" s="344"/>
      <c r="U32" s="174"/>
      <c r="V32" s="251"/>
      <c r="W32" s="113"/>
      <c r="X32" s="113"/>
      <c r="Y32" s="113"/>
      <c r="Z32" s="113"/>
      <c r="AA32" s="250"/>
      <c r="AB32" s="113"/>
      <c r="AC32" s="113"/>
    </row>
    <row r="33" spans="20:32" ht="16.5" customHeight="1" x14ac:dyDescent="0.2">
      <c r="U33" s="174"/>
      <c r="V33" s="251"/>
      <c r="W33" s="113"/>
      <c r="X33" s="113"/>
      <c r="Y33" s="113"/>
      <c r="Z33" s="113"/>
      <c r="AA33" s="250"/>
      <c r="AB33" s="113"/>
      <c r="AC33" s="113"/>
    </row>
    <row r="34" spans="20:32" ht="15" customHeight="1" x14ac:dyDescent="0.2">
      <c r="T34" s="343"/>
      <c r="U34" s="250"/>
      <c r="V34" s="250"/>
      <c r="W34" s="250"/>
      <c r="X34" s="250"/>
      <c r="Y34" s="250"/>
      <c r="Z34" s="250"/>
      <c r="AA34" s="250"/>
      <c r="AB34" s="250"/>
      <c r="AC34" s="113"/>
    </row>
    <row r="35" spans="20:32" ht="16.5" customHeight="1" x14ac:dyDescent="0.2">
      <c r="T35" s="344"/>
      <c r="U35" s="174"/>
      <c r="V35" s="251"/>
      <c r="W35" s="113"/>
      <c r="X35" s="113"/>
      <c r="Y35" s="113"/>
      <c r="Z35" s="113"/>
      <c r="AA35" s="250"/>
      <c r="AB35" s="113"/>
      <c r="AC35" s="113"/>
    </row>
    <row r="36" spans="20:32" ht="15" customHeight="1" x14ac:dyDescent="0.2">
      <c r="T36" s="344"/>
      <c r="U36" s="250"/>
      <c r="V36" s="250"/>
      <c r="W36" s="250"/>
      <c r="X36" s="250"/>
      <c r="Y36" s="250"/>
      <c r="Z36" s="250"/>
      <c r="AA36" s="250"/>
      <c r="AB36" s="250"/>
      <c r="AC36" s="250"/>
      <c r="AD36" s="250"/>
      <c r="AE36" s="250"/>
      <c r="AF36" s="250"/>
    </row>
    <row r="37" spans="20:32" ht="16.5" customHeight="1" x14ac:dyDescent="0.2">
      <c r="T37" s="344"/>
      <c r="U37" s="174"/>
      <c r="V37" s="251"/>
      <c r="W37" s="113"/>
      <c r="X37" s="113"/>
      <c r="Y37" s="113"/>
      <c r="Z37" s="113"/>
      <c r="AA37" s="250"/>
      <c r="AB37" s="113"/>
      <c r="AC37" s="113"/>
    </row>
    <row r="38" spans="20:32" ht="16.5" customHeight="1" x14ac:dyDescent="0.2">
      <c r="U38" s="174"/>
      <c r="V38" s="251"/>
      <c r="W38" s="113"/>
      <c r="X38" s="113"/>
      <c r="Y38" s="113"/>
      <c r="Z38" s="113"/>
      <c r="AA38" s="250"/>
      <c r="AB38" s="113"/>
      <c r="AC38" s="113"/>
    </row>
    <row r="39" spans="20:32" ht="15" customHeight="1" x14ac:dyDescent="0.2">
      <c r="T39" s="343"/>
      <c r="U39" s="250"/>
      <c r="V39" s="250"/>
      <c r="W39" s="113"/>
      <c r="X39" s="113"/>
      <c r="Y39" s="113"/>
      <c r="Z39" s="113"/>
      <c r="AA39" s="250"/>
      <c r="AB39" s="113"/>
      <c r="AC39" s="113"/>
    </row>
    <row r="40" spans="20:32" ht="16.5" customHeight="1" x14ac:dyDescent="0.2">
      <c r="T40" s="344"/>
      <c r="U40" s="174"/>
      <c r="V40" s="251"/>
      <c r="W40" s="113"/>
      <c r="X40" s="113"/>
      <c r="Y40" s="113"/>
      <c r="Z40" s="113"/>
      <c r="AA40" s="250"/>
      <c r="AB40" s="113"/>
      <c r="AC40" s="113"/>
    </row>
    <row r="41" spans="20:32" ht="16.5" customHeight="1" x14ac:dyDescent="0.2">
      <c r="U41" s="174"/>
      <c r="V41" s="251"/>
      <c r="W41" s="113"/>
      <c r="X41" s="113"/>
      <c r="Y41" s="113"/>
      <c r="Z41" s="113"/>
      <c r="AA41" s="250"/>
      <c r="AB41" s="113"/>
      <c r="AC41" s="113"/>
    </row>
    <row r="42" spans="20:32" ht="15" customHeight="1" x14ac:dyDescent="0.2">
      <c r="T42" s="343"/>
      <c r="U42" s="250"/>
      <c r="V42" s="250"/>
      <c r="W42" s="250"/>
      <c r="X42" s="250"/>
      <c r="Y42" s="250"/>
      <c r="Z42" s="250"/>
      <c r="AA42" s="250"/>
      <c r="AB42" s="113"/>
      <c r="AC42" s="113"/>
    </row>
    <row r="43" spans="20:32" ht="16.5" customHeight="1" x14ac:dyDescent="0.2">
      <c r="T43" s="344"/>
      <c r="U43" s="174"/>
      <c r="V43" s="251"/>
      <c r="W43" s="113"/>
      <c r="X43" s="113"/>
      <c r="Y43" s="113"/>
      <c r="Z43" s="113"/>
      <c r="AA43" s="250"/>
      <c r="AB43" s="113"/>
      <c r="AC43" s="113"/>
    </row>
    <row r="44" spans="20:32" ht="15" customHeight="1" x14ac:dyDescent="0.2">
      <c r="X44" s="113"/>
      <c r="Y44" s="113"/>
      <c r="Z44" s="113"/>
      <c r="AA44" s="250"/>
      <c r="AB44" s="113"/>
      <c r="AC44" s="113"/>
    </row>
    <row r="45" spans="20:32" ht="15" customHeight="1" x14ac:dyDescent="0.2">
      <c r="T45" s="343"/>
      <c r="U45" s="250"/>
      <c r="V45" s="250"/>
      <c r="W45" s="250"/>
      <c r="X45" s="113"/>
      <c r="Y45" s="113"/>
      <c r="Z45" s="113"/>
      <c r="AA45" s="250"/>
      <c r="AB45" s="113"/>
      <c r="AC45" s="113"/>
    </row>
    <row r="46" spans="20:32" ht="16.5" customHeight="1" x14ac:dyDescent="0.2">
      <c r="T46" s="344"/>
      <c r="U46" s="174"/>
      <c r="V46" s="251"/>
      <c r="W46" s="113"/>
      <c r="X46" s="113"/>
      <c r="Y46" s="113"/>
      <c r="Z46" s="113"/>
      <c r="AA46" s="250"/>
      <c r="AB46" s="113"/>
      <c r="AC46" s="113"/>
    </row>
    <row r="47" spans="20:32" ht="16.5" customHeight="1" x14ac:dyDescent="0.2">
      <c r="U47" s="174"/>
      <c r="V47" s="251"/>
      <c r="W47" s="113"/>
      <c r="X47" s="113"/>
      <c r="Y47" s="113"/>
      <c r="Z47" s="113"/>
      <c r="AA47" s="250"/>
      <c r="AB47" s="113"/>
      <c r="AC47" s="113"/>
    </row>
    <row r="48" spans="20:32" ht="15" customHeight="1" x14ac:dyDescent="0.2">
      <c r="T48" s="343"/>
      <c r="U48" s="252"/>
      <c r="V48" s="252"/>
      <c r="W48" s="252"/>
      <c r="X48" s="113"/>
      <c r="Y48" s="113"/>
      <c r="Z48" s="113"/>
      <c r="AA48" s="250"/>
      <c r="AB48" s="113"/>
      <c r="AC48" s="113"/>
    </row>
    <row r="49" spans="20:29" ht="15" customHeight="1" x14ac:dyDescent="0.2">
      <c r="T49" s="344"/>
      <c r="U49" s="252"/>
      <c r="V49" s="252"/>
      <c r="W49" s="252"/>
      <c r="X49" s="113"/>
      <c r="Y49" s="113"/>
      <c r="Z49" s="113"/>
      <c r="AA49" s="250"/>
      <c r="AB49" s="113"/>
      <c r="AC49" s="113"/>
    </row>
    <row r="50" spans="20:29" ht="15" customHeight="1" x14ac:dyDescent="0.2">
      <c r="T50" s="344"/>
      <c r="U50" s="252"/>
      <c r="V50" s="113"/>
      <c r="W50" s="252"/>
      <c r="X50" s="113"/>
      <c r="Y50" s="113"/>
      <c r="Z50" s="113"/>
      <c r="AA50" s="250"/>
      <c r="AB50" s="113"/>
      <c r="AC50" s="113"/>
    </row>
    <row r="51" spans="20:29" ht="15" customHeight="1" x14ac:dyDescent="0.2">
      <c r="T51" s="344"/>
      <c r="U51" s="252"/>
      <c r="V51" s="252"/>
      <c r="W51" s="252"/>
      <c r="X51" s="113"/>
      <c r="Y51" s="113"/>
      <c r="Z51" s="113"/>
      <c r="AA51" s="250"/>
      <c r="AB51" s="113"/>
      <c r="AC51" s="113"/>
    </row>
    <row r="52" spans="20:29" ht="15" customHeight="1" x14ac:dyDescent="0.2">
      <c r="T52" s="344"/>
      <c r="U52" s="113"/>
      <c r="V52" s="113"/>
      <c r="W52" s="113"/>
      <c r="X52" s="113"/>
      <c r="Y52" s="113"/>
      <c r="Z52" s="113"/>
      <c r="AA52" s="250"/>
      <c r="AB52" s="113"/>
      <c r="AC52" s="113"/>
    </row>
    <row r="53" spans="20:29" ht="15" customHeight="1" x14ac:dyDescent="0.2">
      <c r="T53" s="344"/>
      <c r="U53" s="252"/>
      <c r="V53" s="252"/>
      <c r="W53" s="252"/>
      <c r="X53" s="113"/>
      <c r="Y53" s="113"/>
      <c r="Z53" s="113"/>
      <c r="AA53" s="250"/>
      <c r="AB53" s="113"/>
      <c r="AC53" s="113"/>
    </row>
    <row r="54" spans="20:29" ht="15" customHeight="1" x14ac:dyDescent="0.2">
      <c r="U54" s="252"/>
      <c r="V54" s="252"/>
      <c r="W54" s="252"/>
      <c r="X54" s="113"/>
      <c r="Y54" s="113"/>
      <c r="Z54" s="113"/>
      <c r="AA54" s="250"/>
      <c r="AB54" s="113"/>
      <c r="AC54" s="113"/>
    </row>
    <row r="55" spans="20:29" ht="15" customHeight="1" x14ac:dyDescent="0.2">
      <c r="T55" s="343"/>
      <c r="U55" s="113"/>
      <c r="V55" s="252"/>
      <c r="W55" s="114"/>
      <c r="X55" s="109"/>
      <c r="Y55" s="109"/>
      <c r="Z55" s="109"/>
      <c r="AA55" s="250"/>
      <c r="AB55" s="113"/>
      <c r="AC55" s="113"/>
    </row>
    <row r="56" spans="20:29" ht="15" customHeight="1" x14ac:dyDescent="0.2">
      <c r="T56" s="344"/>
      <c r="U56" s="252"/>
      <c r="V56" s="252"/>
      <c r="W56" s="252"/>
      <c r="X56" s="113"/>
      <c r="Y56" s="113"/>
      <c r="Z56" s="113"/>
      <c r="AA56" s="250"/>
      <c r="AB56" s="113"/>
      <c r="AC56" s="113"/>
    </row>
    <row r="57" spans="20:29" ht="15" customHeight="1" x14ac:dyDescent="0.2">
      <c r="U57" s="252"/>
      <c r="V57" s="252"/>
      <c r="W57" s="252"/>
      <c r="X57" s="113"/>
      <c r="Y57" s="113"/>
      <c r="Z57" s="113"/>
      <c r="AA57" s="250"/>
      <c r="AB57" s="113"/>
      <c r="AC57" s="113"/>
    </row>
    <row r="58" spans="20:29" ht="15" customHeight="1" x14ac:dyDescent="0.2">
      <c r="T58" s="343"/>
      <c r="U58" s="250"/>
      <c r="V58" s="252"/>
      <c r="W58" s="252"/>
      <c r="X58" s="113"/>
      <c r="Y58" s="113"/>
      <c r="Z58" s="113"/>
      <c r="AA58" s="250"/>
      <c r="AB58" s="113"/>
      <c r="AC58" s="113"/>
    </row>
    <row r="59" spans="20:29" ht="15" customHeight="1" x14ac:dyDescent="0.2">
      <c r="T59" s="344"/>
      <c r="U59" s="252"/>
      <c r="V59" s="252"/>
      <c r="W59" s="252"/>
      <c r="X59" s="113"/>
      <c r="Y59" s="113"/>
      <c r="Z59" s="113"/>
      <c r="AA59" s="250"/>
      <c r="AB59" s="113"/>
      <c r="AC59" s="113"/>
    </row>
    <row r="60" spans="20:29" ht="15" customHeight="1" x14ac:dyDescent="0.2">
      <c r="U60" s="252"/>
      <c r="V60" s="252"/>
      <c r="W60" s="252"/>
      <c r="X60" s="113"/>
      <c r="Y60" s="113"/>
      <c r="Z60" s="113"/>
      <c r="AA60" s="250"/>
      <c r="AB60" s="113"/>
      <c r="AC60" s="113"/>
    </row>
    <row r="61" spans="20:29" ht="15" customHeight="1" x14ac:dyDescent="0.2">
      <c r="T61" s="343"/>
      <c r="Y61" s="113"/>
      <c r="Z61" s="113"/>
      <c r="AA61" s="250"/>
      <c r="AB61" s="113"/>
      <c r="AC61" s="113"/>
    </row>
    <row r="62" spans="20:29" ht="15" customHeight="1" x14ac:dyDescent="0.2">
      <c r="T62" s="344"/>
      <c r="U62" s="252"/>
      <c r="V62" s="252"/>
      <c r="W62" s="252"/>
      <c r="X62" s="113"/>
      <c r="Y62" s="113"/>
      <c r="Z62" s="113"/>
      <c r="AA62" s="250"/>
      <c r="AB62" s="113"/>
      <c r="AC62" s="113"/>
    </row>
    <row r="63" spans="20:29" ht="15" customHeight="1" x14ac:dyDescent="0.2">
      <c r="U63" s="252"/>
      <c r="V63" s="252"/>
      <c r="W63" s="252"/>
      <c r="X63" s="113"/>
      <c r="Y63" s="113"/>
      <c r="Z63" s="113"/>
      <c r="AA63" s="250"/>
      <c r="AB63" s="113"/>
      <c r="AC63" s="113"/>
    </row>
    <row r="64" spans="20:29" ht="15" customHeight="1" x14ac:dyDescent="0.2">
      <c r="T64" s="343"/>
      <c r="U64" s="250"/>
      <c r="V64" s="250"/>
      <c r="Y64" s="113"/>
      <c r="Z64" s="113"/>
      <c r="AA64" s="250"/>
      <c r="AB64" s="113"/>
      <c r="AC64" s="113"/>
    </row>
    <row r="65" spans="20:37" ht="16.5" customHeight="1" x14ac:dyDescent="0.2">
      <c r="T65" s="344"/>
      <c r="U65" s="174"/>
      <c r="V65" s="251"/>
      <c r="Y65" s="113"/>
      <c r="Z65" s="113"/>
      <c r="AA65" s="250"/>
      <c r="AB65" s="113"/>
      <c r="AC65" s="113"/>
    </row>
    <row r="66" spans="20:37" ht="16.5" customHeight="1" x14ac:dyDescent="0.2">
      <c r="T66" s="344"/>
      <c r="U66" s="174"/>
      <c r="V66" s="174"/>
    </row>
    <row r="67" spans="20:37" ht="15" customHeight="1" x14ac:dyDescent="0.2">
      <c r="T67" s="344"/>
      <c r="AA67" s="250"/>
      <c r="AB67" s="250"/>
    </row>
    <row r="68" spans="20:37" ht="16.5" customHeight="1" x14ac:dyDescent="0.2">
      <c r="T68" s="344"/>
      <c r="X68" s="174"/>
      <c r="AA68" s="250"/>
      <c r="AB68" s="250"/>
      <c r="AC68" s="174"/>
      <c r="AD68" s="174"/>
      <c r="AE68" s="174"/>
      <c r="AF68" s="174"/>
      <c r="AG68" s="174"/>
      <c r="AH68" s="174"/>
      <c r="AI68" s="174"/>
      <c r="AJ68" s="174"/>
      <c r="AK68" s="174"/>
    </row>
    <row r="69" spans="20:37" ht="16.5" customHeight="1" x14ac:dyDescent="0.2">
      <c r="T69" s="344"/>
      <c r="X69" s="253"/>
      <c r="AA69" s="250"/>
      <c r="AB69" s="250"/>
      <c r="AC69" s="174"/>
      <c r="AD69" s="174"/>
      <c r="AE69" s="174"/>
      <c r="AF69" s="174"/>
      <c r="AG69" s="174"/>
      <c r="AH69" s="174"/>
      <c r="AI69" s="174"/>
      <c r="AJ69" s="174"/>
      <c r="AK69" s="174"/>
    </row>
    <row r="70" spans="20:37" ht="16.5" customHeight="1" x14ac:dyDescent="0.2">
      <c r="T70" s="344"/>
      <c r="X70" s="174"/>
      <c r="AA70" s="250"/>
      <c r="AB70" s="250"/>
      <c r="AC70" s="174"/>
      <c r="AD70" s="174"/>
      <c r="AE70" s="174"/>
      <c r="AF70" s="174"/>
      <c r="AG70" s="174"/>
      <c r="AH70" s="174"/>
      <c r="AI70" s="174"/>
      <c r="AJ70" s="174"/>
      <c r="AK70" s="174"/>
    </row>
    <row r="71" spans="20:37" ht="16.5" customHeight="1" x14ac:dyDescent="0.2">
      <c r="T71" s="344"/>
      <c r="X71" s="174"/>
      <c r="AA71" s="250"/>
      <c r="AB71" s="250"/>
      <c r="AC71" s="174"/>
      <c r="AD71" s="174"/>
      <c r="AE71" s="174"/>
      <c r="AF71" s="174"/>
      <c r="AG71" s="174"/>
      <c r="AH71" s="174"/>
      <c r="AI71" s="174"/>
      <c r="AJ71" s="174"/>
      <c r="AK71" s="174"/>
    </row>
    <row r="72" spans="20:37" ht="16.5" customHeight="1" x14ac:dyDescent="0.2">
      <c r="T72" s="344"/>
      <c r="X72" s="174"/>
      <c r="AA72" s="250"/>
      <c r="AB72" s="250"/>
      <c r="AC72" s="174"/>
      <c r="AD72" s="174"/>
      <c r="AE72" s="174"/>
      <c r="AF72" s="174"/>
      <c r="AG72" s="174"/>
      <c r="AH72" s="174"/>
      <c r="AI72" s="174"/>
      <c r="AJ72" s="174"/>
      <c r="AK72" s="174"/>
    </row>
    <row r="73" spans="20:37" ht="16.5" customHeight="1" x14ac:dyDescent="0.2">
      <c r="T73" s="344"/>
      <c r="X73" s="174"/>
      <c r="AA73" s="250"/>
      <c r="AB73" s="250"/>
      <c r="AC73" s="174"/>
      <c r="AD73" s="174"/>
      <c r="AE73" s="174"/>
      <c r="AF73" s="174"/>
      <c r="AG73" s="174"/>
      <c r="AH73" s="174"/>
      <c r="AI73" s="174"/>
      <c r="AJ73" s="174"/>
      <c r="AK73" s="174"/>
    </row>
    <row r="74" spans="20:37" ht="16.5" customHeight="1" x14ac:dyDescent="0.2">
      <c r="T74" s="344"/>
      <c r="X74" s="254"/>
      <c r="AA74" s="250"/>
      <c r="AB74" s="250"/>
      <c r="AC74" s="174"/>
      <c r="AD74" s="174"/>
      <c r="AE74" s="174"/>
      <c r="AF74" s="174"/>
      <c r="AG74" s="174"/>
      <c r="AH74" s="174"/>
      <c r="AI74" s="174"/>
      <c r="AJ74" s="174"/>
      <c r="AK74" s="174"/>
    </row>
    <row r="75" spans="20:37" ht="15" customHeight="1" x14ac:dyDescent="0.2">
      <c r="T75" s="344"/>
      <c r="X75" s="255"/>
      <c r="AA75" s="250"/>
      <c r="AB75" s="250"/>
    </row>
    <row r="76" spans="20:37" ht="15" customHeight="1" x14ac:dyDescent="0.2">
      <c r="T76" s="344"/>
      <c r="X76" s="255"/>
      <c r="AA76" s="250"/>
      <c r="AB76" s="250"/>
      <c r="AC76" s="67"/>
      <c r="AD76" s="67"/>
      <c r="AE76" s="67"/>
      <c r="AF76" s="67"/>
      <c r="AG76" s="67"/>
      <c r="AH76" s="67"/>
      <c r="AI76" s="67"/>
      <c r="AJ76" s="67"/>
      <c r="AK76" s="67"/>
    </row>
    <row r="77" spans="20:37" ht="15" customHeight="1" x14ac:dyDescent="0.2">
      <c r="T77" s="344"/>
      <c r="X77" s="255"/>
      <c r="AA77" s="250"/>
      <c r="AB77" s="250"/>
      <c r="AC77" s="175"/>
      <c r="AD77" s="175"/>
      <c r="AE77" s="175"/>
      <c r="AF77" s="175"/>
      <c r="AG77" s="175"/>
      <c r="AH77" s="175"/>
      <c r="AI77" s="175"/>
      <c r="AJ77" s="175"/>
      <c r="AK77" s="175"/>
    </row>
    <row r="78" spans="20:37" ht="15" customHeight="1" x14ac:dyDescent="0.2">
      <c r="T78" s="344"/>
      <c r="X78" s="255"/>
      <c r="AA78" s="250"/>
      <c r="AB78" s="250"/>
    </row>
    <row r="79" spans="20:37" ht="15" customHeight="1" x14ac:dyDescent="0.2">
      <c r="T79" s="344"/>
      <c r="X79" s="255"/>
      <c r="AA79" s="250"/>
      <c r="AB79" s="250"/>
    </row>
    <row r="80" spans="20:37" ht="15" customHeight="1" x14ac:dyDescent="0.2">
      <c r="T80" s="344"/>
      <c r="X80" s="255"/>
      <c r="AA80" s="250"/>
      <c r="AB80" s="250"/>
    </row>
    <row r="81" spans="20:28" ht="15" customHeight="1" x14ac:dyDescent="0.2">
      <c r="T81" s="344"/>
      <c r="X81" s="255"/>
      <c r="AA81" s="250"/>
      <c r="AB81" s="250"/>
    </row>
    <row r="82" spans="20:28" x14ac:dyDescent="0.2">
      <c r="T82" s="344"/>
    </row>
    <row r="83" spans="20:28" x14ac:dyDescent="0.2">
      <c r="T83" s="344"/>
    </row>
    <row r="84" spans="20:28" x14ac:dyDescent="0.2">
      <c r="T84" s="344"/>
    </row>
    <row r="85" spans="20:28" x14ac:dyDescent="0.2">
      <c r="T85" s="344"/>
    </row>
    <row r="86" spans="20:28" x14ac:dyDescent="0.2">
      <c r="T86" s="344"/>
    </row>
    <row r="87" spans="20:28" x14ac:dyDescent="0.2">
      <c r="T87" s="344"/>
    </row>
    <row r="88" spans="20:28" x14ac:dyDescent="0.2">
      <c r="T88" s="344"/>
    </row>
    <row r="89" spans="20:28" x14ac:dyDescent="0.2">
      <c r="T89" s="344"/>
    </row>
    <row r="90" spans="20:28" x14ac:dyDescent="0.2">
      <c r="T90" s="344"/>
    </row>
    <row r="91" spans="20:28" x14ac:dyDescent="0.2">
      <c r="T91" s="344"/>
    </row>
    <row r="92" spans="20:28" x14ac:dyDescent="0.2">
      <c r="T92" s="344"/>
    </row>
    <row r="93" spans="20:28" x14ac:dyDescent="0.2">
      <c r="T93" s="344"/>
    </row>
    <row r="94" spans="20:28" x14ac:dyDescent="0.2">
      <c r="T94" s="344"/>
    </row>
    <row r="95" spans="20:28" x14ac:dyDescent="0.2">
      <c r="T95" s="344"/>
    </row>
    <row r="96" spans="20:28" x14ac:dyDescent="0.2">
      <c r="T96" s="344"/>
    </row>
    <row r="97" spans="20:20" x14ac:dyDescent="0.2">
      <c r="T97" s="344"/>
    </row>
    <row r="98" spans="20:20" x14ac:dyDescent="0.2">
      <c r="T98" s="344"/>
    </row>
    <row r="99" spans="20:20" x14ac:dyDescent="0.2">
      <c r="T99" s="344"/>
    </row>
    <row r="100" spans="20:20" x14ac:dyDescent="0.2">
      <c r="T100" s="344"/>
    </row>
    <row r="101" spans="20:20" x14ac:dyDescent="0.2">
      <c r="T101" s="344"/>
    </row>
    <row r="102" spans="20:20" x14ac:dyDescent="0.2">
      <c r="T102" s="344"/>
    </row>
    <row r="103" spans="20:20" x14ac:dyDescent="0.2">
      <c r="T103" s="344"/>
    </row>
    <row r="104" spans="20:20" x14ac:dyDescent="0.2">
      <c r="T104" s="344"/>
    </row>
    <row r="105" spans="20:20" x14ac:dyDescent="0.2">
      <c r="T105" s="344"/>
    </row>
    <row r="106" spans="20:20" x14ac:dyDescent="0.2">
      <c r="T106" s="344"/>
    </row>
    <row r="107" spans="20:20" x14ac:dyDescent="0.2">
      <c r="T107" s="344"/>
    </row>
    <row r="108" spans="20:20" x14ac:dyDescent="0.2">
      <c r="T108" s="344"/>
    </row>
    <row r="109" spans="20:20" x14ac:dyDescent="0.2">
      <c r="T109" s="344"/>
    </row>
    <row r="110" spans="20:20" x14ac:dyDescent="0.2">
      <c r="T110" s="344"/>
    </row>
    <row r="111" spans="20:20" x14ac:dyDescent="0.2">
      <c r="T111" s="344"/>
    </row>
    <row r="112" spans="20:20" x14ac:dyDescent="0.2">
      <c r="T112" s="344"/>
    </row>
    <row r="113" spans="20:20" x14ac:dyDescent="0.2">
      <c r="T113" s="344"/>
    </row>
    <row r="114" spans="20:20" x14ac:dyDescent="0.2">
      <c r="T114" s="344"/>
    </row>
    <row r="115" spans="20:20" x14ac:dyDescent="0.2">
      <c r="T115" s="344"/>
    </row>
    <row r="116" spans="20:20" x14ac:dyDescent="0.2">
      <c r="T116" s="344"/>
    </row>
    <row r="117" spans="20:20" x14ac:dyDescent="0.2">
      <c r="T117" s="344"/>
    </row>
    <row r="118" spans="20:20" x14ac:dyDescent="0.2">
      <c r="T118" s="344"/>
    </row>
    <row r="119" spans="20:20" x14ac:dyDescent="0.2">
      <c r="T119" s="344"/>
    </row>
    <row r="120" spans="20:20" x14ac:dyDescent="0.2">
      <c r="T120" s="344"/>
    </row>
    <row r="121" spans="20:20" x14ac:dyDescent="0.2">
      <c r="T121" s="344"/>
    </row>
    <row r="122" spans="20:20" x14ac:dyDescent="0.2">
      <c r="T122" s="344"/>
    </row>
    <row r="123" spans="20:20" x14ac:dyDescent="0.2">
      <c r="T123" s="344"/>
    </row>
    <row r="124" spans="20:20" x14ac:dyDescent="0.2">
      <c r="T124" s="344"/>
    </row>
    <row r="125" spans="20:20" x14ac:dyDescent="0.2">
      <c r="T125" s="344"/>
    </row>
    <row r="126" spans="20:20" x14ac:dyDescent="0.2">
      <c r="T126" s="344"/>
    </row>
    <row r="127" spans="20:20" x14ac:dyDescent="0.2">
      <c r="T127" s="344"/>
    </row>
    <row r="128" spans="20:20" x14ac:dyDescent="0.2">
      <c r="T128" s="344"/>
    </row>
    <row r="129" spans="20:20" x14ac:dyDescent="0.2">
      <c r="T129" s="344"/>
    </row>
    <row r="130" spans="20:20" x14ac:dyDescent="0.2">
      <c r="T130" s="344"/>
    </row>
    <row r="131" spans="20:20" x14ac:dyDescent="0.2">
      <c r="T131" s="344"/>
    </row>
    <row r="132" spans="20:20" x14ac:dyDescent="0.2">
      <c r="T132" s="344"/>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78"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Planilha5">
    <tabColor rgb="FF00B050"/>
  </sheetPr>
  <dimension ref="B1:AN132"/>
  <sheetViews>
    <sheetView workbookViewId="0"/>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8" width="9.7109375" style="11" customWidth="1"/>
    <col min="19" max="19" width="9.140625" style="11" customWidth="1"/>
    <col min="20" max="20" width="17.42578125" style="113" customWidth="1"/>
    <col min="21" max="21" width="39.85546875" style="88" bestFit="1" customWidth="1"/>
    <col min="22" max="22" width="37.5703125" style="88" bestFit="1" customWidth="1"/>
    <col min="23" max="23" width="35.7109375" style="88" bestFit="1" customWidth="1"/>
    <col min="24" max="24" width="43.5703125" style="88" bestFit="1" customWidth="1"/>
    <col min="25" max="25" width="33.85546875" style="88" bestFit="1" customWidth="1"/>
    <col min="26" max="26" width="37.85546875" style="88" bestFit="1" customWidth="1"/>
    <col min="27" max="27" width="42.42578125" style="88" bestFit="1" customWidth="1"/>
    <col min="28" max="28" width="33.85546875" style="88" bestFit="1" customWidth="1"/>
    <col min="29" max="29" width="42.28515625" style="88" bestFit="1" customWidth="1"/>
    <col min="30" max="30" width="41.7109375" style="88" bestFit="1" customWidth="1"/>
    <col min="31" max="31" width="45.28515625" style="88" bestFit="1" customWidth="1"/>
    <col min="32" max="32" width="42.42578125" style="88" bestFit="1" customWidth="1"/>
    <col min="33" max="33" width="15.140625" style="88" bestFit="1" customWidth="1"/>
    <col min="34" max="34" width="24" style="88" bestFit="1" customWidth="1"/>
    <col min="35" max="35" width="23.28515625" style="88" customWidth="1"/>
    <col min="36" max="36" width="20.85546875" style="88" bestFit="1" customWidth="1"/>
    <col min="37" max="37" width="25.7109375" style="88" bestFit="1" customWidth="1"/>
    <col min="38" max="38" width="12.5703125" style="249" bestFit="1" customWidth="1"/>
    <col min="39" max="39" width="9.140625" style="249" customWidth="1"/>
    <col min="40" max="40" width="9.140625" style="88" customWidth="1"/>
    <col min="41" max="43" width="9.140625" style="11" customWidth="1"/>
    <col min="44" max="16384" width="9.140625" style="11"/>
  </cols>
  <sheetData>
    <row r="1" spans="2:40" ht="13.5" customHeight="1" thickBot="1" x14ac:dyDescent="0.25"/>
    <row r="2" spans="2:40" ht="15" customHeight="1" x14ac:dyDescent="0.2">
      <c r="B2" s="58"/>
      <c r="C2" s="59"/>
      <c r="D2" s="49" t="s">
        <v>147</v>
      </c>
      <c r="E2" s="48"/>
      <c r="F2" s="48"/>
      <c r="G2" s="48"/>
      <c r="H2" s="49" t="s">
        <v>148</v>
      </c>
      <c r="I2" s="49"/>
      <c r="J2" s="48"/>
      <c r="K2" s="49" t="s">
        <v>149</v>
      </c>
      <c r="L2" s="48"/>
      <c r="M2" s="49" t="s">
        <v>150</v>
      </c>
      <c r="N2" s="49"/>
      <c r="O2" s="48"/>
      <c r="P2" s="48"/>
      <c r="Q2" s="48" t="s">
        <v>151</v>
      </c>
      <c r="R2" s="47"/>
      <c r="T2" s="343"/>
      <c r="U2" s="113"/>
      <c r="V2" s="113"/>
      <c r="W2" s="113"/>
      <c r="X2" s="113"/>
      <c r="Y2" s="113"/>
      <c r="Z2" s="113"/>
      <c r="AA2" s="113"/>
      <c r="AB2" s="113"/>
      <c r="AC2" s="113"/>
    </row>
    <row r="3" spans="2:40" ht="17.25" customHeight="1" thickBot="1" x14ac:dyDescent="0.3">
      <c r="B3" s="60"/>
      <c r="C3" s="61"/>
      <c r="D3" s="363" t="s">
        <v>24</v>
      </c>
      <c r="E3" s="364"/>
      <c r="F3" s="364"/>
      <c r="G3" s="364"/>
      <c r="H3" s="363" t="s">
        <v>3</v>
      </c>
      <c r="I3" s="364"/>
      <c r="J3" s="364"/>
      <c r="K3" s="276" t="s">
        <v>25</v>
      </c>
      <c r="L3" s="277"/>
      <c r="M3" s="278" t="s">
        <v>3</v>
      </c>
      <c r="N3" s="46"/>
      <c r="O3" s="46"/>
      <c r="P3" s="45"/>
      <c r="Q3" s="362">
        <f ca="1">TODAY()</f>
        <v>44918</v>
      </c>
      <c r="R3" s="332"/>
      <c r="T3" s="344"/>
      <c r="U3" s="113"/>
      <c r="V3" s="113"/>
      <c r="W3" s="113"/>
      <c r="X3" s="113"/>
      <c r="Y3" s="113"/>
      <c r="Z3" s="113"/>
      <c r="AA3" s="250"/>
      <c r="AB3" s="113"/>
      <c r="AC3" s="113"/>
      <c r="AN3" s="174"/>
    </row>
    <row r="4" spans="2:40" ht="17.25" customHeight="1" thickBot="1" x14ac:dyDescent="0.3">
      <c r="B4" s="62"/>
      <c r="C4" s="63"/>
      <c r="D4" s="370" t="s">
        <v>220</v>
      </c>
      <c r="E4" s="338"/>
      <c r="F4" s="44"/>
      <c r="G4" s="44"/>
      <c r="H4" s="43"/>
      <c r="I4" s="43"/>
      <c r="J4" s="43"/>
      <c r="K4" s="43"/>
      <c r="L4" s="43"/>
      <c r="M4" s="43"/>
      <c r="N4" s="43"/>
      <c r="O4" s="42"/>
      <c r="P4" s="42"/>
      <c r="Q4" s="42"/>
      <c r="R4" s="41"/>
      <c r="T4" s="174"/>
      <c r="U4" s="113"/>
      <c r="V4" s="113"/>
      <c r="W4" s="113"/>
      <c r="X4" s="113"/>
      <c r="Y4" s="113"/>
      <c r="Z4" s="113"/>
      <c r="AA4" s="250"/>
      <c r="AB4" s="113"/>
      <c r="AC4" s="113"/>
      <c r="AN4" s="174"/>
    </row>
    <row r="5" spans="2:40" ht="24.95" customHeight="1" x14ac:dyDescent="0.2">
      <c r="B5" s="369" t="s">
        <v>153</v>
      </c>
      <c r="C5" s="33"/>
      <c r="D5" s="32" t="s">
        <v>154</v>
      </c>
      <c r="E5" s="32" t="s">
        <v>155</v>
      </c>
      <c r="F5" s="31" t="s">
        <v>156</v>
      </c>
      <c r="G5" s="279" t="s">
        <v>221</v>
      </c>
      <c r="H5" s="279" t="s">
        <v>222</v>
      </c>
      <c r="I5" s="279" t="s">
        <v>223</v>
      </c>
      <c r="J5" s="30" t="s">
        <v>224</v>
      </c>
      <c r="K5" s="30" t="s">
        <v>225</v>
      </c>
      <c r="L5" s="30" t="s">
        <v>226</v>
      </c>
      <c r="M5" s="30">
        <v>7</v>
      </c>
      <c r="N5" s="30">
        <v>8</v>
      </c>
      <c r="O5" s="30">
        <v>9</v>
      </c>
      <c r="P5" s="30">
        <v>10</v>
      </c>
      <c r="Q5" s="30">
        <v>11</v>
      </c>
      <c r="R5" s="29">
        <v>12</v>
      </c>
      <c r="T5" s="343"/>
      <c r="U5" s="250"/>
      <c r="V5" s="250"/>
      <c r="W5" s="250"/>
      <c r="X5" s="250"/>
      <c r="Y5" s="250"/>
      <c r="Z5" s="250"/>
      <c r="AA5" s="250"/>
      <c r="AB5" s="113"/>
      <c r="AC5" s="113"/>
      <c r="AN5" s="174"/>
    </row>
    <row r="6" spans="2:40" ht="24.95" customHeight="1" x14ac:dyDescent="0.2">
      <c r="B6" s="366"/>
      <c r="C6" s="28" t="str">
        <f>'BOBINAGEM C1'!C22</f>
        <v>Fibra V. interna</v>
      </c>
      <c r="D6" s="241">
        <f>E6*(1-($D$29/100))</f>
        <v>1174.8239999999998</v>
      </c>
      <c r="E6" s="37">
        <v>1198.8</v>
      </c>
      <c r="F6" s="241">
        <f>E6*(1+($D$29/100))</f>
        <v>1222.7760000000001</v>
      </c>
      <c r="G6" s="50"/>
      <c r="H6" s="51"/>
      <c r="I6" s="51"/>
      <c r="J6" s="64"/>
      <c r="K6" s="40"/>
      <c r="L6" s="64"/>
      <c r="M6" s="40"/>
      <c r="N6" s="40"/>
      <c r="O6" s="39"/>
      <c r="P6" s="39"/>
      <c r="Q6" s="39"/>
      <c r="R6" s="38"/>
      <c r="T6" s="344"/>
      <c r="U6" s="174"/>
      <c r="V6" s="174"/>
      <c r="W6" s="113"/>
      <c r="X6" s="113"/>
      <c r="Y6" s="113"/>
      <c r="Z6" s="113"/>
      <c r="AA6" s="250"/>
      <c r="AB6" s="113"/>
      <c r="AC6" s="113"/>
      <c r="AN6" s="174"/>
    </row>
    <row r="7" spans="2:40" ht="24.95" customHeight="1" x14ac:dyDescent="0.2">
      <c r="B7" s="366"/>
      <c r="C7" s="28" t="str">
        <f>'BOBINAGEM C1'!C24</f>
        <v>Altura da camada</v>
      </c>
      <c r="D7" s="241">
        <f>E7*(1-($D$29/100))</f>
        <v>385.17952339999999</v>
      </c>
      <c r="E7" s="37">
        <v>393.04032999999998</v>
      </c>
      <c r="F7" s="241">
        <f>E7*(1+($D$29/100))</f>
        <v>400.90113659999997</v>
      </c>
      <c r="G7" s="52"/>
      <c r="H7" s="53"/>
      <c r="I7" s="53"/>
      <c r="J7" s="65"/>
      <c r="K7" s="25"/>
      <c r="L7" s="65"/>
      <c r="M7" s="25"/>
      <c r="N7" s="25"/>
      <c r="O7" s="24"/>
      <c r="P7" s="24"/>
      <c r="Q7" s="24"/>
      <c r="R7" s="23"/>
      <c r="T7" s="174"/>
      <c r="U7" s="174"/>
      <c r="V7" s="174"/>
      <c r="W7" s="113"/>
      <c r="X7" s="113"/>
      <c r="Y7" s="113"/>
      <c r="Z7" s="113"/>
      <c r="AA7" s="250"/>
      <c r="AB7" s="113"/>
      <c r="AC7" s="113"/>
      <c r="AN7" s="174"/>
    </row>
    <row r="8" spans="2:40" ht="24.95" customHeight="1" thickBot="1" x14ac:dyDescent="0.25">
      <c r="B8" s="366"/>
      <c r="C8" s="22" t="str">
        <f>'BOBINAGEM C1'!C26</f>
        <v>Perimetro</v>
      </c>
      <c r="D8" s="241">
        <f>E8*(1-($D$29/100))</f>
        <v>4615.6120458000005</v>
      </c>
      <c r="E8" s="37">
        <v>4709.8082100000001</v>
      </c>
      <c r="F8" s="241">
        <f>E8*(1+($D$29/100))</f>
        <v>4804.0043741999998</v>
      </c>
      <c r="G8" s="54"/>
      <c r="H8" s="55"/>
      <c r="I8" s="55"/>
      <c r="J8" s="66"/>
      <c r="K8" s="36"/>
      <c r="L8" s="66"/>
      <c r="M8" s="36"/>
      <c r="N8" s="36"/>
      <c r="O8" s="35"/>
      <c r="P8" s="35"/>
      <c r="Q8" s="35"/>
      <c r="R8" s="34"/>
      <c r="T8" s="343"/>
      <c r="U8" s="250"/>
      <c r="V8" s="250"/>
      <c r="W8" s="250"/>
      <c r="X8" s="250"/>
      <c r="Y8" s="250"/>
      <c r="Z8" s="250"/>
      <c r="AA8" s="250"/>
      <c r="AB8" s="250"/>
      <c r="AC8" s="250"/>
      <c r="AD8" s="250"/>
      <c r="AE8" s="250"/>
      <c r="AF8" s="250"/>
      <c r="AG8" s="250"/>
      <c r="AH8" s="250"/>
      <c r="AI8" s="250"/>
      <c r="AJ8" s="250"/>
      <c r="AN8" s="174"/>
    </row>
    <row r="9" spans="2:40" ht="24.95" customHeight="1" x14ac:dyDescent="0.2">
      <c r="B9" s="365" t="s">
        <v>163</v>
      </c>
      <c r="C9" s="33"/>
      <c r="D9" s="32" t="s">
        <v>154</v>
      </c>
      <c r="E9" s="32" t="s">
        <v>155</v>
      </c>
      <c r="F9" s="31" t="s">
        <v>156</v>
      </c>
      <c r="G9" s="279" t="s">
        <v>221</v>
      </c>
      <c r="H9" s="279" t="s">
        <v>222</v>
      </c>
      <c r="I9" s="279" t="s">
        <v>223</v>
      </c>
      <c r="J9" s="30" t="s">
        <v>224</v>
      </c>
      <c r="K9" s="30" t="s">
        <v>225</v>
      </c>
      <c r="L9" s="30" t="s">
        <v>226</v>
      </c>
      <c r="M9" s="30">
        <v>7</v>
      </c>
      <c r="N9" s="30">
        <v>8</v>
      </c>
      <c r="O9" s="30">
        <v>9</v>
      </c>
      <c r="P9" s="30">
        <v>10</v>
      </c>
      <c r="Q9" s="30">
        <v>11</v>
      </c>
      <c r="R9" s="29">
        <v>12</v>
      </c>
      <c r="T9" s="344"/>
      <c r="U9" s="174"/>
      <c r="V9" s="251"/>
      <c r="W9" s="113"/>
      <c r="X9" s="113"/>
      <c r="Y9" s="113"/>
      <c r="Z9" s="113"/>
      <c r="AA9" s="250"/>
      <c r="AB9" s="113"/>
      <c r="AC9" s="113"/>
      <c r="AN9" s="174"/>
    </row>
    <row r="10" spans="2:40" ht="24.95" customHeight="1" x14ac:dyDescent="0.2">
      <c r="B10" s="366"/>
      <c r="C10" s="28" t="str">
        <f>C7</f>
        <v>Altura da camada</v>
      </c>
      <c r="D10" s="241">
        <f>E10*(1-($D$29/100))</f>
        <v>386.02053000000001</v>
      </c>
      <c r="E10" s="37">
        <v>393.89850000000001</v>
      </c>
      <c r="F10" s="241">
        <f>E10*(1+($D$29/100))</f>
        <v>401.77647000000002</v>
      </c>
      <c r="G10" s="52"/>
      <c r="H10" s="53"/>
      <c r="I10" s="53"/>
      <c r="J10" s="65"/>
      <c r="K10" s="25"/>
      <c r="L10" s="65"/>
      <c r="M10" s="25"/>
      <c r="N10" s="25"/>
      <c r="O10" s="24"/>
      <c r="P10" s="24"/>
      <c r="Q10" s="24"/>
      <c r="R10" s="23"/>
      <c r="U10" s="174"/>
      <c r="V10" s="251"/>
      <c r="W10" s="113"/>
      <c r="X10" s="113"/>
      <c r="Y10" s="113"/>
      <c r="Z10" s="113"/>
      <c r="AA10" s="250"/>
      <c r="AB10" s="113"/>
      <c r="AC10" s="113"/>
    </row>
    <row r="11" spans="2:40" ht="24.95" customHeight="1" thickBot="1" x14ac:dyDescent="0.25">
      <c r="B11" s="366"/>
      <c r="C11" s="22" t="str">
        <f>C8</f>
        <v>Perimetro</v>
      </c>
      <c r="D11" s="241">
        <f>E11*(1-($D$29/100))</f>
        <v>4643.0694506</v>
      </c>
      <c r="E11" s="37">
        <v>4737.8259699999999</v>
      </c>
      <c r="F11" s="241">
        <f>E11*(1+($D$29/100))</f>
        <v>4832.5824893999998</v>
      </c>
      <c r="G11" s="54"/>
      <c r="H11" s="55"/>
      <c r="I11" s="55"/>
      <c r="J11" s="66"/>
      <c r="K11" s="36"/>
      <c r="L11" s="66"/>
      <c r="M11" s="36"/>
      <c r="N11" s="36"/>
      <c r="O11" s="35"/>
      <c r="P11" s="35"/>
      <c r="Q11" s="35"/>
      <c r="R11" s="34"/>
      <c r="T11" s="343"/>
      <c r="U11" s="250"/>
      <c r="V11" s="250"/>
      <c r="W11" s="250"/>
      <c r="X11" s="250"/>
      <c r="Y11" s="250"/>
      <c r="Z11" s="250"/>
      <c r="AA11" s="250"/>
      <c r="AB11" s="67"/>
      <c r="AC11" s="67"/>
      <c r="AD11" s="67"/>
      <c r="AE11" s="67"/>
      <c r="AF11" s="67"/>
      <c r="AG11" s="67"/>
      <c r="AH11" s="67"/>
      <c r="AI11" s="67"/>
      <c r="AN11" s="67"/>
    </row>
    <row r="12" spans="2:40" ht="24.95" customHeight="1" x14ac:dyDescent="0.2">
      <c r="B12" s="365" t="s">
        <v>164</v>
      </c>
      <c r="C12" s="33"/>
      <c r="D12" s="32" t="s">
        <v>154</v>
      </c>
      <c r="E12" s="32" t="s">
        <v>155</v>
      </c>
      <c r="F12" s="31" t="s">
        <v>156</v>
      </c>
      <c r="G12" s="279" t="s">
        <v>221</v>
      </c>
      <c r="H12" s="279" t="s">
        <v>222</v>
      </c>
      <c r="I12" s="279" t="s">
        <v>223</v>
      </c>
      <c r="J12" s="30" t="s">
        <v>224</v>
      </c>
      <c r="K12" s="30" t="s">
        <v>225</v>
      </c>
      <c r="L12" s="30" t="s">
        <v>226</v>
      </c>
      <c r="M12" s="30">
        <v>7</v>
      </c>
      <c r="N12" s="30">
        <v>8</v>
      </c>
      <c r="O12" s="30">
        <v>9</v>
      </c>
      <c r="P12" s="30">
        <v>10</v>
      </c>
      <c r="Q12" s="30">
        <v>11</v>
      </c>
      <c r="R12" s="29">
        <v>12</v>
      </c>
      <c r="T12" s="344"/>
      <c r="U12" s="174"/>
      <c r="V12" s="251"/>
      <c r="W12" s="113"/>
      <c r="X12" s="113"/>
      <c r="AB12" s="175"/>
      <c r="AC12" s="175"/>
      <c r="AD12" s="175"/>
      <c r="AE12" s="175"/>
      <c r="AF12" s="175"/>
      <c r="AG12" s="175"/>
      <c r="AH12" s="175"/>
      <c r="AI12" s="175"/>
      <c r="AN12" s="175"/>
    </row>
    <row r="13" spans="2:40" ht="24.95" customHeight="1" x14ac:dyDescent="0.2">
      <c r="B13" s="366"/>
      <c r="C13" s="28" t="str">
        <f>C10</f>
        <v>Altura da camada</v>
      </c>
      <c r="D13" s="241">
        <f>E13*(1-($D$29/100))</f>
        <v>388.54354000000001</v>
      </c>
      <c r="E13" s="37">
        <v>396.47300000000001</v>
      </c>
      <c r="F13" s="241">
        <f>E13*(1+($D$29/100))</f>
        <v>404.40246000000002</v>
      </c>
      <c r="G13" s="52"/>
      <c r="H13" s="53"/>
      <c r="I13" s="53"/>
      <c r="J13" s="65"/>
      <c r="K13" s="25"/>
      <c r="L13" s="65"/>
      <c r="M13" s="25"/>
      <c r="N13" s="25"/>
      <c r="O13" s="24"/>
      <c r="P13" s="24"/>
      <c r="Q13" s="24"/>
      <c r="R13" s="23"/>
      <c r="U13" s="174"/>
      <c r="V13" s="251"/>
      <c r="W13" s="113"/>
      <c r="X13" s="113"/>
      <c r="Y13" s="113"/>
      <c r="Z13" s="113"/>
      <c r="AA13" s="250"/>
      <c r="AB13" s="113"/>
      <c r="AC13" s="113"/>
      <c r="AN13" s="175"/>
    </row>
    <row r="14" spans="2:40" ht="24.95" customHeight="1" thickBot="1" x14ac:dyDescent="0.25">
      <c r="B14" s="366"/>
      <c r="C14" s="22" t="str">
        <f>C11</f>
        <v>Perimetro</v>
      </c>
      <c r="D14" s="241">
        <f>E14*(1-($D$29/100))</f>
        <v>4670.5268553999995</v>
      </c>
      <c r="E14" s="37">
        <v>4765.8437299999996</v>
      </c>
      <c r="F14" s="241">
        <f>E14*(1+($D$29/100))</f>
        <v>4861.1606045999997</v>
      </c>
      <c r="G14" s="54"/>
      <c r="H14" s="55"/>
      <c r="I14" s="55"/>
      <c r="J14" s="66"/>
      <c r="K14" s="36"/>
      <c r="L14" s="66"/>
      <c r="M14" s="36"/>
      <c r="N14" s="36"/>
      <c r="O14" s="35"/>
      <c r="P14" s="35"/>
      <c r="Q14" s="35"/>
      <c r="R14" s="34"/>
      <c r="T14" s="343"/>
      <c r="U14" s="250"/>
      <c r="V14" s="250"/>
      <c r="W14" s="250"/>
      <c r="X14" s="250"/>
      <c r="Y14" s="250"/>
      <c r="Z14" s="250"/>
      <c r="AA14" s="250"/>
      <c r="AB14" s="250"/>
      <c r="AN14" s="175"/>
    </row>
    <row r="15" spans="2:40" ht="24.95" customHeight="1" x14ac:dyDescent="0.2">
      <c r="B15" s="365" t="s">
        <v>165</v>
      </c>
      <c r="C15" s="33"/>
      <c r="D15" s="32" t="s">
        <v>154</v>
      </c>
      <c r="E15" s="32" t="s">
        <v>155</v>
      </c>
      <c r="F15" s="31" t="s">
        <v>156</v>
      </c>
      <c r="G15" s="279" t="s">
        <v>221</v>
      </c>
      <c r="H15" s="279" t="s">
        <v>222</v>
      </c>
      <c r="I15" s="279" t="s">
        <v>223</v>
      </c>
      <c r="J15" s="30" t="s">
        <v>224</v>
      </c>
      <c r="K15" s="30" t="s">
        <v>225</v>
      </c>
      <c r="L15" s="30" t="s">
        <v>226</v>
      </c>
      <c r="M15" s="30">
        <v>7</v>
      </c>
      <c r="N15" s="30">
        <v>8</v>
      </c>
      <c r="O15" s="30">
        <v>9</v>
      </c>
      <c r="P15" s="30">
        <v>10</v>
      </c>
      <c r="Q15" s="30">
        <v>11</v>
      </c>
      <c r="R15" s="29">
        <v>12</v>
      </c>
      <c r="T15" s="344"/>
      <c r="U15" s="113"/>
      <c r="V15" s="113"/>
      <c r="W15" s="250"/>
      <c r="X15" s="113"/>
      <c r="Y15" s="113"/>
      <c r="AN15" s="175"/>
    </row>
    <row r="16" spans="2:40" ht="24.95" customHeight="1" x14ac:dyDescent="0.2">
      <c r="B16" s="366"/>
      <c r="C16" s="28" t="str">
        <f>C13</f>
        <v>Altura da camada</v>
      </c>
      <c r="D16" s="241">
        <f>E16*(1-($D$29/100))</f>
        <v>391.06655000000001</v>
      </c>
      <c r="E16" s="37">
        <v>399.04750000000001</v>
      </c>
      <c r="F16" s="241">
        <f>E16*(1+($D$29/100))</f>
        <v>407.02845000000002</v>
      </c>
      <c r="G16" s="52"/>
      <c r="H16" s="53"/>
      <c r="I16" s="53"/>
      <c r="J16" s="65"/>
      <c r="K16" s="25"/>
      <c r="L16" s="65"/>
      <c r="M16" s="25"/>
      <c r="N16" s="25"/>
      <c r="O16" s="24"/>
      <c r="P16" s="24"/>
      <c r="Q16" s="24"/>
      <c r="R16" s="23"/>
      <c r="U16" s="174"/>
      <c r="V16" s="251"/>
      <c r="W16" s="113"/>
      <c r="X16" s="113"/>
      <c r="Y16" s="113"/>
      <c r="Z16" s="113"/>
      <c r="AA16" s="250"/>
      <c r="AB16" s="113"/>
      <c r="AC16" s="113"/>
    </row>
    <row r="17" spans="2:29" ht="24.95" customHeight="1" thickBot="1" x14ac:dyDescent="0.25">
      <c r="B17" s="366"/>
      <c r="C17" s="22" t="str">
        <f>C14</f>
        <v>Perimetro</v>
      </c>
      <c r="D17" s="241">
        <f>E17*(1-($D$29/100))</f>
        <v>4697.9842503999998</v>
      </c>
      <c r="E17" s="37">
        <v>4793.8614799999996</v>
      </c>
      <c r="F17" s="241">
        <f>E17*(1+($D$29/100))</f>
        <v>4889.7387095999993</v>
      </c>
      <c r="G17" s="54"/>
      <c r="H17" s="55"/>
      <c r="I17" s="55"/>
      <c r="J17" s="66"/>
      <c r="K17" s="36"/>
      <c r="L17" s="66"/>
      <c r="M17" s="36"/>
      <c r="N17" s="36"/>
      <c r="O17" s="35"/>
      <c r="P17" s="35"/>
      <c r="Q17" s="35"/>
      <c r="R17" s="34"/>
      <c r="T17" s="343"/>
      <c r="U17" s="250"/>
      <c r="V17" s="250"/>
      <c r="W17" s="250"/>
      <c r="X17" s="113"/>
      <c r="Y17" s="113"/>
      <c r="Z17" s="113"/>
      <c r="AA17" s="250"/>
      <c r="AB17" s="113"/>
      <c r="AC17" s="113"/>
    </row>
    <row r="18" spans="2:29" ht="24.95" customHeight="1" x14ac:dyDescent="0.2">
      <c r="B18" s="365" t="s">
        <v>166</v>
      </c>
      <c r="C18" s="33"/>
      <c r="D18" s="32" t="s">
        <v>154</v>
      </c>
      <c r="E18" s="32" t="s">
        <v>155</v>
      </c>
      <c r="F18" s="31" t="s">
        <v>156</v>
      </c>
      <c r="G18" s="279"/>
      <c r="H18" s="279"/>
      <c r="I18" s="279"/>
      <c r="J18" s="30">
        <v>4</v>
      </c>
      <c r="K18" s="30">
        <v>5</v>
      </c>
      <c r="L18" s="30">
        <v>6</v>
      </c>
      <c r="M18" s="30">
        <v>7</v>
      </c>
      <c r="N18" s="30">
        <v>8</v>
      </c>
      <c r="O18" s="30">
        <v>9</v>
      </c>
      <c r="P18" s="30">
        <v>10</v>
      </c>
      <c r="Q18" s="30">
        <v>11</v>
      </c>
      <c r="R18" s="29">
        <v>12</v>
      </c>
      <c r="T18" s="344"/>
      <c r="U18" s="174"/>
      <c r="V18" s="251"/>
      <c r="W18" s="113"/>
      <c r="X18" s="113"/>
      <c r="Y18" s="113"/>
      <c r="Z18" s="113"/>
      <c r="AA18" s="250"/>
      <c r="AB18" s="113"/>
      <c r="AC18" s="113"/>
    </row>
    <row r="19" spans="2:29" ht="24.95" customHeight="1" x14ac:dyDescent="0.2">
      <c r="B19" s="366"/>
      <c r="C19" s="28" t="str">
        <f>C16</f>
        <v>Altura da camada</v>
      </c>
      <c r="D19" s="241">
        <f>E19*(1-($D$29/100))</f>
        <v>0</v>
      </c>
      <c r="E19" s="37"/>
      <c r="F19" s="241">
        <f>E19*(1+($D$29/100))</f>
        <v>0</v>
      </c>
      <c r="G19" s="52"/>
      <c r="H19" s="53"/>
      <c r="I19" s="53"/>
      <c r="J19" s="65"/>
      <c r="K19" s="25"/>
      <c r="L19" s="65"/>
      <c r="M19" s="25"/>
      <c r="N19" s="25"/>
      <c r="O19" s="24"/>
      <c r="P19" s="24"/>
      <c r="Q19" s="24"/>
      <c r="R19" s="23"/>
      <c r="U19" s="174"/>
      <c r="V19" s="251"/>
      <c r="W19" s="113"/>
      <c r="X19" s="113"/>
      <c r="Y19" s="113"/>
      <c r="Z19" s="113"/>
      <c r="AA19" s="250"/>
      <c r="AB19" s="113"/>
      <c r="AC19" s="113"/>
    </row>
    <row r="20" spans="2:29" ht="24.95" customHeight="1" thickBot="1" x14ac:dyDescent="0.25">
      <c r="B20" s="366"/>
      <c r="C20" s="22" t="str">
        <f>C17</f>
        <v>Perimetro</v>
      </c>
      <c r="D20" s="241">
        <f>E20*(1-($D$29/100))</f>
        <v>0</v>
      </c>
      <c r="E20" s="37"/>
      <c r="F20" s="241">
        <f>E20*(1+($D$29/100))</f>
        <v>0</v>
      </c>
      <c r="G20" s="54"/>
      <c r="H20" s="55"/>
      <c r="I20" s="55"/>
      <c r="J20" s="66"/>
      <c r="K20" s="36"/>
      <c r="L20" s="66"/>
      <c r="M20" s="36"/>
      <c r="N20" s="36"/>
      <c r="O20" s="35"/>
      <c r="P20" s="35"/>
      <c r="Q20" s="35"/>
      <c r="R20" s="34"/>
      <c r="T20" s="343"/>
      <c r="U20" s="250"/>
      <c r="V20" s="250"/>
      <c r="W20" s="250"/>
      <c r="X20" s="250"/>
      <c r="Y20" s="113"/>
      <c r="Z20" s="113"/>
      <c r="AA20" s="250"/>
      <c r="AB20" s="113"/>
      <c r="AC20" s="113"/>
    </row>
    <row r="21" spans="2:29" ht="24.95" customHeight="1" x14ac:dyDescent="0.2">
      <c r="B21" s="365" t="s">
        <v>167</v>
      </c>
      <c r="C21" s="33"/>
      <c r="D21" s="32" t="s">
        <v>154</v>
      </c>
      <c r="E21" s="32" t="s">
        <v>155</v>
      </c>
      <c r="F21" s="31" t="s">
        <v>156</v>
      </c>
      <c r="G21" s="279"/>
      <c r="H21" s="279"/>
      <c r="I21" s="279"/>
      <c r="J21" s="30">
        <v>4</v>
      </c>
      <c r="K21" s="30">
        <v>5</v>
      </c>
      <c r="L21" s="30">
        <v>6</v>
      </c>
      <c r="M21" s="30">
        <v>7</v>
      </c>
      <c r="N21" s="30">
        <v>8</v>
      </c>
      <c r="O21" s="30">
        <v>9</v>
      </c>
      <c r="P21" s="30">
        <v>10</v>
      </c>
      <c r="Q21" s="30">
        <v>11</v>
      </c>
      <c r="R21" s="29">
        <v>12</v>
      </c>
      <c r="T21" s="344"/>
      <c r="U21" s="174"/>
      <c r="V21" s="251"/>
      <c r="W21" s="113"/>
      <c r="X21" s="113"/>
      <c r="Y21" s="113"/>
      <c r="Z21" s="113"/>
      <c r="AA21" s="250"/>
      <c r="AB21" s="113"/>
      <c r="AC21" s="113"/>
    </row>
    <row r="22" spans="2:29" ht="24.95" customHeight="1" x14ac:dyDescent="0.2">
      <c r="B22" s="366"/>
      <c r="C22" s="28" t="str">
        <f>C19</f>
        <v>Altura da camada</v>
      </c>
      <c r="D22" s="241">
        <f>E22*(1-($D$29/100))</f>
        <v>0</v>
      </c>
      <c r="E22" s="37"/>
      <c r="F22" s="241">
        <f>E22*(1+($D$29/100))</f>
        <v>0</v>
      </c>
      <c r="G22" s="27"/>
      <c r="H22" s="26"/>
      <c r="I22" s="26"/>
      <c r="J22" s="65"/>
      <c r="K22" s="25"/>
      <c r="L22" s="25"/>
      <c r="M22" s="25"/>
      <c r="N22" s="25"/>
      <c r="O22" s="24"/>
      <c r="P22" s="24"/>
      <c r="Q22" s="24"/>
      <c r="R22" s="23"/>
      <c r="T22" s="344"/>
      <c r="U22" s="250"/>
      <c r="V22" s="250"/>
      <c r="W22" s="250"/>
      <c r="X22" s="250"/>
      <c r="Y22" s="113"/>
      <c r="Z22" s="113"/>
      <c r="AA22" s="250"/>
      <c r="AB22" s="113"/>
      <c r="AC22" s="113"/>
    </row>
    <row r="23" spans="2:29" ht="24.95" customHeight="1" thickBot="1" x14ac:dyDescent="0.25">
      <c r="B23" s="366"/>
      <c r="C23" s="22" t="str">
        <f>C20</f>
        <v>Perimetro</v>
      </c>
      <c r="D23" s="241">
        <f>E23*(1-($D$29/100))</f>
        <v>0</v>
      </c>
      <c r="E23" s="37"/>
      <c r="F23" s="241">
        <f>E23*(1+($D$29/100))</f>
        <v>0</v>
      </c>
      <c r="G23" s="21"/>
      <c r="H23" s="20"/>
      <c r="I23" s="20"/>
      <c r="J23" s="21"/>
      <c r="K23" s="20"/>
      <c r="L23" s="20"/>
      <c r="M23" s="19"/>
      <c r="N23" s="19"/>
      <c r="O23" s="18"/>
      <c r="P23" s="18"/>
      <c r="Q23" s="18"/>
      <c r="R23" s="17"/>
      <c r="T23" s="344"/>
      <c r="U23" s="174"/>
      <c r="V23" s="251"/>
      <c r="W23" s="113"/>
      <c r="X23" s="113"/>
      <c r="Y23" s="113"/>
      <c r="Z23" s="113"/>
      <c r="AA23" s="250"/>
      <c r="AB23" s="113"/>
      <c r="AC23" s="113"/>
    </row>
    <row r="24" spans="2:29" ht="24.95" customHeight="1" x14ac:dyDescent="0.2">
      <c r="B24" s="365" t="s">
        <v>168</v>
      </c>
      <c r="C24" s="33"/>
      <c r="D24" s="32" t="s">
        <v>154</v>
      </c>
      <c r="E24" s="32" t="s">
        <v>155</v>
      </c>
      <c r="F24" s="31" t="s">
        <v>156</v>
      </c>
      <c r="G24" s="279"/>
      <c r="H24" s="279"/>
      <c r="I24" s="279"/>
      <c r="J24" s="30">
        <v>4</v>
      </c>
      <c r="K24" s="30">
        <v>5</v>
      </c>
      <c r="L24" s="30">
        <v>6</v>
      </c>
      <c r="M24" s="30">
        <v>7</v>
      </c>
      <c r="N24" s="30">
        <v>8</v>
      </c>
      <c r="O24" s="30">
        <v>9</v>
      </c>
      <c r="P24" s="30">
        <v>10</v>
      </c>
      <c r="Q24" s="30">
        <v>11</v>
      </c>
      <c r="R24" s="29">
        <v>12</v>
      </c>
      <c r="U24" s="174"/>
      <c r="V24" s="251"/>
      <c r="W24" s="113"/>
      <c r="X24" s="113"/>
      <c r="Y24" s="113"/>
      <c r="Z24" s="113"/>
      <c r="AA24" s="250"/>
      <c r="AB24" s="113"/>
      <c r="AC24" s="113"/>
    </row>
    <row r="25" spans="2:29" ht="24.95" customHeight="1" x14ac:dyDescent="0.2">
      <c r="B25" s="366"/>
      <c r="C25" s="28" t="str">
        <f>C22</f>
        <v>Altura da camada</v>
      </c>
      <c r="D25" s="241">
        <f>E25*(1-($D$29/100))</f>
        <v>0</v>
      </c>
      <c r="E25" s="37"/>
      <c r="F25" s="241">
        <f>E25*(1+($D$29/100))</f>
        <v>0</v>
      </c>
      <c r="G25" s="27"/>
      <c r="H25" s="26"/>
      <c r="I25" s="26"/>
      <c r="J25" s="65"/>
      <c r="K25" s="25"/>
      <c r="L25" s="25"/>
      <c r="M25" s="25"/>
      <c r="N25" s="25"/>
      <c r="O25" s="24"/>
      <c r="P25" s="24"/>
      <c r="Q25" s="24"/>
      <c r="R25" s="23"/>
      <c r="T25" s="343"/>
      <c r="U25" s="250"/>
      <c r="V25" s="250"/>
      <c r="W25" s="250"/>
      <c r="X25" s="250"/>
      <c r="Y25" s="250"/>
      <c r="Z25" s="113"/>
      <c r="AA25" s="250"/>
      <c r="AB25" s="113"/>
      <c r="AC25" s="113"/>
    </row>
    <row r="26" spans="2:29" ht="24.95" customHeight="1" thickBot="1" x14ac:dyDescent="0.25">
      <c r="B26" s="366"/>
      <c r="C26" s="22" t="str">
        <f>C23</f>
        <v>Perimetro</v>
      </c>
      <c r="D26" s="241">
        <f>E26*(1-($D$29/100))</f>
        <v>0</v>
      </c>
      <c r="E26" s="37"/>
      <c r="F26" s="241">
        <f>E26*(1+($D$29/100))</f>
        <v>0</v>
      </c>
      <c r="G26" s="21"/>
      <c r="H26" s="20"/>
      <c r="I26" s="20"/>
      <c r="J26" s="21"/>
      <c r="K26" s="20"/>
      <c r="L26" s="20"/>
      <c r="M26" s="19"/>
      <c r="N26" s="19"/>
      <c r="O26" s="18"/>
      <c r="P26" s="18"/>
      <c r="Q26" s="18"/>
      <c r="R26" s="17"/>
      <c r="T26" s="344"/>
      <c r="U26" s="174"/>
      <c r="V26" s="251"/>
      <c r="W26" s="113"/>
      <c r="X26" s="113"/>
      <c r="Y26" s="113"/>
      <c r="Z26" s="113"/>
      <c r="AA26" s="250"/>
      <c r="AB26" s="113"/>
      <c r="AC26" s="113"/>
    </row>
    <row r="27" spans="2:29" ht="24.95" customHeight="1" thickBot="1" x14ac:dyDescent="0.3">
      <c r="B27" s="367" t="s">
        <v>169</v>
      </c>
      <c r="C27" s="324"/>
      <c r="D27" s="16">
        <f ca="1">TODAY()</f>
        <v>44918</v>
      </c>
      <c r="E27" s="368" t="s">
        <v>170</v>
      </c>
      <c r="F27" s="352"/>
      <c r="G27" s="15"/>
      <c r="H27" s="14"/>
      <c r="I27" s="14"/>
      <c r="J27" s="14"/>
      <c r="K27" s="14"/>
      <c r="L27" s="14"/>
      <c r="M27" s="13"/>
      <c r="N27" s="13"/>
      <c r="O27" s="13"/>
      <c r="P27" s="13"/>
      <c r="Q27" s="13"/>
      <c r="R27" s="12"/>
      <c r="U27" s="174"/>
      <c r="V27" s="251"/>
      <c r="W27" s="113"/>
      <c r="X27" s="113"/>
      <c r="Y27" s="113"/>
      <c r="Z27" s="113"/>
      <c r="AA27" s="250"/>
      <c r="AB27" s="113"/>
      <c r="AC27" s="113"/>
    </row>
    <row r="28" spans="2:29" ht="15.75" customHeight="1" thickBot="1" x14ac:dyDescent="0.25">
      <c r="T28" s="343"/>
      <c r="U28" s="250"/>
      <c r="V28" s="250"/>
      <c r="W28" s="250"/>
      <c r="X28" s="250"/>
      <c r="Y28" s="113"/>
      <c r="Z28" s="113"/>
      <c r="AA28" s="250"/>
      <c r="AB28" s="113"/>
      <c r="AC28" s="113"/>
    </row>
    <row r="29" spans="2:29" ht="17.25" customHeight="1" thickBot="1" x14ac:dyDescent="0.3">
      <c r="B29" s="361" t="s">
        <v>145</v>
      </c>
      <c r="C29" s="324"/>
      <c r="D29" s="247">
        <v>2</v>
      </c>
      <c r="E29" s="247" t="s">
        <v>146</v>
      </c>
      <c r="F29" s="248"/>
      <c r="T29" s="344"/>
      <c r="U29" s="174"/>
      <c r="V29" s="251"/>
      <c r="W29" s="113"/>
      <c r="X29" s="113"/>
      <c r="Y29" s="113"/>
      <c r="Z29" s="113"/>
      <c r="AA29" s="250"/>
      <c r="AB29" s="113"/>
      <c r="AC29" s="113"/>
    </row>
    <row r="30" spans="2:29" ht="16.5" customHeight="1" x14ac:dyDescent="0.2">
      <c r="U30" s="174"/>
      <c r="V30" s="251"/>
      <c r="W30" s="113"/>
      <c r="X30" s="113"/>
      <c r="Y30" s="113"/>
      <c r="Z30" s="113"/>
      <c r="AA30" s="250"/>
      <c r="AB30" s="113"/>
      <c r="AC30" s="113"/>
    </row>
    <row r="31" spans="2:29" ht="15" customHeight="1" x14ac:dyDescent="0.2">
      <c r="T31" s="343"/>
      <c r="U31" s="250"/>
      <c r="V31" s="250"/>
    </row>
    <row r="32" spans="2:29" ht="16.5" customHeight="1" x14ac:dyDescent="0.2">
      <c r="T32" s="344"/>
      <c r="U32" s="174"/>
      <c r="V32" s="251"/>
      <c r="W32" s="113"/>
      <c r="X32" s="113"/>
      <c r="Y32" s="113"/>
      <c r="Z32" s="113"/>
      <c r="AA32" s="250"/>
      <c r="AB32" s="113"/>
      <c r="AC32" s="113"/>
    </row>
    <row r="33" spans="20:32" ht="16.5" customHeight="1" x14ac:dyDescent="0.2">
      <c r="U33" s="174"/>
      <c r="V33" s="251"/>
      <c r="W33" s="113"/>
      <c r="X33" s="113"/>
      <c r="Y33" s="113"/>
      <c r="Z33" s="113"/>
      <c r="AA33" s="250"/>
      <c r="AB33" s="113"/>
      <c r="AC33" s="113"/>
    </row>
    <row r="34" spans="20:32" ht="15" customHeight="1" x14ac:dyDescent="0.2">
      <c r="T34" s="343"/>
      <c r="U34" s="250"/>
      <c r="V34" s="250"/>
      <c r="W34" s="250"/>
      <c r="X34" s="250"/>
      <c r="Y34" s="250"/>
      <c r="Z34" s="250"/>
      <c r="AA34" s="250"/>
      <c r="AB34" s="250"/>
      <c r="AC34" s="113"/>
    </row>
    <row r="35" spans="20:32" ht="16.5" customHeight="1" x14ac:dyDescent="0.2">
      <c r="T35" s="344"/>
      <c r="U35" s="174"/>
      <c r="V35" s="251"/>
      <c r="W35" s="113"/>
      <c r="X35" s="113"/>
      <c r="Y35" s="113"/>
      <c r="Z35" s="113"/>
      <c r="AA35" s="250"/>
      <c r="AB35" s="113"/>
      <c r="AC35" s="113"/>
    </row>
    <row r="36" spans="20:32" ht="15" customHeight="1" x14ac:dyDescent="0.2">
      <c r="T36" s="344"/>
      <c r="U36" s="250"/>
      <c r="V36" s="250"/>
      <c r="W36" s="250"/>
      <c r="X36" s="250"/>
      <c r="Y36" s="250"/>
      <c r="Z36" s="250"/>
      <c r="AA36" s="250"/>
      <c r="AB36" s="250"/>
      <c r="AC36" s="250"/>
      <c r="AD36" s="250"/>
      <c r="AE36" s="250"/>
      <c r="AF36" s="250"/>
    </row>
    <row r="37" spans="20:32" ht="16.5" customHeight="1" x14ac:dyDescent="0.2">
      <c r="T37" s="344"/>
      <c r="U37" s="174"/>
      <c r="V37" s="251"/>
      <c r="W37" s="113"/>
      <c r="X37" s="113"/>
      <c r="Y37" s="113"/>
      <c r="Z37" s="113"/>
      <c r="AA37" s="250"/>
      <c r="AB37" s="113"/>
      <c r="AC37" s="113"/>
    </row>
    <row r="38" spans="20:32" ht="16.5" customHeight="1" x14ac:dyDescent="0.2">
      <c r="U38" s="174"/>
      <c r="V38" s="251"/>
      <c r="W38" s="113"/>
      <c r="X38" s="113"/>
      <c r="Y38" s="113"/>
      <c r="Z38" s="113"/>
      <c r="AA38" s="250"/>
      <c r="AB38" s="113"/>
      <c r="AC38" s="113"/>
    </row>
    <row r="39" spans="20:32" ht="15" customHeight="1" x14ac:dyDescent="0.2">
      <c r="T39" s="343"/>
      <c r="U39" s="250"/>
      <c r="V39" s="250"/>
      <c r="W39" s="113"/>
      <c r="X39" s="113"/>
      <c r="Y39" s="113"/>
      <c r="Z39" s="113"/>
      <c r="AA39" s="250"/>
      <c r="AB39" s="113"/>
      <c r="AC39" s="113"/>
    </row>
    <row r="40" spans="20:32" ht="16.5" customHeight="1" x14ac:dyDescent="0.2">
      <c r="T40" s="344"/>
      <c r="U40" s="174"/>
      <c r="V40" s="251"/>
      <c r="W40" s="113"/>
      <c r="X40" s="113"/>
      <c r="Y40" s="113"/>
      <c r="Z40" s="113"/>
      <c r="AA40" s="250"/>
      <c r="AB40" s="113"/>
      <c r="AC40" s="113"/>
    </row>
    <row r="41" spans="20:32" ht="16.5" customHeight="1" x14ac:dyDescent="0.2">
      <c r="U41" s="174"/>
      <c r="V41" s="251"/>
      <c r="W41" s="113"/>
      <c r="X41" s="113"/>
      <c r="Y41" s="113"/>
      <c r="Z41" s="113"/>
      <c r="AA41" s="250"/>
      <c r="AB41" s="113"/>
      <c r="AC41" s="113"/>
    </row>
    <row r="42" spans="20:32" ht="15" customHeight="1" x14ac:dyDescent="0.2">
      <c r="T42" s="343"/>
      <c r="U42" s="250"/>
      <c r="V42" s="250"/>
      <c r="W42" s="250"/>
      <c r="X42" s="250"/>
      <c r="Y42" s="250"/>
      <c r="Z42" s="250"/>
      <c r="AA42" s="250"/>
      <c r="AB42" s="113"/>
      <c r="AC42" s="113"/>
    </row>
    <row r="43" spans="20:32" ht="16.5" customHeight="1" x14ac:dyDescent="0.2">
      <c r="T43" s="344"/>
      <c r="U43" s="174"/>
      <c r="V43" s="251"/>
      <c r="W43" s="113"/>
      <c r="X43" s="113"/>
      <c r="Y43" s="113"/>
      <c r="Z43" s="113"/>
      <c r="AA43" s="250"/>
      <c r="AB43" s="113"/>
      <c r="AC43" s="113"/>
    </row>
    <row r="44" spans="20:32" ht="15" customHeight="1" x14ac:dyDescent="0.2">
      <c r="X44" s="113"/>
      <c r="Y44" s="113"/>
      <c r="Z44" s="113"/>
      <c r="AA44" s="250"/>
      <c r="AB44" s="113"/>
      <c r="AC44" s="113"/>
    </row>
    <row r="45" spans="20:32" ht="15" customHeight="1" x14ac:dyDescent="0.2">
      <c r="T45" s="343"/>
      <c r="U45" s="250"/>
      <c r="V45" s="250"/>
      <c r="W45" s="250"/>
      <c r="X45" s="113"/>
      <c r="Y45" s="113"/>
      <c r="Z45" s="113"/>
      <c r="AA45" s="250"/>
      <c r="AB45" s="113"/>
      <c r="AC45" s="113"/>
    </row>
    <row r="46" spans="20:32" ht="16.5" customHeight="1" x14ac:dyDescent="0.2">
      <c r="T46" s="344"/>
      <c r="U46" s="174"/>
      <c r="V46" s="251"/>
      <c r="W46" s="113"/>
      <c r="X46" s="113"/>
      <c r="Y46" s="113"/>
      <c r="Z46" s="113"/>
      <c r="AA46" s="250"/>
      <c r="AB46" s="113"/>
      <c r="AC46" s="113"/>
    </row>
    <row r="47" spans="20:32" ht="16.5" customHeight="1" x14ac:dyDescent="0.2">
      <c r="U47" s="174"/>
      <c r="V47" s="251"/>
      <c r="W47" s="113"/>
      <c r="X47" s="113"/>
      <c r="Y47" s="113"/>
      <c r="Z47" s="113"/>
      <c r="AA47" s="250"/>
      <c r="AB47" s="113"/>
      <c r="AC47" s="113"/>
    </row>
    <row r="48" spans="20:32" ht="15" customHeight="1" x14ac:dyDescent="0.2">
      <c r="T48" s="343"/>
      <c r="U48" s="252"/>
      <c r="V48" s="252"/>
      <c r="W48" s="252"/>
      <c r="X48" s="113"/>
      <c r="Y48" s="113"/>
      <c r="Z48" s="113"/>
      <c r="AA48" s="250"/>
      <c r="AB48" s="113"/>
      <c r="AC48" s="113"/>
    </row>
    <row r="49" spans="20:29" ht="15" customHeight="1" x14ac:dyDescent="0.2">
      <c r="T49" s="344"/>
      <c r="U49" s="252"/>
      <c r="V49" s="252"/>
      <c r="W49" s="252"/>
      <c r="X49" s="113"/>
      <c r="Y49" s="113"/>
      <c r="Z49" s="113"/>
      <c r="AA49" s="250"/>
      <c r="AB49" s="113"/>
      <c r="AC49" s="113"/>
    </row>
    <row r="50" spans="20:29" ht="15" customHeight="1" x14ac:dyDescent="0.2">
      <c r="T50" s="344"/>
      <c r="U50" s="252"/>
      <c r="V50" s="113"/>
      <c r="W50" s="252"/>
      <c r="X50" s="113"/>
      <c r="Y50" s="113"/>
      <c r="Z50" s="113"/>
      <c r="AA50" s="250"/>
      <c r="AB50" s="113"/>
      <c r="AC50" s="113"/>
    </row>
    <row r="51" spans="20:29" ht="15" customHeight="1" x14ac:dyDescent="0.2">
      <c r="T51" s="344"/>
      <c r="U51" s="252"/>
      <c r="V51" s="252"/>
      <c r="W51" s="252"/>
      <c r="X51" s="113"/>
      <c r="Y51" s="113"/>
      <c r="Z51" s="113"/>
      <c r="AA51" s="250"/>
      <c r="AB51" s="113"/>
      <c r="AC51" s="113"/>
    </row>
    <row r="52" spans="20:29" ht="15" customHeight="1" x14ac:dyDescent="0.2">
      <c r="T52" s="344"/>
      <c r="U52" s="113"/>
      <c r="V52" s="113"/>
      <c r="W52" s="113"/>
      <c r="X52" s="113"/>
      <c r="Y52" s="113"/>
      <c r="Z52" s="113"/>
      <c r="AA52" s="250"/>
      <c r="AB52" s="113"/>
      <c r="AC52" s="113"/>
    </row>
    <row r="53" spans="20:29" ht="15" customHeight="1" x14ac:dyDescent="0.2">
      <c r="T53" s="344"/>
      <c r="U53" s="252"/>
      <c r="V53" s="252"/>
      <c r="W53" s="252"/>
      <c r="X53" s="113"/>
      <c r="Y53" s="113"/>
      <c r="Z53" s="113"/>
      <c r="AA53" s="250"/>
      <c r="AB53" s="113"/>
      <c r="AC53" s="113"/>
    </row>
    <row r="54" spans="20:29" ht="15" customHeight="1" x14ac:dyDescent="0.2">
      <c r="U54" s="252"/>
      <c r="V54" s="252"/>
      <c r="W54" s="252"/>
      <c r="X54" s="113"/>
      <c r="Y54" s="113"/>
      <c r="Z54" s="113"/>
      <c r="AA54" s="250"/>
      <c r="AB54" s="113"/>
      <c r="AC54" s="113"/>
    </row>
    <row r="55" spans="20:29" ht="15" customHeight="1" x14ac:dyDescent="0.2">
      <c r="T55" s="343"/>
      <c r="U55" s="113"/>
      <c r="V55" s="252"/>
      <c r="W55" s="114"/>
      <c r="X55" s="109"/>
      <c r="Y55" s="109"/>
      <c r="Z55" s="109"/>
      <c r="AA55" s="250"/>
      <c r="AB55" s="113"/>
      <c r="AC55" s="113"/>
    </row>
    <row r="56" spans="20:29" ht="15" customHeight="1" x14ac:dyDescent="0.2">
      <c r="T56" s="344"/>
      <c r="U56" s="252"/>
      <c r="V56" s="252"/>
      <c r="W56" s="252"/>
      <c r="X56" s="113"/>
      <c r="Y56" s="113"/>
      <c r="Z56" s="113"/>
      <c r="AA56" s="250"/>
      <c r="AB56" s="113"/>
      <c r="AC56" s="113"/>
    </row>
    <row r="57" spans="20:29" ht="15" customHeight="1" x14ac:dyDescent="0.2">
      <c r="U57" s="252"/>
      <c r="V57" s="252"/>
      <c r="W57" s="252"/>
      <c r="X57" s="113"/>
      <c r="Y57" s="113"/>
      <c r="Z57" s="113"/>
      <c r="AA57" s="250"/>
      <c r="AB57" s="113"/>
      <c r="AC57" s="113"/>
    </row>
    <row r="58" spans="20:29" ht="15" customHeight="1" x14ac:dyDescent="0.2">
      <c r="T58" s="343"/>
      <c r="U58" s="250"/>
      <c r="V58" s="252"/>
      <c r="W58" s="252"/>
      <c r="X58" s="113"/>
      <c r="Y58" s="113"/>
      <c r="Z58" s="113"/>
      <c r="AA58" s="250"/>
      <c r="AB58" s="113"/>
      <c r="AC58" s="113"/>
    </row>
    <row r="59" spans="20:29" ht="15" customHeight="1" x14ac:dyDescent="0.2">
      <c r="T59" s="344"/>
      <c r="U59" s="252"/>
      <c r="V59" s="252"/>
      <c r="W59" s="252"/>
      <c r="X59" s="113"/>
      <c r="Y59" s="113"/>
      <c r="Z59" s="113"/>
      <c r="AA59" s="250"/>
      <c r="AB59" s="113"/>
      <c r="AC59" s="113"/>
    </row>
    <row r="60" spans="20:29" ht="15" customHeight="1" x14ac:dyDescent="0.2">
      <c r="U60" s="252"/>
      <c r="V60" s="252"/>
      <c r="W60" s="252"/>
      <c r="X60" s="113"/>
      <c r="Y60" s="113"/>
      <c r="Z60" s="113"/>
      <c r="AA60" s="250"/>
      <c r="AB60" s="113"/>
      <c r="AC60" s="113"/>
    </row>
    <row r="61" spans="20:29" ht="15" customHeight="1" x14ac:dyDescent="0.2">
      <c r="T61" s="343"/>
      <c r="Y61" s="113"/>
      <c r="Z61" s="113"/>
      <c r="AA61" s="250"/>
      <c r="AB61" s="113"/>
      <c r="AC61" s="113"/>
    </row>
    <row r="62" spans="20:29" ht="15" customHeight="1" x14ac:dyDescent="0.2">
      <c r="T62" s="344"/>
      <c r="U62" s="252"/>
      <c r="V62" s="252"/>
      <c r="W62" s="252"/>
      <c r="X62" s="113"/>
      <c r="Y62" s="113"/>
      <c r="Z62" s="113"/>
      <c r="AA62" s="250"/>
      <c r="AB62" s="113"/>
      <c r="AC62" s="113"/>
    </row>
    <row r="63" spans="20:29" ht="15" customHeight="1" x14ac:dyDescent="0.2">
      <c r="U63" s="252"/>
      <c r="V63" s="252"/>
      <c r="W63" s="252"/>
      <c r="X63" s="113"/>
      <c r="Y63" s="113"/>
      <c r="Z63" s="113"/>
      <c r="AA63" s="250"/>
      <c r="AB63" s="113"/>
      <c r="AC63" s="113"/>
    </row>
    <row r="64" spans="20:29" ht="15" customHeight="1" x14ac:dyDescent="0.2">
      <c r="T64" s="343"/>
      <c r="U64" s="250"/>
      <c r="V64" s="250"/>
      <c r="Y64" s="113"/>
      <c r="Z64" s="113"/>
      <c r="AA64" s="250"/>
      <c r="AB64" s="113"/>
      <c r="AC64" s="113"/>
    </row>
    <row r="65" spans="20:37" ht="16.5" customHeight="1" x14ac:dyDescent="0.2">
      <c r="T65" s="344"/>
      <c r="U65" s="174"/>
      <c r="V65" s="251"/>
      <c r="Y65" s="113"/>
      <c r="Z65" s="113"/>
      <c r="AA65" s="250"/>
      <c r="AB65" s="113"/>
      <c r="AC65" s="113"/>
    </row>
    <row r="66" spans="20:37" ht="16.5" customHeight="1" x14ac:dyDescent="0.2">
      <c r="T66" s="344"/>
      <c r="U66" s="174"/>
      <c r="V66" s="174"/>
    </row>
    <row r="67" spans="20:37" ht="15" customHeight="1" x14ac:dyDescent="0.2">
      <c r="T67" s="344"/>
      <c r="AA67" s="250"/>
      <c r="AB67" s="250"/>
    </row>
    <row r="68" spans="20:37" ht="16.5" customHeight="1" x14ac:dyDescent="0.2">
      <c r="T68" s="344"/>
      <c r="X68" s="174"/>
      <c r="AA68" s="250"/>
      <c r="AB68" s="250"/>
      <c r="AC68" s="174"/>
      <c r="AD68" s="174"/>
      <c r="AE68" s="174"/>
      <c r="AF68" s="174"/>
      <c r="AG68" s="174"/>
      <c r="AH68" s="174"/>
      <c r="AI68" s="174"/>
      <c r="AJ68" s="174"/>
      <c r="AK68" s="174"/>
    </row>
    <row r="69" spans="20:37" ht="16.5" customHeight="1" x14ac:dyDescent="0.2">
      <c r="T69" s="344"/>
      <c r="X69" s="253"/>
      <c r="AA69" s="250"/>
      <c r="AB69" s="250"/>
      <c r="AC69" s="174"/>
      <c r="AD69" s="174"/>
      <c r="AE69" s="174"/>
      <c r="AF69" s="174"/>
      <c r="AG69" s="174"/>
      <c r="AH69" s="174"/>
      <c r="AI69" s="174"/>
      <c r="AJ69" s="174"/>
      <c r="AK69" s="174"/>
    </row>
    <row r="70" spans="20:37" ht="16.5" customHeight="1" x14ac:dyDescent="0.2">
      <c r="T70" s="344"/>
      <c r="X70" s="174"/>
      <c r="AA70" s="250"/>
      <c r="AB70" s="250"/>
      <c r="AC70" s="174"/>
      <c r="AD70" s="174"/>
      <c r="AE70" s="174"/>
      <c r="AF70" s="174"/>
      <c r="AG70" s="174"/>
      <c r="AH70" s="174"/>
      <c r="AI70" s="174"/>
      <c r="AJ70" s="174"/>
      <c r="AK70" s="174"/>
    </row>
    <row r="71" spans="20:37" ht="16.5" customHeight="1" x14ac:dyDescent="0.2">
      <c r="T71" s="344"/>
      <c r="X71" s="174"/>
      <c r="AA71" s="250"/>
      <c r="AB71" s="250"/>
      <c r="AC71" s="174"/>
      <c r="AD71" s="174"/>
      <c r="AE71" s="174"/>
      <c r="AF71" s="174"/>
      <c r="AG71" s="174"/>
      <c r="AH71" s="174"/>
      <c r="AI71" s="174"/>
      <c r="AJ71" s="174"/>
      <c r="AK71" s="174"/>
    </row>
    <row r="72" spans="20:37" ht="16.5" customHeight="1" x14ac:dyDescent="0.2">
      <c r="T72" s="344"/>
      <c r="X72" s="174"/>
      <c r="AA72" s="250"/>
      <c r="AB72" s="250"/>
      <c r="AC72" s="174"/>
      <c r="AD72" s="174"/>
      <c r="AE72" s="174"/>
      <c r="AF72" s="174"/>
      <c r="AG72" s="174"/>
      <c r="AH72" s="174"/>
      <c r="AI72" s="174"/>
      <c r="AJ72" s="174"/>
      <c r="AK72" s="174"/>
    </row>
    <row r="73" spans="20:37" ht="16.5" customHeight="1" x14ac:dyDescent="0.2">
      <c r="T73" s="344"/>
      <c r="X73" s="174"/>
      <c r="AA73" s="250"/>
      <c r="AB73" s="250"/>
      <c r="AC73" s="174"/>
      <c r="AD73" s="174"/>
      <c r="AE73" s="174"/>
      <c r="AF73" s="174"/>
      <c r="AG73" s="174"/>
      <c r="AH73" s="174"/>
      <c r="AI73" s="174"/>
      <c r="AJ73" s="174"/>
      <c r="AK73" s="174"/>
    </row>
    <row r="74" spans="20:37" ht="16.5" customHeight="1" x14ac:dyDescent="0.2">
      <c r="T74" s="344"/>
      <c r="X74" s="254"/>
      <c r="AA74" s="250"/>
      <c r="AB74" s="250"/>
      <c r="AC74" s="174"/>
      <c r="AD74" s="174"/>
      <c r="AE74" s="174"/>
      <c r="AF74" s="174"/>
      <c r="AG74" s="174"/>
      <c r="AH74" s="174"/>
      <c r="AI74" s="174"/>
      <c r="AJ74" s="174"/>
      <c r="AK74" s="174"/>
    </row>
    <row r="75" spans="20:37" ht="15" customHeight="1" x14ac:dyDescent="0.2">
      <c r="T75" s="344"/>
      <c r="X75" s="255"/>
      <c r="AA75" s="250"/>
      <c r="AB75" s="250"/>
    </row>
    <row r="76" spans="20:37" ht="15" customHeight="1" x14ac:dyDescent="0.2">
      <c r="T76" s="344"/>
      <c r="X76" s="255"/>
      <c r="AA76" s="250"/>
      <c r="AB76" s="250"/>
      <c r="AC76" s="67"/>
      <c r="AD76" s="67"/>
      <c r="AE76" s="67"/>
      <c r="AF76" s="67"/>
      <c r="AG76" s="67"/>
      <c r="AH76" s="67"/>
      <c r="AI76" s="67"/>
      <c r="AJ76" s="67"/>
      <c r="AK76" s="67"/>
    </row>
    <row r="77" spans="20:37" ht="15" customHeight="1" x14ac:dyDescent="0.2">
      <c r="T77" s="344"/>
      <c r="X77" s="255"/>
      <c r="AA77" s="250"/>
      <c r="AB77" s="250"/>
      <c r="AC77" s="175"/>
      <c r="AD77" s="175"/>
      <c r="AE77" s="175"/>
      <c r="AF77" s="175"/>
      <c r="AG77" s="175"/>
      <c r="AH77" s="175"/>
      <c r="AI77" s="175"/>
      <c r="AJ77" s="175"/>
      <c r="AK77" s="175"/>
    </row>
    <row r="78" spans="20:37" ht="15" customHeight="1" x14ac:dyDescent="0.2">
      <c r="T78" s="344"/>
      <c r="X78" s="255"/>
      <c r="AA78" s="250"/>
      <c r="AB78" s="250"/>
    </row>
    <row r="79" spans="20:37" ht="15" customHeight="1" x14ac:dyDescent="0.2">
      <c r="T79" s="344"/>
      <c r="X79" s="255"/>
      <c r="AA79" s="250"/>
      <c r="AB79" s="250"/>
    </row>
    <row r="80" spans="20:37" ht="15" customHeight="1" x14ac:dyDescent="0.2">
      <c r="T80" s="344"/>
      <c r="X80" s="255"/>
      <c r="AA80" s="250"/>
      <c r="AB80" s="250"/>
    </row>
    <row r="81" spans="20:28" ht="15" customHeight="1" x14ac:dyDescent="0.2">
      <c r="T81" s="344"/>
      <c r="X81" s="255"/>
      <c r="AA81" s="250"/>
      <c r="AB81" s="250"/>
    </row>
    <row r="82" spans="20:28" x14ac:dyDescent="0.2">
      <c r="T82" s="344"/>
    </row>
    <row r="83" spans="20:28" x14ac:dyDescent="0.2">
      <c r="T83" s="344"/>
    </row>
    <row r="84" spans="20:28" x14ac:dyDescent="0.2">
      <c r="T84" s="344"/>
    </row>
    <row r="85" spans="20:28" x14ac:dyDescent="0.2">
      <c r="T85" s="344"/>
    </row>
    <row r="86" spans="20:28" x14ac:dyDescent="0.2">
      <c r="T86" s="344"/>
    </row>
    <row r="87" spans="20:28" x14ac:dyDescent="0.2">
      <c r="T87" s="344"/>
    </row>
    <row r="88" spans="20:28" x14ac:dyDescent="0.2">
      <c r="T88" s="344"/>
    </row>
    <row r="89" spans="20:28" x14ac:dyDescent="0.2">
      <c r="T89" s="344"/>
    </row>
    <row r="90" spans="20:28" x14ac:dyDescent="0.2">
      <c r="T90" s="344"/>
    </row>
    <row r="91" spans="20:28" x14ac:dyDescent="0.2">
      <c r="T91" s="344"/>
    </row>
    <row r="92" spans="20:28" x14ac:dyDescent="0.2">
      <c r="T92" s="344"/>
    </row>
    <row r="93" spans="20:28" x14ac:dyDescent="0.2">
      <c r="T93" s="344"/>
    </row>
    <row r="94" spans="20:28" x14ac:dyDescent="0.2">
      <c r="T94" s="344"/>
    </row>
    <row r="95" spans="20:28" x14ac:dyDescent="0.2">
      <c r="T95" s="344"/>
    </row>
    <row r="96" spans="20:28" x14ac:dyDescent="0.2">
      <c r="T96" s="344"/>
    </row>
    <row r="97" spans="20:20" x14ac:dyDescent="0.2">
      <c r="T97" s="344"/>
    </row>
    <row r="98" spans="20:20" x14ac:dyDescent="0.2">
      <c r="T98" s="344"/>
    </row>
    <row r="99" spans="20:20" x14ac:dyDescent="0.2">
      <c r="T99" s="344"/>
    </row>
    <row r="100" spans="20:20" x14ac:dyDescent="0.2">
      <c r="T100" s="344"/>
    </row>
    <row r="101" spans="20:20" x14ac:dyDescent="0.2">
      <c r="T101" s="344"/>
    </row>
    <row r="102" spans="20:20" x14ac:dyDescent="0.2">
      <c r="T102" s="344"/>
    </row>
    <row r="103" spans="20:20" x14ac:dyDescent="0.2">
      <c r="T103" s="344"/>
    </row>
    <row r="104" spans="20:20" x14ac:dyDescent="0.2">
      <c r="T104" s="344"/>
    </row>
    <row r="105" spans="20:20" x14ac:dyDescent="0.2">
      <c r="T105" s="344"/>
    </row>
    <row r="106" spans="20:20" x14ac:dyDescent="0.2">
      <c r="T106" s="344"/>
    </row>
    <row r="107" spans="20:20" x14ac:dyDescent="0.2">
      <c r="T107" s="344"/>
    </row>
    <row r="108" spans="20:20" x14ac:dyDescent="0.2">
      <c r="T108" s="344"/>
    </row>
    <row r="109" spans="20:20" x14ac:dyDescent="0.2">
      <c r="T109" s="344"/>
    </row>
    <row r="110" spans="20:20" x14ac:dyDescent="0.2">
      <c r="T110" s="344"/>
    </row>
    <row r="111" spans="20:20" x14ac:dyDescent="0.2">
      <c r="T111" s="344"/>
    </row>
    <row r="112" spans="20:20" x14ac:dyDescent="0.2">
      <c r="T112" s="344"/>
    </row>
    <row r="113" spans="20:20" x14ac:dyDescent="0.2">
      <c r="T113" s="344"/>
    </row>
    <row r="114" spans="20:20" x14ac:dyDescent="0.2">
      <c r="T114" s="344"/>
    </row>
    <row r="115" spans="20:20" x14ac:dyDescent="0.2">
      <c r="T115" s="344"/>
    </row>
    <row r="116" spans="20:20" x14ac:dyDescent="0.2">
      <c r="T116" s="344"/>
    </row>
    <row r="117" spans="20:20" x14ac:dyDescent="0.2">
      <c r="T117" s="344"/>
    </row>
    <row r="118" spans="20:20" x14ac:dyDescent="0.2">
      <c r="T118" s="344"/>
    </row>
    <row r="119" spans="20:20" x14ac:dyDescent="0.2">
      <c r="T119" s="344"/>
    </row>
    <row r="120" spans="20:20" x14ac:dyDescent="0.2">
      <c r="T120" s="344"/>
    </row>
    <row r="121" spans="20:20" x14ac:dyDescent="0.2">
      <c r="T121" s="344"/>
    </row>
    <row r="122" spans="20:20" x14ac:dyDescent="0.2">
      <c r="T122" s="344"/>
    </row>
    <row r="123" spans="20:20" x14ac:dyDescent="0.2">
      <c r="T123" s="344"/>
    </row>
    <row r="124" spans="20:20" x14ac:dyDescent="0.2">
      <c r="T124" s="344"/>
    </row>
    <row r="125" spans="20:20" x14ac:dyDescent="0.2">
      <c r="T125" s="344"/>
    </row>
    <row r="126" spans="20:20" x14ac:dyDescent="0.2">
      <c r="T126" s="344"/>
    </row>
    <row r="127" spans="20:20" x14ac:dyDescent="0.2">
      <c r="T127" s="344"/>
    </row>
    <row r="128" spans="20:20" x14ac:dyDescent="0.2">
      <c r="T128" s="344"/>
    </row>
    <row r="129" spans="20:20" x14ac:dyDescent="0.2">
      <c r="T129" s="344"/>
    </row>
    <row r="130" spans="20:20" x14ac:dyDescent="0.2">
      <c r="T130" s="344"/>
    </row>
    <row r="131" spans="20:20" x14ac:dyDescent="0.2">
      <c r="T131" s="344"/>
    </row>
    <row r="132" spans="20:20" x14ac:dyDescent="0.2">
      <c r="T132" s="344"/>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78"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codeName="Planilha4">
    <tabColor rgb="FF006092"/>
  </sheetPr>
  <dimension ref="A1:AK149"/>
  <sheetViews>
    <sheetView showGridLines="0" view="pageBreakPreview" zoomScaleNormal="100" zoomScaleSheetLayoutView="100" workbookViewId="0">
      <selection activeCell="M6" sqref="M6"/>
    </sheetView>
  </sheetViews>
  <sheetFormatPr defaultColWidth="12.5703125" defaultRowHeight="12.75" x14ac:dyDescent="0.2"/>
  <cols>
    <col min="1" max="1" width="12.5703125" style="88" customWidth="1"/>
    <col min="2" max="2" width="12.7109375" style="88" customWidth="1"/>
    <col min="3" max="3" width="9.5703125" style="88" customWidth="1"/>
    <col min="4" max="4" width="10.140625" style="88" customWidth="1"/>
    <col min="5" max="5" width="10.5703125" style="88" customWidth="1"/>
    <col min="6" max="6" width="9.7109375" style="88" bestFit="1" customWidth="1"/>
    <col min="7" max="7" width="10" style="70" bestFit="1" customWidth="1"/>
    <col min="8" max="8" width="10" style="70" customWidth="1"/>
    <col min="9" max="9" width="10.42578125" style="70" bestFit="1" customWidth="1"/>
    <col min="10" max="10" width="10.28515625" style="70" bestFit="1" customWidth="1"/>
    <col min="11" max="11" width="11.140625" style="70" customWidth="1"/>
    <col min="12" max="14" width="15.7109375" style="70" customWidth="1"/>
    <col min="15" max="15" width="12.5703125" style="70" customWidth="1"/>
    <col min="16" max="16" width="17.42578125" style="113" customWidth="1"/>
    <col min="17" max="17" width="39.85546875" style="88" bestFit="1" customWidth="1"/>
    <col min="18" max="18" width="37.5703125" style="88" bestFit="1" customWidth="1"/>
    <col min="19" max="19" width="35.7109375" style="88" bestFit="1" customWidth="1"/>
    <col min="20" max="20" width="43.5703125" style="88" bestFit="1" customWidth="1"/>
    <col min="21" max="21" width="33.85546875" style="88" bestFit="1" customWidth="1"/>
    <col min="22" max="22" width="37.85546875" style="88" bestFit="1" customWidth="1"/>
    <col min="23" max="23" width="42.42578125" style="88" bestFit="1" customWidth="1"/>
    <col min="24" max="24" width="33.85546875" style="88" bestFit="1" customWidth="1"/>
    <col min="25" max="25" width="42.28515625" style="88" bestFit="1" customWidth="1"/>
    <col min="26" max="26" width="41.7109375" style="88" bestFit="1" customWidth="1"/>
    <col min="27" max="27" width="45.28515625" style="88" bestFit="1" customWidth="1"/>
    <col min="28" max="28" width="42.42578125" style="88" bestFit="1" customWidth="1"/>
    <col min="29" max="29" width="15.140625" style="88" bestFit="1" customWidth="1"/>
    <col min="30" max="30" width="24" style="88" bestFit="1" customWidth="1"/>
    <col min="31" max="31" width="23.28515625" style="88" customWidth="1"/>
    <col min="32" max="32" width="20.85546875" style="88" bestFit="1" customWidth="1"/>
    <col min="33" max="33" width="25.7109375" style="88" bestFit="1" customWidth="1"/>
    <col min="34" max="34" width="12.5703125" style="249" bestFit="1" customWidth="1"/>
    <col min="35" max="35" width="12.5703125" style="249" customWidth="1"/>
    <col min="36" max="37" width="12.5703125" style="88" customWidth="1"/>
    <col min="38" max="38" width="12.5703125" style="3" customWidth="1"/>
    <col min="39" max="16384" width="12.5703125" style="3"/>
  </cols>
  <sheetData>
    <row r="1" spans="1:37" ht="13.5" customHeight="1" thickBot="1" x14ac:dyDescent="0.25"/>
    <row r="2" spans="1:37" ht="15" x14ac:dyDescent="0.25">
      <c r="B2" s="187"/>
      <c r="C2" s="233"/>
      <c r="D2" s="359" t="s">
        <v>96</v>
      </c>
      <c r="E2" s="329"/>
      <c r="F2" s="329"/>
      <c r="G2" s="329"/>
      <c r="H2" s="334"/>
      <c r="I2" s="333" t="s">
        <v>1</v>
      </c>
      <c r="J2" s="329"/>
      <c r="K2" s="329"/>
      <c r="L2" s="334"/>
      <c r="M2" s="153" t="s">
        <v>2</v>
      </c>
      <c r="N2" s="280" t="s">
        <v>3</v>
      </c>
      <c r="P2" s="343"/>
      <c r="Q2" s="113"/>
      <c r="R2" s="113"/>
      <c r="S2" s="113"/>
      <c r="T2" s="113"/>
      <c r="U2" s="113"/>
      <c r="V2" s="113"/>
      <c r="W2" s="113"/>
      <c r="X2" s="113"/>
      <c r="Y2" s="113"/>
    </row>
    <row r="3" spans="1:37" s="10" customFormat="1" ht="16.5" customHeight="1" x14ac:dyDescent="0.25">
      <c r="A3" s="88"/>
      <c r="B3" s="188"/>
      <c r="C3" s="197"/>
      <c r="D3" s="358" t="s">
        <v>5</v>
      </c>
      <c r="E3" s="356"/>
      <c r="F3" s="356"/>
      <c r="G3" s="356"/>
      <c r="H3" s="322"/>
      <c r="I3" s="360">
        <f ca="1">TODAY()</f>
        <v>44918</v>
      </c>
      <c r="J3" s="356"/>
      <c r="K3" s="356"/>
      <c r="L3" s="322"/>
      <c r="M3" s="201" t="s">
        <v>97</v>
      </c>
      <c r="N3" s="316" t="str">
        <f>'OF RFE'!M3</f>
        <v>RT39010153</v>
      </c>
      <c r="P3" s="356"/>
      <c r="Q3" s="113"/>
      <c r="R3" s="113"/>
      <c r="S3" s="113"/>
      <c r="T3" s="113"/>
      <c r="U3" s="113"/>
      <c r="V3" s="113"/>
      <c r="W3" s="250"/>
      <c r="X3" s="113"/>
      <c r="Y3" s="113"/>
      <c r="Z3" s="88"/>
      <c r="AA3" s="88"/>
      <c r="AB3" s="88"/>
      <c r="AC3" s="88"/>
      <c r="AD3" s="88"/>
      <c r="AE3" s="88"/>
      <c r="AF3" s="88"/>
      <c r="AG3" s="88"/>
      <c r="AH3" s="249"/>
      <c r="AI3" s="249"/>
      <c r="AJ3" s="174"/>
      <c r="AK3" s="174"/>
    </row>
    <row r="4" spans="1:37" s="10" customFormat="1" ht="17.25" customHeight="1" thickBot="1" x14ac:dyDescent="0.3">
      <c r="A4" s="88"/>
      <c r="B4" s="198"/>
      <c r="C4" s="200"/>
      <c r="D4" s="358" t="s">
        <v>98</v>
      </c>
      <c r="E4" s="356"/>
      <c r="F4" s="356"/>
      <c r="G4" s="356"/>
      <c r="H4" s="322"/>
      <c r="I4" s="202"/>
      <c r="J4" s="199"/>
      <c r="K4" s="199"/>
      <c r="L4" s="203"/>
      <c r="M4" s="202" t="s">
        <v>9</v>
      </c>
      <c r="N4" s="298" t="s">
        <v>10</v>
      </c>
      <c r="P4" s="174"/>
      <c r="Q4" s="113"/>
      <c r="R4" s="113"/>
      <c r="S4" s="113"/>
      <c r="T4" s="113"/>
      <c r="U4" s="113"/>
      <c r="V4" s="113"/>
      <c r="W4" s="250"/>
      <c r="X4" s="113"/>
      <c r="Y4" s="113"/>
      <c r="Z4" s="88"/>
      <c r="AA4" s="88"/>
      <c r="AB4" s="88"/>
      <c r="AC4" s="88"/>
      <c r="AD4" s="88"/>
      <c r="AE4" s="88"/>
      <c r="AF4" s="88"/>
      <c r="AG4" s="88"/>
      <c r="AH4" s="249"/>
      <c r="AI4" s="249"/>
      <c r="AJ4" s="174"/>
      <c r="AK4" s="174"/>
    </row>
    <row r="5" spans="1:37" s="10" customFormat="1" ht="16.5" customHeight="1" thickBot="1" x14ac:dyDescent="0.25">
      <c r="A5" s="88"/>
      <c r="B5" s="204"/>
      <c r="C5" s="205"/>
      <c r="D5" s="206"/>
      <c r="E5" s="206"/>
      <c r="F5" s="206"/>
      <c r="G5" s="206"/>
      <c r="H5" s="206"/>
      <c r="I5" s="206"/>
      <c r="J5" s="206"/>
      <c r="K5" s="206"/>
      <c r="L5" s="207"/>
      <c r="M5" s="206"/>
      <c r="N5" s="208"/>
      <c r="P5" s="343"/>
      <c r="Q5" s="250"/>
      <c r="R5" s="250"/>
      <c r="S5" s="250"/>
      <c r="T5" s="250"/>
      <c r="U5" s="250"/>
      <c r="V5" s="250"/>
      <c r="W5" s="250"/>
      <c r="X5" s="113"/>
      <c r="Y5" s="113"/>
      <c r="Z5" s="88"/>
      <c r="AA5" s="88"/>
      <c r="AB5" s="88"/>
      <c r="AC5" s="88"/>
      <c r="AD5" s="88"/>
      <c r="AE5" s="88"/>
      <c r="AF5" s="88"/>
      <c r="AG5" s="88"/>
      <c r="AH5" s="249"/>
      <c r="AI5" s="249"/>
      <c r="AJ5" s="174"/>
      <c r="AK5" s="174"/>
    </row>
    <row r="6" spans="1:37" s="10" customFormat="1" ht="16.5" customHeight="1" x14ac:dyDescent="0.2">
      <c r="A6" s="88"/>
      <c r="B6" s="189"/>
      <c r="C6" s="204" t="s">
        <v>18</v>
      </c>
      <c r="D6" s="301"/>
      <c r="E6" s="206" t="s">
        <v>20</v>
      </c>
      <c r="F6" s="302"/>
      <c r="G6" s="303" t="s">
        <v>21</v>
      </c>
      <c r="H6" s="100"/>
      <c r="I6" s="109" t="s">
        <v>99</v>
      </c>
      <c r="K6" s="109" t="s">
        <v>100</v>
      </c>
      <c r="N6" s="224"/>
      <c r="P6" s="356"/>
      <c r="Q6" s="174"/>
      <c r="R6" s="174"/>
      <c r="S6" s="113"/>
      <c r="T6" s="113"/>
      <c r="U6" s="113"/>
      <c r="V6" s="113"/>
      <c r="W6" s="250"/>
      <c r="X6" s="113"/>
      <c r="Y6" s="113"/>
      <c r="Z6" s="88"/>
      <c r="AA6" s="88"/>
      <c r="AB6" s="88"/>
      <c r="AC6" s="88"/>
      <c r="AD6" s="88"/>
      <c r="AE6" s="88"/>
      <c r="AF6" s="88"/>
      <c r="AG6" s="88"/>
      <c r="AH6" s="249"/>
      <c r="AI6" s="249"/>
      <c r="AJ6" s="174"/>
      <c r="AK6" s="174"/>
    </row>
    <row r="7" spans="1:37" s="10" customFormat="1" ht="17.25" customHeight="1" thickBot="1" x14ac:dyDescent="0.25">
      <c r="A7" s="88"/>
      <c r="B7" s="96"/>
      <c r="C7" s="304" t="s">
        <v>24</v>
      </c>
      <c r="D7" s="305"/>
      <c r="E7" s="306" t="s">
        <v>3</v>
      </c>
      <c r="F7" s="307"/>
      <c r="G7" s="308" t="s">
        <v>25</v>
      </c>
      <c r="H7" s="99"/>
      <c r="I7" s="164">
        <v>60</v>
      </c>
      <c r="K7" s="256">
        <v>65.866591166704993</v>
      </c>
      <c r="N7" s="224"/>
      <c r="P7" s="174"/>
      <c r="Q7" s="174"/>
      <c r="R7" s="174"/>
      <c r="S7" s="113"/>
      <c r="T7" s="113"/>
      <c r="U7" s="113"/>
      <c r="V7" s="113"/>
      <c r="W7" s="250"/>
      <c r="X7" s="113"/>
      <c r="Y7" s="113"/>
      <c r="Z7" s="88"/>
      <c r="AA7" s="88"/>
      <c r="AB7" s="88"/>
      <c r="AC7" s="88"/>
      <c r="AD7" s="88"/>
      <c r="AE7" s="88"/>
      <c r="AF7" s="88"/>
      <c r="AG7" s="88"/>
      <c r="AH7" s="249"/>
      <c r="AI7" s="249"/>
      <c r="AJ7" s="174"/>
      <c r="AK7" s="174"/>
    </row>
    <row r="8" spans="1:37" s="10" customFormat="1" ht="17.25" customHeight="1" thickBot="1" x14ac:dyDescent="0.25">
      <c r="A8" s="88"/>
      <c r="B8" s="225"/>
      <c r="C8" s="120"/>
      <c r="D8" s="120"/>
      <c r="E8" s="120"/>
      <c r="F8" s="120"/>
      <c r="G8" s="163"/>
      <c r="H8" s="120"/>
      <c r="I8" s="120"/>
      <c r="J8" s="120"/>
      <c r="K8" s="120"/>
      <c r="L8" s="120"/>
      <c r="M8" s="120"/>
      <c r="N8" s="121"/>
      <c r="P8" s="343"/>
      <c r="Q8" s="250"/>
      <c r="R8" s="250"/>
      <c r="S8" s="250"/>
      <c r="T8" s="250"/>
      <c r="U8" s="250"/>
      <c r="V8" s="250"/>
      <c r="W8" s="250"/>
      <c r="X8" s="250"/>
      <c r="Y8" s="250"/>
      <c r="Z8" s="250"/>
      <c r="AA8" s="250"/>
      <c r="AB8" s="250"/>
      <c r="AC8" s="250"/>
      <c r="AD8" s="250"/>
      <c r="AE8" s="250"/>
      <c r="AF8" s="250"/>
      <c r="AG8" s="88"/>
      <c r="AH8" s="249"/>
      <c r="AI8" s="249"/>
      <c r="AJ8" s="174"/>
      <c r="AK8" s="174"/>
    </row>
    <row r="9" spans="1:37" s="10" customFormat="1" ht="17.25" customHeight="1" thickBot="1" x14ac:dyDescent="0.3">
      <c r="A9" s="174"/>
      <c r="B9" s="333" t="s">
        <v>28</v>
      </c>
      <c r="C9" s="329"/>
      <c r="D9" s="329"/>
      <c r="E9" s="329"/>
      <c r="F9" s="329"/>
      <c r="G9" s="329"/>
      <c r="H9" s="329"/>
      <c r="I9" s="329"/>
      <c r="J9" s="329"/>
      <c r="K9" s="329"/>
      <c r="L9" s="329"/>
      <c r="M9" s="329"/>
      <c r="N9" s="334"/>
      <c r="P9" s="356"/>
      <c r="Q9" s="174"/>
      <c r="R9" s="251"/>
      <c r="S9" s="113"/>
      <c r="T9" s="113"/>
      <c r="U9" s="113"/>
      <c r="V9" s="113"/>
      <c r="W9" s="250"/>
      <c r="X9" s="113"/>
      <c r="Y9" s="113"/>
      <c r="Z9" s="88"/>
      <c r="AA9" s="88"/>
      <c r="AB9" s="88"/>
      <c r="AC9" s="88"/>
      <c r="AD9" s="88"/>
      <c r="AE9" s="88"/>
      <c r="AF9" s="88"/>
      <c r="AG9" s="88"/>
      <c r="AH9" s="249"/>
      <c r="AI9" s="249"/>
      <c r="AJ9" s="174"/>
      <c r="AK9" s="174"/>
    </row>
    <row r="10" spans="1:37" ht="16.5" customHeight="1" x14ac:dyDescent="0.2">
      <c r="B10" s="220"/>
      <c r="C10" s="69"/>
      <c r="D10" s="69"/>
      <c r="E10" s="69"/>
      <c r="F10" s="69"/>
      <c r="G10" s="69"/>
      <c r="H10" s="69"/>
      <c r="I10" s="69"/>
      <c r="J10" s="69"/>
      <c r="K10" s="69"/>
      <c r="L10" s="69"/>
      <c r="M10" s="69"/>
      <c r="N10" s="221"/>
      <c r="Q10" s="174"/>
      <c r="R10" s="251"/>
      <c r="S10" s="113"/>
      <c r="T10" s="113"/>
      <c r="U10" s="113"/>
      <c r="V10" s="113"/>
      <c r="W10" s="250"/>
      <c r="X10" s="113"/>
      <c r="Y10" s="113"/>
    </row>
    <row r="11" spans="1:37" s="4" customFormat="1" ht="16.5" customHeight="1" x14ac:dyDescent="0.2">
      <c r="A11" s="67"/>
      <c r="B11" s="177"/>
      <c r="C11" s="110" t="s">
        <v>101</v>
      </c>
      <c r="E11" s="110" t="s">
        <v>102</v>
      </c>
      <c r="G11" s="70" t="s">
        <v>103</v>
      </c>
      <c r="I11" s="110" t="s">
        <v>104</v>
      </c>
      <c r="K11" s="110" t="s">
        <v>105</v>
      </c>
      <c r="M11" s="110" t="s">
        <v>106</v>
      </c>
      <c r="N11" s="226"/>
      <c r="P11" s="343"/>
      <c r="Q11" s="250"/>
      <c r="R11" s="250"/>
      <c r="S11" s="250"/>
      <c r="T11" s="250"/>
      <c r="U11" s="250"/>
      <c r="V11" s="250"/>
      <c r="W11" s="250"/>
      <c r="X11" s="67"/>
      <c r="Y11" s="67"/>
      <c r="Z11" s="67"/>
      <c r="AA11" s="67"/>
      <c r="AB11" s="67"/>
      <c r="AC11" s="67"/>
      <c r="AD11" s="67"/>
      <c r="AE11" s="67"/>
      <c r="AF11" s="88"/>
      <c r="AG11" s="88"/>
      <c r="AH11" s="249"/>
      <c r="AI11" s="249"/>
      <c r="AJ11" s="67"/>
      <c r="AK11" s="67"/>
    </row>
    <row r="12" spans="1:37" s="9" customFormat="1" ht="16.5" customHeight="1" x14ac:dyDescent="0.2">
      <c r="A12" s="175"/>
      <c r="B12" s="177"/>
      <c r="C12" s="115" t="s">
        <v>107</v>
      </c>
      <c r="E12" s="238" t="s">
        <v>108</v>
      </c>
      <c r="G12" s="115" t="s">
        <v>15</v>
      </c>
      <c r="I12" s="95" t="s">
        <v>109</v>
      </c>
      <c r="K12" s="115" t="s">
        <v>110</v>
      </c>
      <c r="M12" s="185">
        <v>50.010750000000002</v>
      </c>
      <c r="N12" s="227"/>
      <c r="P12" s="357"/>
      <c r="Q12" s="174"/>
      <c r="R12" s="251"/>
      <c r="S12" s="113"/>
      <c r="T12" s="113"/>
      <c r="U12" s="88"/>
      <c r="V12" s="88"/>
      <c r="W12" s="88"/>
      <c r="X12" s="175"/>
      <c r="Y12" s="175"/>
      <c r="Z12" s="175"/>
      <c r="AA12" s="175"/>
      <c r="AB12" s="175"/>
      <c r="AC12" s="175"/>
      <c r="AD12" s="175"/>
      <c r="AE12" s="175"/>
      <c r="AF12" s="88"/>
      <c r="AG12" s="88"/>
      <c r="AH12" s="249"/>
      <c r="AI12" s="249"/>
      <c r="AJ12" s="175"/>
      <c r="AK12" s="175"/>
    </row>
    <row r="13" spans="1:37" ht="16.5" customHeight="1" x14ac:dyDescent="0.2">
      <c r="B13" s="177"/>
      <c r="C13" s="70"/>
      <c r="D13" s="70"/>
      <c r="E13" s="70"/>
      <c r="F13" s="70"/>
      <c r="N13" s="178"/>
      <c r="Q13" s="174"/>
      <c r="R13" s="251"/>
      <c r="S13" s="113"/>
      <c r="T13" s="113"/>
      <c r="U13" s="113"/>
      <c r="V13" s="113"/>
      <c r="W13" s="250"/>
      <c r="X13" s="113"/>
      <c r="Y13" s="113"/>
      <c r="AJ13" s="175"/>
    </row>
    <row r="14" spans="1:37" ht="15" customHeight="1" x14ac:dyDescent="0.2">
      <c r="B14" s="228"/>
      <c r="C14" s="110" t="s">
        <v>111</v>
      </c>
      <c r="K14" s="88" t="s">
        <v>112</v>
      </c>
      <c r="M14" s="70" t="s">
        <v>113</v>
      </c>
      <c r="N14" s="178"/>
      <c r="P14" s="343"/>
      <c r="Q14" s="250"/>
      <c r="R14" s="250"/>
      <c r="S14" s="250"/>
      <c r="T14" s="250"/>
      <c r="U14" s="250"/>
      <c r="V14" s="250"/>
      <c r="W14" s="250"/>
      <c r="X14" s="250"/>
      <c r="AJ14" s="175"/>
    </row>
    <row r="15" spans="1:37" ht="15" customHeight="1" x14ac:dyDescent="0.2">
      <c r="B15" s="229"/>
      <c r="C15" s="185">
        <v>1167</v>
      </c>
      <c r="K15" s="185" t="s">
        <v>108</v>
      </c>
      <c r="M15" s="185" t="s">
        <v>114</v>
      </c>
      <c r="N15" s="178"/>
      <c r="P15" s="344"/>
      <c r="Q15" s="113"/>
      <c r="R15" s="113"/>
      <c r="S15" s="250"/>
      <c r="T15" s="113"/>
      <c r="U15" s="113"/>
      <c r="AJ15" s="175"/>
    </row>
    <row r="16" spans="1:37" ht="17.25" customHeight="1" thickBot="1" x14ac:dyDescent="0.25">
      <c r="B16" s="195"/>
      <c r="C16" s="180"/>
      <c r="D16" s="180"/>
      <c r="E16" s="180"/>
      <c r="F16" s="180"/>
      <c r="G16" s="180"/>
      <c r="H16" s="180"/>
      <c r="I16" s="180"/>
      <c r="J16" s="180"/>
      <c r="K16" s="180"/>
      <c r="L16" s="180"/>
      <c r="M16" s="180"/>
      <c r="N16" s="181"/>
      <c r="Q16" s="174"/>
      <c r="R16" s="251"/>
      <c r="S16" s="113"/>
      <c r="T16" s="113"/>
      <c r="U16" s="113"/>
      <c r="V16" s="113"/>
      <c r="W16" s="250"/>
      <c r="X16" s="113"/>
      <c r="Y16" s="113"/>
    </row>
    <row r="17" spans="1:25" ht="15.75" customHeight="1" thickBot="1" x14ac:dyDescent="0.3">
      <c r="B17" s="354" t="s">
        <v>115</v>
      </c>
      <c r="C17" s="338"/>
      <c r="D17" s="338"/>
      <c r="E17" s="338"/>
      <c r="F17" s="338"/>
      <c r="G17" s="338"/>
      <c r="H17" s="338"/>
      <c r="I17" s="338"/>
      <c r="J17" s="338"/>
      <c r="K17" s="338"/>
      <c r="L17" s="338"/>
      <c r="M17" s="338"/>
      <c r="N17" s="332"/>
      <c r="P17" s="343"/>
      <c r="Q17" s="250"/>
      <c r="R17" s="250"/>
      <c r="S17" s="250"/>
      <c r="T17" s="113"/>
      <c r="U17" s="113"/>
      <c r="V17" s="113"/>
      <c r="W17" s="250"/>
      <c r="X17" s="113"/>
      <c r="Y17" s="113"/>
    </row>
    <row r="18" spans="1:25" ht="17.25" customHeight="1" thickBot="1" x14ac:dyDescent="0.3">
      <c r="A18" s="3"/>
      <c r="B18" s="355" t="s">
        <v>116</v>
      </c>
      <c r="C18" s="324"/>
      <c r="D18" s="324"/>
      <c r="E18" s="324"/>
      <c r="F18" s="324"/>
      <c r="G18" s="324"/>
      <c r="H18" s="324"/>
      <c r="I18" s="324"/>
      <c r="J18" s="324"/>
      <c r="K18" s="325"/>
      <c r="L18" s="323" t="s">
        <v>117</v>
      </c>
      <c r="M18" s="329"/>
      <c r="N18" s="334"/>
      <c r="P18" s="344"/>
      <c r="Q18" s="174"/>
      <c r="R18" s="251"/>
      <c r="S18" s="113"/>
      <c r="T18" s="113"/>
      <c r="U18" s="113"/>
      <c r="V18" s="113"/>
      <c r="W18" s="250"/>
      <c r="X18" s="113"/>
      <c r="Y18" s="113"/>
    </row>
    <row r="19" spans="1:25" ht="17.25" customHeight="1" thickBot="1" x14ac:dyDescent="0.3">
      <c r="A19" s="3"/>
      <c r="B19" s="355" t="s">
        <v>118</v>
      </c>
      <c r="C19" s="324"/>
      <c r="D19" s="324"/>
      <c r="E19" s="324"/>
      <c r="F19" s="324"/>
      <c r="G19" s="325"/>
      <c r="H19" s="350" t="s">
        <v>95</v>
      </c>
      <c r="I19" s="351"/>
      <c r="J19" s="351"/>
      <c r="K19" s="352"/>
      <c r="L19" s="340"/>
      <c r="M19" s="338"/>
      <c r="N19" s="332"/>
      <c r="Q19" s="174"/>
      <c r="R19" s="251"/>
      <c r="S19" s="113"/>
      <c r="T19" s="113"/>
      <c r="U19" s="113"/>
      <c r="V19" s="113"/>
      <c r="W19" s="250"/>
      <c r="X19" s="113"/>
      <c r="Y19" s="113"/>
    </row>
    <row r="20" spans="1:25" ht="15.75" customHeight="1" thickBot="1" x14ac:dyDescent="0.3">
      <c r="A20" s="3"/>
      <c r="B20" s="235"/>
      <c r="C20" s="70"/>
      <c r="D20" s="70"/>
      <c r="E20" s="70"/>
      <c r="F20" s="70"/>
      <c r="G20" s="178"/>
      <c r="H20" s="234" t="s">
        <v>119</v>
      </c>
      <c r="I20" s="230" t="s">
        <v>120</v>
      </c>
      <c r="J20" s="257" t="s">
        <v>121</v>
      </c>
      <c r="K20" s="231" t="s">
        <v>122</v>
      </c>
      <c r="L20" s="355" t="s">
        <v>123</v>
      </c>
      <c r="M20" s="324"/>
      <c r="N20" s="325"/>
      <c r="P20" s="343"/>
      <c r="Q20" s="250"/>
      <c r="R20" s="250"/>
      <c r="S20" s="250"/>
      <c r="T20" s="250"/>
      <c r="U20" s="113"/>
      <c r="V20" s="113"/>
      <c r="W20" s="250"/>
      <c r="X20" s="113"/>
      <c r="Y20" s="113"/>
    </row>
    <row r="21" spans="1:25" ht="16.5" customHeight="1" x14ac:dyDescent="0.2">
      <c r="A21" s="3"/>
      <c r="B21" s="235"/>
      <c r="C21" s="70"/>
      <c r="D21" s="70"/>
      <c r="E21" s="70" t="s">
        <v>124</v>
      </c>
      <c r="F21" s="70" t="s">
        <v>125</v>
      </c>
      <c r="G21" s="178" t="s">
        <v>126</v>
      </c>
      <c r="H21" s="232">
        <v>1</v>
      </c>
      <c r="I21" s="258">
        <v>0</v>
      </c>
      <c r="J21" s="259">
        <v>94</v>
      </c>
      <c r="K21" s="260">
        <v>4</v>
      </c>
      <c r="L21" s="209"/>
      <c r="M21" s="210"/>
      <c r="N21" s="211"/>
      <c r="P21" s="344"/>
      <c r="Q21" s="174"/>
      <c r="R21" s="251"/>
      <c r="S21" s="113"/>
      <c r="T21" s="113"/>
      <c r="U21" s="113"/>
      <c r="V21" s="113"/>
      <c r="W21" s="250"/>
      <c r="X21" s="113"/>
      <c r="Y21" s="113"/>
    </row>
    <row r="22" spans="1:25" ht="15" customHeight="1" x14ac:dyDescent="0.2">
      <c r="A22" s="3"/>
      <c r="B22" s="235"/>
      <c r="C22" s="113" t="s">
        <v>127</v>
      </c>
      <c r="D22" s="113"/>
      <c r="E22" s="182">
        <f>F22*0.97</f>
        <v>3556.2514679371097</v>
      </c>
      <c r="F22" s="183">
        <f>($C$15/2)*PI()*2</f>
        <v>3666.2386267392885</v>
      </c>
      <c r="G22" s="222">
        <f>F22*1.03</f>
        <v>3776.2257855414673</v>
      </c>
      <c r="H22" s="232"/>
      <c r="I22" s="258"/>
      <c r="J22" s="259"/>
      <c r="K22" s="260"/>
      <c r="L22" s="212" t="s">
        <v>120</v>
      </c>
      <c r="M22" s="176" t="s">
        <v>128</v>
      </c>
      <c r="N22" s="192" t="s">
        <v>122</v>
      </c>
      <c r="P22" s="344"/>
      <c r="Q22" s="250"/>
      <c r="R22" s="250"/>
      <c r="S22" s="250"/>
      <c r="T22" s="250"/>
      <c r="U22" s="113"/>
      <c r="V22" s="113"/>
      <c r="W22" s="250"/>
      <c r="X22" s="113"/>
      <c r="Y22" s="113"/>
    </row>
    <row r="23" spans="1:25" ht="20.25" customHeight="1" x14ac:dyDescent="0.2">
      <c r="A23" s="3"/>
      <c r="B23" s="235"/>
      <c r="C23" s="70"/>
      <c r="D23" s="70"/>
      <c r="E23" s="70"/>
      <c r="F23" s="70"/>
      <c r="G23" s="178"/>
      <c r="H23" s="232"/>
      <c r="I23" s="258"/>
      <c r="J23" s="259"/>
      <c r="K23" s="260"/>
      <c r="L23" s="270">
        <v>1</v>
      </c>
      <c r="M23" s="269">
        <v>0</v>
      </c>
      <c r="N23" s="271">
        <v>1</v>
      </c>
      <c r="P23" s="344"/>
      <c r="Q23" s="174"/>
      <c r="R23" s="251"/>
      <c r="S23" s="113"/>
      <c r="T23" s="113"/>
      <c r="U23" s="113"/>
      <c r="V23" s="113"/>
      <c r="W23" s="250"/>
      <c r="X23" s="113"/>
      <c r="Y23" s="113"/>
    </row>
    <row r="24" spans="1:25" ht="20.25" customHeight="1" x14ac:dyDescent="0.2">
      <c r="A24" s="3"/>
      <c r="B24" s="235"/>
      <c r="C24" s="113" t="s">
        <v>129</v>
      </c>
      <c r="D24" s="113"/>
      <c r="E24" s="242">
        <f>F24*(1-($C$131/100))</f>
        <v>405.11092999999994</v>
      </c>
      <c r="F24" s="263">
        <v>413.37849999999997</v>
      </c>
      <c r="G24" s="243">
        <f>F24*(1+($C$131/100))</f>
        <v>421.64607000000001</v>
      </c>
      <c r="H24" s="232"/>
      <c r="I24" s="258"/>
      <c r="J24" s="259"/>
      <c r="K24" s="260"/>
      <c r="L24" s="270">
        <v>1</v>
      </c>
      <c r="M24" s="269">
        <v>1</v>
      </c>
      <c r="N24" s="271">
        <v>0</v>
      </c>
      <c r="Q24" s="174"/>
      <c r="R24" s="251"/>
      <c r="S24" s="113"/>
      <c r="T24" s="113"/>
      <c r="U24" s="113"/>
      <c r="V24" s="113"/>
      <c r="W24" s="250"/>
      <c r="X24" s="113"/>
      <c r="Y24" s="113"/>
    </row>
    <row r="25" spans="1:25" ht="20.25" customHeight="1" x14ac:dyDescent="0.2">
      <c r="A25" s="3"/>
      <c r="B25" s="235"/>
      <c r="C25" s="70"/>
      <c r="D25" s="70"/>
      <c r="E25" s="70"/>
      <c r="F25" s="113"/>
      <c r="G25" s="178"/>
      <c r="H25" s="232"/>
      <c r="I25" s="258"/>
      <c r="J25" s="259"/>
      <c r="K25" s="260"/>
      <c r="L25" s="270">
        <v>1</v>
      </c>
      <c r="M25" s="269">
        <v>2</v>
      </c>
      <c r="N25" s="271">
        <v>1</v>
      </c>
      <c r="P25" s="343"/>
      <c r="Q25" s="250"/>
      <c r="R25" s="250"/>
      <c r="S25" s="250"/>
      <c r="T25" s="250"/>
      <c r="U25" s="250"/>
      <c r="V25" s="113"/>
      <c r="W25" s="250"/>
      <c r="X25" s="113"/>
      <c r="Y25" s="113"/>
    </row>
    <row r="26" spans="1:25" ht="20.25" customHeight="1" x14ac:dyDescent="0.2">
      <c r="A26" s="3"/>
      <c r="B26" s="235"/>
      <c r="C26" s="113" t="s">
        <v>130</v>
      </c>
      <c r="D26" s="113"/>
      <c r="E26" s="242">
        <f>F26*(1-($C$131/100))</f>
        <v>3739.8261572000001</v>
      </c>
      <c r="F26" s="263">
        <v>3816.14914</v>
      </c>
      <c r="G26" s="243">
        <f>F26*(1+($C$131/100))</f>
        <v>3892.4721227999999</v>
      </c>
      <c r="H26" s="265"/>
      <c r="I26" s="258"/>
      <c r="J26" s="259"/>
      <c r="K26" s="260"/>
      <c r="L26" s="270">
        <v>1</v>
      </c>
      <c r="M26" s="269">
        <v>3</v>
      </c>
      <c r="N26" s="271">
        <v>0</v>
      </c>
      <c r="P26" s="344"/>
      <c r="Q26" s="174"/>
      <c r="R26" s="251"/>
      <c r="S26" s="113"/>
      <c r="T26" s="113"/>
      <c r="U26" s="113"/>
      <c r="V26" s="113"/>
      <c r="W26" s="250"/>
      <c r="X26" s="113"/>
      <c r="Y26" s="113"/>
    </row>
    <row r="27" spans="1:25" ht="20.25" customHeight="1" x14ac:dyDescent="0.2">
      <c r="A27" s="3"/>
      <c r="B27" s="235"/>
      <c r="H27" s="265"/>
      <c r="I27" s="258"/>
      <c r="J27" s="259"/>
      <c r="K27" s="260"/>
      <c r="L27" s="270">
        <v>0</v>
      </c>
      <c r="M27" s="269">
        <v>4</v>
      </c>
      <c r="N27" s="271">
        <v>2</v>
      </c>
      <c r="Q27" s="174"/>
      <c r="R27" s="251"/>
      <c r="S27" s="113"/>
      <c r="T27" s="113"/>
      <c r="U27" s="113"/>
      <c r="V27" s="113"/>
      <c r="W27" s="250"/>
      <c r="X27" s="113"/>
      <c r="Y27" s="113"/>
    </row>
    <row r="28" spans="1:25" ht="21" customHeight="1" thickBot="1" x14ac:dyDescent="0.25">
      <c r="A28" s="3"/>
      <c r="B28" s="236"/>
      <c r="C28" s="180"/>
      <c r="D28" s="180"/>
      <c r="E28" s="196"/>
      <c r="F28" s="196"/>
      <c r="G28" s="223"/>
      <c r="H28" s="232"/>
      <c r="I28" s="258"/>
      <c r="J28" s="259"/>
      <c r="K28" s="260"/>
      <c r="L28" s="270">
        <v>0</v>
      </c>
      <c r="M28" s="269">
        <v>5</v>
      </c>
      <c r="N28" s="271">
        <v>0</v>
      </c>
      <c r="P28" s="343"/>
      <c r="Q28" s="250"/>
      <c r="R28" s="250"/>
      <c r="S28" s="250"/>
      <c r="T28" s="250"/>
      <c r="U28" s="113"/>
      <c r="V28" s="113"/>
      <c r="W28" s="250"/>
      <c r="X28" s="113"/>
      <c r="Y28" s="113"/>
    </row>
    <row r="29" spans="1:25" ht="15.75" customHeight="1" thickBot="1" x14ac:dyDescent="0.3">
      <c r="A29" s="3"/>
      <c r="B29" s="355" t="s">
        <v>131</v>
      </c>
      <c r="C29" s="324"/>
      <c r="D29" s="324"/>
      <c r="E29" s="324"/>
      <c r="F29" s="324"/>
      <c r="G29" s="324"/>
      <c r="H29" s="324"/>
      <c r="I29" s="324"/>
      <c r="J29" s="324"/>
      <c r="K29" s="325"/>
      <c r="L29" s="270"/>
      <c r="M29" s="269"/>
      <c r="N29" s="271"/>
      <c r="P29" s="344"/>
      <c r="Q29" s="174"/>
      <c r="R29" s="251"/>
      <c r="S29" s="113"/>
      <c r="T29" s="113"/>
      <c r="U29" s="113"/>
      <c r="V29" s="113"/>
      <c r="W29" s="250"/>
      <c r="X29" s="113"/>
      <c r="Y29" s="113"/>
    </row>
    <row r="30" spans="1:25" ht="15.75" customHeight="1" thickBot="1" x14ac:dyDescent="0.3">
      <c r="A30" s="3"/>
      <c r="B30" s="355" t="s">
        <v>118</v>
      </c>
      <c r="C30" s="324"/>
      <c r="D30" s="324"/>
      <c r="E30" s="324"/>
      <c r="F30" s="324"/>
      <c r="G30" s="325"/>
      <c r="H30" s="350" t="s">
        <v>95</v>
      </c>
      <c r="I30" s="351"/>
      <c r="J30" s="351"/>
      <c r="K30" s="352"/>
      <c r="L30" s="270"/>
      <c r="M30" s="269"/>
      <c r="N30" s="271"/>
      <c r="Q30" s="174"/>
      <c r="R30" s="251"/>
      <c r="S30" s="113"/>
      <c r="T30" s="113"/>
      <c r="U30" s="113"/>
      <c r="V30" s="113"/>
      <c r="W30" s="250"/>
      <c r="X30" s="113"/>
      <c r="Y30" s="113"/>
    </row>
    <row r="31" spans="1:25" ht="21" customHeight="1" thickBot="1" x14ac:dyDescent="0.25">
      <c r="A31" s="3"/>
      <c r="B31" s="237"/>
      <c r="C31" s="69"/>
      <c r="D31" s="69"/>
      <c r="E31" s="69"/>
      <c r="F31" s="69"/>
      <c r="G31" s="221"/>
      <c r="H31" s="234" t="s">
        <v>119</v>
      </c>
      <c r="I31" s="230" t="s">
        <v>120</v>
      </c>
      <c r="J31" s="257" t="s">
        <v>132</v>
      </c>
      <c r="K31" s="231" t="s">
        <v>122</v>
      </c>
      <c r="L31" s="270"/>
      <c r="M31" s="269"/>
      <c r="N31" s="271"/>
      <c r="P31" s="343"/>
      <c r="Q31" s="250"/>
      <c r="R31" s="250"/>
    </row>
    <row r="32" spans="1:25" ht="20.25" customHeight="1" x14ac:dyDescent="0.2">
      <c r="A32" s="3"/>
      <c r="B32" s="235"/>
      <c r="C32" s="70"/>
      <c r="D32" s="70"/>
      <c r="E32" s="70" t="s">
        <v>124</v>
      </c>
      <c r="F32" s="70" t="s">
        <v>125</v>
      </c>
      <c r="G32" s="178" t="s">
        <v>126</v>
      </c>
      <c r="H32" s="232">
        <v>1</v>
      </c>
      <c r="I32" s="258">
        <v>1</v>
      </c>
      <c r="J32" s="259">
        <v>93</v>
      </c>
      <c r="K32" s="258">
        <v>2</v>
      </c>
      <c r="L32" s="270"/>
      <c r="M32" s="269"/>
      <c r="N32" s="271"/>
      <c r="P32" s="344"/>
      <c r="Q32" s="174"/>
      <c r="R32" s="251"/>
      <c r="S32" s="113"/>
      <c r="T32" s="113"/>
      <c r="U32" s="113"/>
      <c r="V32" s="113"/>
      <c r="W32" s="250"/>
      <c r="X32" s="113"/>
      <c r="Y32" s="113"/>
    </row>
    <row r="33" spans="1:28" ht="20.25" customHeight="1" x14ac:dyDescent="0.2">
      <c r="A33" s="3"/>
      <c r="B33" s="235"/>
      <c r="C33" s="113"/>
      <c r="D33" s="113"/>
      <c r="E33" s="182"/>
      <c r="F33" s="183"/>
      <c r="G33" s="222"/>
      <c r="H33" s="232"/>
      <c r="I33" s="258"/>
      <c r="J33" s="259"/>
      <c r="K33" s="258"/>
      <c r="L33" s="270"/>
      <c r="M33" s="269"/>
      <c r="N33" s="271"/>
      <c r="Q33" s="174"/>
      <c r="R33" s="251"/>
      <c r="S33" s="113"/>
      <c r="T33" s="113"/>
      <c r="U33" s="113"/>
      <c r="V33" s="113"/>
      <c r="W33" s="250"/>
      <c r="X33" s="113"/>
      <c r="Y33" s="113"/>
    </row>
    <row r="34" spans="1:28" ht="20.25" customHeight="1" x14ac:dyDescent="0.2">
      <c r="A34" s="3"/>
      <c r="B34" s="235"/>
      <c r="C34" s="70"/>
      <c r="D34" s="70"/>
      <c r="E34" s="70"/>
      <c r="F34" s="70"/>
      <c r="G34" s="178"/>
      <c r="H34" s="232"/>
      <c r="I34" s="258"/>
      <c r="J34" s="259"/>
      <c r="K34" s="258"/>
      <c r="L34" s="270"/>
      <c r="M34" s="269"/>
      <c r="N34" s="271"/>
      <c r="P34" s="343"/>
      <c r="Q34" s="250"/>
      <c r="R34" s="250"/>
      <c r="S34" s="250"/>
      <c r="T34" s="250"/>
      <c r="U34" s="250"/>
      <c r="V34" s="250"/>
      <c r="W34" s="250"/>
      <c r="X34" s="250"/>
      <c r="Y34" s="113"/>
    </row>
    <row r="35" spans="1:28" ht="16.5" customHeight="1" x14ac:dyDescent="0.2">
      <c r="A35" s="3"/>
      <c r="B35" s="235"/>
      <c r="C35" s="113" t="str">
        <f>C24</f>
        <v>Altura da camada</v>
      </c>
      <c r="D35" s="113"/>
      <c r="E35" s="242">
        <f>F35*(1-($C$131/100))</f>
        <v>397.99122999999997</v>
      </c>
      <c r="F35" s="263">
        <v>406.11349999999999</v>
      </c>
      <c r="G35" s="243">
        <f>F35*(1+($C$131/100))</f>
        <v>414.23577</v>
      </c>
      <c r="H35" s="232"/>
      <c r="I35" s="258"/>
      <c r="J35" s="259"/>
      <c r="K35" s="258"/>
      <c r="L35" s="239"/>
      <c r="M35" s="176"/>
      <c r="N35" s="240"/>
      <c r="P35" s="344"/>
      <c r="Q35" s="174"/>
      <c r="R35" s="251"/>
      <c r="S35" s="113"/>
      <c r="T35" s="113"/>
      <c r="U35" s="113"/>
      <c r="V35" s="113"/>
      <c r="W35" s="250"/>
      <c r="X35" s="113"/>
      <c r="Y35" s="113"/>
    </row>
    <row r="36" spans="1:28" ht="15" customHeight="1" x14ac:dyDescent="0.2">
      <c r="A36" s="3"/>
      <c r="B36" s="235"/>
      <c r="C36" s="70"/>
      <c r="D36" s="70"/>
      <c r="E36" s="70"/>
      <c r="F36" s="113"/>
      <c r="G36" s="178"/>
      <c r="H36" s="232"/>
      <c r="I36" s="258"/>
      <c r="J36" s="259"/>
      <c r="K36" s="258"/>
      <c r="L36" s="213"/>
      <c r="M36" s="162"/>
      <c r="N36" s="190"/>
      <c r="P36" s="344"/>
      <c r="Q36" s="250"/>
      <c r="R36" s="250"/>
      <c r="S36" s="250"/>
      <c r="T36" s="250"/>
      <c r="U36" s="250"/>
      <c r="V36" s="250"/>
      <c r="W36" s="250"/>
      <c r="X36" s="250"/>
      <c r="Y36" s="250"/>
      <c r="Z36" s="250"/>
      <c r="AA36" s="250"/>
      <c r="AB36" s="250"/>
    </row>
    <row r="37" spans="1:28" ht="16.5" customHeight="1" x14ac:dyDescent="0.2">
      <c r="A37" s="3"/>
      <c r="B37" s="235"/>
      <c r="C37" s="113" t="str">
        <f>C26</f>
        <v>Perimetro</v>
      </c>
      <c r="D37" s="113"/>
      <c r="E37" s="242">
        <f>F37*(1-($C$131/100))</f>
        <v>3763.0708359999999</v>
      </c>
      <c r="F37" s="263">
        <v>3839.8681999999999</v>
      </c>
      <c r="G37" s="243">
        <f>F37*(1+($C$131/100))</f>
        <v>3916.6655639999999</v>
      </c>
      <c r="H37" s="232"/>
      <c r="I37" s="258"/>
      <c r="J37" s="259"/>
      <c r="K37" s="258"/>
      <c r="L37" s="191"/>
      <c r="M37" s="162"/>
      <c r="N37" s="179"/>
      <c r="P37" s="344"/>
      <c r="Q37" s="174"/>
      <c r="R37" s="251"/>
      <c r="S37" s="113"/>
      <c r="T37" s="113"/>
      <c r="U37" s="113"/>
      <c r="V37" s="113"/>
      <c r="W37" s="250"/>
      <c r="X37" s="113"/>
      <c r="Y37" s="113"/>
    </row>
    <row r="38" spans="1:28" ht="17.25" customHeight="1" thickBot="1" x14ac:dyDescent="0.25">
      <c r="A38" s="3"/>
      <c r="B38" s="235"/>
      <c r="H38" s="265"/>
      <c r="I38" s="258"/>
      <c r="J38" s="259"/>
      <c r="K38" s="258"/>
      <c r="L38" s="214"/>
      <c r="M38" s="163"/>
      <c r="N38" s="215"/>
      <c r="Q38" s="174"/>
      <c r="R38" s="251"/>
      <c r="S38" s="113"/>
      <c r="T38" s="113"/>
      <c r="U38" s="113"/>
      <c r="V38" s="113"/>
      <c r="W38" s="250"/>
      <c r="X38" s="113"/>
      <c r="Y38" s="113"/>
    </row>
    <row r="39" spans="1:28" ht="15.75" customHeight="1" thickBot="1" x14ac:dyDescent="0.25">
      <c r="A39" s="3"/>
      <c r="B39" s="236"/>
      <c r="C39" s="180"/>
      <c r="D39" s="180"/>
      <c r="E39" s="196"/>
      <c r="F39" s="196"/>
      <c r="G39" s="223"/>
      <c r="H39" s="232"/>
      <c r="I39" s="258"/>
      <c r="J39" s="259"/>
      <c r="K39" s="258"/>
      <c r="L39" s="216"/>
      <c r="M39" s="217"/>
      <c r="N39" s="218"/>
      <c r="P39" s="343"/>
      <c r="Q39" s="250"/>
      <c r="R39" s="250"/>
      <c r="S39" s="113"/>
      <c r="T39" s="113"/>
      <c r="U39" s="113"/>
      <c r="V39" s="113"/>
      <c r="W39" s="250"/>
      <c r="X39" s="113"/>
      <c r="Y39" s="113"/>
    </row>
    <row r="40" spans="1:28" ht="15.75" customHeight="1" thickBot="1" x14ac:dyDescent="0.3">
      <c r="A40" s="3"/>
      <c r="B40" s="355" t="s">
        <v>133</v>
      </c>
      <c r="C40" s="324"/>
      <c r="D40" s="324"/>
      <c r="E40" s="324"/>
      <c r="F40" s="324"/>
      <c r="G40" s="324"/>
      <c r="H40" s="324"/>
      <c r="I40" s="324"/>
      <c r="J40" s="324"/>
      <c r="K40" s="325"/>
      <c r="L40" s="96" t="s">
        <v>9</v>
      </c>
      <c r="M40" s="184"/>
      <c r="N40" s="193"/>
      <c r="P40" s="344"/>
      <c r="Q40" s="174"/>
      <c r="R40" s="251"/>
      <c r="S40" s="113"/>
      <c r="T40" s="113"/>
      <c r="U40" s="113"/>
      <c r="V40" s="113"/>
      <c r="W40" s="250"/>
      <c r="X40" s="113"/>
      <c r="Y40" s="113"/>
    </row>
    <row r="41" spans="1:28" ht="15.75" customHeight="1" thickBot="1" x14ac:dyDescent="0.3">
      <c r="A41" s="3"/>
      <c r="B41" s="355" t="s">
        <v>118</v>
      </c>
      <c r="C41" s="324"/>
      <c r="D41" s="324"/>
      <c r="E41" s="324"/>
      <c r="F41" s="324"/>
      <c r="G41" s="325"/>
      <c r="H41" s="350" t="s">
        <v>95</v>
      </c>
      <c r="I41" s="351"/>
      <c r="J41" s="351"/>
      <c r="K41" s="352"/>
      <c r="L41" s="191"/>
      <c r="M41" s="113"/>
      <c r="N41" s="179"/>
      <c r="Q41" s="174"/>
      <c r="R41" s="251"/>
      <c r="S41" s="113"/>
      <c r="T41" s="113"/>
      <c r="U41" s="113"/>
      <c r="V41" s="113"/>
      <c r="W41" s="250"/>
      <c r="X41" s="113"/>
      <c r="Y41" s="113"/>
    </row>
    <row r="42" spans="1:28" ht="15.75" customHeight="1" thickBot="1" x14ac:dyDescent="0.3">
      <c r="A42" s="3"/>
      <c r="B42" s="237"/>
      <c r="C42" s="69"/>
      <c r="D42" s="69"/>
      <c r="E42" s="69"/>
      <c r="F42" s="69"/>
      <c r="G42" s="221"/>
      <c r="H42" s="234" t="s">
        <v>119</v>
      </c>
      <c r="I42" s="230" t="s">
        <v>120</v>
      </c>
      <c r="J42" s="257" t="s">
        <v>134</v>
      </c>
      <c r="K42" s="231" t="s">
        <v>122</v>
      </c>
      <c r="L42" s="355" t="s">
        <v>89</v>
      </c>
      <c r="M42" s="324"/>
      <c r="N42" s="325"/>
      <c r="P42" s="343"/>
      <c r="Q42" s="250"/>
      <c r="R42" s="250"/>
      <c r="S42" s="250"/>
      <c r="T42" s="250"/>
      <c r="U42" s="250"/>
      <c r="V42" s="250"/>
      <c r="W42" s="250"/>
      <c r="X42" s="113"/>
      <c r="Y42" s="113"/>
    </row>
    <row r="43" spans="1:28" ht="16.5" customHeight="1" x14ac:dyDescent="0.2">
      <c r="A43" s="3"/>
      <c r="B43" s="235"/>
      <c r="C43" s="70"/>
      <c r="D43" s="70"/>
      <c r="E43" s="70" t="s">
        <v>124</v>
      </c>
      <c r="F43" s="70" t="s">
        <v>125</v>
      </c>
      <c r="G43" s="178" t="s">
        <v>126</v>
      </c>
      <c r="H43" s="232">
        <v>1</v>
      </c>
      <c r="I43" s="258">
        <v>2</v>
      </c>
      <c r="J43" s="259">
        <v>91</v>
      </c>
      <c r="K43" s="258">
        <v>0</v>
      </c>
      <c r="L43" s="213"/>
      <c r="M43" s="162"/>
      <c r="N43" s="190"/>
      <c r="P43" s="344"/>
      <c r="Q43" s="174"/>
      <c r="R43" s="251"/>
      <c r="S43" s="113"/>
      <c r="T43" s="113"/>
      <c r="U43" s="113"/>
      <c r="V43" s="113"/>
      <c r="W43" s="250"/>
      <c r="X43" s="113"/>
      <c r="Y43" s="113"/>
    </row>
    <row r="44" spans="1:28" ht="15" customHeight="1" x14ac:dyDescent="0.2">
      <c r="A44" s="3"/>
      <c r="B44" s="235"/>
      <c r="C44" s="113"/>
      <c r="D44" s="113"/>
      <c r="E44" s="182"/>
      <c r="F44" s="183"/>
      <c r="G44" s="222"/>
      <c r="H44" s="232"/>
      <c r="I44" s="258"/>
      <c r="J44" s="259"/>
      <c r="K44" s="258"/>
      <c r="L44" s="219"/>
      <c r="M44" s="186"/>
      <c r="N44" s="194"/>
      <c r="T44" s="113"/>
      <c r="U44" s="113"/>
      <c r="V44" s="113"/>
      <c r="W44" s="250"/>
      <c r="X44" s="113"/>
      <c r="Y44" s="113"/>
    </row>
    <row r="45" spans="1:28" ht="15" customHeight="1" x14ac:dyDescent="0.2">
      <c r="A45" s="3"/>
      <c r="B45" s="235"/>
      <c r="C45" s="70"/>
      <c r="D45" s="70"/>
      <c r="E45" s="70"/>
      <c r="F45" s="70"/>
      <c r="G45" s="178"/>
      <c r="H45" s="232"/>
      <c r="I45" s="258"/>
      <c r="J45" s="259"/>
      <c r="K45" s="258"/>
      <c r="L45" s="213"/>
      <c r="M45" s="162"/>
      <c r="N45" s="190"/>
      <c r="P45" s="343"/>
      <c r="Q45" s="250"/>
      <c r="R45" s="250"/>
      <c r="S45" s="250"/>
      <c r="T45" s="113"/>
      <c r="U45" s="113"/>
      <c r="V45" s="113"/>
      <c r="W45" s="250"/>
      <c r="X45" s="113"/>
      <c r="Y45" s="113"/>
    </row>
    <row r="46" spans="1:28" ht="16.5" customHeight="1" x14ac:dyDescent="0.2">
      <c r="A46" s="3"/>
      <c r="B46" s="235"/>
      <c r="C46" s="113" t="str">
        <f>C35</f>
        <v>Altura da camada</v>
      </c>
      <c r="D46" s="113"/>
      <c r="E46" s="242">
        <f>F46*(1-($C$131/100))</f>
        <v>391.58349999999996</v>
      </c>
      <c r="F46" s="263">
        <v>399.57499999999999</v>
      </c>
      <c r="G46" s="243">
        <f>F46*(1+($C$131/100))</f>
        <v>407.56650000000002</v>
      </c>
      <c r="H46" s="232"/>
      <c r="I46" s="258"/>
      <c r="J46" s="259"/>
      <c r="K46" s="258"/>
      <c r="L46" s="219"/>
      <c r="M46" s="186"/>
      <c r="N46" s="194"/>
      <c r="P46" s="344"/>
      <c r="Q46" s="174"/>
      <c r="R46" s="251"/>
      <c r="S46" s="113"/>
      <c r="T46" s="113"/>
      <c r="U46" s="113"/>
      <c r="V46" s="113"/>
      <c r="W46" s="250"/>
      <c r="X46" s="113"/>
      <c r="Y46" s="113"/>
    </row>
    <row r="47" spans="1:28" ht="16.5" customHeight="1" x14ac:dyDescent="0.2">
      <c r="A47" s="3"/>
      <c r="B47" s="235"/>
      <c r="C47" s="70"/>
      <c r="D47" s="70"/>
      <c r="E47" s="70"/>
      <c r="F47" s="113"/>
      <c r="G47" s="178"/>
      <c r="H47" s="232"/>
      <c r="I47" s="258"/>
      <c r="J47" s="259"/>
      <c r="K47" s="258"/>
      <c r="L47" s="213"/>
      <c r="M47" s="162"/>
      <c r="N47" s="190"/>
      <c r="Q47" s="174"/>
      <c r="R47" s="251"/>
      <c r="S47" s="113"/>
      <c r="T47" s="113"/>
      <c r="U47" s="113"/>
      <c r="V47" s="113"/>
      <c r="W47" s="250"/>
      <c r="X47" s="113"/>
      <c r="Y47" s="113"/>
    </row>
    <row r="48" spans="1:28" ht="15" customHeight="1" x14ac:dyDescent="0.2">
      <c r="A48" s="3"/>
      <c r="B48" s="235"/>
      <c r="C48" s="113" t="str">
        <f>C37</f>
        <v>Perimetro</v>
      </c>
      <c r="D48" s="113"/>
      <c r="E48" s="242">
        <f>F48*(1-($C$131/100))</f>
        <v>3786.315505</v>
      </c>
      <c r="F48" s="263">
        <v>3863.58725</v>
      </c>
      <c r="G48" s="243">
        <f>F48*(1+($C$131/100))</f>
        <v>3940.858995</v>
      </c>
      <c r="H48" s="232"/>
      <c r="I48" s="258"/>
      <c r="J48" s="259"/>
      <c r="K48" s="258"/>
      <c r="L48" s="219"/>
      <c r="M48" s="186"/>
      <c r="N48" s="194"/>
      <c r="P48" s="343"/>
      <c r="Q48" s="252"/>
      <c r="R48" s="252"/>
      <c r="S48" s="252"/>
      <c r="T48" s="113"/>
      <c r="U48" s="113"/>
      <c r="V48" s="113"/>
      <c r="W48" s="250"/>
      <c r="X48" s="113"/>
      <c r="Y48" s="113"/>
    </row>
    <row r="49" spans="1:25" ht="15" customHeight="1" x14ac:dyDescent="0.2">
      <c r="A49" s="3"/>
      <c r="B49" s="235"/>
      <c r="H49" s="265"/>
      <c r="I49" s="258"/>
      <c r="J49" s="259"/>
      <c r="K49" s="258"/>
      <c r="L49" s="213"/>
      <c r="M49" s="162"/>
      <c r="N49" s="190"/>
      <c r="P49" s="344"/>
      <c r="Q49" s="252"/>
      <c r="R49" s="252"/>
      <c r="S49" s="252"/>
      <c r="T49" s="113"/>
      <c r="U49" s="113"/>
      <c r="V49" s="113"/>
      <c r="W49" s="250"/>
      <c r="X49" s="113"/>
      <c r="Y49" s="113"/>
    </row>
    <row r="50" spans="1:25" ht="15.75" customHeight="1" thickBot="1" x14ac:dyDescent="0.25">
      <c r="A50" s="3"/>
      <c r="B50" s="236"/>
      <c r="C50" s="180"/>
      <c r="D50" s="180"/>
      <c r="E50" s="196"/>
      <c r="F50" s="196"/>
      <c r="G50" s="223"/>
      <c r="H50" s="232"/>
      <c r="I50" s="258"/>
      <c r="J50" s="259"/>
      <c r="K50" s="258"/>
      <c r="L50" s="219"/>
      <c r="M50" s="186"/>
      <c r="N50" s="194"/>
      <c r="P50" s="344"/>
      <c r="Q50" s="252"/>
      <c r="R50" s="113"/>
      <c r="S50" s="252"/>
      <c r="T50" s="113"/>
      <c r="U50" s="113"/>
      <c r="V50" s="113"/>
      <c r="W50" s="250"/>
      <c r="X50" s="113"/>
      <c r="Y50" s="113"/>
    </row>
    <row r="51" spans="1:25" ht="15.75" customHeight="1" thickBot="1" x14ac:dyDescent="0.3">
      <c r="A51" s="3"/>
      <c r="B51" s="355" t="s">
        <v>135</v>
      </c>
      <c r="C51" s="324"/>
      <c r="D51" s="324"/>
      <c r="E51" s="324"/>
      <c r="F51" s="324"/>
      <c r="G51" s="324"/>
      <c r="H51" s="324"/>
      <c r="I51" s="324"/>
      <c r="J51" s="324"/>
      <c r="K51" s="325"/>
      <c r="L51" s="213"/>
      <c r="M51" s="162"/>
      <c r="N51" s="190"/>
      <c r="P51" s="344"/>
      <c r="Q51" s="252"/>
      <c r="R51" s="252"/>
      <c r="S51" s="252"/>
      <c r="T51" s="113"/>
      <c r="U51" s="113"/>
      <c r="V51" s="113"/>
      <c r="W51" s="250"/>
      <c r="X51" s="113"/>
      <c r="Y51" s="113"/>
    </row>
    <row r="52" spans="1:25" ht="15.75" customHeight="1" thickBot="1" x14ac:dyDescent="0.3">
      <c r="A52" s="3"/>
      <c r="B52" s="355" t="s">
        <v>118</v>
      </c>
      <c r="C52" s="324"/>
      <c r="D52" s="324"/>
      <c r="E52" s="324"/>
      <c r="F52" s="324"/>
      <c r="G52" s="325"/>
      <c r="H52" s="350" t="s">
        <v>95</v>
      </c>
      <c r="I52" s="351"/>
      <c r="J52" s="351"/>
      <c r="K52" s="352"/>
      <c r="L52" s="219"/>
      <c r="M52" s="186"/>
      <c r="N52" s="194"/>
      <c r="P52" s="344"/>
      <c r="Q52" s="113"/>
      <c r="R52" s="113"/>
      <c r="S52" s="113"/>
      <c r="T52" s="113"/>
      <c r="U52" s="113"/>
      <c r="V52" s="113"/>
      <c r="W52" s="250"/>
      <c r="X52" s="113"/>
      <c r="Y52" s="113"/>
    </row>
    <row r="53" spans="1:25" ht="15.75" customHeight="1" thickBot="1" x14ac:dyDescent="0.25">
      <c r="A53" s="3"/>
      <c r="B53" s="237"/>
      <c r="C53" s="69"/>
      <c r="D53" s="69"/>
      <c r="E53" s="69"/>
      <c r="F53" s="69"/>
      <c r="G53" s="221"/>
      <c r="H53" s="234" t="s">
        <v>119</v>
      </c>
      <c r="I53" s="230" t="s">
        <v>120</v>
      </c>
      <c r="J53" s="257" t="s">
        <v>136</v>
      </c>
      <c r="K53" s="231" t="s">
        <v>122</v>
      </c>
      <c r="L53" s="213"/>
      <c r="M53" s="162"/>
      <c r="N53" s="190"/>
      <c r="P53" s="344"/>
      <c r="Q53" s="252"/>
      <c r="R53" s="252"/>
      <c r="S53" s="252"/>
      <c r="T53" s="113"/>
      <c r="U53" s="113"/>
      <c r="V53" s="113"/>
      <c r="W53" s="250"/>
      <c r="X53" s="113"/>
      <c r="Y53" s="113"/>
    </row>
    <row r="54" spans="1:25" ht="15" customHeight="1" x14ac:dyDescent="0.2">
      <c r="A54" s="3"/>
      <c r="B54" s="235"/>
      <c r="C54" s="70"/>
      <c r="D54" s="70"/>
      <c r="E54" s="70" t="s">
        <v>124</v>
      </c>
      <c r="F54" s="70" t="s">
        <v>125</v>
      </c>
      <c r="G54" s="178" t="s">
        <v>126</v>
      </c>
      <c r="H54" s="232">
        <v>1</v>
      </c>
      <c r="I54" s="258">
        <v>3</v>
      </c>
      <c r="J54" s="259">
        <v>90</v>
      </c>
      <c r="K54" s="258">
        <v>4</v>
      </c>
      <c r="L54" s="219"/>
      <c r="M54" s="186"/>
      <c r="N54" s="194"/>
      <c r="Q54" s="252"/>
      <c r="R54" s="252"/>
      <c r="S54" s="252"/>
      <c r="T54" s="113"/>
      <c r="U54" s="113"/>
      <c r="V54" s="113"/>
      <c r="W54" s="250"/>
      <c r="X54" s="113"/>
      <c r="Y54" s="113"/>
    </row>
    <row r="55" spans="1:25" ht="15" customHeight="1" x14ac:dyDescent="0.2">
      <c r="A55" s="3"/>
      <c r="B55" s="235"/>
      <c r="C55" s="113"/>
      <c r="D55" s="113"/>
      <c r="E55" s="182"/>
      <c r="F55" s="183"/>
      <c r="G55" s="222"/>
      <c r="H55" s="232"/>
      <c r="I55" s="258"/>
      <c r="J55" s="259"/>
      <c r="K55" s="258"/>
      <c r="L55" s="213"/>
      <c r="M55" s="162"/>
      <c r="N55" s="190"/>
      <c r="P55" s="343"/>
      <c r="Q55" s="113"/>
      <c r="R55" s="252"/>
      <c r="S55" s="114"/>
      <c r="T55" s="109"/>
      <c r="U55" s="109"/>
      <c r="V55" s="109"/>
      <c r="W55" s="250"/>
      <c r="X55" s="113"/>
      <c r="Y55" s="113"/>
    </row>
    <row r="56" spans="1:25" ht="15" customHeight="1" x14ac:dyDescent="0.2">
      <c r="A56" s="3"/>
      <c r="B56" s="235"/>
      <c r="C56" s="70"/>
      <c r="D56" s="70"/>
      <c r="E56" s="70"/>
      <c r="F56" s="70"/>
      <c r="G56" s="178"/>
      <c r="H56" s="232"/>
      <c r="I56" s="258"/>
      <c r="J56" s="259"/>
      <c r="K56" s="258"/>
      <c r="L56" s="219"/>
      <c r="M56" s="186"/>
      <c r="N56" s="194"/>
      <c r="P56" s="344"/>
      <c r="Q56" s="252"/>
      <c r="R56" s="252"/>
      <c r="S56" s="252"/>
      <c r="T56" s="113"/>
      <c r="U56" s="113"/>
      <c r="V56" s="113"/>
      <c r="W56" s="250"/>
      <c r="X56" s="113"/>
      <c r="Y56" s="113"/>
    </row>
    <row r="57" spans="1:25" ht="15" customHeight="1" x14ac:dyDescent="0.2">
      <c r="A57" s="3"/>
      <c r="B57" s="235"/>
      <c r="C57" s="113" t="str">
        <f>C46</f>
        <v>Altura da camada</v>
      </c>
      <c r="D57" s="113"/>
      <c r="E57" s="242">
        <f>F57*(1-($C$131/100))</f>
        <v>385.88773999999995</v>
      </c>
      <c r="F57" s="263">
        <v>393.76299999999998</v>
      </c>
      <c r="G57" s="243">
        <f>F57*(1+($C$131/100))</f>
        <v>401.63826</v>
      </c>
      <c r="H57" s="232"/>
      <c r="I57" s="258"/>
      <c r="J57" s="259"/>
      <c r="K57" s="258"/>
      <c r="L57" s="213"/>
      <c r="M57" s="162"/>
      <c r="N57" s="190"/>
      <c r="Q57" s="252"/>
      <c r="R57" s="252"/>
      <c r="S57" s="252"/>
      <c r="T57" s="113"/>
      <c r="U57" s="113"/>
      <c r="V57" s="113"/>
      <c r="W57" s="250"/>
      <c r="X57" s="113"/>
      <c r="Y57" s="113"/>
    </row>
    <row r="58" spans="1:25" ht="15" customHeight="1" x14ac:dyDescent="0.2">
      <c r="A58" s="3"/>
      <c r="B58" s="235"/>
      <c r="C58" s="70"/>
      <c r="D58" s="70"/>
      <c r="E58" s="70"/>
      <c r="F58" s="113"/>
      <c r="G58" s="178"/>
      <c r="H58" s="232"/>
      <c r="I58" s="258"/>
      <c r="J58" s="259"/>
      <c r="K58" s="258"/>
      <c r="L58" s="219"/>
      <c r="M58" s="186"/>
      <c r="N58" s="194"/>
      <c r="P58" s="343"/>
      <c r="Q58" s="250"/>
      <c r="R58" s="252"/>
      <c r="S58" s="252"/>
      <c r="T58" s="113"/>
      <c r="U58" s="113"/>
      <c r="V58" s="113"/>
      <c r="W58" s="250"/>
      <c r="X58" s="113"/>
      <c r="Y58" s="113"/>
    </row>
    <row r="59" spans="1:25" ht="15" customHeight="1" x14ac:dyDescent="0.2">
      <c r="A59" s="3"/>
      <c r="B59" s="235"/>
      <c r="C59" s="113" t="str">
        <f>C48</f>
        <v>Perimetro</v>
      </c>
      <c r="D59" s="113"/>
      <c r="E59" s="242">
        <f>F59*(1-($C$131/100))</f>
        <v>3809.5601837999998</v>
      </c>
      <c r="F59" s="263">
        <v>3887.3063099999999</v>
      </c>
      <c r="G59" s="243">
        <f>F59*(1+($C$131/100))</f>
        <v>3965.0524362000001</v>
      </c>
      <c r="H59" s="232"/>
      <c r="I59" s="258"/>
      <c r="J59" s="259"/>
      <c r="K59" s="258"/>
      <c r="L59" s="213"/>
      <c r="M59" s="162"/>
      <c r="N59" s="190"/>
      <c r="P59" s="344"/>
      <c r="Q59" s="252"/>
      <c r="R59" s="252"/>
      <c r="S59" s="252"/>
      <c r="T59" s="113"/>
      <c r="U59" s="113"/>
      <c r="V59" s="113"/>
      <c r="W59" s="250"/>
      <c r="X59" s="113"/>
      <c r="Y59" s="113"/>
    </row>
    <row r="60" spans="1:25" ht="15" customHeight="1" x14ac:dyDescent="0.2">
      <c r="A60" s="3"/>
      <c r="B60" s="235"/>
      <c r="H60" s="265"/>
      <c r="I60" s="258"/>
      <c r="J60" s="259"/>
      <c r="K60" s="258"/>
      <c r="L60" s="219"/>
      <c r="M60" s="186"/>
      <c r="N60" s="194"/>
      <c r="Q60" s="252"/>
      <c r="R60" s="252"/>
      <c r="S60" s="252"/>
      <c r="T60" s="113"/>
      <c r="U60" s="113"/>
      <c r="V60" s="113"/>
      <c r="W60" s="250"/>
      <c r="X60" s="113"/>
      <c r="Y60" s="113"/>
    </row>
    <row r="61" spans="1:25" ht="15.75" customHeight="1" thickBot="1" x14ac:dyDescent="0.25">
      <c r="A61" s="3"/>
      <c r="B61" s="236"/>
      <c r="C61" s="180"/>
      <c r="D61" s="180"/>
      <c r="E61" s="196"/>
      <c r="F61" s="264"/>
      <c r="G61" s="223"/>
      <c r="H61" s="232"/>
      <c r="I61" s="258"/>
      <c r="J61" s="259"/>
      <c r="K61" s="258"/>
      <c r="L61" s="213"/>
      <c r="M61" s="162"/>
      <c r="N61" s="190"/>
      <c r="P61" s="343"/>
      <c r="U61" s="113"/>
      <c r="V61" s="113"/>
      <c r="W61" s="250"/>
      <c r="X61" s="113"/>
      <c r="Y61" s="113"/>
    </row>
    <row r="62" spans="1:25" ht="15.75" customHeight="1" thickBot="1" x14ac:dyDescent="0.3">
      <c r="A62" s="3"/>
      <c r="B62" s="355" t="s">
        <v>137</v>
      </c>
      <c r="C62" s="324"/>
      <c r="D62" s="324"/>
      <c r="E62" s="324"/>
      <c r="F62" s="324"/>
      <c r="G62" s="324"/>
      <c r="H62" s="324"/>
      <c r="I62" s="324"/>
      <c r="J62" s="324"/>
      <c r="K62" s="325"/>
      <c r="L62" s="213"/>
      <c r="M62" s="162"/>
      <c r="N62" s="190"/>
      <c r="P62" s="344"/>
      <c r="Q62" s="252"/>
      <c r="R62" s="252"/>
      <c r="S62" s="252"/>
      <c r="T62" s="113"/>
      <c r="U62" s="113"/>
      <c r="V62" s="113"/>
      <c r="W62" s="250"/>
      <c r="X62" s="113"/>
      <c r="Y62" s="113"/>
    </row>
    <row r="63" spans="1:25" ht="15.75" customHeight="1" thickBot="1" x14ac:dyDescent="0.3">
      <c r="A63" s="3"/>
      <c r="B63" s="355" t="s">
        <v>118</v>
      </c>
      <c r="C63" s="324"/>
      <c r="D63" s="324"/>
      <c r="E63" s="324"/>
      <c r="F63" s="324"/>
      <c r="G63" s="325"/>
      <c r="H63" s="353" t="s">
        <v>95</v>
      </c>
      <c r="I63" s="351"/>
      <c r="J63" s="351"/>
      <c r="K63" s="351"/>
      <c r="L63" s="345" t="s">
        <v>138</v>
      </c>
      <c r="M63" s="334"/>
      <c r="N63" s="347"/>
      <c r="Q63" s="252"/>
      <c r="R63" s="252"/>
      <c r="S63" s="252"/>
      <c r="T63" s="113"/>
      <c r="U63" s="113"/>
      <c r="V63" s="113"/>
      <c r="W63" s="250"/>
      <c r="X63" s="113"/>
      <c r="Y63" s="113"/>
    </row>
    <row r="64" spans="1:25" ht="15.75" customHeight="1" thickBot="1" x14ac:dyDescent="0.25">
      <c r="A64" s="3"/>
      <c r="B64" s="237"/>
      <c r="C64" s="69"/>
      <c r="D64" s="69"/>
      <c r="E64" s="69"/>
      <c r="F64" s="69"/>
      <c r="G64" s="221"/>
      <c r="H64" s="234" t="s">
        <v>119</v>
      </c>
      <c r="I64" s="230" t="s">
        <v>120</v>
      </c>
      <c r="J64" s="257">
        <f>R109</f>
        <v>0</v>
      </c>
      <c r="K64" s="230" t="s">
        <v>122</v>
      </c>
      <c r="L64" s="340"/>
      <c r="M64" s="332"/>
      <c r="N64" s="348"/>
      <c r="P64" s="343"/>
      <c r="Q64" s="250"/>
      <c r="R64" s="250"/>
      <c r="U64" s="113"/>
      <c r="V64" s="113"/>
      <c r="W64" s="250"/>
      <c r="X64" s="113"/>
      <c r="Y64" s="113"/>
    </row>
    <row r="65" spans="1:33" ht="17.25" customHeight="1" thickBot="1" x14ac:dyDescent="0.25">
      <c r="A65" s="3"/>
      <c r="B65" s="235"/>
      <c r="C65" s="70"/>
      <c r="D65" s="70"/>
      <c r="E65" s="70" t="s">
        <v>124</v>
      </c>
      <c r="F65" s="70" t="s">
        <v>125</v>
      </c>
      <c r="G65" s="178" t="s">
        <v>126</v>
      </c>
      <c r="H65" s="232"/>
      <c r="I65" s="258"/>
      <c r="J65" s="259"/>
      <c r="K65" s="258"/>
      <c r="L65" s="346" t="s">
        <v>139</v>
      </c>
      <c r="M65" s="334"/>
      <c r="N65" s="349"/>
      <c r="P65" s="344"/>
      <c r="Q65" s="174"/>
      <c r="R65" s="251"/>
      <c r="U65" s="113"/>
      <c r="V65" s="113"/>
      <c r="W65" s="250"/>
      <c r="X65" s="113"/>
      <c r="Y65" s="113"/>
    </row>
    <row r="66" spans="1:33" ht="17.25" customHeight="1" thickBot="1" x14ac:dyDescent="0.25">
      <c r="A66" s="3"/>
      <c r="B66" s="235"/>
      <c r="C66" s="113"/>
      <c r="D66" s="113"/>
      <c r="E66" s="182"/>
      <c r="F66" s="183"/>
      <c r="G66" s="222"/>
      <c r="H66" s="232"/>
      <c r="I66" s="258"/>
      <c r="J66" s="259"/>
      <c r="K66" s="258"/>
      <c r="L66" s="340"/>
      <c r="M66" s="332"/>
      <c r="N66" s="348"/>
      <c r="P66" s="344"/>
      <c r="Q66" s="174"/>
      <c r="R66" s="174"/>
    </row>
    <row r="67" spans="1:33" ht="15.75" customHeight="1" thickBot="1" x14ac:dyDescent="0.3">
      <c r="A67" s="3"/>
      <c r="B67" s="235"/>
      <c r="C67" s="70"/>
      <c r="D67" s="70"/>
      <c r="E67" s="70"/>
      <c r="F67" s="70"/>
      <c r="G67" s="178"/>
      <c r="H67" s="232"/>
      <c r="I67" s="258"/>
      <c r="J67" s="259"/>
      <c r="K67" s="258"/>
      <c r="L67" s="342" t="s">
        <v>140</v>
      </c>
      <c r="M67" s="338"/>
      <c r="N67" s="332"/>
      <c r="P67" s="344"/>
      <c r="W67" s="250"/>
      <c r="X67" s="250"/>
    </row>
    <row r="68" spans="1:33" ht="16.5" customHeight="1" x14ac:dyDescent="0.2">
      <c r="A68" s="3"/>
      <c r="B68" s="235"/>
      <c r="C68" s="113" t="str">
        <f>C57</f>
        <v>Altura da camada</v>
      </c>
      <c r="D68" s="113"/>
      <c r="E68" s="242">
        <f>F68*(1-($C$131/100))</f>
        <v>0</v>
      </c>
      <c r="F68" s="263"/>
      <c r="G68" s="243">
        <f>F68*(1+($C$131/100))</f>
        <v>0</v>
      </c>
      <c r="H68" s="232"/>
      <c r="I68" s="258"/>
      <c r="J68" s="259"/>
      <c r="K68" s="258"/>
      <c r="L68" s="209"/>
      <c r="M68" s="210"/>
      <c r="N68" s="211"/>
      <c r="P68" s="344"/>
      <c r="T68" s="174"/>
      <c r="W68" s="250"/>
      <c r="X68" s="250"/>
      <c r="Y68" s="174"/>
      <c r="Z68" s="174"/>
      <c r="AA68" s="174"/>
      <c r="AB68" s="174"/>
      <c r="AC68" s="174"/>
      <c r="AD68" s="174"/>
      <c r="AE68" s="174"/>
      <c r="AF68" s="174"/>
      <c r="AG68" s="174"/>
    </row>
    <row r="69" spans="1:33" ht="16.5" customHeight="1" x14ac:dyDescent="0.2">
      <c r="A69" s="3"/>
      <c r="B69" s="235"/>
      <c r="C69" s="70"/>
      <c r="D69" s="70"/>
      <c r="E69" s="70"/>
      <c r="F69" s="113"/>
      <c r="G69" s="178"/>
      <c r="H69" s="232"/>
      <c r="I69" s="258"/>
      <c r="J69" s="259"/>
      <c r="K69" s="258"/>
      <c r="L69" s="191"/>
      <c r="M69" s="113"/>
      <c r="N69" s="179"/>
      <c r="P69" s="344"/>
      <c r="T69" s="253"/>
      <c r="W69" s="250"/>
      <c r="X69" s="250"/>
      <c r="Y69" s="174"/>
      <c r="Z69" s="174"/>
      <c r="AA69" s="174"/>
      <c r="AB69" s="174"/>
      <c r="AC69" s="174"/>
      <c r="AD69" s="174"/>
      <c r="AE69" s="174"/>
      <c r="AF69" s="174"/>
      <c r="AG69" s="174"/>
    </row>
    <row r="70" spans="1:33" ht="16.5" customHeight="1" x14ac:dyDescent="0.2">
      <c r="A70" s="3"/>
      <c r="B70" s="235"/>
      <c r="C70" s="113" t="str">
        <f>C59</f>
        <v>Perimetro</v>
      </c>
      <c r="D70" s="113"/>
      <c r="E70" s="242">
        <f>F70*(1-($C$131/100))</f>
        <v>0</v>
      </c>
      <c r="F70" s="263"/>
      <c r="G70" s="243">
        <f>F70*(1+($C$131/100))</f>
        <v>0</v>
      </c>
      <c r="H70" s="232"/>
      <c r="I70" s="258"/>
      <c r="J70" s="259"/>
      <c r="K70" s="258"/>
      <c r="L70" s="191"/>
      <c r="M70" s="113"/>
      <c r="N70" s="179"/>
      <c r="P70" s="344"/>
      <c r="T70" s="174"/>
      <c r="W70" s="250"/>
      <c r="X70" s="250"/>
      <c r="Y70" s="174"/>
      <c r="Z70" s="174"/>
      <c r="AA70" s="174"/>
      <c r="AB70" s="174"/>
      <c r="AC70" s="174"/>
      <c r="AD70" s="174"/>
      <c r="AE70" s="174"/>
      <c r="AF70" s="174"/>
      <c r="AG70" s="174"/>
    </row>
    <row r="71" spans="1:33" ht="16.5" customHeight="1" x14ac:dyDescent="0.2">
      <c r="A71" s="3"/>
      <c r="B71" s="235"/>
      <c r="H71" s="265"/>
      <c r="I71" s="258"/>
      <c r="J71" s="259"/>
      <c r="K71" s="258"/>
      <c r="L71" s="191"/>
      <c r="M71" s="113"/>
      <c r="N71" s="179"/>
      <c r="P71" s="344"/>
      <c r="T71" s="174"/>
      <c r="W71" s="250"/>
      <c r="X71" s="250"/>
      <c r="Y71" s="174"/>
      <c r="Z71" s="174"/>
      <c r="AA71" s="174"/>
      <c r="AB71" s="174"/>
      <c r="AC71" s="174"/>
      <c r="AD71" s="174"/>
      <c r="AE71" s="174"/>
      <c r="AF71" s="174"/>
      <c r="AG71" s="174"/>
    </row>
    <row r="72" spans="1:33" ht="17.25" customHeight="1" thickBot="1" x14ac:dyDescent="0.25">
      <c r="A72" s="3"/>
      <c r="B72" s="236"/>
      <c r="C72" s="180"/>
      <c r="D72" s="180"/>
      <c r="E72" s="196"/>
      <c r="F72" s="196"/>
      <c r="G72" s="223"/>
      <c r="H72" s="232"/>
      <c r="I72" s="258"/>
      <c r="J72" s="259"/>
      <c r="K72" s="258"/>
      <c r="L72" s="191"/>
      <c r="M72" s="113"/>
      <c r="N72" s="179"/>
      <c r="P72" s="344"/>
      <c r="T72" s="174"/>
      <c r="W72" s="250"/>
      <c r="X72" s="250"/>
      <c r="Y72" s="174"/>
      <c r="Z72" s="174"/>
      <c r="AA72" s="174"/>
      <c r="AB72" s="174"/>
      <c r="AC72" s="174"/>
      <c r="AD72" s="174"/>
      <c r="AE72" s="174"/>
      <c r="AF72" s="174"/>
      <c r="AG72" s="174"/>
    </row>
    <row r="73" spans="1:33" ht="15.75" customHeight="1" thickBot="1" x14ac:dyDescent="0.3">
      <c r="A73" s="3"/>
      <c r="B73" s="355" t="s">
        <v>141</v>
      </c>
      <c r="C73" s="324"/>
      <c r="D73" s="324"/>
      <c r="E73" s="324"/>
      <c r="F73" s="324"/>
      <c r="G73" s="324"/>
      <c r="H73" s="324"/>
      <c r="I73" s="324"/>
      <c r="J73" s="324"/>
      <c r="K73" s="325"/>
      <c r="L73" s="191"/>
      <c r="M73" s="113"/>
      <c r="N73" s="179"/>
      <c r="P73" s="344"/>
      <c r="T73" s="174"/>
      <c r="W73" s="250"/>
      <c r="X73" s="250"/>
      <c r="Y73" s="174"/>
      <c r="Z73" s="174"/>
      <c r="AA73" s="174"/>
      <c r="AB73" s="174"/>
      <c r="AC73" s="174"/>
      <c r="AD73" s="174"/>
      <c r="AE73" s="174"/>
      <c r="AF73" s="174"/>
      <c r="AG73" s="174"/>
    </row>
    <row r="74" spans="1:33" ht="15.75" customHeight="1" thickBot="1" x14ac:dyDescent="0.3">
      <c r="A74" s="3"/>
      <c r="B74" s="355" t="s">
        <v>118</v>
      </c>
      <c r="C74" s="324"/>
      <c r="D74" s="324"/>
      <c r="E74" s="324"/>
      <c r="F74" s="324"/>
      <c r="G74" s="325"/>
      <c r="H74" s="350" t="s">
        <v>95</v>
      </c>
      <c r="I74" s="351"/>
      <c r="J74" s="351"/>
      <c r="K74" s="352"/>
      <c r="L74" s="96"/>
      <c r="M74" s="99"/>
      <c r="N74" s="193"/>
      <c r="P74" s="344"/>
      <c r="T74" s="254"/>
      <c r="W74" s="250"/>
      <c r="X74" s="250"/>
      <c r="Y74" s="174"/>
      <c r="Z74" s="174"/>
      <c r="AA74" s="174"/>
      <c r="AB74" s="174"/>
      <c r="AC74" s="174"/>
      <c r="AD74" s="174"/>
      <c r="AE74" s="174"/>
      <c r="AF74" s="174"/>
      <c r="AG74" s="174"/>
    </row>
    <row r="75" spans="1:33" ht="15.75" customHeight="1" thickBot="1" x14ac:dyDescent="0.25">
      <c r="A75" s="3"/>
      <c r="B75" s="237"/>
      <c r="C75" s="69"/>
      <c r="D75" s="69"/>
      <c r="E75" s="69"/>
      <c r="F75" s="69"/>
      <c r="G75" s="221"/>
      <c r="H75" s="234" t="s">
        <v>119</v>
      </c>
      <c r="I75" s="230" t="s">
        <v>120</v>
      </c>
      <c r="J75" s="257">
        <f>R110</f>
        <v>0</v>
      </c>
      <c r="K75" s="231" t="s">
        <v>122</v>
      </c>
      <c r="L75" s="96"/>
      <c r="M75" s="99"/>
      <c r="N75" s="193"/>
      <c r="P75" s="344"/>
      <c r="T75" s="255"/>
      <c r="W75" s="250"/>
      <c r="X75" s="250"/>
    </row>
    <row r="76" spans="1:33" ht="15" customHeight="1" x14ac:dyDescent="0.2">
      <c r="A76" s="3"/>
      <c r="B76" s="235"/>
      <c r="C76" s="70"/>
      <c r="D76" s="70"/>
      <c r="E76" s="70" t="s">
        <v>124</v>
      </c>
      <c r="F76" s="70" t="s">
        <v>125</v>
      </c>
      <c r="G76" s="178" t="s">
        <v>126</v>
      </c>
      <c r="H76" s="232"/>
      <c r="I76" s="258"/>
      <c r="J76" s="259"/>
      <c r="K76" s="258"/>
      <c r="L76" s="191"/>
      <c r="M76" s="113"/>
      <c r="N76" s="179"/>
      <c r="P76" s="344"/>
      <c r="T76" s="255"/>
      <c r="W76" s="250"/>
      <c r="X76" s="250"/>
      <c r="Y76" s="67"/>
      <c r="Z76" s="67"/>
      <c r="AA76" s="67"/>
      <c r="AB76" s="67"/>
      <c r="AC76" s="67"/>
      <c r="AD76" s="67"/>
      <c r="AE76" s="67"/>
      <c r="AF76" s="67"/>
      <c r="AG76" s="67"/>
    </row>
    <row r="77" spans="1:33" ht="15" customHeight="1" x14ac:dyDescent="0.2">
      <c r="A77" s="3"/>
      <c r="B77" s="235"/>
      <c r="C77" s="113"/>
      <c r="D77" s="113"/>
      <c r="E77" s="182"/>
      <c r="F77" s="183"/>
      <c r="G77" s="222"/>
      <c r="H77" s="232"/>
      <c r="I77" s="258"/>
      <c r="J77" s="259"/>
      <c r="K77" s="258"/>
      <c r="L77" s="191"/>
      <c r="M77" s="113"/>
      <c r="N77" s="179"/>
      <c r="P77" s="344"/>
      <c r="T77" s="255"/>
      <c r="W77" s="250"/>
      <c r="X77" s="250"/>
      <c r="Y77" s="175"/>
      <c r="Z77" s="175"/>
      <c r="AA77" s="175"/>
      <c r="AB77" s="175"/>
      <c r="AC77" s="175"/>
      <c r="AD77" s="175"/>
      <c r="AE77" s="175"/>
      <c r="AF77" s="175"/>
      <c r="AG77" s="175"/>
    </row>
    <row r="78" spans="1:33" ht="15" customHeight="1" x14ac:dyDescent="0.2">
      <c r="A78" s="3"/>
      <c r="B78" s="235"/>
      <c r="C78" s="70"/>
      <c r="D78" s="70"/>
      <c r="E78" s="70"/>
      <c r="F78" s="70"/>
      <c r="G78" s="178"/>
      <c r="H78" s="232"/>
      <c r="I78" s="258"/>
      <c r="J78" s="259"/>
      <c r="K78" s="258"/>
      <c r="L78" s="191"/>
      <c r="M78" s="113"/>
      <c r="N78" s="179"/>
      <c r="P78" s="344"/>
      <c r="T78" s="255"/>
      <c r="W78" s="250"/>
      <c r="X78" s="250"/>
    </row>
    <row r="79" spans="1:33" ht="15" customHeight="1" x14ac:dyDescent="0.2">
      <c r="A79" s="3"/>
      <c r="B79" s="235"/>
      <c r="C79" s="113" t="str">
        <f>C68</f>
        <v>Altura da camada</v>
      </c>
      <c r="D79" s="113"/>
      <c r="E79" s="242">
        <f>F79*(1-($C$131/100))</f>
        <v>0</v>
      </c>
      <c r="F79" s="263"/>
      <c r="G79" s="243">
        <f>F79*(1+($C$131/100))</f>
        <v>0</v>
      </c>
      <c r="H79" s="232"/>
      <c r="I79" s="258"/>
      <c r="J79" s="259"/>
      <c r="K79" s="258"/>
      <c r="L79" s="191"/>
      <c r="M79" s="113"/>
      <c r="N79" s="179"/>
      <c r="P79" s="344"/>
      <c r="T79" s="255"/>
      <c r="W79" s="250"/>
      <c r="X79" s="250"/>
    </row>
    <row r="80" spans="1:33" ht="15" customHeight="1" x14ac:dyDescent="0.2">
      <c r="A80" s="3"/>
      <c r="B80" s="235"/>
      <c r="C80" s="70"/>
      <c r="D80" s="70"/>
      <c r="E80" s="70"/>
      <c r="F80" s="113"/>
      <c r="G80" s="178"/>
      <c r="H80" s="232"/>
      <c r="I80" s="258"/>
      <c r="J80" s="259"/>
      <c r="K80" s="258"/>
      <c r="L80" s="191"/>
      <c r="M80" s="113"/>
      <c r="N80" s="179"/>
      <c r="P80" s="344"/>
      <c r="T80" s="255"/>
      <c r="W80" s="250"/>
      <c r="X80" s="250"/>
    </row>
    <row r="81" spans="1:24" ht="15" customHeight="1" x14ac:dyDescent="0.2">
      <c r="A81" s="3"/>
      <c r="B81" s="235"/>
      <c r="C81" s="113" t="str">
        <f>C70</f>
        <v>Perimetro</v>
      </c>
      <c r="D81" s="113"/>
      <c r="E81" s="242">
        <f>F81*(1-($C$131/100))</f>
        <v>0</v>
      </c>
      <c r="F81" s="263"/>
      <c r="G81" s="243">
        <f>F81*(1+($C$131/100))</f>
        <v>0</v>
      </c>
      <c r="H81" s="232"/>
      <c r="I81" s="258"/>
      <c r="J81" s="259"/>
      <c r="K81" s="258"/>
      <c r="L81" s="191"/>
      <c r="M81" s="113"/>
      <c r="N81" s="179"/>
      <c r="P81" s="344"/>
      <c r="T81" s="255"/>
      <c r="W81" s="250"/>
      <c r="X81" s="250"/>
    </row>
    <row r="82" spans="1:24" x14ac:dyDescent="0.2">
      <c r="A82" s="3"/>
      <c r="B82" s="235"/>
      <c r="H82" s="265"/>
      <c r="I82" s="258"/>
      <c r="J82" s="259"/>
      <c r="K82" s="258"/>
      <c r="L82" s="191"/>
      <c r="M82" s="113"/>
      <c r="N82" s="179"/>
      <c r="P82" s="344"/>
    </row>
    <row r="83" spans="1:24" ht="13.5" customHeight="1" thickBot="1" x14ac:dyDescent="0.25">
      <c r="A83" s="3"/>
      <c r="B83" s="236"/>
      <c r="C83" s="180"/>
      <c r="D83" s="180"/>
      <c r="E83" s="196"/>
      <c r="F83" s="196"/>
      <c r="G83" s="223"/>
      <c r="H83" s="232"/>
      <c r="I83" s="258"/>
      <c r="J83" s="259"/>
      <c r="K83" s="258"/>
      <c r="L83" s="177"/>
      <c r="N83" s="178"/>
      <c r="P83" s="344"/>
    </row>
    <row r="84" spans="1:24" ht="15.75" customHeight="1" thickBot="1" x14ac:dyDescent="0.3">
      <c r="A84" s="3"/>
      <c r="B84" s="355" t="s">
        <v>142</v>
      </c>
      <c r="C84" s="324"/>
      <c r="D84" s="324"/>
      <c r="E84" s="324"/>
      <c r="F84" s="324"/>
      <c r="G84" s="324"/>
      <c r="H84" s="324"/>
      <c r="I84" s="324"/>
      <c r="J84" s="324"/>
      <c r="K84" s="325"/>
      <c r="L84" s="177"/>
      <c r="N84" s="178"/>
      <c r="P84" s="344"/>
    </row>
    <row r="85" spans="1:24" ht="15.75" customHeight="1" thickBot="1" x14ac:dyDescent="0.3">
      <c r="A85" s="3"/>
      <c r="B85" s="355" t="s">
        <v>118</v>
      </c>
      <c r="C85" s="324"/>
      <c r="D85" s="324"/>
      <c r="E85" s="324"/>
      <c r="F85" s="324"/>
      <c r="G85" s="325"/>
      <c r="H85" s="350" t="s">
        <v>95</v>
      </c>
      <c r="I85" s="351"/>
      <c r="J85" s="351"/>
      <c r="K85" s="352"/>
      <c r="L85" s="177"/>
      <c r="N85" s="178"/>
      <c r="P85" s="344"/>
    </row>
    <row r="86" spans="1:24" ht="13.5" customHeight="1" thickBot="1" x14ac:dyDescent="0.25">
      <c r="A86" s="3"/>
      <c r="B86" s="237"/>
      <c r="C86" s="69"/>
      <c r="D86" s="69"/>
      <c r="E86" s="69"/>
      <c r="F86" s="69"/>
      <c r="G86" s="221"/>
      <c r="H86" s="234" t="s">
        <v>119</v>
      </c>
      <c r="I86" s="230" t="s">
        <v>120</v>
      </c>
      <c r="J86" s="257">
        <f>R111</f>
        <v>0</v>
      </c>
      <c r="K86" s="231" t="s">
        <v>122</v>
      </c>
      <c r="L86" s="177"/>
      <c r="N86" s="178"/>
      <c r="P86" s="344"/>
    </row>
    <row r="87" spans="1:24" x14ac:dyDescent="0.2">
      <c r="A87" s="3"/>
      <c r="B87" s="235"/>
      <c r="C87" s="70"/>
      <c r="D87" s="70"/>
      <c r="E87" s="70" t="s">
        <v>124</v>
      </c>
      <c r="F87" s="70" t="s">
        <v>125</v>
      </c>
      <c r="G87" s="70" t="s">
        <v>126</v>
      </c>
      <c r="H87" s="267"/>
      <c r="I87" s="258"/>
      <c r="J87" s="259"/>
      <c r="K87" s="258"/>
      <c r="L87" s="177"/>
      <c r="N87" s="178"/>
      <c r="P87" s="344"/>
    </row>
    <row r="88" spans="1:24" x14ac:dyDescent="0.2">
      <c r="A88" s="3"/>
      <c r="B88" s="235"/>
      <c r="C88" s="113"/>
      <c r="D88" s="113"/>
      <c r="E88" s="182"/>
      <c r="F88" s="183"/>
      <c r="G88" s="182"/>
      <c r="H88" s="265"/>
      <c r="I88" s="258"/>
      <c r="J88" s="259"/>
      <c r="K88" s="258"/>
      <c r="L88" s="177"/>
      <c r="N88" s="178"/>
      <c r="P88" s="344"/>
    </row>
    <row r="89" spans="1:24" x14ac:dyDescent="0.2">
      <c r="A89" s="3"/>
      <c r="B89" s="235"/>
      <c r="C89" s="70"/>
      <c r="D89" s="70"/>
      <c r="E89" s="70"/>
      <c r="F89" s="70"/>
      <c r="H89" s="265"/>
      <c r="I89" s="258"/>
      <c r="J89" s="259"/>
      <c r="K89" s="258"/>
      <c r="L89" s="177"/>
      <c r="N89" s="178"/>
      <c r="P89" s="344"/>
    </row>
    <row r="90" spans="1:24" x14ac:dyDescent="0.2">
      <c r="A90" s="3"/>
      <c r="B90" s="235"/>
      <c r="C90" s="113" t="str">
        <f>C79</f>
        <v>Altura da camada</v>
      </c>
      <c r="D90" s="113"/>
      <c r="E90" s="242">
        <f>F90*(1-($C$131/100))</f>
        <v>0</v>
      </c>
      <c r="F90" s="263"/>
      <c r="G90" s="242">
        <f>F90*(1+($C$131/100))</f>
        <v>0</v>
      </c>
      <c r="H90" s="265"/>
      <c r="I90" s="258"/>
      <c r="J90" s="259"/>
      <c r="K90" s="258"/>
      <c r="L90" s="177"/>
      <c r="N90" s="178"/>
      <c r="P90" s="344"/>
    </row>
    <row r="91" spans="1:24" x14ac:dyDescent="0.2">
      <c r="A91" s="3"/>
      <c r="B91" s="235"/>
      <c r="C91" s="70"/>
      <c r="D91" s="70"/>
      <c r="E91" s="70"/>
      <c r="F91" s="113"/>
      <c r="H91" s="265"/>
      <c r="I91" s="258"/>
      <c r="J91" s="259"/>
      <c r="K91" s="258"/>
      <c r="L91" s="177"/>
      <c r="N91" s="178"/>
      <c r="P91" s="344"/>
    </row>
    <row r="92" spans="1:24" x14ac:dyDescent="0.2">
      <c r="A92" s="3"/>
      <c r="B92" s="235"/>
      <c r="C92" s="113" t="str">
        <f>C81</f>
        <v>Perimetro</v>
      </c>
      <c r="D92" s="113"/>
      <c r="E92" s="242">
        <f>F92*(1-($C$131/100))</f>
        <v>0</v>
      </c>
      <c r="F92" s="263"/>
      <c r="G92" s="242">
        <f>F92*(1+($C$131/100))</f>
        <v>0</v>
      </c>
      <c r="H92" s="265"/>
      <c r="I92" s="258"/>
      <c r="J92" s="259"/>
      <c r="K92" s="258"/>
      <c r="L92" s="177"/>
      <c r="N92" s="178"/>
      <c r="P92" s="344"/>
    </row>
    <row r="93" spans="1:24" x14ac:dyDescent="0.2">
      <c r="A93" s="3"/>
      <c r="B93" s="235"/>
      <c r="H93" s="265"/>
      <c r="I93" s="258"/>
      <c r="J93" s="259"/>
      <c r="K93" s="258"/>
      <c r="L93" s="177"/>
      <c r="N93" s="178"/>
      <c r="P93" s="344"/>
    </row>
    <row r="94" spans="1:24" ht="13.5" customHeight="1" thickBot="1" x14ac:dyDescent="0.25">
      <c r="A94" s="3"/>
      <c r="B94" s="236"/>
      <c r="C94" s="180"/>
      <c r="D94" s="180"/>
      <c r="E94" s="196"/>
      <c r="F94" s="196"/>
      <c r="G94" s="266"/>
      <c r="H94" s="268"/>
      <c r="I94" s="261"/>
      <c r="J94" s="262"/>
      <c r="K94" s="261"/>
      <c r="L94" s="195"/>
      <c r="M94" s="180"/>
      <c r="N94" s="181"/>
      <c r="P94" s="344"/>
    </row>
    <row r="95" spans="1:24" ht="13.5" customHeight="1" thickBot="1" x14ac:dyDescent="0.25">
      <c r="P95" s="344"/>
    </row>
    <row r="96" spans="1:24" ht="19.5" customHeight="1" thickBot="1" x14ac:dyDescent="0.25">
      <c r="B96" s="8" t="s">
        <v>143</v>
      </c>
      <c r="C96" s="7" t="s">
        <v>144</v>
      </c>
      <c r="P96" s="344"/>
    </row>
    <row r="97" spans="2:16" ht="16.5" customHeight="1" thickBot="1" x14ac:dyDescent="0.25">
      <c r="B97" s="6">
        <v>6.5439999999999996</v>
      </c>
      <c r="C97" s="5">
        <v>2</v>
      </c>
      <c r="P97" s="344"/>
    </row>
    <row r="98" spans="2:16" ht="16.5" customHeight="1" thickBot="1" x14ac:dyDescent="0.25">
      <c r="B98" s="6">
        <v>6.1859999999999999</v>
      </c>
      <c r="C98" s="5">
        <v>2.5</v>
      </c>
      <c r="P98" s="344"/>
    </row>
    <row r="99" spans="2:16" ht="16.5" customHeight="1" thickBot="1" x14ac:dyDescent="0.25">
      <c r="B99" s="6">
        <v>5.827</v>
      </c>
      <c r="C99" s="5">
        <v>3</v>
      </c>
      <c r="P99" s="344"/>
    </row>
    <row r="100" spans="2:16" ht="16.5" customHeight="1" thickBot="1" x14ac:dyDescent="0.25">
      <c r="B100" s="6">
        <v>5.508</v>
      </c>
      <c r="C100" s="5">
        <v>3.5</v>
      </c>
      <c r="P100" s="344"/>
    </row>
    <row r="101" spans="2:16" ht="16.5" customHeight="1" thickBot="1" x14ac:dyDescent="0.25">
      <c r="B101" s="6">
        <v>5.1890000000000001</v>
      </c>
      <c r="C101" s="5">
        <v>4</v>
      </c>
      <c r="P101" s="344"/>
    </row>
    <row r="102" spans="2:16" ht="16.5" customHeight="1" thickBot="1" x14ac:dyDescent="0.25">
      <c r="B102" s="6">
        <v>4.9050000000000002</v>
      </c>
      <c r="C102" s="5">
        <v>4.5</v>
      </c>
      <c r="P102" s="344"/>
    </row>
    <row r="103" spans="2:16" ht="16.5" customHeight="1" thickBot="1" x14ac:dyDescent="0.25">
      <c r="B103" s="6">
        <v>4.62</v>
      </c>
      <c r="C103" s="5">
        <v>5</v>
      </c>
      <c r="P103" s="344"/>
    </row>
    <row r="104" spans="2:16" ht="16.5" customHeight="1" thickBot="1" x14ac:dyDescent="0.25">
      <c r="B104" s="6">
        <v>4.3680000000000003</v>
      </c>
      <c r="C104" s="5">
        <v>5.5</v>
      </c>
      <c r="P104" s="344"/>
    </row>
    <row r="105" spans="2:16" ht="16.5" customHeight="1" thickBot="1" x14ac:dyDescent="0.25">
      <c r="B105" s="6">
        <v>4.1150000000000002</v>
      </c>
      <c r="C105" s="5">
        <v>6</v>
      </c>
      <c r="P105" s="344"/>
    </row>
    <row r="106" spans="2:16" ht="16.5" customHeight="1" thickBot="1" x14ac:dyDescent="0.25">
      <c r="B106" s="6">
        <v>3.89</v>
      </c>
      <c r="C106" s="5">
        <v>6.5</v>
      </c>
      <c r="P106" s="344"/>
    </row>
    <row r="107" spans="2:16" ht="16.5" customHeight="1" thickBot="1" x14ac:dyDescent="0.25">
      <c r="B107" s="6">
        <v>3.665</v>
      </c>
      <c r="C107" s="5">
        <v>7</v>
      </c>
      <c r="P107" s="344"/>
    </row>
    <row r="108" spans="2:16" ht="16.5" customHeight="1" thickBot="1" x14ac:dyDescent="0.25">
      <c r="B108" s="6">
        <v>3.4649999999999999</v>
      </c>
      <c r="C108" s="5">
        <v>7.5</v>
      </c>
      <c r="P108" s="344"/>
    </row>
    <row r="109" spans="2:16" ht="16.5" customHeight="1" thickBot="1" x14ac:dyDescent="0.25">
      <c r="B109" s="6">
        <v>3.2639999999999998</v>
      </c>
      <c r="C109" s="5">
        <v>8</v>
      </c>
      <c r="P109" s="344"/>
    </row>
    <row r="110" spans="2:16" ht="16.5" customHeight="1" thickBot="1" x14ac:dyDescent="0.25">
      <c r="B110" s="6">
        <v>3.085</v>
      </c>
      <c r="C110" s="5">
        <v>8.5</v>
      </c>
      <c r="P110" s="344"/>
    </row>
    <row r="111" spans="2:16" ht="16.5" customHeight="1" thickBot="1" x14ac:dyDescent="0.25">
      <c r="B111" s="6">
        <v>2.9060000000000001</v>
      </c>
      <c r="C111" s="5">
        <v>9</v>
      </c>
      <c r="P111" s="344"/>
    </row>
    <row r="112" spans="2:16" ht="16.5" customHeight="1" thickBot="1" x14ac:dyDescent="0.25">
      <c r="B112" s="6">
        <v>2.7469999999999999</v>
      </c>
      <c r="C112" s="5">
        <v>9.5</v>
      </c>
      <c r="P112" s="344"/>
    </row>
    <row r="113" spans="2:16" ht="16.5" customHeight="1" thickBot="1" x14ac:dyDescent="0.25">
      <c r="B113" s="6">
        <v>2.5880000000000001</v>
      </c>
      <c r="C113" s="5">
        <v>10</v>
      </c>
      <c r="P113" s="344"/>
    </row>
    <row r="114" spans="2:16" ht="16.5" customHeight="1" thickBot="1" x14ac:dyDescent="0.25">
      <c r="B114" s="6">
        <v>2.4460000000000002</v>
      </c>
      <c r="C114" s="5">
        <v>10.5</v>
      </c>
      <c r="P114" s="344"/>
    </row>
    <row r="115" spans="2:16" ht="16.5" customHeight="1" thickBot="1" x14ac:dyDescent="0.25">
      <c r="B115" s="6">
        <v>2.3039999999999998</v>
      </c>
      <c r="C115" s="5">
        <v>11</v>
      </c>
      <c r="P115" s="344"/>
    </row>
    <row r="116" spans="2:16" ht="16.5" customHeight="1" thickBot="1" x14ac:dyDescent="0.25">
      <c r="B116" s="6">
        <v>2.1779999999999999</v>
      </c>
      <c r="C116" s="5">
        <v>11.5</v>
      </c>
      <c r="P116" s="344"/>
    </row>
    <row r="117" spans="2:16" ht="16.5" customHeight="1" thickBot="1" x14ac:dyDescent="0.25">
      <c r="B117" s="6">
        <v>2.052</v>
      </c>
      <c r="C117" s="5">
        <v>12</v>
      </c>
      <c r="P117" s="344"/>
    </row>
    <row r="118" spans="2:16" ht="16.5" customHeight="1" thickBot="1" x14ac:dyDescent="0.25">
      <c r="B118" s="6">
        <v>1.9410000000000001</v>
      </c>
      <c r="C118" s="5">
        <v>12.5</v>
      </c>
      <c r="P118" s="344"/>
    </row>
    <row r="119" spans="2:16" ht="16.5" customHeight="1" thickBot="1" x14ac:dyDescent="0.25">
      <c r="B119" s="6">
        <v>1.8280000000000001</v>
      </c>
      <c r="C119" s="5">
        <v>13</v>
      </c>
      <c r="P119" s="344"/>
    </row>
    <row r="120" spans="2:16" ht="16.5" customHeight="1" thickBot="1" x14ac:dyDescent="0.25">
      <c r="B120" s="6">
        <v>1.7290000000000001</v>
      </c>
      <c r="C120" s="5">
        <v>13.5</v>
      </c>
      <c r="P120" s="344"/>
    </row>
    <row r="121" spans="2:16" ht="16.5" customHeight="1" thickBot="1" x14ac:dyDescent="0.25">
      <c r="B121" s="6">
        <v>1.6279999999999999</v>
      </c>
      <c r="C121" s="5">
        <v>14</v>
      </c>
      <c r="P121" s="344"/>
    </row>
    <row r="122" spans="2:16" x14ac:dyDescent="0.2">
      <c r="P122" s="344"/>
    </row>
    <row r="123" spans="2:16" x14ac:dyDescent="0.2">
      <c r="P123" s="344"/>
    </row>
    <row r="124" spans="2:16" x14ac:dyDescent="0.2">
      <c r="P124" s="344"/>
    </row>
    <row r="125" spans="2:16" x14ac:dyDescent="0.2">
      <c r="P125" s="344"/>
    </row>
    <row r="126" spans="2:16" x14ac:dyDescent="0.2">
      <c r="P126" s="344"/>
    </row>
    <row r="127" spans="2:16" x14ac:dyDescent="0.2">
      <c r="P127" s="344"/>
    </row>
    <row r="128" spans="2:16" x14ac:dyDescent="0.2">
      <c r="P128" s="344"/>
    </row>
    <row r="129" spans="2:16" x14ac:dyDescent="0.2">
      <c r="G129" s="113"/>
      <c r="H129" s="113"/>
      <c r="I129" s="113"/>
      <c r="J129" s="113"/>
      <c r="K129" s="113"/>
      <c r="L129" s="113"/>
      <c r="M129" s="113"/>
      <c r="N129" s="113"/>
      <c r="P129" s="344"/>
    </row>
    <row r="130" spans="2:16" ht="13.5" customHeight="1" thickBot="1" x14ac:dyDescent="0.25">
      <c r="G130" s="113"/>
      <c r="H130" s="113"/>
      <c r="I130" s="113"/>
      <c r="J130" s="113"/>
      <c r="K130" s="113"/>
      <c r="L130" s="113"/>
      <c r="M130" s="113"/>
      <c r="N130" s="113"/>
      <c r="P130" s="344"/>
    </row>
    <row r="131" spans="2:16" ht="13.5" customHeight="1" thickBot="1" x14ac:dyDescent="0.25">
      <c r="B131" s="244" t="s">
        <v>145</v>
      </c>
      <c r="C131" s="245">
        <v>2</v>
      </c>
      <c r="D131" s="246" t="s">
        <v>146</v>
      </c>
      <c r="G131" s="113"/>
      <c r="H131" s="113"/>
      <c r="I131" s="113"/>
      <c r="J131" s="113"/>
      <c r="K131" s="113"/>
      <c r="L131" s="113"/>
      <c r="M131" s="113"/>
      <c r="N131" s="113"/>
      <c r="P131" s="344"/>
    </row>
    <row r="132" spans="2:16" x14ac:dyDescent="0.2">
      <c r="G132" s="113"/>
      <c r="H132" s="113"/>
      <c r="I132" s="113"/>
      <c r="J132" s="113"/>
      <c r="K132" s="113"/>
      <c r="L132" s="113"/>
      <c r="M132" s="113"/>
      <c r="N132" s="113"/>
      <c r="P132" s="344"/>
    </row>
    <row r="133" spans="2:16" x14ac:dyDescent="0.2">
      <c r="G133" s="113"/>
      <c r="H133" s="113"/>
      <c r="I133" s="113"/>
      <c r="J133" s="113"/>
      <c r="K133" s="113"/>
      <c r="L133" s="113"/>
      <c r="M133" s="113"/>
      <c r="N133" s="113"/>
    </row>
    <row r="134" spans="2:16" x14ac:dyDescent="0.2">
      <c r="G134" s="113"/>
      <c r="H134" s="113"/>
      <c r="I134" s="113"/>
      <c r="J134" s="113"/>
      <c r="K134" s="113"/>
      <c r="L134" s="113"/>
      <c r="M134" s="113"/>
      <c r="N134" s="113"/>
    </row>
    <row r="135" spans="2:16" x14ac:dyDescent="0.2">
      <c r="G135" s="113"/>
      <c r="H135" s="113"/>
      <c r="I135" s="113"/>
      <c r="J135" s="113"/>
      <c r="K135" s="113"/>
      <c r="L135" s="113"/>
      <c r="M135" s="113"/>
      <c r="N135" s="113"/>
    </row>
    <row r="136" spans="2:16" x14ac:dyDescent="0.2">
      <c r="G136" s="113"/>
      <c r="H136" s="113"/>
      <c r="I136" s="113"/>
      <c r="J136" s="113"/>
      <c r="K136" s="113"/>
      <c r="L136" s="113"/>
      <c r="M136" s="113"/>
      <c r="N136" s="113"/>
    </row>
    <row r="137" spans="2:16" x14ac:dyDescent="0.2">
      <c r="G137" s="113"/>
      <c r="H137" s="113"/>
      <c r="I137" s="113"/>
      <c r="J137" s="113"/>
      <c r="K137" s="113"/>
      <c r="L137" s="113"/>
      <c r="M137" s="113"/>
      <c r="N137" s="113"/>
    </row>
    <row r="138" spans="2:16" x14ac:dyDescent="0.2">
      <c r="G138" s="113"/>
      <c r="H138" s="113"/>
      <c r="I138" s="113"/>
      <c r="J138" s="113"/>
      <c r="K138" s="113"/>
      <c r="L138" s="113"/>
      <c r="M138" s="113"/>
      <c r="N138" s="113"/>
    </row>
    <row r="139" spans="2:16" x14ac:dyDescent="0.2">
      <c r="G139" s="113"/>
      <c r="H139" s="113"/>
      <c r="I139" s="113"/>
      <c r="J139" s="113"/>
      <c r="K139" s="113"/>
      <c r="L139" s="113"/>
      <c r="M139" s="113"/>
      <c r="N139" s="113"/>
    </row>
    <row r="140" spans="2:16" x14ac:dyDescent="0.2">
      <c r="G140" s="113"/>
      <c r="H140" s="113"/>
      <c r="I140" s="113"/>
      <c r="J140" s="113"/>
      <c r="K140" s="113"/>
      <c r="L140" s="113"/>
      <c r="M140" s="113"/>
      <c r="N140" s="113"/>
    </row>
    <row r="141" spans="2:16" x14ac:dyDescent="0.2">
      <c r="G141" s="113"/>
      <c r="H141" s="113"/>
      <c r="I141" s="113"/>
      <c r="J141" s="113"/>
      <c r="K141" s="113"/>
      <c r="L141" s="113"/>
      <c r="M141" s="113"/>
      <c r="N141" s="113"/>
    </row>
    <row r="142" spans="2:16" x14ac:dyDescent="0.2">
      <c r="G142" s="113"/>
      <c r="H142" s="113"/>
      <c r="I142" s="113"/>
      <c r="J142" s="113"/>
      <c r="K142" s="113"/>
      <c r="L142" s="113"/>
      <c r="M142" s="113"/>
      <c r="N142" s="113"/>
    </row>
    <row r="143" spans="2:16" x14ac:dyDescent="0.2">
      <c r="G143" s="113"/>
      <c r="H143" s="113"/>
      <c r="I143" s="113"/>
      <c r="J143" s="113"/>
      <c r="K143" s="113"/>
      <c r="L143" s="113"/>
      <c r="M143" s="113"/>
      <c r="N143" s="113"/>
    </row>
    <row r="144" spans="2:16" x14ac:dyDescent="0.2">
      <c r="G144" s="113"/>
      <c r="H144" s="113"/>
      <c r="I144" s="113"/>
      <c r="J144" s="113"/>
      <c r="K144" s="113"/>
      <c r="L144" s="113"/>
      <c r="M144" s="113"/>
      <c r="N144" s="113"/>
    </row>
    <row r="145" spans="7:14" x14ac:dyDescent="0.2">
      <c r="G145" s="113"/>
      <c r="H145" s="113"/>
      <c r="I145" s="113"/>
      <c r="J145" s="113"/>
      <c r="K145" s="113"/>
      <c r="L145" s="113"/>
      <c r="M145" s="113"/>
      <c r="N145" s="113"/>
    </row>
    <row r="146" spans="7:14" x14ac:dyDescent="0.2">
      <c r="G146" s="113"/>
      <c r="H146" s="113"/>
      <c r="I146" s="113"/>
      <c r="J146" s="113"/>
      <c r="K146" s="113"/>
      <c r="L146" s="113"/>
      <c r="M146" s="113"/>
      <c r="N146" s="113"/>
    </row>
    <row r="147" spans="7:14" x14ac:dyDescent="0.2">
      <c r="G147" s="113"/>
      <c r="H147" s="113"/>
      <c r="I147" s="113"/>
      <c r="J147" s="113"/>
      <c r="K147" s="113"/>
      <c r="L147" s="113"/>
      <c r="M147" s="113"/>
      <c r="N147" s="113"/>
    </row>
    <row r="148" spans="7:14" x14ac:dyDescent="0.2">
      <c r="G148" s="113"/>
      <c r="H148" s="113"/>
      <c r="I148" s="113"/>
      <c r="J148" s="113"/>
      <c r="K148" s="113"/>
      <c r="L148" s="113"/>
      <c r="M148" s="113"/>
      <c r="N148" s="113"/>
    </row>
    <row r="149" spans="7:14" x14ac:dyDescent="0.2">
      <c r="G149" s="113"/>
      <c r="H149" s="113"/>
      <c r="I149" s="113"/>
      <c r="J149" s="113"/>
      <c r="K149" s="113"/>
      <c r="L149" s="113"/>
      <c r="M149" s="113"/>
      <c r="N149" s="113"/>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conditionalFormatting sqref="W8:AC8">
    <cfRule type="expression" dxfId="5" priority="3">
      <formula>#REF!=1</formula>
    </cfRule>
  </conditionalFormatting>
  <conditionalFormatting sqref="T50:U50">
    <cfRule type="expression" dxfId="4" priority="2">
      <formula>#REF!=1</formula>
    </cfRule>
  </conditionalFormatting>
  <conditionalFormatting sqref="Q52:T52">
    <cfRule type="expression" dxfId="3" priority="1">
      <formula>#REF!=1</formula>
    </cfRule>
  </conditionalFormatting>
  <dataValidations disablePrompts="1" count="1">
    <dataValidation type="list" allowBlank="1" showInputMessage="1" showErrorMessage="1" sqref="R6" xr:uid="{00000000-0002-0000-0100-000000000000}">
      <formula1>$AA$4:$AA$6</formula1>
    </dataValidation>
  </dataValidations>
  <pageMargins left="0.51181102362204722" right="0.51181102362204722" top="0.78740157480314965" bottom="0.78740157480314965" header="0.31496062992125978" footer="0.31496062992125978"/>
  <pageSetup paperSize="9" scale="5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5">
    <tabColor rgb="FF00B050"/>
  </sheetPr>
  <dimension ref="B1:AN132"/>
  <sheetViews>
    <sheetView view="pageBreakPreview" zoomScaleNormal="100" zoomScaleSheetLayoutView="100" workbookViewId="0">
      <selection activeCell="V24" sqref="V24"/>
    </sheetView>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8" width="9.7109375" style="11" customWidth="1"/>
    <col min="19" max="19" width="9.140625" style="11" customWidth="1"/>
    <col min="20" max="20" width="17.42578125" style="113" customWidth="1"/>
    <col min="21" max="21" width="39.85546875" style="88" bestFit="1" customWidth="1"/>
    <col min="22" max="22" width="37.5703125" style="88" bestFit="1" customWidth="1"/>
    <col min="23" max="23" width="35.7109375" style="88" bestFit="1" customWidth="1"/>
    <col min="24" max="24" width="43.5703125" style="88" bestFit="1" customWidth="1"/>
    <col min="25" max="25" width="33.85546875" style="88" bestFit="1" customWidth="1"/>
    <col min="26" max="26" width="37.85546875" style="88" bestFit="1" customWidth="1"/>
    <col min="27" max="27" width="42.42578125" style="88" bestFit="1" customWidth="1"/>
    <col min="28" max="28" width="33.85546875" style="88" bestFit="1" customWidth="1"/>
    <col min="29" max="29" width="42.28515625" style="88" bestFit="1" customWidth="1"/>
    <col min="30" max="30" width="41.7109375" style="88" bestFit="1" customWidth="1"/>
    <col min="31" max="31" width="45.28515625" style="88" bestFit="1" customWidth="1"/>
    <col min="32" max="32" width="42.42578125" style="88" bestFit="1" customWidth="1"/>
    <col min="33" max="33" width="15.140625" style="88" bestFit="1" customWidth="1"/>
    <col min="34" max="34" width="24" style="88" bestFit="1" customWidth="1"/>
    <col min="35" max="35" width="23.28515625" style="88" customWidth="1"/>
    <col min="36" max="36" width="20.85546875" style="88" bestFit="1" customWidth="1"/>
    <col min="37" max="37" width="25.7109375" style="88" bestFit="1" customWidth="1"/>
    <col min="38" max="38" width="12.5703125" style="249" bestFit="1" customWidth="1"/>
    <col min="39" max="39" width="9.140625" style="249" customWidth="1"/>
    <col min="40" max="40" width="9.140625" style="88" customWidth="1"/>
    <col min="41" max="43" width="9.140625" style="11" customWidth="1"/>
    <col min="44" max="16384" width="9.140625" style="11"/>
  </cols>
  <sheetData>
    <row r="1" spans="2:40" ht="13.5" customHeight="1" thickBot="1" x14ac:dyDescent="0.25"/>
    <row r="2" spans="2:40" ht="15" customHeight="1" x14ac:dyDescent="0.2">
      <c r="B2" s="58"/>
      <c r="C2" s="59"/>
      <c r="D2" s="49" t="s">
        <v>147</v>
      </c>
      <c r="E2" s="48"/>
      <c r="F2" s="48"/>
      <c r="G2" s="48"/>
      <c r="H2" s="49" t="s">
        <v>148</v>
      </c>
      <c r="I2" s="49"/>
      <c r="J2" s="48"/>
      <c r="K2" s="49" t="s">
        <v>149</v>
      </c>
      <c r="L2" s="48"/>
      <c r="M2" s="49" t="s">
        <v>150</v>
      </c>
      <c r="N2" s="49"/>
      <c r="O2" s="48"/>
      <c r="P2" s="48"/>
      <c r="Q2" s="48" t="s">
        <v>151</v>
      </c>
      <c r="R2" s="47"/>
      <c r="T2" s="343"/>
      <c r="U2" s="113"/>
      <c r="V2" s="113"/>
      <c r="W2" s="113"/>
      <c r="X2" s="113"/>
      <c r="Y2" s="113"/>
      <c r="Z2" s="113"/>
      <c r="AA2" s="113"/>
      <c r="AB2" s="113"/>
      <c r="AC2" s="113"/>
    </row>
    <row r="3" spans="2:40" ht="17.25" customHeight="1" thickBot="1" x14ac:dyDescent="0.3">
      <c r="B3" s="60"/>
      <c r="C3" s="61"/>
      <c r="D3" s="363" t="s">
        <v>24</v>
      </c>
      <c r="E3" s="364"/>
      <c r="F3" s="364"/>
      <c r="G3" s="364"/>
      <c r="H3" s="363" t="s">
        <v>3</v>
      </c>
      <c r="I3" s="364"/>
      <c r="J3" s="364"/>
      <c r="K3" s="276" t="s">
        <v>25</v>
      </c>
      <c r="L3" s="277"/>
      <c r="M3" s="278" t="s">
        <v>3</v>
      </c>
      <c r="N3" s="46"/>
      <c r="O3" s="46"/>
      <c r="P3" s="45"/>
      <c r="Q3" s="362">
        <f ca="1">TODAY()</f>
        <v>44918</v>
      </c>
      <c r="R3" s="332"/>
      <c r="T3" s="344"/>
      <c r="U3" s="113"/>
      <c r="V3" s="113"/>
      <c r="W3" s="113"/>
      <c r="X3" s="113"/>
      <c r="Y3" s="113"/>
      <c r="Z3" s="113"/>
      <c r="AA3" s="250"/>
      <c r="AB3" s="113"/>
      <c r="AC3" s="113"/>
      <c r="AN3" s="174"/>
    </row>
    <row r="4" spans="2:40" ht="17.25" customHeight="1" thickBot="1" x14ac:dyDescent="0.3">
      <c r="B4" s="62"/>
      <c r="C4" s="63"/>
      <c r="D4" s="370" t="s">
        <v>152</v>
      </c>
      <c r="E4" s="338"/>
      <c r="F4" s="44"/>
      <c r="G4" s="44"/>
      <c r="H4" s="43"/>
      <c r="I4" s="43"/>
      <c r="J4" s="43"/>
      <c r="K4" s="43"/>
      <c r="L4" s="43"/>
      <c r="M4" s="43"/>
      <c r="N4" s="43"/>
      <c r="O4" s="42"/>
      <c r="P4" s="42"/>
      <c r="Q4" s="42"/>
      <c r="R4" s="41"/>
      <c r="T4" s="174"/>
      <c r="U4" s="113"/>
      <c r="V4" s="113"/>
      <c r="W4" s="113"/>
      <c r="X4" s="113"/>
      <c r="Y4" s="113"/>
      <c r="Z4" s="113"/>
      <c r="AA4" s="250"/>
      <c r="AB4" s="113"/>
      <c r="AC4" s="113"/>
      <c r="AN4" s="174"/>
    </row>
    <row r="5" spans="2:40" ht="24.95" customHeight="1" x14ac:dyDescent="0.2">
      <c r="B5" s="369" t="s">
        <v>153</v>
      </c>
      <c r="C5" s="33"/>
      <c r="D5" s="32" t="s">
        <v>154</v>
      </c>
      <c r="E5" s="32" t="s">
        <v>155</v>
      </c>
      <c r="F5" s="31" t="s">
        <v>156</v>
      </c>
      <c r="G5" s="279" t="s">
        <v>157</v>
      </c>
      <c r="H5" s="279" t="s">
        <v>158</v>
      </c>
      <c r="I5" s="279" t="s">
        <v>159</v>
      </c>
      <c r="J5" s="30" t="s">
        <v>160</v>
      </c>
      <c r="K5" s="30" t="s">
        <v>161</v>
      </c>
      <c r="L5" s="30" t="s">
        <v>162</v>
      </c>
      <c r="M5" s="30">
        <v>7</v>
      </c>
      <c r="N5" s="30">
        <v>8</v>
      </c>
      <c r="O5" s="30">
        <v>9</v>
      </c>
      <c r="P5" s="30">
        <v>10</v>
      </c>
      <c r="Q5" s="30">
        <v>11</v>
      </c>
      <c r="R5" s="29">
        <v>12</v>
      </c>
      <c r="T5" s="343"/>
      <c r="U5" s="250"/>
      <c r="V5" s="250"/>
      <c r="W5" s="250"/>
      <c r="X5" s="250"/>
      <c r="Y5" s="250"/>
      <c r="Z5" s="250"/>
      <c r="AA5" s="250"/>
      <c r="AB5" s="113"/>
      <c r="AC5" s="113"/>
      <c r="AN5" s="174"/>
    </row>
    <row r="6" spans="2:40" ht="24.95" customHeight="1" x14ac:dyDescent="0.2">
      <c r="B6" s="366"/>
      <c r="C6" s="28" t="str">
        <f>'BOBINAGEM C1'!C22</f>
        <v>Fibra V. interna</v>
      </c>
      <c r="D6" s="241">
        <f>E6*(1-($D$29/100))</f>
        <v>1173.06</v>
      </c>
      <c r="E6" s="37">
        <v>1197</v>
      </c>
      <c r="F6" s="241">
        <f>E6*(1+($D$29/100))</f>
        <v>1220.94</v>
      </c>
      <c r="G6" s="50"/>
      <c r="H6" s="51"/>
      <c r="I6" s="51"/>
      <c r="J6" s="64"/>
      <c r="K6" s="40"/>
      <c r="L6" s="64"/>
      <c r="M6" s="40"/>
      <c r="N6" s="40"/>
      <c r="O6" s="39"/>
      <c r="P6" s="39"/>
      <c r="Q6" s="39"/>
      <c r="R6" s="38"/>
      <c r="T6" s="344"/>
      <c r="U6" s="174"/>
      <c r="V6" s="174"/>
      <c r="W6" s="113"/>
      <c r="X6" s="113"/>
      <c r="Y6" s="113"/>
      <c r="Z6" s="113"/>
      <c r="AA6" s="250"/>
      <c r="AB6" s="113"/>
      <c r="AC6" s="113"/>
      <c r="AN6" s="174"/>
    </row>
    <row r="7" spans="2:40" ht="24.95" customHeight="1" x14ac:dyDescent="0.2">
      <c r="B7" s="366"/>
      <c r="C7" s="28" t="str">
        <f>'BOBINAGEM C1'!C24</f>
        <v>Altura da camada</v>
      </c>
      <c r="D7" s="241">
        <f>E7*(1-($D$29/100))</f>
        <v>405.11092999999994</v>
      </c>
      <c r="E7" s="37">
        <v>413.37849999999997</v>
      </c>
      <c r="F7" s="241">
        <f>E7*(1+($D$29/100))</f>
        <v>421.64607000000001</v>
      </c>
      <c r="G7" s="52"/>
      <c r="H7" s="53"/>
      <c r="I7" s="53"/>
      <c r="J7" s="65"/>
      <c r="K7" s="25"/>
      <c r="L7" s="65"/>
      <c r="M7" s="25"/>
      <c r="N7" s="25"/>
      <c r="O7" s="24"/>
      <c r="P7" s="24"/>
      <c r="Q7" s="24"/>
      <c r="R7" s="23"/>
      <c r="T7" s="174"/>
      <c r="U7" s="174"/>
      <c r="V7" s="174"/>
      <c r="W7" s="113"/>
      <c r="X7" s="113"/>
      <c r="Y7" s="113"/>
      <c r="Z7" s="113"/>
      <c r="AA7" s="250"/>
      <c r="AB7" s="113"/>
      <c r="AC7" s="113"/>
      <c r="AN7" s="174"/>
    </row>
    <row r="8" spans="2:40" ht="24.95" customHeight="1" thickBot="1" x14ac:dyDescent="0.25">
      <c r="B8" s="366"/>
      <c r="C8" s="22" t="str">
        <f>'BOBINAGEM C1'!C26</f>
        <v>Perimetro</v>
      </c>
      <c r="D8" s="241">
        <f>E8*(1-($D$29/100))</f>
        <v>3739.8261572000001</v>
      </c>
      <c r="E8" s="37">
        <v>3816.14914</v>
      </c>
      <c r="F8" s="241">
        <f>E8*(1+($D$29/100))</f>
        <v>3892.4721227999999</v>
      </c>
      <c r="G8" s="54"/>
      <c r="H8" s="55"/>
      <c r="I8" s="55"/>
      <c r="J8" s="66"/>
      <c r="K8" s="36"/>
      <c r="L8" s="66"/>
      <c r="M8" s="36"/>
      <c r="N8" s="36"/>
      <c r="O8" s="35"/>
      <c r="P8" s="35"/>
      <c r="Q8" s="35"/>
      <c r="R8" s="34"/>
      <c r="T8" s="343"/>
      <c r="U8" s="250"/>
      <c r="V8" s="250"/>
      <c r="W8" s="250"/>
      <c r="X8" s="250"/>
      <c r="Y8" s="250"/>
      <c r="Z8" s="250"/>
      <c r="AA8" s="250"/>
      <c r="AB8" s="250"/>
      <c r="AC8" s="250"/>
      <c r="AD8" s="250"/>
      <c r="AE8" s="250"/>
      <c r="AF8" s="250"/>
      <c r="AG8" s="250"/>
      <c r="AH8" s="250"/>
      <c r="AI8" s="250"/>
      <c r="AJ8" s="250"/>
      <c r="AN8" s="174"/>
    </row>
    <row r="9" spans="2:40" ht="24.95" customHeight="1" x14ac:dyDescent="0.2">
      <c r="B9" s="365" t="s">
        <v>163</v>
      </c>
      <c r="C9" s="33"/>
      <c r="D9" s="32" t="s">
        <v>154</v>
      </c>
      <c r="E9" s="32" t="s">
        <v>155</v>
      </c>
      <c r="F9" s="31" t="s">
        <v>156</v>
      </c>
      <c r="G9" s="279" t="s">
        <v>157</v>
      </c>
      <c r="H9" s="279" t="s">
        <v>158</v>
      </c>
      <c r="I9" s="279" t="s">
        <v>159</v>
      </c>
      <c r="J9" s="30" t="s">
        <v>160</v>
      </c>
      <c r="K9" s="30" t="s">
        <v>161</v>
      </c>
      <c r="L9" s="30" t="s">
        <v>162</v>
      </c>
      <c r="M9" s="30">
        <v>7</v>
      </c>
      <c r="N9" s="30">
        <v>8</v>
      </c>
      <c r="O9" s="30">
        <v>9</v>
      </c>
      <c r="P9" s="30">
        <v>10</v>
      </c>
      <c r="Q9" s="30">
        <v>11</v>
      </c>
      <c r="R9" s="29">
        <v>12</v>
      </c>
      <c r="T9" s="344"/>
      <c r="U9" s="174"/>
      <c r="V9" s="251"/>
      <c r="W9" s="113"/>
      <c r="X9" s="113"/>
      <c r="Y9" s="113"/>
      <c r="Z9" s="113"/>
      <c r="AA9" s="250"/>
      <c r="AB9" s="113"/>
      <c r="AC9" s="113"/>
      <c r="AN9" s="174"/>
    </row>
    <row r="10" spans="2:40" ht="24.95" customHeight="1" x14ac:dyDescent="0.2">
      <c r="B10" s="366"/>
      <c r="C10" s="28" t="str">
        <f>C7</f>
        <v>Altura da camada</v>
      </c>
      <c r="D10" s="241">
        <f>E10*(1-($D$29/100))</f>
        <v>397.99122999999997</v>
      </c>
      <c r="E10" s="37">
        <v>406.11349999999999</v>
      </c>
      <c r="F10" s="241">
        <f>E10*(1+($D$29/100))</f>
        <v>414.23577</v>
      </c>
      <c r="G10" s="52"/>
      <c r="H10" s="53"/>
      <c r="I10" s="53"/>
      <c r="J10" s="65"/>
      <c r="K10" s="25"/>
      <c r="L10" s="65"/>
      <c r="M10" s="25"/>
      <c r="N10" s="25"/>
      <c r="O10" s="24"/>
      <c r="P10" s="24"/>
      <c r="Q10" s="24"/>
      <c r="R10" s="23"/>
      <c r="U10" s="174"/>
      <c r="V10" s="251"/>
      <c r="W10" s="113"/>
      <c r="X10" s="113"/>
      <c r="Y10" s="113"/>
      <c r="Z10" s="113"/>
      <c r="AA10" s="250"/>
      <c r="AB10" s="113"/>
      <c r="AC10" s="113"/>
    </row>
    <row r="11" spans="2:40" ht="24.95" customHeight="1" thickBot="1" x14ac:dyDescent="0.25">
      <c r="B11" s="366"/>
      <c r="C11" s="22" t="str">
        <f>C8</f>
        <v>Perimetro</v>
      </c>
      <c r="D11" s="241">
        <f>E11*(1-($D$29/100))</f>
        <v>3763.0708359999999</v>
      </c>
      <c r="E11" s="37">
        <v>3839.8681999999999</v>
      </c>
      <c r="F11" s="241">
        <f>E11*(1+($D$29/100))</f>
        <v>3916.6655639999999</v>
      </c>
      <c r="G11" s="54"/>
      <c r="H11" s="55"/>
      <c r="I11" s="55"/>
      <c r="J11" s="66"/>
      <c r="K11" s="36"/>
      <c r="L11" s="66"/>
      <c r="M11" s="36"/>
      <c r="N11" s="36"/>
      <c r="O11" s="35"/>
      <c r="P11" s="35"/>
      <c r="Q11" s="35"/>
      <c r="R11" s="34"/>
      <c r="T11" s="343"/>
      <c r="U11" s="250"/>
      <c r="V11" s="250"/>
      <c r="W11" s="250"/>
      <c r="X11" s="250"/>
      <c r="Y11" s="250"/>
      <c r="Z11" s="250"/>
      <c r="AA11" s="250"/>
      <c r="AB11" s="67"/>
      <c r="AC11" s="67"/>
      <c r="AD11" s="67"/>
      <c r="AE11" s="67"/>
      <c r="AF11" s="67"/>
      <c r="AG11" s="67"/>
      <c r="AH11" s="67"/>
      <c r="AI11" s="67"/>
      <c r="AN11" s="67"/>
    </row>
    <row r="12" spans="2:40" ht="24.95" customHeight="1" x14ac:dyDescent="0.2">
      <c r="B12" s="365" t="s">
        <v>164</v>
      </c>
      <c r="C12" s="33"/>
      <c r="D12" s="32" t="s">
        <v>154</v>
      </c>
      <c r="E12" s="32" t="s">
        <v>155</v>
      </c>
      <c r="F12" s="31" t="s">
        <v>156</v>
      </c>
      <c r="G12" s="279" t="s">
        <v>157</v>
      </c>
      <c r="H12" s="279" t="s">
        <v>158</v>
      </c>
      <c r="I12" s="279" t="s">
        <v>159</v>
      </c>
      <c r="J12" s="30" t="s">
        <v>160</v>
      </c>
      <c r="K12" s="30" t="s">
        <v>161</v>
      </c>
      <c r="L12" s="30" t="s">
        <v>162</v>
      </c>
      <c r="M12" s="30">
        <v>7</v>
      </c>
      <c r="N12" s="30">
        <v>8</v>
      </c>
      <c r="O12" s="30">
        <v>9</v>
      </c>
      <c r="P12" s="30">
        <v>10</v>
      </c>
      <c r="Q12" s="30">
        <v>11</v>
      </c>
      <c r="R12" s="29">
        <v>12</v>
      </c>
      <c r="T12" s="344"/>
      <c r="U12" s="174"/>
      <c r="V12" s="251"/>
      <c r="W12" s="113"/>
      <c r="X12" s="113"/>
      <c r="AB12" s="175"/>
      <c r="AC12" s="175"/>
      <c r="AD12" s="175"/>
      <c r="AE12" s="175"/>
      <c r="AF12" s="175"/>
      <c r="AG12" s="175"/>
      <c r="AH12" s="175"/>
      <c r="AI12" s="175"/>
      <c r="AN12" s="175"/>
    </row>
    <row r="13" spans="2:40" ht="24.95" customHeight="1" x14ac:dyDescent="0.2">
      <c r="B13" s="366"/>
      <c r="C13" s="28" t="str">
        <f>C10</f>
        <v>Altura da camada</v>
      </c>
      <c r="D13" s="241">
        <f>E13*(1-($D$29/100))</f>
        <v>391.58349999999996</v>
      </c>
      <c r="E13" s="37">
        <v>399.57499999999999</v>
      </c>
      <c r="F13" s="241">
        <f>E13*(1+($D$29/100))</f>
        <v>407.56650000000002</v>
      </c>
      <c r="G13" s="52"/>
      <c r="H13" s="53"/>
      <c r="I13" s="53"/>
      <c r="J13" s="65"/>
      <c r="K13" s="25"/>
      <c r="L13" s="65"/>
      <c r="M13" s="25"/>
      <c r="N13" s="25"/>
      <c r="O13" s="24"/>
      <c r="P13" s="24"/>
      <c r="Q13" s="24"/>
      <c r="R13" s="23"/>
      <c r="U13" s="174"/>
      <c r="V13" s="251"/>
      <c r="W13" s="113"/>
      <c r="X13" s="113"/>
      <c r="Y13" s="113"/>
      <c r="Z13" s="113"/>
      <c r="AA13" s="250"/>
      <c r="AB13" s="113"/>
      <c r="AC13" s="113"/>
      <c r="AN13" s="175"/>
    </row>
    <row r="14" spans="2:40" ht="24.95" customHeight="1" thickBot="1" x14ac:dyDescent="0.25">
      <c r="B14" s="366"/>
      <c r="C14" s="22" t="str">
        <f>C11</f>
        <v>Perimetro</v>
      </c>
      <c r="D14" s="241">
        <f>E14*(1-($D$29/100))</f>
        <v>3786.315505</v>
      </c>
      <c r="E14" s="37">
        <v>3863.58725</v>
      </c>
      <c r="F14" s="241">
        <f>E14*(1+($D$29/100))</f>
        <v>3940.858995</v>
      </c>
      <c r="G14" s="54"/>
      <c r="H14" s="55"/>
      <c r="I14" s="55"/>
      <c r="J14" s="66"/>
      <c r="K14" s="36"/>
      <c r="L14" s="66"/>
      <c r="M14" s="36"/>
      <c r="N14" s="36"/>
      <c r="O14" s="35"/>
      <c r="P14" s="35"/>
      <c r="Q14" s="35"/>
      <c r="R14" s="34"/>
      <c r="T14" s="343"/>
      <c r="U14" s="250"/>
      <c r="V14" s="250"/>
      <c r="W14" s="250"/>
      <c r="X14" s="250"/>
      <c r="Y14" s="250"/>
      <c r="Z14" s="250"/>
      <c r="AA14" s="250"/>
      <c r="AB14" s="250"/>
      <c r="AN14" s="175"/>
    </row>
    <row r="15" spans="2:40" ht="24.95" customHeight="1" x14ac:dyDescent="0.2">
      <c r="B15" s="365" t="s">
        <v>165</v>
      </c>
      <c r="C15" s="33"/>
      <c r="D15" s="32" t="s">
        <v>154</v>
      </c>
      <c r="E15" s="32" t="s">
        <v>155</v>
      </c>
      <c r="F15" s="31" t="s">
        <v>156</v>
      </c>
      <c r="G15" s="279" t="s">
        <v>157</v>
      </c>
      <c r="H15" s="279" t="s">
        <v>158</v>
      </c>
      <c r="I15" s="279" t="s">
        <v>159</v>
      </c>
      <c r="J15" s="30" t="s">
        <v>160</v>
      </c>
      <c r="K15" s="30" t="s">
        <v>161</v>
      </c>
      <c r="L15" s="30" t="s">
        <v>162</v>
      </c>
      <c r="M15" s="30">
        <v>7</v>
      </c>
      <c r="N15" s="30">
        <v>8</v>
      </c>
      <c r="O15" s="30">
        <v>9</v>
      </c>
      <c r="P15" s="30">
        <v>10</v>
      </c>
      <c r="Q15" s="30">
        <v>11</v>
      </c>
      <c r="R15" s="29">
        <v>12</v>
      </c>
      <c r="T15" s="344"/>
      <c r="U15" s="113"/>
      <c r="V15" s="113"/>
      <c r="W15" s="250"/>
      <c r="X15" s="113"/>
      <c r="Y15" s="113"/>
      <c r="AN15" s="175"/>
    </row>
    <row r="16" spans="2:40" ht="24.95" customHeight="1" x14ac:dyDescent="0.2">
      <c r="B16" s="366"/>
      <c r="C16" s="28" t="str">
        <f>C13</f>
        <v>Altura da camada</v>
      </c>
      <c r="D16" s="241">
        <f>E16*(1-($D$29/100))</f>
        <v>385.88773999999995</v>
      </c>
      <c r="E16" s="37">
        <v>393.76299999999998</v>
      </c>
      <c r="F16" s="241">
        <f>E16*(1+($D$29/100))</f>
        <v>401.63826</v>
      </c>
      <c r="G16" s="52"/>
      <c r="H16" s="53"/>
      <c r="I16" s="53"/>
      <c r="J16" s="65"/>
      <c r="K16" s="25"/>
      <c r="L16" s="65"/>
      <c r="M16" s="25"/>
      <c r="N16" s="25"/>
      <c r="O16" s="24"/>
      <c r="P16" s="24"/>
      <c r="Q16" s="24"/>
      <c r="R16" s="23"/>
      <c r="U16" s="174"/>
      <c r="V16" s="251"/>
      <c r="W16" s="113"/>
      <c r="X16" s="113"/>
      <c r="Y16" s="113"/>
      <c r="Z16" s="113"/>
      <c r="AA16" s="250"/>
      <c r="AB16" s="113"/>
      <c r="AC16" s="113"/>
    </row>
    <row r="17" spans="2:29" ht="24.95" customHeight="1" thickBot="1" x14ac:dyDescent="0.25">
      <c r="B17" s="366"/>
      <c r="C17" s="22" t="str">
        <f>C14</f>
        <v>Perimetro</v>
      </c>
      <c r="D17" s="241">
        <f>E17*(1-($D$29/100))</f>
        <v>3809.5601837999998</v>
      </c>
      <c r="E17" s="37">
        <v>3887.3063099999999</v>
      </c>
      <c r="F17" s="241">
        <f>E17*(1+($D$29/100))</f>
        <v>3965.0524362000001</v>
      </c>
      <c r="G17" s="54"/>
      <c r="H17" s="55"/>
      <c r="I17" s="55"/>
      <c r="J17" s="66"/>
      <c r="K17" s="36"/>
      <c r="L17" s="66"/>
      <c r="M17" s="36"/>
      <c r="N17" s="36"/>
      <c r="O17" s="35"/>
      <c r="P17" s="35"/>
      <c r="Q17" s="35"/>
      <c r="R17" s="34"/>
      <c r="T17" s="343"/>
      <c r="U17" s="250"/>
      <c r="V17" s="250"/>
      <c r="W17" s="250"/>
      <c r="X17" s="113"/>
      <c r="Y17" s="113"/>
      <c r="Z17" s="113"/>
      <c r="AA17" s="250"/>
      <c r="AB17" s="113"/>
      <c r="AC17" s="113"/>
    </row>
    <row r="18" spans="2:29" ht="24.95" customHeight="1" x14ac:dyDescent="0.2">
      <c r="B18" s="365" t="s">
        <v>166</v>
      </c>
      <c r="C18" s="33"/>
      <c r="D18" s="32" t="s">
        <v>154</v>
      </c>
      <c r="E18" s="32" t="s">
        <v>155</v>
      </c>
      <c r="F18" s="31" t="s">
        <v>156</v>
      </c>
      <c r="G18" s="279"/>
      <c r="H18" s="279"/>
      <c r="I18" s="279"/>
      <c r="J18" s="30">
        <v>4</v>
      </c>
      <c r="K18" s="30">
        <v>5</v>
      </c>
      <c r="L18" s="30">
        <v>6</v>
      </c>
      <c r="M18" s="30">
        <v>7</v>
      </c>
      <c r="N18" s="30">
        <v>8</v>
      </c>
      <c r="O18" s="30">
        <v>9</v>
      </c>
      <c r="P18" s="30">
        <v>10</v>
      </c>
      <c r="Q18" s="30">
        <v>11</v>
      </c>
      <c r="R18" s="29">
        <v>12</v>
      </c>
      <c r="T18" s="344"/>
      <c r="U18" s="174"/>
      <c r="V18" s="251"/>
      <c r="W18" s="113"/>
      <c r="X18" s="113"/>
      <c r="Y18" s="113"/>
      <c r="Z18" s="113"/>
      <c r="AA18" s="250"/>
      <c r="AB18" s="113"/>
      <c r="AC18" s="113"/>
    </row>
    <row r="19" spans="2:29" ht="24.95" customHeight="1" x14ac:dyDescent="0.2">
      <c r="B19" s="366"/>
      <c r="C19" s="28" t="str">
        <f>C16</f>
        <v>Altura da camada</v>
      </c>
      <c r="D19" s="241">
        <f>E19*(1-($D$29/100))</f>
        <v>0</v>
      </c>
      <c r="E19" s="37"/>
      <c r="F19" s="241">
        <f>E19*(1+($D$29/100))</f>
        <v>0</v>
      </c>
      <c r="G19" s="52"/>
      <c r="H19" s="53"/>
      <c r="I19" s="53"/>
      <c r="J19" s="65"/>
      <c r="K19" s="25"/>
      <c r="L19" s="65"/>
      <c r="M19" s="25"/>
      <c r="N19" s="25"/>
      <c r="O19" s="24"/>
      <c r="P19" s="24"/>
      <c r="Q19" s="24"/>
      <c r="R19" s="23"/>
      <c r="U19" s="174"/>
      <c r="V19" s="251"/>
      <c r="W19" s="113"/>
      <c r="X19" s="113"/>
      <c r="Y19" s="113"/>
      <c r="Z19" s="113"/>
      <c r="AA19" s="250"/>
      <c r="AB19" s="113"/>
      <c r="AC19" s="113"/>
    </row>
    <row r="20" spans="2:29" ht="24.95" customHeight="1" thickBot="1" x14ac:dyDescent="0.25">
      <c r="B20" s="366"/>
      <c r="C20" s="22" t="str">
        <f>C17</f>
        <v>Perimetro</v>
      </c>
      <c r="D20" s="241">
        <f>E20*(1-($D$29/100))</f>
        <v>0</v>
      </c>
      <c r="E20" s="37"/>
      <c r="F20" s="241">
        <f>E20*(1+($D$29/100))</f>
        <v>0</v>
      </c>
      <c r="G20" s="54"/>
      <c r="H20" s="55"/>
      <c r="I20" s="55"/>
      <c r="J20" s="66"/>
      <c r="K20" s="36"/>
      <c r="L20" s="66"/>
      <c r="M20" s="36"/>
      <c r="N20" s="36"/>
      <c r="O20" s="35"/>
      <c r="P20" s="35"/>
      <c r="Q20" s="35"/>
      <c r="R20" s="34"/>
      <c r="T20" s="343"/>
      <c r="U20" s="250"/>
      <c r="V20" s="250"/>
      <c r="W20" s="250"/>
      <c r="X20" s="250"/>
      <c r="Y20" s="113"/>
      <c r="Z20" s="113"/>
      <c r="AA20" s="250"/>
      <c r="AB20" s="113"/>
      <c r="AC20" s="113"/>
    </row>
    <row r="21" spans="2:29" ht="24.95" customHeight="1" x14ac:dyDescent="0.2">
      <c r="B21" s="365" t="s">
        <v>167</v>
      </c>
      <c r="C21" s="33"/>
      <c r="D21" s="32" t="s">
        <v>154</v>
      </c>
      <c r="E21" s="32" t="s">
        <v>155</v>
      </c>
      <c r="F21" s="31" t="s">
        <v>156</v>
      </c>
      <c r="G21" s="279"/>
      <c r="H21" s="279"/>
      <c r="I21" s="279"/>
      <c r="J21" s="30">
        <v>4</v>
      </c>
      <c r="K21" s="30">
        <v>5</v>
      </c>
      <c r="L21" s="30">
        <v>6</v>
      </c>
      <c r="M21" s="30">
        <v>7</v>
      </c>
      <c r="N21" s="30">
        <v>8</v>
      </c>
      <c r="O21" s="30">
        <v>9</v>
      </c>
      <c r="P21" s="30">
        <v>10</v>
      </c>
      <c r="Q21" s="30">
        <v>11</v>
      </c>
      <c r="R21" s="29">
        <v>12</v>
      </c>
      <c r="T21" s="344"/>
      <c r="U21" s="174"/>
      <c r="V21" s="251"/>
      <c r="W21" s="113"/>
      <c r="X21" s="113"/>
      <c r="Y21" s="113"/>
      <c r="Z21" s="113"/>
      <c r="AA21" s="250"/>
      <c r="AB21" s="113"/>
      <c r="AC21" s="113"/>
    </row>
    <row r="22" spans="2:29" ht="24.95" customHeight="1" x14ac:dyDescent="0.2">
      <c r="B22" s="366"/>
      <c r="C22" s="28" t="str">
        <f>C19</f>
        <v>Altura da camada</v>
      </c>
      <c r="D22" s="241">
        <f>E22*(1-($D$29/100))</f>
        <v>0</v>
      </c>
      <c r="E22" s="37"/>
      <c r="F22" s="241">
        <f>E22*(1+($D$29/100))</f>
        <v>0</v>
      </c>
      <c r="G22" s="27"/>
      <c r="H22" s="26"/>
      <c r="I22" s="26"/>
      <c r="J22" s="65"/>
      <c r="K22" s="25"/>
      <c r="L22" s="25"/>
      <c r="M22" s="25"/>
      <c r="N22" s="25"/>
      <c r="O22" s="24"/>
      <c r="P22" s="24"/>
      <c r="Q22" s="24"/>
      <c r="R22" s="23"/>
      <c r="T22" s="344"/>
      <c r="U22" s="250"/>
      <c r="V22" s="250"/>
      <c r="W22" s="250"/>
      <c r="X22" s="250"/>
      <c r="Y22" s="113"/>
      <c r="Z22" s="113"/>
      <c r="AA22" s="250"/>
      <c r="AB22" s="113"/>
      <c r="AC22" s="113"/>
    </row>
    <row r="23" spans="2:29" ht="24.95" customHeight="1" thickBot="1" x14ac:dyDescent="0.25">
      <c r="B23" s="366"/>
      <c r="C23" s="22" t="str">
        <f>C20</f>
        <v>Perimetro</v>
      </c>
      <c r="D23" s="241">
        <f>E23*(1-($D$29/100))</f>
        <v>0</v>
      </c>
      <c r="E23" s="37"/>
      <c r="F23" s="241">
        <f>E23*(1+($D$29/100))</f>
        <v>0</v>
      </c>
      <c r="G23" s="21"/>
      <c r="H23" s="20"/>
      <c r="I23" s="20"/>
      <c r="J23" s="21"/>
      <c r="K23" s="20"/>
      <c r="L23" s="20"/>
      <c r="M23" s="19"/>
      <c r="N23" s="19"/>
      <c r="O23" s="18"/>
      <c r="P23" s="18"/>
      <c r="Q23" s="18"/>
      <c r="R23" s="17"/>
      <c r="T23" s="344"/>
      <c r="U23" s="174"/>
      <c r="V23" s="251"/>
      <c r="W23" s="113"/>
      <c r="X23" s="113"/>
      <c r="Y23" s="113"/>
      <c r="Z23" s="113"/>
      <c r="AA23" s="250"/>
      <c r="AB23" s="113"/>
      <c r="AC23" s="113"/>
    </row>
    <row r="24" spans="2:29" ht="24.95" customHeight="1" x14ac:dyDescent="0.2">
      <c r="B24" s="365" t="s">
        <v>168</v>
      </c>
      <c r="C24" s="33"/>
      <c r="D24" s="32" t="s">
        <v>154</v>
      </c>
      <c r="E24" s="32" t="s">
        <v>155</v>
      </c>
      <c r="F24" s="31" t="s">
        <v>156</v>
      </c>
      <c r="G24" s="279"/>
      <c r="H24" s="279"/>
      <c r="I24" s="279"/>
      <c r="J24" s="30">
        <v>4</v>
      </c>
      <c r="K24" s="30">
        <v>5</v>
      </c>
      <c r="L24" s="30">
        <v>6</v>
      </c>
      <c r="M24" s="30">
        <v>7</v>
      </c>
      <c r="N24" s="30">
        <v>8</v>
      </c>
      <c r="O24" s="30">
        <v>9</v>
      </c>
      <c r="P24" s="30">
        <v>10</v>
      </c>
      <c r="Q24" s="30">
        <v>11</v>
      </c>
      <c r="R24" s="29">
        <v>12</v>
      </c>
      <c r="U24" s="174"/>
      <c r="V24" s="251"/>
      <c r="W24" s="113"/>
      <c r="X24" s="113"/>
      <c r="Y24" s="113"/>
      <c r="Z24" s="113"/>
      <c r="AA24" s="250"/>
      <c r="AB24" s="113"/>
      <c r="AC24" s="113"/>
    </row>
    <row r="25" spans="2:29" ht="24.95" customHeight="1" x14ac:dyDescent="0.2">
      <c r="B25" s="366"/>
      <c r="C25" s="28" t="str">
        <f>C22</f>
        <v>Altura da camada</v>
      </c>
      <c r="D25" s="241">
        <f>E25*(1-($D$29/100))</f>
        <v>0</v>
      </c>
      <c r="E25" s="37"/>
      <c r="F25" s="241">
        <f>E25*(1+($D$29/100))</f>
        <v>0</v>
      </c>
      <c r="G25" s="27"/>
      <c r="H25" s="26"/>
      <c r="I25" s="26"/>
      <c r="J25" s="65"/>
      <c r="K25" s="25"/>
      <c r="L25" s="25"/>
      <c r="M25" s="25"/>
      <c r="N25" s="25"/>
      <c r="O25" s="24"/>
      <c r="P25" s="24"/>
      <c r="Q25" s="24"/>
      <c r="R25" s="23"/>
      <c r="T25" s="343"/>
      <c r="U25" s="250"/>
      <c r="V25" s="250"/>
      <c r="W25" s="250"/>
      <c r="X25" s="250"/>
      <c r="Y25" s="250"/>
      <c r="Z25" s="113"/>
      <c r="AA25" s="250"/>
      <c r="AB25" s="113"/>
      <c r="AC25" s="113"/>
    </row>
    <row r="26" spans="2:29" ht="24.95" customHeight="1" thickBot="1" x14ac:dyDescent="0.25">
      <c r="B26" s="366"/>
      <c r="C26" s="22" t="str">
        <f>C23</f>
        <v>Perimetro</v>
      </c>
      <c r="D26" s="241">
        <f>E26*(1-($D$29/100))</f>
        <v>0</v>
      </c>
      <c r="E26" s="37"/>
      <c r="F26" s="241">
        <f>E26*(1+($D$29/100))</f>
        <v>0</v>
      </c>
      <c r="G26" s="21"/>
      <c r="H26" s="20"/>
      <c r="I26" s="20"/>
      <c r="J26" s="21"/>
      <c r="K26" s="20"/>
      <c r="L26" s="20"/>
      <c r="M26" s="19"/>
      <c r="N26" s="19"/>
      <c r="O26" s="18"/>
      <c r="P26" s="18"/>
      <c r="Q26" s="18"/>
      <c r="R26" s="17"/>
      <c r="T26" s="344"/>
      <c r="U26" s="174"/>
      <c r="V26" s="251"/>
      <c r="W26" s="113"/>
      <c r="X26" s="113"/>
      <c r="Y26" s="113"/>
      <c r="Z26" s="113"/>
      <c r="AA26" s="250"/>
      <c r="AB26" s="113"/>
      <c r="AC26" s="113"/>
    </row>
    <row r="27" spans="2:29" ht="24.95" customHeight="1" thickBot="1" x14ac:dyDescent="0.3">
      <c r="B27" s="367" t="s">
        <v>169</v>
      </c>
      <c r="C27" s="324"/>
      <c r="D27" s="16">
        <f ca="1">TODAY()</f>
        <v>44918</v>
      </c>
      <c r="E27" s="368" t="s">
        <v>170</v>
      </c>
      <c r="F27" s="352"/>
      <c r="G27" s="15"/>
      <c r="H27" s="14"/>
      <c r="I27" s="14"/>
      <c r="J27" s="14"/>
      <c r="K27" s="14"/>
      <c r="L27" s="14"/>
      <c r="M27" s="13"/>
      <c r="N27" s="13"/>
      <c r="O27" s="13"/>
      <c r="P27" s="13"/>
      <c r="Q27" s="13"/>
      <c r="R27" s="12"/>
      <c r="U27" s="174"/>
      <c r="V27" s="251"/>
      <c r="W27" s="113"/>
      <c r="X27" s="113"/>
      <c r="Y27" s="113"/>
      <c r="Z27" s="113"/>
      <c r="AA27" s="250"/>
      <c r="AB27" s="113"/>
      <c r="AC27" s="113"/>
    </row>
    <row r="28" spans="2:29" ht="15.75" customHeight="1" thickBot="1" x14ac:dyDescent="0.25">
      <c r="T28" s="343"/>
      <c r="U28" s="250"/>
      <c r="V28" s="250"/>
      <c r="W28" s="250"/>
      <c r="X28" s="250"/>
      <c r="Y28" s="113"/>
      <c r="Z28" s="113"/>
      <c r="AA28" s="250"/>
      <c r="AB28" s="113"/>
      <c r="AC28" s="113"/>
    </row>
    <row r="29" spans="2:29" ht="17.25" customHeight="1" thickBot="1" x14ac:dyDescent="0.3">
      <c r="B29" s="361" t="s">
        <v>145</v>
      </c>
      <c r="C29" s="324"/>
      <c r="D29" s="247">
        <v>2</v>
      </c>
      <c r="E29" s="247" t="s">
        <v>146</v>
      </c>
      <c r="F29" s="248"/>
      <c r="T29" s="344"/>
      <c r="U29" s="174"/>
      <c r="V29" s="251"/>
      <c r="W29" s="113"/>
      <c r="X29" s="113"/>
      <c r="Y29" s="113"/>
      <c r="Z29" s="113"/>
      <c r="AA29" s="250"/>
      <c r="AB29" s="113"/>
      <c r="AC29" s="113"/>
    </row>
    <row r="30" spans="2:29" ht="16.5" customHeight="1" x14ac:dyDescent="0.2">
      <c r="U30" s="174"/>
      <c r="V30" s="251"/>
      <c r="W30" s="113"/>
      <c r="X30" s="113"/>
      <c r="Y30" s="113"/>
      <c r="Z30" s="113"/>
      <c r="AA30" s="250"/>
      <c r="AB30" s="113"/>
      <c r="AC30" s="113"/>
    </row>
    <row r="31" spans="2:29" ht="15" customHeight="1" x14ac:dyDescent="0.2">
      <c r="T31" s="343"/>
      <c r="U31" s="250"/>
      <c r="V31" s="250"/>
    </row>
    <row r="32" spans="2:29" ht="16.5" customHeight="1" x14ac:dyDescent="0.2">
      <c r="T32" s="344"/>
      <c r="U32" s="174"/>
      <c r="V32" s="251"/>
      <c r="W32" s="113"/>
      <c r="X32" s="113"/>
      <c r="Y32" s="113"/>
      <c r="Z32" s="113"/>
      <c r="AA32" s="250"/>
      <c r="AB32" s="113"/>
      <c r="AC32" s="113"/>
    </row>
    <row r="33" spans="20:32" ht="16.5" customHeight="1" x14ac:dyDescent="0.2">
      <c r="U33" s="174"/>
      <c r="V33" s="251"/>
      <c r="W33" s="113"/>
      <c r="X33" s="113"/>
      <c r="Y33" s="113"/>
      <c r="Z33" s="113"/>
      <c r="AA33" s="250"/>
      <c r="AB33" s="113"/>
      <c r="AC33" s="113"/>
    </row>
    <row r="34" spans="20:32" ht="15" customHeight="1" x14ac:dyDescent="0.2">
      <c r="T34" s="343"/>
      <c r="U34" s="250"/>
      <c r="V34" s="250"/>
      <c r="W34" s="250"/>
      <c r="X34" s="250"/>
      <c r="Y34" s="250"/>
      <c r="Z34" s="250"/>
      <c r="AA34" s="250"/>
      <c r="AB34" s="250"/>
      <c r="AC34" s="113"/>
    </row>
    <row r="35" spans="20:32" ht="16.5" customHeight="1" x14ac:dyDescent="0.2">
      <c r="T35" s="344"/>
      <c r="U35" s="174"/>
      <c r="V35" s="251"/>
      <c r="W35" s="113"/>
      <c r="X35" s="113"/>
      <c r="Y35" s="113"/>
      <c r="Z35" s="113"/>
      <c r="AA35" s="250"/>
      <c r="AB35" s="113"/>
      <c r="AC35" s="113"/>
    </row>
    <row r="36" spans="20:32" ht="15" customHeight="1" x14ac:dyDescent="0.2">
      <c r="T36" s="344"/>
      <c r="U36" s="250"/>
      <c r="V36" s="250"/>
      <c r="W36" s="250"/>
      <c r="X36" s="250"/>
      <c r="Y36" s="250"/>
      <c r="Z36" s="250"/>
      <c r="AA36" s="250"/>
      <c r="AB36" s="250"/>
      <c r="AC36" s="250"/>
      <c r="AD36" s="250"/>
      <c r="AE36" s="250"/>
      <c r="AF36" s="250"/>
    </row>
    <row r="37" spans="20:32" ht="16.5" customHeight="1" x14ac:dyDescent="0.2">
      <c r="T37" s="344"/>
      <c r="U37" s="174"/>
      <c r="V37" s="251"/>
      <c r="W37" s="113"/>
      <c r="X37" s="113"/>
      <c r="Y37" s="113"/>
      <c r="Z37" s="113"/>
      <c r="AA37" s="250"/>
      <c r="AB37" s="113"/>
      <c r="AC37" s="113"/>
    </row>
    <row r="38" spans="20:32" ht="16.5" customHeight="1" x14ac:dyDescent="0.2">
      <c r="U38" s="174"/>
      <c r="V38" s="251"/>
      <c r="W38" s="113"/>
      <c r="X38" s="113"/>
      <c r="Y38" s="113"/>
      <c r="Z38" s="113"/>
      <c r="AA38" s="250"/>
      <c r="AB38" s="113"/>
      <c r="AC38" s="113"/>
    </row>
    <row r="39" spans="20:32" ht="15" customHeight="1" x14ac:dyDescent="0.2">
      <c r="T39" s="343"/>
      <c r="U39" s="250"/>
      <c r="V39" s="250"/>
      <c r="W39" s="113"/>
      <c r="X39" s="113"/>
      <c r="Y39" s="113"/>
      <c r="Z39" s="113"/>
      <c r="AA39" s="250"/>
      <c r="AB39" s="113"/>
      <c r="AC39" s="113"/>
    </row>
    <row r="40" spans="20:32" ht="16.5" customHeight="1" x14ac:dyDescent="0.2">
      <c r="T40" s="344"/>
      <c r="U40" s="174"/>
      <c r="V40" s="251"/>
      <c r="W40" s="113"/>
      <c r="X40" s="113"/>
      <c r="Y40" s="113"/>
      <c r="Z40" s="113"/>
      <c r="AA40" s="250"/>
      <c r="AB40" s="113"/>
      <c r="AC40" s="113"/>
    </row>
    <row r="41" spans="20:32" ht="16.5" customHeight="1" x14ac:dyDescent="0.2">
      <c r="U41" s="174"/>
      <c r="V41" s="251"/>
      <c r="W41" s="113"/>
      <c r="X41" s="113"/>
      <c r="Y41" s="113"/>
      <c r="Z41" s="113"/>
      <c r="AA41" s="250"/>
      <c r="AB41" s="113"/>
      <c r="AC41" s="113"/>
    </row>
    <row r="42" spans="20:32" ht="15" customHeight="1" x14ac:dyDescent="0.2">
      <c r="T42" s="343"/>
      <c r="U42" s="250"/>
      <c r="V42" s="250"/>
      <c r="W42" s="250"/>
      <c r="X42" s="250"/>
      <c r="Y42" s="250"/>
      <c r="Z42" s="250"/>
      <c r="AA42" s="250"/>
      <c r="AB42" s="113"/>
      <c r="AC42" s="113"/>
    </row>
    <row r="43" spans="20:32" ht="16.5" customHeight="1" x14ac:dyDescent="0.2">
      <c r="T43" s="344"/>
      <c r="U43" s="174"/>
      <c r="V43" s="251"/>
      <c r="W43" s="113"/>
      <c r="X43" s="113"/>
      <c r="Y43" s="113"/>
      <c r="Z43" s="113"/>
      <c r="AA43" s="250"/>
      <c r="AB43" s="113"/>
      <c r="AC43" s="113"/>
    </row>
    <row r="44" spans="20:32" ht="15" customHeight="1" x14ac:dyDescent="0.2">
      <c r="X44" s="113"/>
      <c r="Y44" s="113"/>
      <c r="Z44" s="113"/>
      <c r="AA44" s="250"/>
      <c r="AB44" s="113"/>
      <c r="AC44" s="113"/>
    </row>
    <row r="45" spans="20:32" ht="15" customHeight="1" x14ac:dyDescent="0.2">
      <c r="T45" s="343"/>
      <c r="U45" s="250"/>
      <c r="V45" s="250"/>
      <c r="W45" s="250"/>
      <c r="X45" s="113"/>
      <c r="Y45" s="113"/>
      <c r="Z45" s="113"/>
      <c r="AA45" s="250"/>
      <c r="AB45" s="113"/>
      <c r="AC45" s="113"/>
    </row>
    <row r="46" spans="20:32" ht="16.5" customHeight="1" x14ac:dyDescent="0.2">
      <c r="T46" s="344"/>
      <c r="U46" s="174"/>
      <c r="V46" s="251"/>
      <c r="W46" s="113"/>
      <c r="X46" s="113"/>
      <c r="Y46" s="113"/>
      <c r="Z46" s="113"/>
      <c r="AA46" s="250"/>
      <c r="AB46" s="113"/>
      <c r="AC46" s="113"/>
    </row>
    <row r="47" spans="20:32" ht="16.5" customHeight="1" x14ac:dyDescent="0.2">
      <c r="U47" s="174"/>
      <c r="V47" s="251"/>
      <c r="W47" s="113"/>
      <c r="X47" s="113"/>
      <c r="Y47" s="113"/>
      <c r="Z47" s="113"/>
      <c r="AA47" s="250"/>
      <c r="AB47" s="113"/>
      <c r="AC47" s="113"/>
    </row>
    <row r="48" spans="20:32" ht="15" customHeight="1" x14ac:dyDescent="0.2">
      <c r="T48" s="343"/>
      <c r="U48" s="252"/>
      <c r="V48" s="252"/>
      <c r="W48" s="252"/>
      <c r="X48" s="113"/>
      <c r="Y48" s="113"/>
      <c r="Z48" s="113"/>
      <c r="AA48" s="250"/>
      <c r="AB48" s="113"/>
      <c r="AC48" s="113"/>
    </row>
    <row r="49" spans="20:29" ht="15" customHeight="1" x14ac:dyDescent="0.2">
      <c r="T49" s="344"/>
      <c r="U49" s="252"/>
      <c r="V49" s="252"/>
      <c r="W49" s="252"/>
      <c r="X49" s="113"/>
      <c r="Y49" s="113"/>
      <c r="Z49" s="113"/>
      <c r="AA49" s="250"/>
      <c r="AB49" s="113"/>
      <c r="AC49" s="113"/>
    </row>
    <row r="50" spans="20:29" ht="15" customHeight="1" x14ac:dyDescent="0.2">
      <c r="T50" s="344"/>
      <c r="U50" s="252"/>
      <c r="V50" s="113"/>
      <c r="W50" s="252"/>
      <c r="X50" s="113"/>
      <c r="Y50" s="113"/>
      <c r="Z50" s="113"/>
      <c r="AA50" s="250"/>
      <c r="AB50" s="113"/>
      <c r="AC50" s="113"/>
    </row>
    <row r="51" spans="20:29" ht="15" customHeight="1" x14ac:dyDescent="0.2">
      <c r="T51" s="344"/>
      <c r="U51" s="252"/>
      <c r="V51" s="252"/>
      <c r="W51" s="252"/>
      <c r="X51" s="113"/>
      <c r="Y51" s="113"/>
      <c r="Z51" s="113"/>
      <c r="AA51" s="250"/>
      <c r="AB51" s="113"/>
      <c r="AC51" s="113"/>
    </row>
    <row r="52" spans="20:29" ht="15" customHeight="1" x14ac:dyDescent="0.2">
      <c r="T52" s="344"/>
      <c r="U52" s="113"/>
      <c r="V52" s="113"/>
      <c r="W52" s="113"/>
      <c r="X52" s="113"/>
      <c r="Y52" s="113"/>
      <c r="Z52" s="113"/>
      <c r="AA52" s="250"/>
      <c r="AB52" s="113"/>
      <c r="AC52" s="113"/>
    </row>
    <row r="53" spans="20:29" ht="15" customHeight="1" x14ac:dyDescent="0.2">
      <c r="T53" s="344"/>
      <c r="U53" s="252"/>
      <c r="V53" s="252"/>
      <c r="W53" s="252"/>
      <c r="X53" s="113"/>
      <c r="Y53" s="113"/>
      <c r="Z53" s="113"/>
      <c r="AA53" s="250"/>
      <c r="AB53" s="113"/>
      <c r="AC53" s="113"/>
    </row>
    <row r="54" spans="20:29" ht="15" customHeight="1" x14ac:dyDescent="0.2">
      <c r="U54" s="252"/>
      <c r="V54" s="252"/>
      <c r="W54" s="252"/>
      <c r="X54" s="113"/>
      <c r="Y54" s="113"/>
      <c r="Z54" s="113"/>
      <c r="AA54" s="250"/>
      <c r="AB54" s="113"/>
      <c r="AC54" s="113"/>
    </row>
    <row r="55" spans="20:29" ht="15" customHeight="1" x14ac:dyDescent="0.2">
      <c r="T55" s="343"/>
      <c r="U55" s="113"/>
      <c r="V55" s="252"/>
      <c r="W55" s="114"/>
      <c r="X55" s="109"/>
      <c r="Y55" s="109"/>
      <c r="Z55" s="109"/>
      <c r="AA55" s="250"/>
      <c r="AB55" s="113"/>
      <c r="AC55" s="113"/>
    </row>
    <row r="56" spans="20:29" ht="15" customHeight="1" x14ac:dyDescent="0.2">
      <c r="T56" s="344"/>
      <c r="U56" s="252"/>
      <c r="V56" s="252"/>
      <c r="W56" s="252"/>
      <c r="X56" s="113"/>
      <c r="Y56" s="113"/>
      <c r="Z56" s="113"/>
      <c r="AA56" s="250"/>
      <c r="AB56" s="113"/>
      <c r="AC56" s="113"/>
    </row>
    <row r="57" spans="20:29" ht="15" customHeight="1" x14ac:dyDescent="0.2">
      <c r="U57" s="252"/>
      <c r="V57" s="252"/>
      <c r="W57" s="252"/>
      <c r="X57" s="113"/>
      <c r="Y57" s="113"/>
      <c r="Z57" s="113"/>
      <c r="AA57" s="250"/>
      <c r="AB57" s="113"/>
      <c r="AC57" s="113"/>
    </row>
    <row r="58" spans="20:29" ht="15" customHeight="1" x14ac:dyDescent="0.2">
      <c r="T58" s="343"/>
      <c r="U58" s="250"/>
      <c r="V58" s="252"/>
      <c r="W58" s="252"/>
      <c r="X58" s="113"/>
      <c r="Y58" s="113"/>
      <c r="Z58" s="113"/>
      <c r="AA58" s="250"/>
      <c r="AB58" s="113"/>
      <c r="AC58" s="113"/>
    </row>
    <row r="59" spans="20:29" ht="15" customHeight="1" x14ac:dyDescent="0.2">
      <c r="T59" s="344"/>
      <c r="U59" s="252"/>
      <c r="V59" s="252"/>
      <c r="W59" s="252"/>
      <c r="X59" s="113"/>
      <c r="Y59" s="113"/>
      <c r="Z59" s="113"/>
      <c r="AA59" s="250"/>
      <c r="AB59" s="113"/>
      <c r="AC59" s="113"/>
    </row>
    <row r="60" spans="20:29" ht="15" customHeight="1" x14ac:dyDescent="0.2">
      <c r="U60" s="252"/>
      <c r="V60" s="252"/>
      <c r="W60" s="252"/>
      <c r="X60" s="113"/>
      <c r="Y60" s="113"/>
      <c r="Z60" s="113"/>
      <c r="AA60" s="250"/>
      <c r="AB60" s="113"/>
      <c r="AC60" s="113"/>
    </row>
    <row r="61" spans="20:29" ht="15" customHeight="1" x14ac:dyDescent="0.2">
      <c r="T61" s="343"/>
      <c r="Y61" s="113"/>
      <c r="Z61" s="113"/>
      <c r="AA61" s="250"/>
      <c r="AB61" s="113"/>
      <c r="AC61" s="113"/>
    </row>
    <row r="62" spans="20:29" ht="15" customHeight="1" x14ac:dyDescent="0.2">
      <c r="T62" s="344"/>
      <c r="U62" s="252"/>
      <c r="V62" s="252"/>
      <c r="W62" s="252"/>
      <c r="X62" s="113"/>
      <c r="Y62" s="113"/>
      <c r="Z62" s="113"/>
      <c r="AA62" s="250"/>
      <c r="AB62" s="113"/>
      <c r="AC62" s="113"/>
    </row>
    <row r="63" spans="20:29" ht="15" customHeight="1" x14ac:dyDescent="0.2">
      <c r="U63" s="252"/>
      <c r="V63" s="252"/>
      <c r="W63" s="252"/>
      <c r="X63" s="113"/>
      <c r="Y63" s="113"/>
      <c r="Z63" s="113"/>
      <c r="AA63" s="250"/>
      <c r="AB63" s="113"/>
      <c r="AC63" s="113"/>
    </row>
    <row r="64" spans="20:29" ht="15" customHeight="1" x14ac:dyDescent="0.2">
      <c r="T64" s="343"/>
      <c r="U64" s="250"/>
      <c r="V64" s="250"/>
      <c r="Y64" s="113"/>
      <c r="Z64" s="113"/>
      <c r="AA64" s="250"/>
      <c r="AB64" s="113"/>
      <c r="AC64" s="113"/>
    </row>
    <row r="65" spans="20:37" ht="16.5" customHeight="1" x14ac:dyDescent="0.2">
      <c r="T65" s="344"/>
      <c r="U65" s="174"/>
      <c r="V65" s="251"/>
      <c r="Y65" s="113"/>
      <c r="Z65" s="113"/>
      <c r="AA65" s="250"/>
      <c r="AB65" s="113"/>
      <c r="AC65" s="113"/>
    </row>
    <row r="66" spans="20:37" ht="16.5" customHeight="1" x14ac:dyDescent="0.2">
      <c r="T66" s="344"/>
      <c r="U66" s="174"/>
      <c r="V66" s="174"/>
    </row>
    <row r="67" spans="20:37" ht="15" customHeight="1" x14ac:dyDescent="0.2">
      <c r="T67" s="344"/>
      <c r="AA67" s="250"/>
      <c r="AB67" s="250"/>
    </row>
    <row r="68" spans="20:37" ht="16.5" customHeight="1" x14ac:dyDescent="0.2">
      <c r="T68" s="344"/>
      <c r="X68" s="174"/>
      <c r="AA68" s="250"/>
      <c r="AB68" s="250"/>
      <c r="AC68" s="174"/>
      <c r="AD68" s="174"/>
      <c r="AE68" s="174"/>
      <c r="AF68" s="174"/>
      <c r="AG68" s="174"/>
      <c r="AH68" s="174"/>
      <c r="AI68" s="174"/>
      <c r="AJ68" s="174"/>
      <c r="AK68" s="174"/>
    </row>
    <row r="69" spans="20:37" ht="16.5" customHeight="1" x14ac:dyDescent="0.2">
      <c r="T69" s="344"/>
      <c r="X69" s="253"/>
      <c r="AA69" s="250"/>
      <c r="AB69" s="250"/>
      <c r="AC69" s="174"/>
      <c r="AD69" s="174"/>
      <c r="AE69" s="174"/>
      <c r="AF69" s="174"/>
      <c r="AG69" s="174"/>
      <c r="AH69" s="174"/>
      <c r="AI69" s="174"/>
      <c r="AJ69" s="174"/>
      <c r="AK69" s="174"/>
    </row>
    <row r="70" spans="20:37" ht="16.5" customHeight="1" x14ac:dyDescent="0.2">
      <c r="T70" s="344"/>
      <c r="X70" s="174"/>
      <c r="AA70" s="250"/>
      <c r="AB70" s="250"/>
      <c r="AC70" s="174"/>
      <c r="AD70" s="174"/>
      <c r="AE70" s="174"/>
      <c r="AF70" s="174"/>
      <c r="AG70" s="174"/>
      <c r="AH70" s="174"/>
      <c r="AI70" s="174"/>
      <c r="AJ70" s="174"/>
      <c r="AK70" s="174"/>
    </row>
    <row r="71" spans="20:37" ht="16.5" customHeight="1" x14ac:dyDescent="0.2">
      <c r="T71" s="344"/>
      <c r="X71" s="174"/>
      <c r="AA71" s="250"/>
      <c r="AB71" s="250"/>
      <c r="AC71" s="174"/>
      <c r="AD71" s="174"/>
      <c r="AE71" s="174"/>
      <c r="AF71" s="174"/>
      <c r="AG71" s="174"/>
      <c r="AH71" s="174"/>
      <c r="AI71" s="174"/>
      <c r="AJ71" s="174"/>
      <c r="AK71" s="174"/>
    </row>
    <row r="72" spans="20:37" ht="16.5" customHeight="1" x14ac:dyDescent="0.2">
      <c r="T72" s="344"/>
      <c r="X72" s="174"/>
      <c r="AA72" s="250"/>
      <c r="AB72" s="250"/>
      <c r="AC72" s="174"/>
      <c r="AD72" s="174"/>
      <c r="AE72" s="174"/>
      <c r="AF72" s="174"/>
      <c r="AG72" s="174"/>
      <c r="AH72" s="174"/>
      <c r="AI72" s="174"/>
      <c r="AJ72" s="174"/>
      <c r="AK72" s="174"/>
    </row>
    <row r="73" spans="20:37" ht="16.5" customHeight="1" x14ac:dyDescent="0.2">
      <c r="T73" s="344"/>
      <c r="X73" s="174"/>
      <c r="AA73" s="250"/>
      <c r="AB73" s="250"/>
      <c r="AC73" s="174"/>
      <c r="AD73" s="174"/>
      <c r="AE73" s="174"/>
      <c r="AF73" s="174"/>
      <c r="AG73" s="174"/>
      <c r="AH73" s="174"/>
      <c r="AI73" s="174"/>
      <c r="AJ73" s="174"/>
      <c r="AK73" s="174"/>
    </row>
    <row r="74" spans="20:37" ht="16.5" customHeight="1" x14ac:dyDescent="0.2">
      <c r="T74" s="344"/>
      <c r="X74" s="254"/>
      <c r="AA74" s="250"/>
      <c r="AB74" s="250"/>
      <c r="AC74" s="174"/>
      <c r="AD74" s="174"/>
      <c r="AE74" s="174"/>
      <c r="AF74" s="174"/>
      <c r="AG74" s="174"/>
      <c r="AH74" s="174"/>
      <c r="AI74" s="174"/>
      <c r="AJ74" s="174"/>
      <c r="AK74" s="174"/>
    </row>
    <row r="75" spans="20:37" ht="15" customHeight="1" x14ac:dyDescent="0.2">
      <c r="T75" s="344"/>
      <c r="X75" s="255"/>
      <c r="AA75" s="250"/>
      <c r="AB75" s="250"/>
    </row>
    <row r="76" spans="20:37" ht="15" customHeight="1" x14ac:dyDescent="0.2">
      <c r="T76" s="344"/>
      <c r="X76" s="255"/>
      <c r="AA76" s="250"/>
      <c r="AB76" s="250"/>
      <c r="AC76" s="67"/>
      <c r="AD76" s="67"/>
      <c r="AE76" s="67"/>
      <c r="AF76" s="67"/>
      <c r="AG76" s="67"/>
      <c r="AH76" s="67"/>
      <c r="AI76" s="67"/>
      <c r="AJ76" s="67"/>
      <c r="AK76" s="67"/>
    </row>
    <row r="77" spans="20:37" ht="15" customHeight="1" x14ac:dyDescent="0.2">
      <c r="T77" s="344"/>
      <c r="X77" s="255"/>
      <c r="AA77" s="250"/>
      <c r="AB77" s="250"/>
      <c r="AC77" s="175"/>
      <c r="AD77" s="175"/>
      <c r="AE77" s="175"/>
      <c r="AF77" s="175"/>
      <c r="AG77" s="175"/>
      <c r="AH77" s="175"/>
      <c r="AI77" s="175"/>
      <c r="AJ77" s="175"/>
      <c r="AK77" s="175"/>
    </row>
    <row r="78" spans="20:37" ht="15" customHeight="1" x14ac:dyDescent="0.2">
      <c r="T78" s="344"/>
      <c r="X78" s="255"/>
      <c r="AA78" s="250"/>
      <c r="AB78" s="250"/>
    </row>
    <row r="79" spans="20:37" ht="15" customHeight="1" x14ac:dyDescent="0.2">
      <c r="T79" s="344"/>
      <c r="X79" s="255"/>
      <c r="AA79" s="250"/>
      <c r="AB79" s="250"/>
    </row>
    <row r="80" spans="20:37" ht="15" customHeight="1" x14ac:dyDescent="0.2">
      <c r="T80" s="344"/>
      <c r="X80" s="255"/>
      <c r="AA80" s="250"/>
      <c r="AB80" s="250"/>
    </row>
    <row r="81" spans="20:28" ht="15" customHeight="1" x14ac:dyDescent="0.2">
      <c r="T81" s="344"/>
      <c r="X81" s="255"/>
      <c r="AA81" s="250"/>
      <c r="AB81" s="250"/>
    </row>
    <row r="82" spans="20:28" x14ac:dyDescent="0.2">
      <c r="T82" s="344"/>
    </row>
    <row r="83" spans="20:28" x14ac:dyDescent="0.2">
      <c r="T83" s="344"/>
    </row>
    <row r="84" spans="20:28" x14ac:dyDescent="0.2">
      <c r="T84" s="344"/>
    </row>
    <row r="85" spans="20:28" x14ac:dyDescent="0.2">
      <c r="T85" s="344"/>
    </row>
    <row r="86" spans="20:28" x14ac:dyDescent="0.2">
      <c r="T86" s="344"/>
    </row>
    <row r="87" spans="20:28" x14ac:dyDescent="0.2">
      <c r="T87" s="344"/>
    </row>
    <row r="88" spans="20:28" x14ac:dyDescent="0.2">
      <c r="T88" s="344"/>
    </row>
    <row r="89" spans="20:28" x14ac:dyDescent="0.2">
      <c r="T89" s="344"/>
    </row>
    <row r="90" spans="20:28" x14ac:dyDescent="0.2">
      <c r="T90" s="344"/>
    </row>
    <row r="91" spans="20:28" x14ac:dyDescent="0.2">
      <c r="T91" s="344"/>
    </row>
    <row r="92" spans="20:28" x14ac:dyDescent="0.2">
      <c r="T92" s="344"/>
    </row>
    <row r="93" spans="20:28" x14ac:dyDescent="0.2">
      <c r="T93" s="344"/>
    </row>
    <row r="94" spans="20:28" x14ac:dyDescent="0.2">
      <c r="T94" s="344"/>
    </row>
    <row r="95" spans="20:28" x14ac:dyDescent="0.2">
      <c r="T95" s="344"/>
    </row>
    <row r="96" spans="20:28" x14ac:dyDescent="0.2">
      <c r="T96" s="344"/>
    </row>
    <row r="97" spans="20:20" x14ac:dyDescent="0.2">
      <c r="T97" s="344"/>
    </row>
    <row r="98" spans="20:20" x14ac:dyDescent="0.2">
      <c r="T98" s="344"/>
    </row>
    <row r="99" spans="20:20" x14ac:dyDescent="0.2">
      <c r="T99" s="344"/>
    </row>
    <row r="100" spans="20:20" x14ac:dyDescent="0.2">
      <c r="T100" s="344"/>
    </row>
    <row r="101" spans="20:20" x14ac:dyDescent="0.2">
      <c r="T101" s="344"/>
    </row>
    <row r="102" spans="20:20" x14ac:dyDescent="0.2">
      <c r="T102" s="344"/>
    </row>
    <row r="103" spans="20:20" x14ac:dyDescent="0.2">
      <c r="T103" s="344"/>
    </row>
    <row r="104" spans="20:20" x14ac:dyDescent="0.2">
      <c r="T104" s="344"/>
    </row>
    <row r="105" spans="20:20" x14ac:dyDescent="0.2">
      <c r="T105" s="344"/>
    </row>
    <row r="106" spans="20:20" x14ac:dyDescent="0.2">
      <c r="T106" s="344"/>
    </row>
    <row r="107" spans="20:20" x14ac:dyDescent="0.2">
      <c r="T107" s="344"/>
    </row>
    <row r="108" spans="20:20" x14ac:dyDescent="0.2">
      <c r="T108" s="344"/>
    </row>
    <row r="109" spans="20:20" x14ac:dyDescent="0.2">
      <c r="T109" s="344"/>
    </row>
    <row r="110" spans="20:20" x14ac:dyDescent="0.2">
      <c r="T110" s="344"/>
    </row>
    <row r="111" spans="20:20" x14ac:dyDescent="0.2">
      <c r="T111" s="344"/>
    </row>
    <row r="112" spans="20:20" x14ac:dyDescent="0.2">
      <c r="T112" s="344"/>
    </row>
    <row r="113" spans="20:20" x14ac:dyDescent="0.2">
      <c r="T113" s="344"/>
    </row>
    <row r="114" spans="20:20" x14ac:dyDescent="0.2">
      <c r="T114" s="344"/>
    </row>
    <row r="115" spans="20:20" x14ac:dyDescent="0.2">
      <c r="T115" s="344"/>
    </row>
    <row r="116" spans="20:20" x14ac:dyDescent="0.2">
      <c r="T116" s="344"/>
    </row>
    <row r="117" spans="20:20" x14ac:dyDescent="0.2">
      <c r="T117" s="344"/>
    </row>
    <row r="118" spans="20:20" x14ac:dyDescent="0.2">
      <c r="T118" s="344"/>
    </row>
    <row r="119" spans="20:20" x14ac:dyDescent="0.2">
      <c r="T119" s="344"/>
    </row>
    <row r="120" spans="20:20" x14ac:dyDescent="0.2">
      <c r="T120" s="344"/>
    </row>
    <row r="121" spans="20:20" x14ac:dyDescent="0.2">
      <c r="T121" s="344"/>
    </row>
    <row r="122" spans="20:20" x14ac:dyDescent="0.2">
      <c r="T122" s="344"/>
    </row>
    <row r="123" spans="20:20" x14ac:dyDescent="0.2">
      <c r="T123" s="344"/>
    </row>
    <row r="124" spans="20:20" x14ac:dyDescent="0.2">
      <c r="T124" s="344"/>
    </row>
    <row r="125" spans="20:20" x14ac:dyDescent="0.2">
      <c r="T125" s="344"/>
    </row>
    <row r="126" spans="20:20" x14ac:dyDescent="0.2">
      <c r="T126" s="344"/>
    </row>
    <row r="127" spans="20:20" x14ac:dyDescent="0.2">
      <c r="T127" s="344"/>
    </row>
    <row r="128" spans="20:20" x14ac:dyDescent="0.2">
      <c r="T128" s="344"/>
    </row>
    <row r="129" spans="20:20" x14ac:dyDescent="0.2">
      <c r="T129" s="344"/>
    </row>
    <row r="130" spans="20:20" x14ac:dyDescent="0.2">
      <c r="T130" s="344"/>
    </row>
    <row r="131" spans="20:20" x14ac:dyDescent="0.2">
      <c r="T131" s="344"/>
    </row>
    <row r="132" spans="20:20" x14ac:dyDescent="0.2">
      <c r="T132" s="344"/>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conditionalFormatting sqref="AA8:AG8">
    <cfRule type="expression" dxfId="2" priority="3">
      <formula>#REF!=1</formula>
    </cfRule>
  </conditionalFormatting>
  <conditionalFormatting sqref="X50:Y50">
    <cfRule type="expression" dxfId="1" priority="2">
      <formula>#REF!=1</formula>
    </cfRule>
  </conditionalFormatting>
  <conditionalFormatting sqref="U52:X52">
    <cfRule type="expression" dxfId="0" priority="1">
      <formula>#REF!=1</formula>
    </cfRule>
  </conditionalFormatting>
  <dataValidations count="1">
    <dataValidation type="list" allowBlank="1" showInputMessage="1" showErrorMessage="1" sqref="V6" xr:uid="{00000000-0002-0000-0200-000000000000}">
      <formula1>$AA$4:$AA$6</formula1>
    </dataValidation>
  </dataValidations>
  <pageMargins left="0.51181102362204722" right="0.51181102362204722" top="0.78740157480314965" bottom="0.78740157480314965" header="0.31496062992125978" footer="0.31496062992125978"/>
  <pageSetup paperSize="9" scale="78"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ransitionEvaluation="1" codeName="Planilha4">
    <tabColor rgb="FF006092"/>
  </sheetPr>
  <dimension ref="A1:AK149"/>
  <sheetViews>
    <sheetView workbookViewId="0"/>
  </sheetViews>
  <sheetFormatPr defaultColWidth="12.5703125" defaultRowHeight="12.75" x14ac:dyDescent="0.2"/>
  <cols>
    <col min="1" max="1" width="12.5703125" style="88" customWidth="1"/>
    <col min="2" max="2" width="12.7109375" style="88" customWidth="1"/>
    <col min="3" max="3" width="9.5703125" style="88" customWidth="1"/>
    <col min="4" max="4" width="10.140625" style="88" customWidth="1"/>
    <col min="5" max="5" width="10.5703125" style="88" customWidth="1"/>
    <col min="6" max="6" width="9.7109375" style="88" bestFit="1" customWidth="1"/>
    <col min="7" max="7" width="10" style="70" bestFit="1" customWidth="1"/>
    <col min="8" max="8" width="10" style="70" customWidth="1"/>
    <col min="9" max="9" width="10.42578125" style="70" bestFit="1" customWidth="1"/>
    <col min="10" max="10" width="10.28515625" style="70" bestFit="1" customWidth="1"/>
    <col min="11" max="11" width="11.140625" style="70" customWidth="1"/>
    <col min="12" max="14" width="15.7109375" style="70" customWidth="1"/>
    <col min="15" max="15" width="12.5703125" style="70" customWidth="1"/>
    <col min="16" max="16" width="17.42578125" style="113" customWidth="1"/>
    <col min="17" max="17" width="39.85546875" style="88" bestFit="1" customWidth="1"/>
    <col min="18" max="18" width="37.5703125" style="88" bestFit="1" customWidth="1"/>
    <col min="19" max="19" width="35.7109375" style="88" bestFit="1" customWidth="1"/>
    <col min="20" max="20" width="43.5703125" style="88" bestFit="1" customWidth="1"/>
    <col min="21" max="21" width="33.85546875" style="88" bestFit="1" customWidth="1"/>
    <col min="22" max="22" width="37.85546875" style="88" bestFit="1" customWidth="1"/>
    <col min="23" max="23" width="42.42578125" style="88" bestFit="1" customWidth="1"/>
    <col min="24" max="24" width="33.85546875" style="88" bestFit="1" customWidth="1"/>
    <col min="25" max="25" width="42.28515625" style="88" bestFit="1" customWidth="1"/>
    <col min="26" max="26" width="41.7109375" style="88" bestFit="1" customWidth="1"/>
    <col min="27" max="27" width="45.28515625" style="88" bestFit="1" customWidth="1"/>
    <col min="28" max="28" width="42.42578125" style="88" bestFit="1" customWidth="1"/>
    <col min="29" max="29" width="15.140625" style="88" bestFit="1" customWidth="1"/>
    <col min="30" max="30" width="24" style="88" bestFit="1" customWidth="1"/>
    <col min="31" max="31" width="23.28515625" style="88" customWidth="1"/>
    <col min="32" max="32" width="20.85546875" style="88" bestFit="1" customWidth="1"/>
    <col min="33" max="33" width="25.7109375" style="88" bestFit="1" customWidth="1"/>
    <col min="34" max="34" width="12.5703125" style="249" bestFit="1" customWidth="1"/>
    <col min="35" max="35" width="12.5703125" style="249" customWidth="1"/>
    <col min="36" max="37" width="12.5703125" style="88" customWidth="1"/>
    <col min="38" max="38" width="12.5703125" style="3" customWidth="1"/>
    <col min="39" max="16384" width="12.5703125" style="3"/>
  </cols>
  <sheetData>
    <row r="1" spans="1:37" ht="13.5" customHeight="1" thickBot="1" x14ac:dyDescent="0.25"/>
    <row r="2" spans="1:37" ht="15" x14ac:dyDescent="0.25">
      <c r="B2" s="187"/>
      <c r="C2" s="233"/>
      <c r="D2" s="359" t="s">
        <v>96</v>
      </c>
      <c r="E2" s="329"/>
      <c r="F2" s="329"/>
      <c r="G2" s="329"/>
      <c r="H2" s="334"/>
      <c r="I2" s="333" t="s">
        <v>1</v>
      </c>
      <c r="J2" s="329"/>
      <c r="K2" s="329"/>
      <c r="L2" s="334"/>
      <c r="M2" s="153" t="s">
        <v>2</v>
      </c>
      <c r="N2" s="280" t="s">
        <v>3</v>
      </c>
      <c r="P2" s="343"/>
      <c r="Q2" s="113"/>
      <c r="R2" s="113"/>
      <c r="S2" s="113"/>
      <c r="T2" s="113"/>
      <c r="U2" s="113"/>
      <c r="V2" s="113"/>
      <c r="W2" s="113"/>
      <c r="X2" s="113"/>
      <c r="Y2" s="113"/>
    </row>
    <row r="3" spans="1:37" s="10" customFormat="1" ht="16.5" customHeight="1" x14ac:dyDescent="0.25">
      <c r="A3" s="88"/>
      <c r="B3" s="188"/>
      <c r="C3" s="197"/>
      <c r="D3" s="358" t="s">
        <v>5</v>
      </c>
      <c r="E3" s="356"/>
      <c r="F3" s="356"/>
      <c r="G3" s="356"/>
      <c r="H3" s="322"/>
      <c r="I3" s="360">
        <f ca="1">TODAY()</f>
        <v>44918</v>
      </c>
      <c r="J3" s="356"/>
      <c r="K3" s="356"/>
      <c r="L3" s="322"/>
      <c r="M3" s="201" t="s">
        <v>97</v>
      </c>
      <c r="N3" s="316" t="str">
        <f>'OF RFE'!M3</f>
        <v>RT39010153</v>
      </c>
      <c r="P3" s="356"/>
      <c r="Q3" s="113"/>
      <c r="R3" s="113"/>
      <c r="S3" s="113"/>
      <c r="T3" s="113"/>
      <c r="U3" s="113"/>
      <c r="V3" s="113"/>
      <c r="W3" s="250"/>
      <c r="X3" s="113"/>
      <c r="Y3" s="113"/>
      <c r="Z3" s="88"/>
      <c r="AA3" s="88"/>
      <c r="AB3" s="88"/>
      <c r="AC3" s="88"/>
      <c r="AD3" s="88"/>
      <c r="AE3" s="88"/>
      <c r="AF3" s="88"/>
      <c r="AG3" s="88"/>
      <c r="AH3" s="249"/>
      <c r="AI3" s="249"/>
      <c r="AJ3" s="174"/>
      <c r="AK3" s="174"/>
    </row>
    <row r="4" spans="1:37" s="10" customFormat="1" ht="17.25" customHeight="1" thickBot="1" x14ac:dyDescent="0.3">
      <c r="A4" s="88"/>
      <c r="B4" s="198"/>
      <c r="C4" s="200"/>
      <c r="D4" s="358" t="s">
        <v>171</v>
      </c>
      <c r="E4" s="356"/>
      <c r="F4" s="356"/>
      <c r="G4" s="356"/>
      <c r="H4" s="322"/>
      <c r="I4" s="202"/>
      <c r="J4" s="199"/>
      <c r="K4" s="199"/>
      <c r="L4" s="203"/>
      <c r="M4" s="202" t="s">
        <v>9</v>
      </c>
      <c r="N4" s="298" t="s">
        <v>10</v>
      </c>
      <c r="P4" s="174"/>
      <c r="Q4" s="113"/>
      <c r="R4" s="113"/>
      <c r="S4" s="113"/>
      <c r="T4" s="113"/>
      <c r="U4" s="113"/>
      <c r="V4" s="113"/>
      <c r="W4" s="250"/>
      <c r="X4" s="113"/>
      <c r="Y4" s="113"/>
      <c r="Z4" s="88"/>
      <c r="AA4" s="88"/>
      <c r="AB4" s="88"/>
      <c r="AC4" s="88"/>
      <c r="AD4" s="88"/>
      <c r="AE4" s="88"/>
      <c r="AF4" s="88"/>
      <c r="AG4" s="88"/>
      <c r="AH4" s="249"/>
      <c r="AI4" s="249"/>
      <c r="AJ4" s="174"/>
      <c r="AK4" s="174"/>
    </row>
    <row r="5" spans="1:37" s="10" customFormat="1" ht="16.5" customHeight="1" thickBot="1" x14ac:dyDescent="0.25">
      <c r="A5" s="88"/>
      <c r="B5" s="204"/>
      <c r="C5" s="205"/>
      <c r="D5" s="206"/>
      <c r="E5" s="206"/>
      <c r="F5" s="206"/>
      <c r="G5" s="206"/>
      <c r="H5" s="206"/>
      <c r="I5" s="206"/>
      <c r="J5" s="206"/>
      <c r="K5" s="206"/>
      <c r="L5" s="207"/>
      <c r="M5" s="206"/>
      <c r="N5" s="208"/>
      <c r="P5" s="343"/>
      <c r="Q5" s="250"/>
      <c r="R5" s="250"/>
      <c r="S5" s="250"/>
      <c r="T5" s="250"/>
      <c r="U5" s="250"/>
      <c r="V5" s="250"/>
      <c r="W5" s="250"/>
      <c r="X5" s="113"/>
      <c r="Y5" s="113"/>
      <c r="Z5" s="88"/>
      <c r="AA5" s="88"/>
      <c r="AB5" s="88"/>
      <c r="AC5" s="88"/>
      <c r="AD5" s="88"/>
      <c r="AE5" s="88"/>
      <c r="AF5" s="88"/>
      <c r="AG5" s="88"/>
      <c r="AH5" s="249"/>
      <c r="AI5" s="249"/>
      <c r="AJ5" s="174"/>
      <c r="AK5" s="174"/>
    </row>
    <row r="6" spans="1:37" s="10" customFormat="1" ht="16.5" customHeight="1" x14ac:dyDescent="0.2">
      <c r="A6" s="88"/>
      <c r="B6" s="189"/>
      <c r="C6" s="204" t="s">
        <v>18</v>
      </c>
      <c r="D6" s="301"/>
      <c r="E6" s="206" t="s">
        <v>20</v>
      </c>
      <c r="F6" s="302"/>
      <c r="G6" s="303" t="s">
        <v>21</v>
      </c>
      <c r="H6" s="100"/>
      <c r="I6" s="109" t="s">
        <v>99</v>
      </c>
      <c r="K6" s="109" t="s">
        <v>100</v>
      </c>
      <c r="N6" s="224"/>
      <c r="P6" s="356"/>
      <c r="Q6" s="174"/>
      <c r="R6" s="174"/>
      <c r="S6" s="113"/>
      <c r="T6" s="113"/>
      <c r="U6" s="113"/>
      <c r="V6" s="113"/>
      <c r="W6" s="250"/>
      <c r="X6" s="113"/>
      <c r="Y6" s="113"/>
      <c r="Z6" s="88"/>
      <c r="AA6" s="88"/>
      <c r="AB6" s="88"/>
      <c r="AC6" s="88"/>
      <c r="AD6" s="88"/>
      <c r="AE6" s="88"/>
      <c r="AF6" s="88"/>
      <c r="AG6" s="88"/>
      <c r="AH6" s="249"/>
      <c r="AI6" s="249"/>
      <c r="AJ6" s="174"/>
      <c r="AK6" s="174"/>
    </row>
    <row r="7" spans="1:37" s="10" customFormat="1" ht="17.25" customHeight="1" thickBot="1" x14ac:dyDescent="0.25">
      <c r="A7" s="88"/>
      <c r="B7" s="96"/>
      <c r="C7" s="304" t="s">
        <v>24</v>
      </c>
      <c r="D7" s="305"/>
      <c r="E7" s="306" t="s">
        <v>3</v>
      </c>
      <c r="F7" s="307"/>
      <c r="G7" s="308" t="s">
        <v>25</v>
      </c>
      <c r="H7" s="99"/>
      <c r="I7" s="164">
        <v>48</v>
      </c>
      <c r="K7" s="256">
        <v>52.445798431559993</v>
      </c>
      <c r="N7" s="224"/>
      <c r="P7" s="174"/>
      <c r="Q7" s="174"/>
      <c r="R7" s="174"/>
      <c r="S7" s="113"/>
      <c r="T7" s="113"/>
      <c r="U7" s="113"/>
      <c r="V7" s="113"/>
      <c r="W7" s="250"/>
      <c r="X7" s="113"/>
      <c r="Y7" s="113"/>
      <c r="Z7" s="88"/>
      <c r="AA7" s="88"/>
      <c r="AB7" s="88"/>
      <c r="AC7" s="88"/>
      <c r="AD7" s="88"/>
      <c r="AE7" s="88"/>
      <c r="AF7" s="88"/>
      <c r="AG7" s="88"/>
      <c r="AH7" s="249"/>
      <c r="AI7" s="249"/>
      <c r="AJ7" s="174"/>
      <c r="AK7" s="174"/>
    </row>
    <row r="8" spans="1:37" s="10" customFormat="1" ht="17.25" customHeight="1" thickBot="1" x14ac:dyDescent="0.25">
      <c r="A8" s="88"/>
      <c r="B8" s="225"/>
      <c r="C8" s="120"/>
      <c r="D8" s="120"/>
      <c r="E8" s="120"/>
      <c r="F8" s="120"/>
      <c r="G8" s="163"/>
      <c r="H8" s="120"/>
      <c r="I8" s="120"/>
      <c r="J8" s="120"/>
      <c r="K8" s="120"/>
      <c r="L8" s="120"/>
      <c r="M8" s="120"/>
      <c r="N8" s="121"/>
      <c r="P8" s="343"/>
      <c r="Q8" s="250"/>
      <c r="R8" s="250"/>
      <c r="S8" s="250"/>
      <c r="T8" s="250"/>
      <c r="U8" s="250"/>
      <c r="V8" s="250"/>
      <c r="W8" s="250"/>
      <c r="X8" s="250"/>
      <c r="Y8" s="250"/>
      <c r="Z8" s="250"/>
      <c r="AA8" s="250"/>
      <c r="AB8" s="250"/>
      <c r="AC8" s="250"/>
      <c r="AD8" s="250"/>
      <c r="AE8" s="250"/>
      <c r="AF8" s="250"/>
      <c r="AG8" s="88"/>
      <c r="AH8" s="249"/>
      <c r="AI8" s="249"/>
      <c r="AJ8" s="174"/>
      <c r="AK8" s="174"/>
    </row>
    <row r="9" spans="1:37" s="10" customFormat="1" ht="17.25" customHeight="1" thickBot="1" x14ac:dyDescent="0.3">
      <c r="A9" s="174"/>
      <c r="B9" s="333" t="s">
        <v>28</v>
      </c>
      <c r="C9" s="329"/>
      <c r="D9" s="329"/>
      <c r="E9" s="329"/>
      <c r="F9" s="329"/>
      <c r="G9" s="329"/>
      <c r="H9" s="329"/>
      <c r="I9" s="329"/>
      <c r="J9" s="329"/>
      <c r="K9" s="329"/>
      <c r="L9" s="329"/>
      <c r="M9" s="329"/>
      <c r="N9" s="334"/>
      <c r="P9" s="356"/>
      <c r="Q9" s="174"/>
      <c r="R9" s="251"/>
      <c r="S9" s="113"/>
      <c r="T9" s="113"/>
      <c r="U9" s="113"/>
      <c r="V9" s="113"/>
      <c r="W9" s="250"/>
      <c r="X9" s="113"/>
      <c r="Y9" s="113"/>
      <c r="Z9" s="88"/>
      <c r="AA9" s="88"/>
      <c r="AB9" s="88"/>
      <c r="AC9" s="88"/>
      <c r="AD9" s="88"/>
      <c r="AE9" s="88"/>
      <c r="AF9" s="88"/>
      <c r="AG9" s="88"/>
      <c r="AH9" s="249"/>
      <c r="AI9" s="249"/>
      <c r="AJ9" s="174"/>
      <c r="AK9" s="174"/>
    </row>
    <row r="10" spans="1:37" ht="16.5" customHeight="1" x14ac:dyDescent="0.2">
      <c r="B10" s="220"/>
      <c r="C10" s="69"/>
      <c r="D10" s="69"/>
      <c r="E10" s="69"/>
      <c r="F10" s="69"/>
      <c r="G10" s="69"/>
      <c r="H10" s="69"/>
      <c r="I10" s="69"/>
      <c r="J10" s="69"/>
      <c r="K10" s="69"/>
      <c r="L10" s="69"/>
      <c r="M10" s="69"/>
      <c r="N10" s="221"/>
      <c r="Q10" s="174"/>
      <c r="R10" s="251"/>
      <c r="S10" s="113"/>
      <c r="T10" s="113"/>
      <c r="U10" s="113"/>
      <c r="V10" s="113"/>
      <c r="W10" s="250"/>
      <c r="X10" s="113"/>
      <c r="Y10" s="113"/>
    </row>
    <row r="11" spans="1:37" s="4" customFormat="1" ht="16.5" customHeight="1" x14ac:dyDescent="0.2">
      <c r="A11" s="67"/>
      <c r="B11" s="177"/>
      <c r="C11" s="110" t="s">
        <v>101</v>
      </c>
      <c r="E11" s="110" t="s">
        <v>102</v>
      </c>
      <c r="G11" s="70" t="s">
        <v>103</v>
      </c>
      <c r="I11" s="110" t="s">
        <v>104</v>
      </c>
      <c r="K11" s="110" t="s">
        <v>105</v>
      </c>
      <c r="M11" s="110" t="s">
        <v>106</v>
      </c>
      <c r="N11" s="226"/>
      <c r="P11" s="343"/>
      <c r="Q11" s="250"/>
      <c r="R11" s="250"/>
      <c r="S11" s="250"/>
      <c r="T11" s="250"/>
      <c r="U11" s="250"/>
      <c r="V11" s="250"/>
      <c r="W11" s="250"/>
      <c r="X11" s="67"/>
      <c r="Y11" s="67"/>
      <c r="Z11" s="67"/>
      <c r="AA11" s="67"/>
      <c r="AB11" s="67"/>
      <c r="AC11" s="67"/>
      <c r="AD11" s="67"/>
      <c r="AE11" s="67"/>
      <c r="AF11" s="88"/>
      <c r="AG11" s="88"/>
      <c r="AH11" s="249"/>
      <c r="AI11" s="249"/>
      <c r="AJ11" s="67"/>
      <c r="AK11" s="67"/>
    </row>
    <row r="12" spans="1:37" s="9" customFormat="1" ht="16.5" customHeight="1" x14ac:dyDescent="0.2">
      <c r="A12" s="175"/>
      <c r="B12" s="177"/>
      <c r="C12" s="115" t="s">
        <v>172</v>
      </c>
      <c r="E12" s="238" t="s">
        <v>173</v>
      </c>
      <c r="G12" s="115" t="s">
        <v>15</v>
      </c>
      <c r="I12" s="95" t="s">
        <v>109</v>
      </c>
      <c r="K12" s="115" t="s">
        <v>174</v>
      </c>
      <c r="M12" s="185">
        <v>53.643249999999988</v>
      </c>
      <c r="N12" s="227"/>
      <c r="P12" s="357"/>
      <c r="Q12" s="174"/>
      <c r="R12" s="251"/>
      <c r="S12" s="113"/>
      <c r="T12" s="113"/>
      <c r="U12" s="88"/>
      <c r="V12" s="88"/>
      <c r="W12" s="88"/>
      <c r="X12" s="175"/>
      <c r="Y12" s="175"/>
      <c r="Z12" s="175"/>
      <c r="AA12" s="175"/>
      <c r="AB12" s="175"/>
      <c r="AC12" s="175"/>
      <c r="AD12" s="175"/>
      <c r="AE12" s="175"/>
      <c r="AF12" s="88"/>
      <c r="AG12" s="88"/>
      <c r="AH12" s="249"/>
      <c r="AI12" s="249"/>
      <c r="AJ12" s="175"/>
      <c r="AK12" s="175"/>
    </row>
    <row r="13" spans="1:37" ht="16.5" customHeight="1" x14ac:dyDescent="0.2">
      <c r="B13" s="177"/>
      <c r="C13" s="70"/>
      <c r="D13" s="70"/>
      <c r="E13" s="70"/>
      <c r="F13" s="70"/>
      <c r="N13" s="178"/>
      <c r="Q13" s="174"/>
      <c r="R13" s="251"/>
      <c r="S13" s="113"/>
      <c r="T13" s="113"/>
      <c r="U13" s="113"/>
      <c r="V13" s="113"/>
      <c r="W13" s="250"/>
      <c r="X13" s="113"/>
      <c r="Y13" s="113"/>
      <c r="AJ13" s="175"/>
    </row>
    <row r="14" spans="1:37" ht="15" customHeight="1" x14ac:dyDescent="0.2">
      <c r="B14" s="228"/>
      <c r="C14" s="110" t="s">
        <v>175</v>
      </c>
      <c r="K14" s="88" t="s">
        <v>112</v>
      </c>
      <c r="M14" s="70" t="s">
        <v>113</v>
      </c>
      <c r="N14" s="178"/>
      <c r="P14" s="343"/>
      <c r="Q14" s="250"/>
      <c r="R14" s="250"/>
      <c r="S14" s="250"/>
      <c r="T14" s="250"/>
      <c r="U14" s="250"/>
      <c r="V14" s="250"/>
      <c r="W14" s="250"/>
      <c r="X14" s="250"/>
      <c r="AJ14" s="175"/>
    </row>
    <row r="15" spans="1:37" ht="15" customHeight="1" x14ac:dyDescent="0.2">
      <c r="B15" s="229"/>
      <c r="C15" s="185">
        <v>1201.2</v>
      </c>
      <c r="K15" s="185" t="s">
        <v>173</v>
      </c>
      <c r="M15" s="185" t="s">
        <v>176</v>
      </c>
      <c r="N15" s="178"/>
      <c r="P15" s="344"/>
      <c r="Q15" s="113"/>
      <c r="R15" s="113"/>
      <c r="S15" s="250"/>
      <c r="T15" s="113"/>
      <c r="U15" s="113"/>
      <c r="AJ15" s="175"/>
    </row>
    <row r="16" spans="1:37" ht="17.25" customHeight="1" thickBot="1" x14ac:dyDescent="0.25">
      <c r="B16" s="195"/>
      <c r="C16" s="180"/>
      <c r="D16" s="180"/>
      <c r="E16" s="180"/>
      <c r="F16" s="180"/>
      <c r="G16" s="180"/>
      <c r="H16" s="180"/>
      <c r="I16" s="180"/>
      <c r="J16" s="180"/>
      <c r="K16" s="180"/>
      <c r="L16" s="180"/>
      <c r="M16" s="180"/>
      <c r="N16" s="181"/>
      <c r="Q16" s="174"/>
      <c r="R16" s="251"/>
      <c r="S16" s="113"/>
      <c r="T16" s="113"/>
      <c r="U16" s="113"/>
      <c r="V16" s="113"/>
      <c r="W16" s="250"/>
      <c r="X16" s="113"/>
      <c r="Y16" s="113"/>
    </row>
    <row r="17" spans="1:25" ht="15.75" customHeight="1" thickBot="1" x14ac:dyDescent="0.3">
      <c r="B17" s="354" t="s">
        <v>115</v>
      </c>
      <c r="C17" s="338"/>
      <c r="D17" s="338"/>
      <c r="E17" s="338"/>
      <c r="F17" s="338"/>
      <c r="G17" s="338"/>
      <c r="H17" s="338"/>
      <c r="I17" s="338"/>
      <c r="J17" s="338"/>
      <c r="K17" s="338"/>
      <c r="L17" s="338"/>
      <c r="M17" s="338"/>
      <c r="N17" s="332"/>
      <c r="P17" s="343"/>
      <c r="Q17" s="250"/>
      <c r="R17" s="250"/>
      <c r="S17" s="250"/>
      <c r="T17" s="113"/>
      <c r="U17" s="113"/>
      <c r="V17" s="113"/>
      <c r="W17" s="250"/>
      <c r="X17" s="113"/>
      <c r="Y17" s="113"/>
    </row>
    <row r="18" spans="1:25" ht="17.25" customHeight="1" thickBot="1" x14ac:dyDescent="0.3">
      <c r="A18" s="3"/>
      <c r="B18" s="355" t="s">
        <v>116</v>
      </c>
      <c r="C18" s="324"/>
      <c r="D18" s="324"/>
      <c r="E18" s="324"/>
      <c r="F18" s="324"/>
      <c r="G18" s="324"/>
      <c r="H18" s="324"/>
      <c r="I18" s="324"/>
      <c r="J18" s="324"/>
      <c r="K18" s="325"/>
      <c r="L18" s="323" t="s">
        <v>117</v>
      </c>
      <c r="M18" s="329"/>
      <c r="N18" s="334"/>
      <c r="P18" s="344"/>
      <c r="Q18" s="174"/>
      <c r="R18" s="251"/>
      <c r="S18" s="113"/>
      <c r="T18" s="113"/>
      <c r="U18" s="113"/>
      <c r="V18" s="113"/>
      <c r="W18" s="250"/>
      <c r="X18" s="113"/>
      <c r="Y18" s="113"/>
    </row>
    <row r="19" spans="1:25" ht="17.25" customHeight="1" thickBot="1" x14ac:dyDescent="0.3">
      <c r="A19" s="3"/>
      <c r="B19" s="355" t="s">
        <v>118</v>
      </c>
      <c r="C19" s="324"/>
      <c r="D19" s="324"/>
      <c r="E19" s="324"/>
      <c r="F19" s="324"/>
      <c r="G19" s="325"/>
      <c r="H19" s="350" t="s">
        <v>95</v>
      </c>
      <c r="I19" s="351"/>
      <c r="J19" s="351"/>
      <c r="K19" s="352"/>
      <c r="L19" s="340"/>
      <c r="M19" s="338"/>
      <c r="N19" s="332"/>
      <c r="Q19" s="174"/>
      <c r="R19" s="251"/>
      <c r="S19" s="113"/>
      <c r="T19" s="113"/>
      <c r="U19" s="113"/>
      <c r="V19" s="113"/>
      <c r="W19" s="250"/>
      <c r="X19" s="113"/>
      <c r="Y19" s="113"/>
    </row>
    <row r="20" spans="1:25" ht="15.75" customHeight="1" thickBot="1" x14ac:dyDescent="0.3">
      <c r="A20" s="3"/>
      <c r="B20" s="235"/>
      <c r="C20" s="70"/>
      <c r="D20" s="70"/>
      <c r="E20" s="70"/>
      <c r="F20" s="70"/>
      <c r="G20" s="178"/>
      <c r="H20" s="234" t="s">
        <v>119</v>
      </c>
      <c r="I20" s="230" t="s">
        <v>120</v>
      </c>
      <c r="J20" s="257" t="s">
        <v>177</v>
      </c>
      <c r="K20" s="231" t="s">
        <v>122</v>
      </c>
      <c r="L20" s="355" t="s">
        <v>123</v>
      </c>
      <c r="M20" s="324"/>
      <c r="N20" s="325"/>
      <c r="P20" s="343"/>
      <c r="Q20" s="250"/>
      <c r="R20" s="250"/>
      <c r="S20" s="250"/>
      <c r="T20" s="250"/>
      <c r="U20" s="113"/>
      <c r="V20" s="113"/>
      <c r="W20" s="250"/>
      <c r="X20" s="113"/>
      <c r="Y20" s="113"/>
    </row>
    <row r="21" spans="1:25" ht="16.5" customHeight="1" x14ac:dyDescent="0.2">
      <c r="A21" s="3"/>
      <c r="B21" s="235"/>
      <c r="C21" s="70"/>
      <c r="D21" s="70"/>
      <c r="E21" s="70" t="s">
        <v>124</v>
      </c>
      <c r="F21" s="70" t="s">
        <v>125</v>
      </c>
      <c r="G21" s="178" t="s">
        <v>126</v>
      </c>
      <c r="H21" s="232">
        <v>1</v>
      </c>
      <c r="I21" s="258">
        <v>4</v>
      </c>
      <c r="J21" s="259">
        <v>83</v>
      </c>
      <c r="K21" s="260">
        <v>2</v>
      </c>
      <c r="L21" s="209"/>
      <c r="M21" s="210"/>
      <c r="N21" s="211"/>
      <c r="P21" s="344"/>
      <c r="Q21" s="174"/>
      <c r="R21" s="251"/>
      <c r="S21" s="113"/>
      <c r="T21" s="113"/>
      <c r="U21" s="113"/>
      <c r="V21" s="113"/>
      <c r="W21" s="250"/>
      <c r="X21" s="113"/>
      <c r="Y21" s="113"/>
    </row>
    <row r="22" spans="1:25" ht="15" customHeight="1" x14ac:dyDescent="0.2">
      <c r="A22" s="3"/>
      <c r="B22" s="235"/>
      <c r="C22" s="113" t="s">
        <v>127</v>
      </c>
      <c r="D22" s="113"/>
      <c r="E22" s="182">
        <f>F22*0.97</f>
        <v>3660.4706626272978</v>
      </c>
      <c r="F22" s="183">
        <f>($C$15/2)*PI()*2</f>
        <v>3773.6810954920597</v>
      </c>
      <c r="G22" s="222">
        <f>F22*1.03</f>
        <v>3886.8915283568217</v>
      </c>
      <c r="H22" s="232"/>
      <c r="I22" s="258"/>
      <c r="J22" s="259"/>
      <c r="K22" s="260"/>
      <c r="L22" s="212" t="s">
        <v>120</v>
      </c>
      <c r="M22" s="176" t="s">
        <v>128</v>
      </c>
      <c r="N22" s="192" t="s">
        <v>122</v>
      </c>
      <c r="P22" s="344"/>
      <c r="Q22" s="250"/>
      <c r="R22" s="250"/>
      <c r="S22" s="250"/>
      <c r="T22" s="250"/>
      <c r="U22" s="113"/>
      <c r="V22" s="113"/>
      <c r="W22" s="250"/>
      <c r="X22" s="113"/>
      <c r="Y22" s="113"/>
    </row>
    <row r="23" spans="1:25" ht="20.25" customHeight="1" x14ac:dyDescent="0.2">
      <c r="A23" s="3"/>
      <c r="B23" s="235"/>
      <c r="C23" s="70"/>
      <c r="D23" s="70"/>
      <c r="E23" s="70"/>
      <c r="F23" s="70"/>
      <c r="G23" s="178"/>
      <c r="H23" s="232"/>
      <c r="I23" s="258"/>
      <c r="J23" s="259"/>
      <c r="K23" s="260"/>
      <c r="L23" s="270">
        <v>1</v>
      </c>
      <c r="M23" s="269">
        <v>0</v>
      </c>
      <c r="N23" s="271">
        <v>1</v>
      </c>
      <c r="P23" s="344"/>
      <c r="Q23" s="174"/>
      <c r="R23" s="251"/>
      <c r="S23" s="113"/>
      <c r="T23" s="113"/>
      <c r="U23" s="113"/>
      <c r="V23" s="113"/>
      <c r="W23" s="250"/>
      <c r="X23" s="113"/>
      <c r="Y23" s="113"/>
    </row>
    <row r="24" spans="1:25" ht="20.25" customHeight="1" x14ac:dyDescent="0.2">
      <c r="A24" s="3"/>
      <c r="B24" s="235"/>
      <c r="C24" s="113" t="s">
        <v>129</v>
      </c>
      <c r="D24" s="113"/>
      <c r="E24" s="242">
        <f>F24*(1-($C$131/100))</f>
        <v>378.90654339999998</v>
      </c>
      <c r="F24" s="263">
        <v>386.63932999999997</v>
      </c>
      <c r="G24" s="243">
        <f>F24*(1+($C$131/100))</f>
        <v>394.37211659999997</v>
      </c>
      <c r="H24" s="232"/>
      <c r="I24" s="258"/>
      <c r="J24" s="259"/>
      <c r="K24" s="260"/>
      <c r="L24" s="270">
        <v>0</v>
      </c>
      <c r="M24" s="269">
        <v>1</v>
      </c>
      <c r="N24" s="271">
        <v>0</v>
      </c>
      <c r="Q24" s="174"/>
      <c r="R24" s="251"/>
      <c r="S24" s="113"/>
      <c r="T24" s="113"/>
      <c r="U24" s="113"/>
      <c r="V24" s="113"/>
      <c r="W24" s="250"/>
      <c r="X24" s="113"/>
      <c r="Y24" s="113"/>
    </row>
    <row r="25" spans="1:25" ht="20.25" customHeight="1" x14ac:dyDescent="0.2">
      <c r="A25" s="3"/>
      <c r="B25" s="235"/>
      <c r="C25" s="70"/>
      <c r="D25" s="70"/>
      <c r="E25" s="70"/>
      <c r="F25" s="113"/>
      <c r="G25" s="178"/>
      <c r="H25" s="232"/>
      <c r="I25" s="258"/>
      <c r="J25" s="259"/>
      <c r="K25" s="260"/>
      <c r="L25" s="270">
        <v>0</v>
      </c>
      <c r="M25" s="269">
        <v>2</v>
      </c>
      <c r="N25" s="271">
        <v>1</v>
      </c>
      <c r="P25" s="343"/>
      <c r="Q25" s="250"/>
      <c r="R25" s="250"/>
      <c r="S25" s="250"/>
      <c r="T25" s="250"/>
      <c r="U25" s="250"/>
      <c r="V25" s="113"/>
      <c r="W25" s="250"/>
      <c r="X25" s="113"/>
      <c r="Y25" s="113"/>
    </row>
    <row r="26" spans="1:25" ht="20.25" customHeight="1" x14ac:dyDescent="0.2">
      <c r="A26" s="3"/>
      <c r="B26" s="235"/>
      <c r="C26" s="113" t="s">
        <v>130</v>
      </c>
      <c r="D26" s="113"/>
      <c r="E26" s="242">
        <f>F26*(1-($C$131/100))</f>
        <v>3970.0375064</v>
      </c>
      <c r="F26" s="263">
        <v>4051.0586800000001</v>
      </c>
      <c r="G26" s="243">
        <f>F26*(1+($C$131/100))</f>
        <v>4132.0798536000002</v>
      </c>
      <c r="H26" s="265"/>
      <c r="I26" s="258"/>
      <c r="J26" s="259"/>
      <c r="K26" s="260"/>
      <c r="L26" s="270">
        <v>0</v>
      </c>
      <c r="M26" s="269">
        <v>3</v>
      </c>
      <c r="N26" s="271">
        <v>1</v>
      </c>
      <c r="P26" s="344"/>
      <c r="Q26" s="174"/>
      <c r="R26" s="251"/>
      <c r="S26" s="113"/>
      <c r="T26" s="113"/>
      <c r="U26" s="113"/>
      <c r="V26" s="113"/>
      <c r="W26" s="250"/>
      <c r="X26" s="113"/>
      <c r="Y26" s="113"/>
    </row>
    <row r="27" spans="1:25" ht="20.25" customHeight="1" x14ac:dyDescent="0.2">
      <c r="A27" s="3"/>
      <c r="B27" s="235"/>
      <c r="H27" s="265"/>
      <c r="I27" s="258"/>
      <c r="J27" s="259"/>
      <c r="K27" s="260"/>
      <c r="L27" s="270">
        <v>1</v>
      </c>
      <c r="M27" s="269">
        <v>4</v>
      </c>
      <c r="N27" s="271">
        <v>0</v>
      </c>
      <c r="Q27" s="174"/>
      <c r="R27" s="251"/>
      <c r="S27" s="113"/>
      <c r="T27" s="113"/>
      <c r="U27" s="113"/>
      <c r="V27" s="113"/>
      <c r="W27" s="250"/>
      <c r="X27" s="113"/>
      <c r="Y27" s="113"/>
    </row>
    <row r="28" spans="1:25" ht="21" customHeight="1" thickBot="1" x14ac:dyDescent="0.25">
      <c r="A28" s="3"/>
      <c r="B28" s="236"/>
      <c r="C28" s="180"/>
      <c r="D28" s="180"/>
      <c r="E28" s="196"/>
      <c r="F28" s="196"/>
      <c r="G28" s="223"/>
      <c r="H28" s="232"/>
      <c r="I28" s="258"/>
      <c r="J28" s="259"/>
      <c r="K28" s="260"/>
      <c r="L28" s="270">
        <v>1</v>
      </c>
      <c r="M28" s="269">
        <v>5</v>
      </c>
      <c r="N28" s="271">
        <v>0</v>
      </c>
      <c r="P28" s="343"/>
      <c r="Q28" s="250"/>
      <c r="R28" s="250"/>
      <c r="S28" s="250"/>
      <c r="T28" s="250"/>
      <c r="U28" s="113"/>
      <c r="V28" s="113"/>
      <c r="W28" s="250"/>
      <c r="X28" s="113"/>
      <c r="Y28" s="113"/>
    </row>
    <row r="29" spans="1:25" ht="15.75" customHeight="1" thickBot="1" x14ac:dyDescent="0.3">
      <c r="A29" s="3"/>
      <c r="B29" s="355" t="s">
        <v>131</v>
      </c>
      <c r="C29" s="324"/>
      <c r="D29" s="324"/>
      <c r="E29" s="324"/>
      <c r="F29" s="324"/>
      <c r="G29" s="324"/>
      <c r="H29" s="324"/>
      <c r="I29" s="324"/>
      <c r="J29" s="324"/>
      <c r="K29" s="325"/>
      <c r="L29" s="270"/>
      <c r="M29" s="269"/>
      <c r="N29" s="271"/>
      <c r="P29" s="344"/>
      <c r="Q29" s="174"/>
      <c r="R29" s="251"/>
      <c r="S29" s="113"/>
      <c r="T29" s="113"/>
      <c r="U29" s="113"/>
      <c r="V29" s="113"/>
      <c r="W29" s="250"/>
      <c r="X29" s="113"/>
      <c r="Y29" s="113"/>
    </row>
    <row r="30" spans="1:25" ht="15.75" customHeight="1" thickBot="1" x14ac:dyDescent="0.3">
      <c r="A30" s="3"/>
      <c r="B30" s="355" t="s">
        <v>118</v>
      </c>
      <c r="C30" s="324"/>
      <c r="D30" s="324"/>
      <c r="E30" s="324"/>
      <c r="F30" s="324"/>
      <c r="G30" s="325"/>
      <c r="H30" s="350" t="s">
        <v>95</v>
      </c>
      <c r="I30" s="351"/>
      <c r="J30" s="351"/>
      <c r="K30" s="352"/>
      <c r="L30" s="270"/>
      <c r="M30" s="269"/>
      <c r="N30" s="271"/>
      <c r="Q30" s="174"/>
      <c r="R30" s="251"/>
      <c r="S30" s="113"/>
      <c r="T30" s="113"/>
      <c r="U30" s="113"/>
      <c r="V30" s="113"/>
      <c r="W30" s="250"/>
      <c r="X30" s="113"/>
      <c r="Y30" s="113"/>
    </row>
    <row r="31" spans="1:25" ht="21" customHeight="1" thickBot="1" x14ac:dyDescent="0.25">
      <c r="A31" s="3"/>
      <c r="B31" s="237"/>
      <c r="C31" s="69"/>
      <c r="D31" s="69"/>
      <c r="E31" s="69"/>
      <c r="F31" s="69"/>
      <c r="G31" s="221"/>
      <c r="H31" s="234" t="s">
        <v>119</v>
      </c>
      <c r="I31" s="230" t="s">
        <v>120</v>
      </c>
      <c r="J31" s="257" t="s">
        <v>178</v>
      </c>
      <c r="K31" s="231" t="s">
        <v>122</v>
      </c>
      <c r="L31" s="270"/>
      <c r="M31" s="269"/>
      <c r="N31" s="271"/>
      <c r="P31" s="343"/>
      <c r="Q31" s="250"/>
      <c r="R31" s="250"/>
    </row>
    <row r="32" spans="1:25" ht="20.25" customHeight="1" x14ac:dyDescent="0.2">
      <c r="A32" s="3"/>
      <c r="B32" s="235"/>
      <c r="C32" s="70"/>
      <c r="D32" s="70"/>
      <c r="E32" s="70" t="s">
        <v>124</v>
      </c>
      <c r="F32" s="70" t="s">
        <v>125</v>
      </c>
      <c r="G32" s="178" t="s">
        <v>126</v>
      </c>
      <c r="H32" s="232">
        <v>1</v>
      </c>
      <c r="I32" s="258">
        <v>5</v>
      </c>
      <c r="J32" s="259">
        <v>82</v>
      </c>
      <c r="K32" s="258">
        <v>3</v>
      </c>
      <c r="L32" s="270"/>
      <c r="M32" s="269"/>
      <c r="N32" s="271"/>
      <c r="P32" s="344"/>
      <c r="Q32" s="174"/>
      <c r="R32" s="251"/>
      <c r="S32" s="113"/>
      <c r="T32" s="113"/>
      <c r="U32" s="113"/>
      <c r="V32" s="113"/>
      <c r="W32" s="250"/>
      <c r="X32" s="113"/>
      <c r="Y32" s="113"/>
    </row>
    <row r="33" spans="1:28" ht="20.25" customHeight="1" x14ac:dyDescent="0.2">
      <c r="A33" s="3"/>
      <c r="B33" s="235"/>
      <c r="C33" s="113"/>
      <c r="D33" s="113"/>
      <c r="E33" s="182"/>
      <c r="F33" s="183"/>
      <c r="G33" s="222"/>
      <c r="H33" s="232"/>
      <c r="I33" s="258"/>
      <c r="J33" s="259"/>
      <c r="K33" s="258"/>
      <c r="L33" s="270"/>
      <c r="M33" s="269"/>
      <c r="N33" s="271"/>
      <c r="Q33" s="174"/>
      <c r="R33" s="251"/>
      <c r="S33" s="113"/>
      <c r="T33" s="113"/>
      <c r="U33" s="113"/>
      <c r="V33" s="113"/>
      <c r="W33" s="250"/>
      <c r="X33" s="113"/>
      <c r="Y33" s="113"/>
    </row>
    <row r="34" spans="1:28" ht="20.25" customHeight="1" x14ac:dyDescent="0.2">
      <c r="A34" s="3"/>
      <c r="B34" s="235"/>
      <c r="C34" s="70"/>
      <c r="D34" s="70"/>
      <c r="E34" s="70"/>
      <c r="F34" s="70"/>
      <c r="G34" s="178"/>
      <c r="H34" s="232"/>
      <c r="I34" s="258"/>
      <c r="J34" s="259"/>
      <c r="K34" s="258"/>
      <c r="L34" s="270"/>
      <c r="M34" s="269"/>
      <c r="N34" s="271"/>
      <c r="P34" s="343"/>
      <c r="Q34" s="250"/>
      <c r="R34" s="250"/>
      <c r="S34" s="250"/>
      <c r="T34" s="250"/>
      <c r="U34" s="250"/>
      <c r="V34" s="250"/>
      <c r="W34" s="250"/>
      <c r="X34" s="250"/>
      <c r="Y34" s="113"/>
    </row>
    <row r="35" spans="1:28" ht="16.5" customHeight="1" x14ac:dyDescent="0.2">
      <c r="A35" s="3"/>
      <c r="B35" s="235"/>
      <c r="C35" s="113" t="str">
        <f>C24</f>
        <v>Altura da camada</v>
      </c>
      <c r="D35" s="113"/>
      <c r="E35" s="242">
        <f>F35*(1-($C$131/100))</f>
        <v>374.38678340000001</v>
      </c>
      <c r="F35" s="263">
        <v>382.02733000000001</v>
      </c>
      <c r="G35" s="243">
        <f>F35*(1+($C$131/100))</f>
        <v>389.6678766</v>
      </c>
      <c r="H35" s="232"/>
      <c r="I35" s="258"/>
      <c r="J35" s="259"/>
      <c r="K35" s="258"/>
      <c r="L35" s="239"/>
      <c r="M35" s="176"/>
      <c r="N35" s="240"/>
      <c r="P35" s="344"/>
      <c r="Q35" s="174"/>
      <c r="R35" s="251"/>
      <c r="S35" s="113"/>
      <c r="T35" s="113"/>
      <c r="U35" s="113"/>
      <c r="V35" s="113"/>
      <c r="W35" s="250"/>
      <c r="X35" s="113"/>
      <c r="Y35" s="113"/>
    </row>
    <row r="36" spans="1:28" ht="15" customHeight="1" x14ac:dyDescent="0.2">
      <c r="A36" s="3"/>
      <c r="B36" s="235"/>
      <c r="C36" s="70"/>
      <c r="D36" s="70"/>
      <c r="E36" s="70"/>
      <c r="F36" s="113"/>
      <c r="G36" s="178"/>
      <c r="H36" s="232"/>
      <c r="I36" s="258"/>
      <c r="J36" s="259"/>
      <c r="K36" s="258"/>
      <c r="L36" s="213"/>
      <c r="M36" s="162"/>
      <c r="N36" s="190"/>
      <c r="P36" s="344"/>
      <c r="Q36" s="250"/>
      <c r="R36" s="250"/>
      <c r="S36" s="250"/>
      <c r="T36" s="250"/>
      <c r="U36" s="250"/>
      <c r="V36" s="250"/>
      <c r="W36" s="250"/>
      <c r="X36" s="250"/>
      <c r="Y36" s="250"/>
      <c r="Z36" s="250"/>
      <c r="AA36" s="250"/>
      <c r="AB36" s="250"/>
    </row>
    <row r="37" spans="1:28" ht="16.5" customHeight="1" x14ac:dyDescent="0.2">
      <c r="A37" s="3"/>
      <c r="B37" s="235"/>
      <c r="C37" s="113" t="str">
        <f>C26</f>
        <v>Perimetro</v>
      </c>
      <c r="D37" s="113"/>
      <c r="E37" s="242">
        <f>F37*(1-($C$131/100))</f>
        <v>3994.6313218</v>
      </c>
      <c r="F37" s="263">
        <v>4076.1544100000001</v>
      </c>
      <c r="G37" s="243">
        <f>F37*(1+($C$131/100))</f>
        <v>4157.6774981999997</v>
      </c>
      <c r="H37" s="232"/>
      <c r="I37" s="258"/>
      <c r="J37" s="259"/>
      <c r="K37" s="258"/>
      <c r="L37" s="191"/>
      <c r="M37" s="162"/>
      <c r="N37" s="179"/>
      <c r="P37" s="344"/>
      <c r="Q37" s="174"/>
      <c r="R37" s="251"/>
      <c r="S37" s="113"/>
      <c r="T37" s="113"/>
      <c r="U37" s="113"/>
      <c r="V37" s="113"/>
      <c r="W37" s="250"/>
      <c r="X37" s="113"/>
      <c r="Y37" s="113"/>
    </row>
    <row r="38" spans="1:28" ht="17.25" customHeight="1" thickBot="1" x14ac:dyDescent="0.25">
      <c r="A38" s="3"/>
      <c r="B38" s="235"/>
      <c r="H38" s="265"/>
      <c r="I38" s="258"/>
      <c r="J38" s="259"/>
      <c r="K38" s="258"/>
      <c r="L38" s="214"/>
      <c r="M38" s="163"/>
      <c r="N38" s="215"/>
      <c r="Q38" s="174"/>
      <c r="R38" s="251"/>
      <c r="S38" s="113"/>
      <c r="T38" s="113"/>
      <c r="U38" s="113"/>
      <c r="V38" s="113"/>
      <c r="W38" s="250"/>
      <c r="X38" s="113"/>
      <c r="Y38" s="113"/>
    </row>
    <row r="39" spans="1:28" ht="15.75" customHeight="1" thickBot="1" x14ac:dyDescent="0.25">
      <c r="A39" s="3"/>
      <c r="B39" s="236"/>
      <c r="C39" s="180"/>
      <c r="D39" s="180"/>
      <c r="E39" s="196"/>
      <c r="F39" s="196"/>
      <c r="G39" s="223"/>
      <c r="H39" s="232"/>
      <c r="I39" s="258"/>
      <c r="J39" s="259"/>
      <c r="K39" s="258"/>
      <c r="L39" s="216"/>
      <c r="M39" s="217"/>
      <c r="N39" s="218"/>
      <c r="P39" s="343"/>
      <c r="Q39" s="250"/>
      <c r="R39" s="250"/>
      <c r="S39" s="113"/>
      <c r="T39" s="113"/>
      <c r="U39" s="113"/>
      <c r="V39" s="113"/>
      <c r="W39" s="250"/>
      <c r="X39" s="113"/>
      <c r="Y39" s="113"/>
    </row>
    <row r="40" spans="1:28" ht="15.75" customHeight="1" thickBot="1" x14ac:dyDescent="0.3">
      <c r="A40" s="3"/>
      <c r="B40" s="355" t="s">
        <v>133</v>
      </c>
      <c r="C40" s="324"/>
      <c r="D40" s="324"/>
      <c r="E40" s="324"/>
      <c r="F40" s="324"/>
      <c r="G40" s="324"/>
      <c r="H40" s="324"/>
      <c r="I40" s="324"/>
      <c r="J40" s="324"/>
      <c r="K40" s="325"/>
      <c r="L40" s="96" t="s">
        <v>9</v>
      </c>
      <c r="M40" s="184"/>
      <c r="N40" s="193"/>
      <c r="P40" s="344"/>
      <c r="Q40" s="174"/>
      <c r="R40" s="251"/>
      <c r="S40" s="113"/>
      <c r="T40" s="113"/>
      <c r="U40" s="113"/>
      <c r="V40" s="113"/>
      <c r="W40" s="250"/>
      <c r="X40" s="113"/>
      <c r="Y40" s="113"/>
    </row>
    <row r="41" spans="1:28" ht="15.75" customHeight="1" thickBot="1" x14ac:dyDescent="0.3">
      <c r="A41" s="3"/>
      <c r="B41" s="355" t="s">
        <v>118</v>
      </c>
      <c r="C41" s="324"/>
      <c r="D41" s="324"/>
      <c r="E41" s="324"/>
      <c r="F41" s="324"/>
      <c r="G41" s="325"/>
      <c r="H41" s="350" t="s">
        <v>95</v>
      </c>
      <c r="I41" s="351"/>
      <c r="J41" s="351"/>
      <c r="K41" s="352"/>
      <c r="L41" s="191"/>
      <c r="M41" s="113"/>
      <c r="N41" s="179"/>
      <c r="Q41" s="174"/>
      <c r="R41" s="251"/>
      <c r="S41" s="113"/>
      <c r="T41" s="113"/>
      <c r="U41" s="113"/>
      <c r="V41" s="113"/>
      <c r="W41" s="250"/>
      <c r="X41" s="113"/>
      <c r="Y41" s="113"/>
    </row>
    <row r="42" spans="1:28" ht="15.75" customHeight="1" thickBot="1" x14ac:dyDescent="0.3">
      <c r="A42" s="3"/>
      <c r="B42" s="237"/>
      <c r="C42" s="69"/>
      <c r="D42" s="69"/>
      <c r="E42" s="69"/>
      <c r="F42" s="69"/>
      <c r="G42" s="221"/>
      <c r="H42" s="234" t="s">
        <v>119</v>
      </c>
      <c r="I42" s="230" t="s">
        <v>120</v>
      </c>
      <c r="J42" s="257" t="s">
        <v>179</v>
      </c>
      <c r="K42" s="231" t="s">
        <v>122</v>
      </c>
      <c r="L42" s="355" t="s">
        <v>89</v>
      </c>
      <c r="M42" s="324"/>
      <c r="N42" s="325"/>
      <c r="P42" s="343"/>
      <c r="Q42" s="250"/>
      <c r="R42" s="250"/>
      <c r="S42" s="250"/>
      <c r="T42" s="250"/>
      <c r="U42" s="250"/>
      <c r="V42" s="250"/>
      <c r="W42" s="250"/>
      <c r="X42" s="113"/>
      <c r="Y42" s="113"/>
    </row>
    <row r="43" spans="1:28" ht="16.5" customHeight="1" x14ac:dyDescent="0.2">
      <c r="A43" s="3"/>
      <c r="B43" s="235"/>
      <c r="C43" s="70"/>
      <c r="D43" s="70"/>
      <c r="E43" s="70" t="s">
        <v>124</v>
      </c>
      <c r="F43" s="70" t="s">
        <v>125</v>
      </c>
      <c r="G43" s="178" t="s">
        <v>126</v>
      </c>
      <c r="H43" s="232">
        <v>1</v>
      </c>
      <c r="I43" s="258">
        <v>0</v>
      </c>
      <c r="J43" s="259">
        <v>82</v>
      </c>
      <c r="K43" s="258">
        <v>0</v>
      </c>
      <c r="L43" s="213"/>
      <c r="M43" s="162"/>
      <c r="N43" s="190"/>
      <c r="P43" s="344"/>
      <c r="Q43" s="174"/>
      <c r="R43" s="251"/>
      <c r="S43" s="113"/>
      <c r="T43" s="113"/>
      <c r="U43" s="113"/>
      <c r="V43" s="113"/>
      <c r="W43" s="250"/>
      <c r="X43" s="113"/>
      <c r="Y43" s="113"/>
    </row>
    <row r="44" spans="1:28" ht="15" customHeight="1" x14ac:dyDescent="0.2">
      <c r="A44" s="3"/>
      <c r="B44" s="235"/>
      <c r="C44" s="113"/>
      <c r="D44" s="113"/>
      <c r="E44" s="182"/>
      <c r="F44" s="183"/>
      <c r="G44" s="222"/>
      <c r="H44" s="232"/>
      <c r="I44" s="258"/>
      <c r="J44" s="259"/>
      <c r="K44" s="258"/>
      <c r="L44" s="219"/>
      <c r="M44" s="186"/>
      <c r="N44" s="194"/>
      <c r="T44" s="113"/>
      <c r="U44" s="113"/>
      <c r="V44" s="113"/>
      <c r="W44" s="250"/>
      <c r="X44" s="113"/>
      <c r="Y44" s="113"/>
    </row>
    <row r="45" spans="1:28" ht="15" customHeight="1" x14ac:dyDescent="0.2">
      <c r="A45" s="3"/>
      <c r="B45" s="235"/>
      <c r="C45" s="70"/>
      <c r="D45" s="70"/>
      <c r="E45" s="70"/>
      <c r="F45" s="70"/>
      <c r="G45" s="178"/>
      <c r="H45" s="232"/>
      <c r="I45" s="258"/>
      <c r="J45" s="259"/>
      <c r="K45" s="258"/>
      <c r="L45" s="213"/>
      <c r="M45" s="162"/>
      <c r="N45" s="190"/>
      <c r="P45" s="343"/>
      <c r="Q45" s="250"/>
      <c r="R45" s="250"/>
      <c r="S45" s="250"/>
      <c r="T45" s="113"/>
      <c r="U45" s="113"/>
      <c r="V45" s="113"/>
      <c r="W45" s="250"/>
      <c r="X45" s="113"/>
      <c r="Y45" s="113"/>
    </row>
    <row r="46" spans="1:28" ht="16.5" customHeight="1" x14ac:dyDescent="0.2">
      <c r="A46" s="3"/>
      <c r="B46" s="235"/>
      <c r="C46" s="113" t="str">
        <f>C35</f>
        <v>Altura da camada</v>
      </c>
      <c r="D46" s="113"/>
      <c r="E46" s="242">
        <f>F46*(1-($C$131/100))</f>
        <v>370.62031999999999</v>
      </c>
      <c r="F46" s="263">
        <v>378.18400000000003</v>
      </c>
      <c r="G46" s="243">
        <f>F46*(1+($C$131/100))</f>
        <v>385.74768000000006</v>
      </c>
      <c r="H46" s="232"/>
      <c r="I46" s="258"/>
      <c r="J46" s="259"/>
      <c r="K46" s="258"/>
      <c r="L46" s="219"/>
      <c r="M46" s="186"/>
      <c r="N46" s="194"/>
      <c r="P46" s="344"/>
      <c r="Q46" s="174"/>
      <c r="R46" s="251"/>
      <c r="S46" s="113"/>
      <c r="T46" s="113"/>
      <c r="U46" s="113"/>
      <c r="V46" s="113"/>
      <c r="W46" s="250"/>
      <c r="X46" s="113"/>
      <c r="Y46" s="113"/>
    </row>
    <row r="47" spans="1:28" ht="16.5" customHeight="1" x14ac:dyDescent="0.2">
      <c r="A47" s="3"/>
      <c r="B47" s="235"/>
      <c r="C47" s="70"/>
      <c r="D47" s="70"/>
      <c r="E47" s="70"/>
      <c r="F47" s="113"/>
      <c r="G47" s="178"/>
      <c r="H47" s="232"/>
      <c r="I47" s="258"/>
      <c r="J47" s="259"/>
      <c r="K47" s="258"/>
      <c r="L47" s="213"/>
      <c r="M47" s="162"/>
      <c r="N47" s="190"/>
      <c r="Q47" s="174"/>
      <c r="R47" s="251"/>
      <c r="S47" s="113"/>
      <c r="T47" s="113"/>
      <c r="U47" s="113"/>
      <c r="V47" s="113"/>
      <c r="W47" s="250"/>
      <c r="X47" s="113"/>
      <c r="Y47" s="113"/>
    </row>
    <row r="48" spans="1:28" ht="15" customHeight="1" x14ac:dyDescent="0.2">
      <c r="A48" s="3"/>
      <c r="B48" s="235"/>
      <c r="C48" s="113" t="str">
        <f>C37</f>
        <v>Perimetro</v>
      </c>
      <c r="D48" s="113"/>
      <c r="E48" s="242">
        <f>F48*(1-($C$131/100))</f>
        <v>4019.2251372000001</v>
      </c>
      <c r="F48" s="263">
        <v>4101.2501400000001</v>
      </c>
      <c r="G48" s="243">
        <f>F48*(1+($C$131/100))</f>
        <v>4183.2751428000001</v>
      </c>
      <c r="H48" s="232"/>
      <c r="I48" s="258"/>
      <c r="J48" s="259"/>
      <c r="K48" s="258"/>
      <c r="L48" s="219"/>
      <c r="M48" s="186"/>
      <c r="N48" s="194"/>
      <c r="P48" s="343"/>
      <c r="Q48" s="252"/>
      <c r="R48" s="252"/>
      <c r="S48" s="252"/>
      <c r="T48" s="113"/>
      <c r="U48" s="113"/>
      <c r="V48" s="113"/>
      <c r="W48" s="250"/>
      <c r="X48" s="113"/>
      <c r="Y48" s="113"/>
    </row>
    <row r="49" spans="1:25" ht="15" customHeight="1" x14ac:dyDescent="0.2">
      <c r="A49" s="3"/>
      <c r="B49" s="235"/>
      <c r="H49" s="265"/>
      <c r="I49" s="258"/>
      <c r="J49" s="259"/>
      <c r="K49" s="258"/>
      <c r="L49" s="213"/>
      <c r="M49" s="162"/>
      <c r="N49" s="190"/>
      <c r="P49" s="344"/>
      <c r="Q49" s="252"/>
      <c r="R49" s="252"/>
      <c r="S49" s="252"/>
      <c r="T49" s="113"/>
      <c r="U49" s="113"/>
      <c r="V49" s="113"/>
      <c r="W49" s="250"/>
      <c r="X49" s="113"/>
      <c r="Y49" s="113"/>
    </row>
    <row r="50" spans="1:25" ht="15.75" customHeight="1" thickBot="1" x14ac:dyDescent="0.25">
      <c r="A50" s="3"/>
      <c r="B50" s="236"/>
      <c r="C50" s="180"/>
      <c r="D50" s="180"/>
      <c r="E50" s="196"/>
      <c r="F50" s="196"/>
      <c r="G50" s="223"/>
      <c r="H50" s="232"/>
      <c r="I50" s="258"/>
      <c r="J50" s="259"/>
      <c r="K50" s="258"/>
      <c r="L50" s="219"/>
      <c r="M50" s="186"/>
      <c r="N50" s="194"/>
      <c r="P50" s="344"/>
      <c r="Q50" s="252"/>
      <c r="R50" s="113"/>
      <c r="S50" s="252"/>
      <c r="T50" s="113"/>
      <c r="U50" s="113"/>
      <c r="V50" s="113"/>
      <c r="W50" s="250"/>
      <c r="X50" s="113"/>
      <c r="Y50" s="113"/>
    </row>
    <row r="51" spans="1:25" ht="15.75" customHeight="1" thickBot="1" x14ac:dyDescent="0.3">
      <c r="A51" s="3"/>
      <c r="B51" s="355" t="s">
        <v>135</v>
      </c>
      <c r="C51" s="324"/>
      <c r="D51" s="324"/>
      <c r="E51" s="324"/>
      <c r="F51" s="324"/>
      <c r="G51" s="324"/>
      <c r="H51" s="324"/>
      <c r="I51" s="324"/>
      <c r="J51" s="324"/>
      <c r="K51" s="325"/>
      <c r="L51" s="213"/>
      <c r="M51" s="162"/>
      <c r="N51" s="190"/>
      <c r="P51" s="344"/>
      <c r="Q51" s="252"/>
      <c r="R51" s="252"/>
      <c r="S51" s="252"/>
      <c r="T51" s="113"/>
      <c r="U51" s="113"/>
      <c r="V51" s="113"/>
      <c r="W51" s="250"/>
      <c r="X51" s="113"/>
      <c r="Y51" s="113"/>
    </row>
    <row r="52" spans="1:25" ht="15.75" customHeight="1" thickBot="1" x14ac:dyDescent="0.3">
      <c r="A52" s="3"/>
      <c r="B52" s="355" t="s">
        <v>118</v>
      </c>
      <c r="C52" s="324"/>
      <c r="D52" s="324"/>
      <c r="E52" s="324"/>
      <c r="F52" s="324"/>
      <c r="G52" s="325"/>
      <c r="H52" s="350" t="s">
        <v>95</v>
      </c>
      <c r="I52" s="351"/>
      <c r="J52" s="351"/>
      <c r="K52" s="352"/>
      <c r="L52" s="219"/>
      <c r="M52" s="186"/>
      <c r="N52" s="194"/>
      <c r="P52" s="344"/>
      <c r="Q52" s="113"/>
      <c r="R52" s="113"/>
      <c r="S52" s="113"/>
      <c r="T52" s="113"/>
      <c r="U52" s="113"/>
      <c r="V52" s="113"/>
      <c r="W52" s="250"/>
      <c r="X52" s="113"/>
      <c r="Y52" s="113"/>
    </row>
    <row r="53" spans="1:25" ht="15.75" customHeight="1" thickBot="1" x14ac:dyDescent="0.25">
      <c r="A53" s="3"/>
      <c r="B53" s="237"/>
      <c r="C53" s="69"/>
      <c r="D53" s="69"/>
      <c r="E53" s="69"/>
      <c r="F53" s="69"/>
      <c r="G53" s="221"/>
      <c r="H53" s="234" t="s">
        <v>119</v>
      </c>
      <c r="I53" s="230" t="s">
        <v>120</v>
      </c>
      <c r="J53" s="257">
        <f>R108</f>
        <v>0</v>
      </c>
      <c r="K53" s="231" t="s">
        <v>122</v>
      </c>
      <c r="L53" s="213"/>
      <c r="M53" s="162"/>
      <c r="N53" s="190"/>
      <c r="P53" s="344"/>
      <c r="Q53" s="252"/>
      <c r="R53" s="252"/>
      <c r="S53" s="252"/>
      <c r="T53" s="113"/>
      <c r="U53" s="113"/>
      <c r="V53" s="113"/>
      <c r="W53" s="250"/>
      <c r="X53" s="113"/>
      <c r="Y53" s="113"/>
    </row>
    <row r="54" spans="1:25" ht="15" customHeight="1" x14ac:dyDescent="0.2">
      <c r="A54" s="3"/>
      <c r="B54" s="235"/>
      <c r="C54" s="70"/>
      <c r="D54" s="70"/>
      <c r="E54" s="70" t="s">
        <v>124</v>
      </c>
      <c r="F54" s="70" t="s">
        <v>125</v>
      </c>
      <c r="G54" s="178" t="s">
        <v>126</v>
      </c>
      <c r="H54" s="232"/>
      <c r="I54" s="258"/>
      <c r="J54" s="259"/>
      <c r="K54" s="258"/>
      <c r="L54" s="219"/>
      <c r="M54" s="186"/>
      <c r="N54" s="194"/>
      <c r="Q54" s="252"/>
      <c r="R54" s="252"/>
      <c r="S54" s="252"/>
      <c r="T54" s="113"/>
      <c r="U54" s="113"/>
      <c r="V54" s="113"/>
      <c r="W54" s="250"/>
      <c r="X54" s="113"/>
      <c r="Y54" s="113"/>
    </row>
    <row r="55" spans="1:25" ht="15" customHeight="1" x14ac:dyDescent="0.2">
      <c r="A55" s="3"/>
      <c r="B55" s="235"/>
      <c r="C55" s="113"/>
      <c r="D55" s="113"/>
      <c r="E55" s="182"/>
      <c r="F55" s="183"/>
      <c r="G55" s="222"/>
      <c r="H55" s="232"/>
      <c r="I55" s="258"/>
      <c r="J55" s="259"/>
      <c r="K55" s="258"/>
      <c r="L55" s="213"/>
      <c r="M55" s="162"/>
      <c r="N55" s="190"/>
      <c r="P55" s="343"/>
      <c r="Q55" s="113"/>
      <c r="R55" s="252"/>
      <c r="S55" s="114"/>
      <c r="T55" s="109"/>
      <c r="U55" s="109"/>
      <c r="V55" s="109"/>
      <c r="W55" s="250"/>
      <c r="X55" s="113"/>
      <c r="Y55" s="113"/>
    </row>
    <row r="56" spans="1:25" ht="15" customHeight="1" x14ac:dyDescent="0.2">
      <c r="A56" s="3"/>
      <c r="B56" s="235"/>
      <c r="C56" s="70"/>
      <c r="D56" s="70"/>
      <c r="E56" s="70"/>
      <c r="F56" s="70"/>
      <c r="G56" s="178"/>
      <c r="H56" s="232"/>
      <c r="I56" s="258"/>
      <c r="J56" s="259"/>
      <c r="K56" s="258"/>
      <c r="L56" s="219"/>
      <c r="M56" s="186"/>
      <c r="N56" s="194"/>
      <c r="P56" s="344"/>
      <c r="Q56" s="252"/>
      <c r="R56" s="252"/>
      <c r="S56" s="252"/>
      <c r="T56" s="113"/>
      <c r="U56" s="113"/>
      <c r="V56" s="113"/>
      <c r="W56" s="250"/>
      <c r="X56" s="113"/>
      <c r="Y56" s="113"/>
    </row>
    <row r="57" spans="1:25" ht="15" customHeight="1" x14ac:dyDescent="0.2">
      <c r="A57" s="3"/>
      <c r="B57" s="235"/>
      <c r="C57" s="113" t="str">
        <f>C46</f>
        <v>Altura da camada</v>
      </c>
      <c r="D57" s="113"/>
      <c r="E57" s="242">
        <f>F57*(1-($C$131/100))</f>
        <v>0</v>
      </c>
      <c r="F57" s="263"/>
      <c r="G57" s="243">
        <f>F57*(1+($C$131/100))</f>
        <v>0</v>
      </c>
      <c r="H57" s="232"/>
      <c r="I57" s="258"/>
      <c r="J57" s="259"/>
      <c r="K57" s="258"/>
      <c r="L57" s="213"/>
      <c r="M57" s="162"/>
      <c r="N57" s="190"/>
      <c r="Q57" s="252"/>
      <c r="R57" s="252"/>
      <c r="S57" s="252"/>
      <c r="T57" s="113"/>
      <c r="U57" s="113"/>
      <c r="V57" s="113"/>
      <c r="W57" s="250"/>
      <c r="X57" s="113"/>
      <c r="Y57" s="113"/>
    </row>
    <row r="58" spans="1:25" ht="15" customHeight="1" x14ac:dyDescent="0.2">
      <c r="A58" s="3"/>
      <c r="B58" s="235"/>
      <c r="C58" s="70"/>
      <c r="D58" s="70"/>
      <c r="E58" s="70"/>
      <c r="F58" s="113"/>
      <c r="G58" s="178"/>
      <c r="H58" s="232"/>
      <c r="I58" s="258"/>
      <c r="J58" s="259"/>
      <c r="K58" s="258"/>
      <c r="L58" s="219"/>
      <c r="M58" s="186"/>
      <c r="N58" s="194"/>
      <c r="P58" s="343"/>
      <c r="Q58" s="250"/>
      <c r="R58" s="252"/>
      <c r="S58" s="252"/>
      <c r="T58" s="113"/>
      <c r="U58" s="113"/>
      <c r="V58" s="113"/>
      <c r="W58" s="250"/>
      <c r="X58" s="113"/>
      <c r="Y58" s="113"/>
    </row>
    <row r="59" spans="1:25" ht="15" customHeight="1" x14ac:dyDescent="0.2">
      <c r="A59" s="3"/>
      <c r="B59" s="235"/>
      <c r="C59" s="113" t="str">
        <f>C48</f>
        <v>Perimetro</v>
      </c>
      <c r="D59" s="113"/>
      <c r="E59" s="242">
        <f>F59*(1-($C$131/100))</f>
        <v>0</v>
      </c>
      <c r="F59" s="263"/>
      <c r="G59" s="243">
        <f>F59*(1+($C$131/100))</f>
        <v>0</v>
      </c>
      <c r="H59" s="232"/>
      <c r="I59" s="258"/>
      <c r="J59" s="259"/>
      <c r="K59" s="258"/>
      <c r="L59" s="213"/>
      <c r="M59" s="162"/>
      <c r="N59" s="190"/>
      <c r="P59" s="344"/>
      <c r="Q59" s="252"/>
      <c r="R59" s="252"/>
      <c r="S59" s="252"/>
      <c r="T59" s="113"/>
      <c r="U59" s="113"/>
      <c r="V59" s="113"/>
      <c r="W59" s="250"/>
      <c r="X59" s="113"/>
      <c r="Y59" s="113"/>
    </row>
    <row r="60" spans="1:25" ht="15" customHeight="1" x14ac:dyDescent="0.2">
      <c r="A60" s="3"/>
      <c r="B60" s="235"/>
      <c r="H60" s="265"/>
      <c r="I60" s="258"/>
      <c r="J60" s="259"/>
      <c r="K60" s="258"/>
      <c r="L60" s="219"/>
      <c r="M60" s="186"/>
      <c r="N60" s="194"/>
      <c r="Q60" s="252"/>
      <c r="R60" s="252"/>
      <c r="S60" s="252"/>
      <c r="T60" s="113"/>
      <c r="U60" s="113"/>
      <c r="V60" s="113"/>
      <c r="W60" s="250"/>
      <c r="X60" s="113"/>
      <c r="Y60" s="113"/>
    </row>
    <row r="61" spans="1:25" ht="15.75" customHeight="1" thickBot="1" x14ac:dyDescent="0.25">
      <c r="A61" s="3"/>
      <c r="B61" s="236"/>
      <c r="C61" s="180"/>
      <c r="D61" s="180"/>
      <c r="E61" s="196"/>
      <c r="F61" s="264"/>
      <c r="G61" s="223"/>
      <c r="H61" s="232"/>
      <c r="I61" s="258"/>
      <c r="J61" s="259"/>
      <c r="K61" s="258"/>
      <c r="L61" s="213"/>
      <c r="M61" s="162"/>
      <c r="N61" s="190"/>
      <c r="P61" s="343"/>
      <c r="U61" s="113"/>
      <c r="V61" s="113"/>
      <c r="W61" s="250"/>
      <c r="X61" s="113"/>
      <c r="Y61" s="113"/>
    </row>
    <row r="62" spans="1:25" ht="15.75" customHeight="1" thickBot="1" x14ac:dyDescent="0.3">
      <c r="A62" s="3"/>
      <c r="B62" s="355" t="s">
        <v>137</v>
      </c>
      <c r="C62" s="324"/>
      <c r="D62" s="324"/>
      <c r="E62" s="324"/>
      <c r="F62" s="324"/>
      <c r="G62" s="324"/>
      <c r="H62" s="324"/>
      <c r="I62" s="324"/>
      <c r="J62" s="324"/>
      <c r="K62" s="325"/>
      <c r="L62" s="213"/>
      <c r="M62" s="162"/>
      <c r="N62" s="190"/>
      <c r="P62" s="344"/>
      <c r="Q62" s="252"/>
      <c r="R62" s="252"/>
      <c r="S62" s="252"/>
      <c r="T62" s="113"/>
      <c r="U62" s="113"/>
      <c r="V62" s="113"/>
      <c r="W62" s="250"/>
      <c r="X62" s="113"/>
      <c r="Y62" s="113"/>
    </row>
    <row r="63" spans="1:25" ht="15.75" customHeight="1" thickBot="1" x14ac:dyDescent="0.3">
      <c r="A63" s="3"/>
      <c r="B63" s="355" t="s">
        <v>118</v>
      </c>
      <c r="C63" s="324"/>
      <c r="D63" s="324"/>
      <c r="E63" s="324"/>
      <c r="F63" s="324"/>
      <c r="G63" s="325"/>
      <c r="H63" s="353" t="s">
        <v>95</v>
      </c>
      <c r="I63" s="351"/>
      <c r="J63" s="351"/>
      <c r="K63" s="351"/>
      <c r="L63" s="345" t="s">
        <v>138</v>
      </c>
      <c r="M63" s="334"/>
      <c r="N63" s="347"/>
      <c r="Q63" s="252"/>
      <c r="R63" s="252"/>
      <c r="S63" s="252"/>
      <c r="T63" s="113"/>
      <c r="U63" s="113"/>
      <c r="V63" s="113"/>
      <c r="W63" s="250"/>
      <c r="X63" s="113"/>
      <c r="Y63" s="113"/>
    </row>
    <row r="64" spans="1:25" ht="15.75" customHeight="1" thickBot="1" x14ac:dyDescent="0.25">
      <c r="A64" s="3"/>
      <c r="B64" s="237"/>
      <c r="C64" s="69"/>
      <c r="D64" s="69"/>
      <c r="E64" s="69"/>
      <c r="F64" s="69"/>
      <c r="G64" s="221"/>
      <c r="H64" s="234" t="s">
        <v>119</v>
      </c>
      <c r="I64" s="230" t="s">
        <v>120</v>
      </c>
      <c r="J64" s="257">
        <f>R109</f>
        <v>0</v>
      </c>
      <c r="K64" s="230" t="s">
        <v>122</v>
      </c>
      <c r="L64" s="340"/>
      <c r="M64" s="332"/>
      <c r="N64" s="348"/>
      <c r="P64" s="343"/>
      <c r="Q64" s="250"/>
      <c r="R64" s="250"/>
      <c r="U64" s="113"/>
      <c r="V64" s="113"/>
      <c r="W64" s="250"/>
      <c r="X64" s="113"/>
      <c r="Y64" s="113"/>
    </row>
    <row r="65" spans="1:33" ht="17.25" customHeight="1" thickBot="1" x14ac:dyDescent="0.25">
      <c r="A65" s="3"/>
      <c r="B65" s="235"/>
      <c r="C65" s="70"/>
      <c r="D65" s="70"/>
      <c r="E65" s="70" t="s">
        <v>124</v>
      </c>
      <c r="F65" s="70" t="s">
        <v>125</v>
      </c>
      <c r="G65" s="178" t="s">
        <v>126</v>
      </c>
      <c r="H65" s="232"/>
      <c r="I65" s="258"/>
      <c r="J65" s="259"/>
      <c r="K65" s="258"/>
      <c r="L65" s="346" t="s">
        <v>139</v>
      </c>
      <c r="M65" s="334"/>
      <c r="N65" s="349"/>
      <c r="P65" s="344"/>
      <c r="Q65" s="174"/>
      <c r="R65" s="251"/>
      <c r="U65" s="113"/>
      <c r="V65" s="113"/>
      <c r="W65" s="250"/>
      <c r="X65" s="113"/>
      <c r="Y65" s="113"/>
    </row>
    <row r="66" spans="1:33" ht="17.25" customHeight="1" thickBot="1" x14ac:dyDescent="0.25">
      <c r="A66" s="3"/>
      <c r="B66" s="235"/>
      <c r="C66" s="113"/>
      <c r="D66" s="113"/>
      <c r="E66" s="182"/>
      <c r="F66" s="183"/>
      <c r="G66" s="222"/>
      <c r="H66" s="232"/>
      <c r="I66" s="258"/>
      <c r="J66" s="259"/>
      <c r="K66" s="258"/>
      <c r="L66" s="340"/>
      <c r="M66" s="332"/>
      <c r="N66" s="348"/>
      <c r="P66" s="344"/>
      <c r="Q66" s="174"/>
      <c r="R66" s="174"/>
    </row>
    <row r="67" spans="1:33" ht="15.75" customHeight="1" thickBot="1" x14ac:dyDescent="0.3">
      <c r="A67" s="3"/>
      <c r="B67" s="235"/>
      <c r="C67" s="70"/>
      <c r="D67" s="70"/>
      <c r="E67" s="70"/>
      <c r="F67" s="70"/>
      <c r="G67" s="178"/>
      <c r="H67" s="232"/>
      <c r="I67" s="258"/>
      <c r="J67" s="259"/>
      <c r="K67" s="258"/>
      <c r="L67" s="342" t="s">
        <v>140</v>
      </c>
      <c r="M67" s="338"/>
      <c r="N67" s="332"/>
      <c r="P67" s="344"/>
      <c r="W67" s="250"/>
      <c r="X67" s="250"/>
    </row>
    <row r="68" spans="1:33" ht="16.5" customHeight="1" x14ac:dyDescent="0.2">
      <c r="A68" s="3"/>
      <c r="B68" s="235"/>
      <c r="C68" s="113" t="str">
        <f>C57</f>
        <v>Altura da camada</v>
      </c>
      <c r="D68" s="113"/>
      <c r="E68" s="242">
        <f>F68*(1-($C$131/100))</f>
        <v>0</v>
      </c>
      <c r="F68" s="263"/>
      <c r="G68" s="243">
        <f>F68*(1+($C$131/100))</f>
        <v>0</v>
      </c>
      <c r="H68" s="232"/>
      <c r="I68" s="258"/>
      <c r="J68" s="259"/>
      <c r="K68" s="258"/>
      <c r="L68" s="209"/>
      <c r="M68" s="210"/>
      <c r="N68" s="211"/>
      <c r="P68" s="344"/>
      <c r="T68" s="174"/>
      <c r="W68" s="250"/>
      <c r="X68" s="250"/>
      <c r="Y68" s="174"/>
      <c r="Z68" s="174"/>
      <c r="AA68" s="174"/>
      <c r="AB68" s="174"/>
      <c r="AC68" s="174"/>
      <c r="AD68" s="174"/>
      <c r="AE68" s="174"/>
      <c r="AF68" s="174"/>
      <c r="AG68" s="174"/>
    </row>
    <row r="69" spans="1:33" ht="16.5" customHeight="1" x14ac:dyDescent="0.2">
      <c r="A69" s="3"/>
      <c r="B69" s="235"/>
      <c r="C69" s="70"/>
      <c r="D69" s="70"/>
      <c r="E69" s="70"/>
      <c r="F69" s="113"/>
      <c r="G69" s="178"/>
      <c r="H69" s="232"/>
      <c r="I69" s="258"/>
      <c r="J69" s="259"/>
      <c r="K69" s="258"/>
      <c r="L69" s="191"/>
      <c r="M69" s="113"/>
      <c r="N69" s="179"/>
      <c r="P69" s="344"/>
      <c r="T69" s="253"/>
      <c r="W69" s="250"/>
      <c r="X69" s="250"/>
      <c r="Y69" s="174"/>
      <c r="Z69" s="174"/>
      <c r="AA69" s="174"/>
      <c r="AB69" s="174"/>
      <c r="AC69" s="174"/>
      <c r="AD69" s="174"/>
      <c r="AE69" s="174"/>
      <c r="AF69" s="174"/>
      <c r="AG69" s="174"/>
    </row>
    <row r="70" spans="1:33" ht="16.5" customHeight="1" x14ac:dyDescent="0.2">
      <c r="A70" s="3"/>
      <c r="B70" s="235"/>
      <c r="C70" s="113" t="str">
        <f>C59</f>
        <v>Perimetro</v>
      </c>
      <c r="D70" s="113"/>
      <c r="E70" s="242">
        <f>F70*(1-($C$131/100))</f>
        <v>0</v>
      </c>
      <c r="F70" s="263"/>
      <c r="G70" s="243">
        <f>F70*(1+($C$131/100))</f>
        <v>0</v>
      </c>
      <c r="H70" s="232"/>
      <c r="I70" s="258"/>
      <c r="J70" s="259"/>
      <c r="K70" s="258"/>
      <c r="L70" s="191"/>
      <c r="M70" s="113"/>
      <c r="N70" s="179"/>
      <c r="P70" s="344"/>
      <c r="T70" s="174"/>
      <c r="W70" s="250"/>
      <c r="X70" s="250"/>
      <c r="Y70" s="174"/>
      <c r="Z70" s="174"/>
      <c r="AA70" s="174"/>
      <c r="AB70" s="174"/>
      <c r="AC70" s="174"/>
      <c r="AD70" s="174"/>
      <c r="AE70" s="174"/>
      <c r="AF70" s="174"/>
      <c r="AG70" s="174"/>
    </row>
    <row r="71" spans="1:33" ht="16.5" customHeight="1" x14ac:dyDescent="0.2">
      <c r="A71" s="3"/>
      <c r="B71" s="235"/>
      <c r="H71" s="265"/>
      <c r="I71" s="258"/>
      <c r="J71" s="259"/>
      <c r="K71" s="258"/>
      <c r="L71" s="191"/>
      <c r="M71" s="113"/>
      <c r="N71" s="179"/>
      <c r="P71" s="344"/>
      <c r="T71" s="174"/>
      <c r="W71" s="250"/>
      <c r="X71" s="250"/>
      <c r="Y71" s="174"/>
      <c r="Z71" s="174"/>
      <c r="AA71" s="174"/>
      <c r="AB71" s="174"/>
      <c r="AC71" s="174"/>
      <c r="AD71" s="174"/>
      <c r="AE71" s="174"/>
      <c r="AF71" s="174"/>
      <c r="AG71" s="174"/>
    </row>
    <row r="72" spans="1:33" ht="17.25" customHeight="1" thickBot="1" x14ac:dyDescent="0.25">
      <c r="A72" s="3"/>
      <c r="B72" s="236"/>
      <c r="C72" s="180"/>
      <c r="D72" s="180"/>
      <c r="E72" s="196"/>
      <c r="F72" s="196"/>
      <c r="G72" s="223"/>
      <c r="H72" s="232"/>
      <c r="I72" s="258"/>
      <c r="J72" s="259"/>
      <c r="K72" s="258"/>
      <c r="L72" s="191"/>
      <c r="M72" s="113"/>
      <c r="N72" s="179"/>
      <c r="P72" s="344"/>
      <c r="T72" s="174"/>
      <c r="W72" s="250"/>
      <c r="X72" s="250"/>
      <c r="Y72" s="174"/>
      <c r="Z72" s="174"/>
      <c r="AA72" s="174"/>
      <c r="AB72" s="174"/>
      <c r="AC72" s="174"/>
      <c r="AD72" s="174"/>
      <c r="AE72" s="174"/>
      <c r="AF72" s="174"/>
      <c r="AG72" s="174"/>
    </row>
    <row r="73" spans="1:33" ht="15.75" customHeight="1" thickBot="1" x14ac:dyDescent="0.3">
      <c r="A73" s="3"/>
      <c r="B73" s="355" t="s">
        <v>141</v>
      </c>
      <c r="C73" s="324"/>
      <c r="D73" s="324"/>
      <c r="E73" s="324"/>
      <c r="F73" s="324"/>
      <c r="G73" s="324"/>
      <c r="H73" s="324"/>
      <c r="I73" s="324"/>
      <c r="J73" s="324"/>
      <c r="K73" s="325"/>
      <c r="L73" s="191"/>
      <c r="M73" s="113"/>
      <c r="N73" s="179"/>
      <c r="P73" s="344"/>
      <c r="T73" s="174"/>
      <c r="W73" s="250"/>
      <c r="X73" s="250"/>
      <c r="Y73" s="174"/>
      <c r="Z73" s="174"/>
      <c r="AA73" s="174"/>
      <c r="AB73" s="174"/>
      <c r="AC73" s="174"/>
      <c r="AD73" s="174"/>
      <c r="AE73" s="174"/>
      <c r="AF73" s="174"/>
      <c r="AG73" s="174"/>
    </row>
    <row r="74" spans="1:33" ht="15.75" customHeight="1" thickBot="1" x14ac:dyDescent="0.3">
      <c r="A74" s="3"/>
      <c r="B74" s="355" t="s">
        <v>118</v>
      </c>
      <c r="C74" s="324"/>
      <c r="D74" s="324"/>
      <c r="E74" s="324"/>
      <c r="F74" s="324"/>
      <c r="G74" s="325"/>
      <c r="H74" s="350" t="s">
        <v>95</v>
      </c>
      <c r="I74" s="351"/>
      <c r="J74" s="351"/>
      <c r="K74" s="352"/>
      <c r="L74" s="96"/>
      <c r="M74" s="99"/>
      <c r="N74" s="193"/>
      <c r="P74" s="344"/>
      <c r="T74" s="254"/>
      <c r="W74" s="250"/>
      <c r="X74" s="250"/>
      <c r="Y74" s="174"/>
      <c r="Z74" s="174"/>
      <c r="AA74" s="174"/>
      <c r="AB74" s="174"/>
      <c r="AC74" s="174"/>
      <c r="AD74" s="174"/>
      <c r="AE74" s="174"/>
      <c r="AF74" s="174"/>
      <c r="AG74" s="174"/>
    </row>
    <row r="75" spans="1:33" ht="15.75" customHeight="1" thickBot="1" x14ac:dyDescent="0.25">
      <c r="A75" s="3"/>
      <c r="B75" s="237"/>
      <c r="C75" s="69"/>
      <c r="D75" s="69"/>
      <c r="E75" s="69"/>
      <c r="F75" s="69"/>
      <c r="G75" s="221"/>
      <c r="H75" s="234" t="s">
        <v>119</v>
      </c>
      <c r="I75" s="230" t="s">
        <v>120</v>
      </c>
      <c r="J75" s="257">
        <f>R110</f>
        <v>0</v>
      </c>
      <c r="K75" s="231" t="s">
        <v>122</v>
      </c>
      <c r="L75" s="96"/>
      <c r="M75" s="99"/>
      <c r="N75" s="193"/>
      <c r="P75" s="344"/>
      <c r="T75" s="255"/>
      <c r="W75" s="250"/>
      <c r="X75" s="250"/>
    </row>
    <row r="76" spans="1:33" ht="15" customHeight="1" x14ac:dyDescent="0.2">
      <c r="A76" s="3"/>
      <c r="B76" s="235"/>
      <c r="C76" s="70"/>
      <c r="D76" s="70"/>
      <c r="E76" s="70" t="s">
        <v>124</v>
      </c>
      <c r="F76" s="70" t="s">
        <v>125</v>
      </c>
      <c r="G76" s="178" t="s">
        <v>126</v>
      </c>
      <c r="H76" s="232"/>
      <c r="I76" s="258"/>
      <c r="J76" s="259"/>
      <c r="K76" s="258"/>
      <c r="L76" s="191"/>
      <c r="M76" s="113"/>
      <c r="N76" s="179"/>
      <c r="P76" s="344"/>
      <c r="T76" s="255"/>
      <c r="W76" s="250"/>
      <c r="X76" s="250"/>
      <c r="Y76" s="67"/>
      <c r="Z76" s="67"/>
      <c r="AA76" s="67"/>
      <c r="AB76" s="67"/>
      <c r="AC76" s="67"/>
      <c r="AD76" s="67"/>
      <c r="AE76" s="67"/>
      <c r="AF76" s="67"/>
      <c r="AG76" s="67"/>
    </row>
    <row r="77" spans="1:33" ht="15" customHeight="1" x14ac:dyDescent="0.2">
      <c r="A77" s="3"/>
      <c r="B77" s="235"/>
      <c r="C77" s="113"/>
      <c r="D77" s="113"/>
      <c r="E77" s="182"/>
      <c r="F77" s="183"/>
      <c r="G77" s="222"/>
      <c r="H77" s="232"/>
      <c r="I77" s="258"/>
      <c r="J77" s="259"/>
      <c r="K77" s="258"/>
      <c r="L77" s="191"/>
      <c r="M77" s="113"/>
      <c r="N77" s="179"/>
      <c r="P77" s="344"/>
      <c r="T77" s="255"/>
      <c r="W77" s="250"/>
      <c r="X77" s="250"/>
      <c r="Y77" s="175"/>
      <c r="Z77" s="175"/>
      <c r="AA77" s="175"/>
      <c r="AB77" s="175"/>
      <c r="AC77" s="175"/>
      <c r="AD77" s="175"/>
      <c r="AE77" s="175"/>
      <c r="AF77" s="175"/>
      <c r="AG77" s="175"/>
    </row>
    <row r="78" spans="1:33" ht="15" customHeight="1" x14ac:dyDescent="0.2">
      <c r="A78" s="3"/>
      <c r="B78" s="235"/>
      <c r="C78" s="70"/>
      <c r="D78" s="70"/>
      <c r="E78" s="70"/>
      <c r="F78" s="70"/>
      <c r="G78" s="178"/>
      <c r="H78" s="232"/>
      <c r="I78" s="258"/>
      <c r="J78" s="259"/>
      <c r="K78" s="258"/>
      <c r="L78" s="191"/>
      <c r="M78" s="113"/>
      <c r="N78" s="179"/>
      <c r="P78" s="344"/>
      <c r="T78" s="255"/>
      <c r="W78" s="250"/>
      <c r="X78" s="250"/>
    </row>
    <row r="79" spans="1:33" ht="15" customHeight="1" x14ac:dyDescent="0.2">
      <c r="A79" s="3"/>
      <c r="B79" s="235"/>
      <c r="C79" s="113" t="str">
        <f>C68</f>
        <v>Altura da camada</v>
      </c>
      <c r="D79" s="113"/>
      <c r="E79" s="242">
        <f>F79*(1-($C$131/100))</f>
        <v>0</v>
      </c>
      <c r="F79" s="263"/>
      <c r="G79" s="243">
        <f>F79*(1+($C$131/100))</f>
        <v>0</v>
      </c>
      <c r="H79" s="232"/>
      <c r="I79" s="258"/>
      <c r="J79" s="259"/>
      <c r="K79" s="258"/>
      <c r="L79" s="191"/>
      <c r="M79" s="113"/>
      <c r="N79" s="179"/>
      <c r="P79" s="344"/>
      <c r="T79" s="255"/>
      <c r="W79" s="250"/>
      <c r="X79" s="250"/>
    </row>
    <row r="80" spans="1:33" ht="15" customHeight="1" x14ac:dyDescent="0.2">
      <c r="A80" s="3"/>
      <c r="B80" s="235"/>
      <c r="C80" s="70"/>
      <c r="D80" s="70"/>
      <c r="E80" s="70"/>
      <c r="F80" s="113"/>
      <c r="G80" s="178"/>
      <c r="H80" s="232"/>
      <c r="I80" s="258"/>
      <c r="J80" s="259"/>
      <c r="K80" s="258"/>
      <c r="L80" s="191"/>
      <c r="M80" s="113"/>
      <c r="N80" s="179"/>
      <c r="P80" s="344"/>
      <c r="T80" s="255"/>
      <c r="W80" s="250"/>
      <c r="X80" s="250"/>
    </row>
    <row r="81" spans="1:24" ht="15" customHeight="1" x14ac:dyDescent="0.2">
      <c r="A81" s="3"/>
      <c r="B81" s="235"/>
      <c r="C81" s="113" t="str">
        <f>C70</f>
        <v>Perimetro</v>
      </c>
      <c r="D81" s="113"/>
      <c r="E81" s="242">
        <f>F81*(1-($C$131/100))</f>
        <v>0</v>
      </c>
      <c r="F81" s="263"/>
      <c r="G81" s="243">
        <f>F81*(1+($C$131/100))</f>
        <v>0</v>
      </c>
      <c r="H81" s="232"/>
      <c r="I81" s="258"/>
      <c r="J81" s="259"/>
      <c r="K81" s="258"/>
      <c r="L81" s="191"/>
      <c r="M81" s="113"/>
      <c r="N81" s="179"/>
      <c r="P81" s="344"/>
      <c r="T81" s="255"/>
      <c r="W81" s="250"/>
      <c r="X81" s="250"/>
    </row>
    <row r="82" spans="1:24" x14ac:dyDescent="0.2">
      <c r="A82" s="3"/>
      <c r="B82" s="235"/>
      <c r="H82" s="265"/>
      <c r="I82" s="258"/>
      <c r="J82" s="259"/>
      <c r="K82" s="258"/>
      <c r="L82" s="191"/>
      <c r="M82" s="113"/>
      <c r="N82" s="179"/>
      <c r="P82" s="344"/>
    </row>
    <row r="83" spans="1:24" ht="13.5" customHeight="1" thickBot="1" x14ac:dyDescent="0.25">
      <c r="A83" s="3"/>
      <c r="B83" s="236"/>
      <c r="C83" s="180"/>
      <c r="D83" s="180"/>
      <c r="E83" s="196"/>
      <c r="F83" s="196"/>
      <c r="G83" s="223"/>
      <c r="H83" s="232"/>
      <c r="I83" s="258"/>
      <c r="J83" s="259"/>
      <c r="K83" s="258"/>
      <c r="L83" s="177"/>
      <c r="N83" s="178"/>
      <c r="P83" s="344"/>
    </row>
    <row r="84" spans="1:24" ht="15.75" customHeight="1" thickBot="1" x14ac:dyDescent="0.3">
      <c r="A84" s="3"/>
      <c r="B84" s="355" t="s">
        <v>142</v>
      </c>
      <c r="C84" s="324"/>
      <c r="D84" s="324"/>
      <c r="E84" s="324"/>
      <c r="F84" s="324"/>
      <c r="G84" s="324"/>
      <c r="H84" s="324"/>
      <c r="I84" s="324"/>
      <c r="J84" s="324"/>
      <c r="K84" s="325"/>
      <c r="L84" s="177"/>
      <c r="N84" s="178"/>
      <c r="P84" s="344"/>
    </row>
    <row r="85" spans="1:24" ht="15.75" customHeight="1" thickBot="1" x14ac:dyDescent="0.3">
      <c r="A85" s="3"/>
      <c r="B85" s="355" t="s">
        <v>118</v>
      </c>
      <c r="C85" s="324"/>
      <c r="D85" s="324"/>
      <c r="E85" s="324"/>
      <c r="F85" s="324"/>
      <c r="G85" s="325"/>
      <c r="H85" s="350" t="s">
        <v>95</v>
      </c>
      <c r="I85" s="351"/>
      <c r="J85" s="351"/>
      <c r="K85" s="352"/>
      <c r="L85" s="177"/>
      <c r="N85" s="178"/>
      <c r="P85" s="344"/>
    </row>
    <row r="86" spans="1:24" ht="13.5" customHeight="1" thickBot="1" x14ac:dyDescent="0.25">
      <c r="A86" s="3"/>
      <c r="B86" s="237"/>
      <c r="C86" s="69"/>
      <c r="D86" s="69"/>
      <c r="E86" s="69"/>
      <c r="F86" s="69"/>
      <c r="G86" s="221"/>
      <c r="H86" s="234" t="s">
        <v>119</v>
      </c>
      <c r="I86" s="230" t="s">
        <v>120</v>
      </c>
      <c r="J86" s="257">
        <f>R111</f>
        <v>0</v>
      </c>
      <c r="K86" s="231" t="s">
        <v>122</v>
      </c>
      <c r="L86" s="177"/>
      <c r="N86" s="178"/>
      <c r="P86" s="344"/>
    </row>
    <row r="87" spans="1:24" x14ac:dyDescent="0.2">
      <c r="A87" s="3"/>
      <c r="B87" s="235"/>
      <c r="C87" s="70"/>
      <c r="D87" s="70"/>
      <c r="E87" s="70" t="s">
        <v>124</v>
      </c>
      <c r="F87" s="70" t="s">
        <v>125</v>
      </c>
      <c r="G87" s="70" t="s">
        <v>126</v>
      </c>
      <c r="H87" s="267"/>
      <c r="I87" s="258"/>
      <c r="J87" s="259"/>
      <c r="K87" s="258"/>
      <c r="L87" s="177"/>
      <c r="N87" s="178"/>
      <c r="P87" s="344"/>
    </row>
    <row r="88" spans="1:24" x14ac:dyDescent="0.2">
      <c r="A88" s="3"/>
      <c r="B88" s="235"/>
      <c r="C88" s="113"/>
      <c r="D88" s="113"/>
      <c r="E88" s="182"/>
      <c r="F88" s="183"/>
      <c r="G88" s="182"/>
      <c r="H88" s="265"/>
      <c r="I88" s="258"/>
      <c r="J88" s="259"/>
      <c r="K88" s="258"/>
      <c r="L88" s="177"/>
      <c r="N88" s="178"/>
      <c r="P88" s="344"/>
    </row>
    <row r="89" spans="1:24" x14ac:dyDescent="0.2">
      <c r="A89" s="3"/>
      <c r="B89" s="235"/>
      <c r="C89" s="70"/>
      <c r="D89" s="70"/>
      <c r="E89" s="70"/>
      <c r="F89" s="70"/>
      <c r="H89" s="265"/>
      <c r="I89" s="258"/>
      <c r="J89" s="259"/>
      <c r="K89" s="258"/>
      <c r="L89" s="177"/>
      <c r="N89" s="178"/>
      <c r="P89" s="344"/>
    </row>
    <row r="90" spans="1:24" x14ac:dyDescent="0.2">
      <c r="A90" s="3"/>
      <c r="B90" s="235"/>
      <c r="C90" s="113" t="str">
        <f>C79</f>
        <v>Altura da camada</v>
      </c>
      <c r="D90" s="113"/>
      <c r="E90" s="242">
        <f>F90*(1-($C$131/100))</f>
        <v>0</v>
      </c>
      <c r="F90" s="263"/>
      <c r="G90" s="242">
        <f>F90*(1+($C$131/100))</f>
        <v>0</v>
      </c>
      <c r="H90" s="265"/>
      <c r="I90" s="258"/>
      <c r="J90" s="259"/>
      <c r="K90" s="258"/>
      <c r="L90" s="177"/>
      <c r="N90" s="178"/>
      <c r="P90" s="344"/>
    </row>
    <row r="91" spans="1:24" x14ac:dyDescent="0.2">
      <c r="A91" s="3"/>
      <c r="B91" s="235"/>
      <c r="C91" s="70"/>
      <c r="D91" s="70"/>
      <c r="E91" s="70"/>
      <c r="F91" s="113"/>
      <c r="H91" s="265"/>
      <c r="I91" s="258"/>
      <c r="J91" s="259"/>
      <c r="K91" s="258"/>
      <c r="L91" s="177"/>
      <c r="N91" s="178"/>
      <c r="P91" s="344"/>
    </row>
    <row r="92" spans="1:24" x14ac:dyDescent="0.2">
      <c r="A92" s="3"/>
      <c r="B92" s="235"/>
      <c r="C92" s="113" t="str">
        <f>C81</f>
        <v>Perimetro</v>
      </c>
      <c r="D92" s="113"/>
      <c r="E92" s="242">
        <f>F92*(1-($C$131/100))</f>
        <v>0</v>
      </c>
      <c r="F92" s="263"/>
      <c r="G92" s="242">
        <f>F92*(1+($C$131/100))</f>
        <v>0</v>
      </c>
      <c r="H92" s="265"/>
      <c r="I92" s="258"/>
      <c r="J92" s="259"/>
      <c r="K92" s="258"/>
      <c r="L92" s="177"/>
      <c r="N92" s="178"/>
      <c r="P92" s="344"/>
    </row>
    <row r="93" spans="1:24" x14ac:dyDescent="0.2">
      <c r="A93" s="3"/>
      <c r="B93" s="235"/>
      <c r="H93" s="265"/>
      <c r="I93" s="258"/>
      <c r="J93" s="259"/>
      <c r="K93" s="258"/>
      <c r="L93" s="177"/>
      <c r="N93" s="178"/>
      <c r="P93" s="344"/>
    </row>
    <row r="94" spans="1:24" ht="13.5" customHeight="1" thickBot="1" x14ac:dyDescent="0.25">
      <c r="A94" s="3"/>
      <c r="B94" s="236"/>
      <c r="C94" s="180"/>
      <c r="D94" s="180"/>
      <c r="E94" s="196"/>
      <c r="F94" s="196"/>
      <c r="G94" s="266"/>
      <c r="H94" s="268"/>
      <c r="I94" s="261"/>
      <c r="J94" s="262"/>
      <c r="K94" s="261"/>
      <c r="L94" s="195"/>
      <c r="M94" s="180"/>
      <c r="N94" s="181"/>
      <c r="P94" s="344"/>
    </row>
    <row r="95" spans="1:24" ht="13.5" customHeight="1" thickBot="1" x14ac:dyDescent="0.25">
      <c r="P95" s="344"/>
    </row>
    <row r="96" spans="1:24" ht="19.5" customHeight="1" thickBot="1" x14ac:dyDescent="0.25">
      <c r="B96" s="8" t="s">
        <v>143</v>
      </c>
      <c r="C96" s="7" t="s">
        <v>144</v>
      </c>
      <c r="P96" s="344"/>
    </row>
    <row r="97" spans="2:16" ht="16.5" customHeight="1" thickBot="1" x14ac:dyDescent="0.25">
      <c r="B97" s="6">
        <v>6.5439999999999996</v>
      </c>
      <c r="C97" s="5">
        <v>2</v>
      </c>
      <c r="P97" s="344"/>
    </row>
    <row r="98" spans="2:16" ht="16.5" customHeight="1" thickBot="1" x14ac:dyDescent="0.25">
      <c r="B98" s="6">
        <v>6.1859999999999999</v>
      </c>
      <c r="C98" s="5">
        <v>2.5</v>
      </c>
      <c r="P98" s="344"/>
    </row>
    <row r="99" spans="2:16" ht="16.5" customHeight="1" thickBot="1" x14ac:dyDescent="0.25">
      <c r="B99" s="6">
        <v>5.827</v>
      </c>
      <c r="C99" s="5">
        <v>3</v>
      </c>
      <c r="P99" s="344"/>
    </row>
    <row r="100" spans="2:16" ht="16.5" customHeight="1" thickBot="1" x14ac:dyDescent="0.25">
      <c r="B100" s="6">
        <v>5.508</v>
      </c>
      <c r="C100" s="5">
        <v>3.5</v>
      </c>
      <c r="P100" s="344"/>
    </row>
    <row r="101" spans="2:16" ht="16.5" customHeight="1" thickBot="1" x14ac:dyDescent="0.25">
      <c r="B101" s="6">
        <v>5.1890000000000001</v>
      </c>
      <c r="C101" s="5">
        <v>4</v>
      </c>
      <c r="P101" s="344"/>
    </row>
    <row r="102" spans="2:16" ht="16.5" customHeight="1" thickBot="1" x14ac:dyDescent="0.25">
      <c r="B102" s="6">
        <v>4.9050000000000002</v>
      </c>
      <c r="C102" s="5">
        <v>4.5</v>
      </c>
      <c r="P102" s="344"/>
    </row>
    <row r="103" spans="2:16" ht="16.5" customHeight="1" thickBot="1" x14ac:dyDescent="0.25">
      <c r="B103" s="6">
        <v>4.62</v>
      </c>
      <c r="C103" s="5">
        <v>5</v>
      </c>
      <c r="P103" s="344"/>
    </row>
    <row r="104" spans="2:16" ht="16.5" customHeight="1" thickBot="1" x14ac:dyDescent="0.25">
      <c r="B104" s="6">
        <v>4.3680000000000003</v>
      </c>
      <c r="C104" s="5">
        <v>5.5</v>
      </c>
      <c r="P104" s="344"/>
    </row>
    <row r="105" spans="2:16" ht="16.5" customHeight="1" thickBot="1" x14ac:dyDescent="0.25">
      <c r="B105" s="6">
        <v>4.1150000000000002</v>
      </c>
      <c r="C105" s="5">
        <v>6</v>
      </c>
      <c r="P105" s="344"/>
    </row>
    <row r="106" spans="2:16" ht="16.5" customHeight="1" thickBot="1" x14ac:dyDescent="0.25">
      <c r="B106" s="6">
        <v>3.89</v>
      </c>
      <c r="C106" s="5">
        <v>6.5</v>
      </c>
      <c r="P106" s="344"/>
    </row>
    <row r="107" spans="2:16" ht="16.5" customHeight="1" thickBot="1" x14ac:dyDescent="0.25">
      <c r="B107" s="6">
        <v>3.665</v>
      </c>
      <c r="C107" s="5">
        <v>7</v>
      </c>
      <c r="P107" s="344"/>
    </row>
    <row r="108" spans="2:16" ht="16.5" customHeight="1" thickBot="1" x14ac:dyDescent="0.25">
      <c r="B108" s="6">
        <v>3.4649999999999999</v>
      </c>
      <c r="C108" s="5">
        <v>7.5</v>
      </c>
      <c r="P108" s="344"/>
    </row>
    <row r="109" spans="2:16" ht="16.5" customHeight="1" thickBot="1" x14ac:dyDescent="0.25">
      <c r="B109" s="6">
        <v>3.2639999999999998</v>
      </c>
      <c r="C109" s="5">
        <v>8</v>
      </c>
      <c r="P109" s="344"/>
    </row>
    <row r="110" spans="2:16" ht="16.5" customHeight="1" thickBot="1" x14ac:dyDescent="0.25">
      <c r="B110" s="6">
        <v>3.085</v>
      </c>
      <c r="C110" s="5">
        <v>8.5</v>
      </c>
      <c r="P110" s="344"/>
    </row>
    <row r="111" spans="2:16" ht="16.5" customHeight="1" thickBot="1" x14ac:dyDescent="0.25">
      <c r="B111" s="6">
        <v>2.9060000000000001</v>
      </c>
      <c r="C111" s="5">
        <v>9</v>
      </c>
      <c r="P111" s="344"/>
    </row>
    <row r="112" spans="2:16" ht="16.5" customHeight="1" thickBot="1" x14ac:dyDescent="0.25">
      <c r="B112" s="6">
        <v>2.7469999999999999</v>
      </c>
      <c r="C112" s="5">
        <v>9.5</v>
      </c>
      <c r="P112" s="344"/>
    </row>
    <row r="113" spans="2:16" ht="16.5" customHeight="1" thickBot="1" x14ac:dyDescent="0.25">
      <c r="B113" s="6">
        <v>2.5880000000000001</v>
      </c>
      <c r="C113" s="5">
        <v>10</v>
      </c>
      <c r="P113" s="344"/>
    </row>
    <row r="114" spans="2:16" ht="16.5" customHeight="1" thickBot="1" x14ac:dyDescent="0.25">
      <c r="B114" s="6">
        <v>2.4460000000000002</v>
      </c>
      <c r="C114" s="5">
        <v>10.5</v>
      </c>
      <c r="P114" s="344"/>
    </row>
    <row r="115" spans="2:16" ht="16.5" customHeight="1" thickBot="1" x14ac:dyDescent="0.25">
      <c r="B115" s="6">
        <v>2.3039999999999998</v>
      </c>
      <c r="C115" s="5">
        <v>11</v>
      </c>
      <c r="P115" s="344"/>
    </row>
    <row r="116" spans="2:16" ht="16.5" customHeight="1" thickBot="1" x14ac:dyDescent="0.25">
      <c r="B116" s="6">
        <v>2.1779999999999999</v>
      </c>
      <c r="C116" s="5">
        <v>11.5</v>
      </c>
      <c r="P116" s="344"/>
    </row>
    <row r="117" spans="2:16" ht="16.5" customHeight="1" thickBot="1" x14ac:dyDescent="0.25">
      <c r="B117" s="6">
        <v>2.052</v>
      </c>
      <c r="C117" s="5">
        <v>12</v>
      </c>
      <c r="P117" s="344"/>
    </row>
    <row r="118" spans="2:16" ht="16.5" customHeight="1" thickBot="1" x14ac:dyDescent="0.25">
      <c r="B118" s="6">
        <v>1.9410000000000001</v>
      </c>
      <c r="C118" s="5">
        <v>12.5</v>
      </c>
      <c r="P118" s="344"/>
    </row>
    <row r="119" spans="2:16" ht="16.5" customHeight="1" thickBot="1" x14ac:dyDescent="0.25">
      <c r="B119" s="6">
        <v>1.8280000000000001</v>
      </c>
      <c r="C119" s="5">
        <v>13</v>
      </c>
      <c r="P119" s="344"/>
    </row>
    <row r="120" spans="2:16" ht="16.5" customHeight="1" thickBot="1" x14ac:dyDescent="0.25">
      <c r="B120" s="6">
        <v>1.7290000000000001</v>
      </c>
      <c r="C120" s="5">
        <v>13.5</v>
      </c>
      <c r="P120" s="344"/>
    </row>
    <row r="121" spans="2:16" ht="16.5" customHeight="1" thickBot="1" x14ac:dyDescent="0.25">
      <c r="B121" s="6">
        <v>1.6279999999999999</v>
      </c>
      <c r="C121" s="5">
        <v>14</v>
      </c>
      <c r="P121" s="344"/>
    </row>
    <row r="122" spans="2:16" x14ac:dyDescent="0.2">
      <c r="P122" s="344"/>
    </row>
    <row r="123" spans="2:16" x14ac:dyDescent="0.2">
      <c r="P123" s="344"/>
    </row>
    <row r="124" spans="2:16" x14ac:dyDescent="0.2">
      <c r="P124" s="344"/>
    </row>
    <row r="125" spans="2:16" x14ac:dyDescent="0.2">
      <c r="P125" s="344"/>
    </row>
    <row r="126" spans="2:16" x14ac:dyDescent="0.2">
      <c r="P126" s="344"/>
    </row>
    <row r="127" spans="2:16" x14ac:dyDescent="0.2">
      <c r="P127" s="344"/>
    </row>
    <row r="128" spans="2:16" x14ac:dyDescent="0.2">
      <c r="P128" s="344"/>
    </row>
    <row r="129" spans="2:16" x14ac:dyDescent="0.2">
      <c r="G129" s="113"/>
      <c r="H129" s="113"/>
      <c r="I129" s="113"/>
      <c r="J129" s="113"/>
      <c r="K129" s="113"/>
      <c r="L129" s="113"/>
      <c r="M129" s="113"/>
      <c r="N129" s="113"/>
      <c r="P129" s="344"/>
    </row>
    <row r="130" spans="2:16" ht="13.5" customHeight="1" thickBot="1" x14ac:dyDescent="0.25">
      <c r="G130" s="113"/>
      <c r="H130" s="113"/>
      <c r="I130" s="113"/>
      <c r="J130" s="113"/>
      <c r="K130" s="113"/>
      <c r="L130" s="113"/>
      <c r="M130" s="113"/>
      <c r="N130" s="113"/>
      <c r="P130" s="344"/>
    </row>
    <row r="131" spans="2:16" ht="13.5" customHeight="1" thickBot="1" x14ac:dyDescent="0.25">
      <c r="B131" s="244" t="s">
        <v>145</v>
      </c>
      <c r="C131" s="245">
        <v>2</v>
      </c>
      <c r="D131" s="246" t="s">
        <v>146</v>
      </c>
      <c r="G131" s="113"/>
      <c r="H131" s="113"/>
      <c r="I131" s="113"/>
      <c r="J131" s="113"/>
      <c r="K131" s="113"/>
      <c r="L131" s="113"/>
      <c r="M131" s="113"/>
      <c r="N131" s="113"/>
      <c r="P131" s="344"/>
    </row>
    <row r="132" spans="2:16" x14ac:dyDescent="0.2">
      <c r="G132" s="113"/>
      <c r="H132" s="113"/>
      <c r="I132" s="113"/>
      <c r="J132" s="113"/>
      <c r="K132" s="113"/>
      <c r="L132" s="113"/>
      <c r="M132" s="113"/>
      <c r="N132" s="113"/>
      <c r="P132" s="344"/>
    </row>
    <row r="133" spans="2:16" x14ac:dyDescent="0.2">
      <c r="G133" s="113"/>
      <c r="H133" s="113"/>
      <c r="I133" s="113"/>
      <c r="J133" s="113"/>
      <c r="K133" s="113"/>
      <c r="L133" s="113"/>
      <c r="M133" s="113"/>
      <c r="N133" s="113"/>
    </row>
    <row r="134" spans="2:16" x14ac:dyDescent="0.2">
      <c r="G134" s="113"/>
      <c r="H134" s="113"/>
      <c r="I134" s="113"/>
      <c r="J134" s="113"/>
      <c r="K134" s="113"/>
      <c r="L134" s="113"/>
      <c r="M134" s="113"/>
      <c r="N134" s="113"/>
    </row>
    <row r="135" spans="2:16" x14ac:dyDescent="0.2">
      <c r="G135" s="113"/>
      <c r="H135" s="113"/>
      <c r="I135" s="113"/>
      <c r="J135" s="113"/>
      <c r="K135" s="113"/>
      <c r="L135" s="113"/>
      <c r="M135" s="113"/>
      <c r="N135" s="113"/>
    </row>
    <row r="136" spans="2:16" x14ac:dyDescent="0.2">
      <c r="G136" s="113"/>
      <c r="H136" s="113"/>
      <c r="I136" s="113"/>
      <c r="J136" s="113"/>
      <c r="K136" s="113"/>
      <c r="L136" s="113"/>
      <c r="M136" s="113"/>
      <c r="N136" s="113"/>
    </row>
    <row r="137" spans="2:16" x14ac:dyDescent="0.2">
      <c r="G137" s="113"/>
      <c r="H137" s="113"/>
      <c r="I137" s="113"/>
      <c r="J137" s="113"/>
      <c r="K137" s="113"/>
      <c r="L137" s="113"/>
      <c r="M137" s="113"/>
      <c r="N137" s="113"/>
    </row>
    <row r="138" spans="2:16" x14ac:dyDescent="0.2">
      <c r="G138" s="113"/>
      <c r="H138" s="113"/>
      <c r="I138" s="113"/>
      <c r="J138" s="113"/>
      <c r="K138" s="113"/>
      <c r="L138" s="113"/>
      <c r="M138" s="113"/>
      <c r="N138" s="113"/>
    </row>
    <row r="139" spans="2:16" x14ac:dyDescent="0.2">
      <c r="G139" s="113"/>
      <c r="H139" s="113"/>
      <c r="I139" s="113"/>
      <c r="J139" s="113"/>
      <c r="K139" s="113"/>
      <c r="L139" s="113"/>
      <c r="M139" s="113"/>
      <c r="N139" s="113"/>
    </row>
    <row r="140" spans="2:16" x14ac:dyDescent="0.2">
      <c r="G140" s="113"/>
      <c r="H140" s="113"/>
      <c r="I140" s="113"/>
      <c r="J140" s="113"/>
      <c r="K140" s="113"/>
      <c r="L140" s="113"/>
      <c r="M140" s="113"/>
      <c r="N140" s="113"/>
    </row>
    <row r="141" spans="2:16" x14ac:dyDescent="0.2">
      <c r="G141" s="113"/>
      <c r="H141" s="113"/>
      <c r="I141" s="113"/>
      <c r="J141" s="113"/>
      <c r="K141" s="113"/>
      <c r="L141" s="113"/>
      <c r="M141" s="113"/>
      <c r="N141" s="113"/>
    </row>
    <row r="142" spans="2:16" x14ac:dyDescent="0.2">
      <c r="G142" s="113"/>
      <c r="H142" s="113"/>
      <c r="I142" s="113"/>
      <c r="J142" s="113"/>
      <c r="K142" s="113"/>
      <c r="L142" s="113"/>
      <c r="M142" s="113"/>
      <c r="N142" s="113"/>
    </row>
    <row r="143" spans="2:16" x14ac:dyDescent="0.2">
      <c r="G143" s="113"/>
      <c r="H143" s="113"/>
      <c r="I143" s="113"/>
      <c r="J143" s="113"/>
      <c r="K143" s="113"/>
      <c r="L143" s="113"/>
      <c r="M143" s="113"/>
      <c r="N143" s="113"/>
    </row>
    <row r="144" spans="2:16" x14ac:dyDescent="0.2">
      <c r="G144" s="113"/>
      <c r="H144" s="113"/>
      <c r="I144" s="113"/>
      <c r="J144" s="113"/>
      <c r="K144" s="113"/>
      <c r="L144" s="113"/>
      <c r="M144" s="113"/>
      <c r="N144" s="113"/>
    </row>
    <row r="145" spans="7:14" x14ac:dyDescent="0.2">
      <c r="G145" s="113"/>
      <c r="H145" s="113"/>
      <c r="I145" s="113"/>
      <c r="J145" s="113"/>
      <c r="K145" s="113"/>
      <c r="L145" s="113"/>
      <c r="M145" s="113"/>
      <c r="N145" s="113"/>
    </row>
    <row r="146" spans="7:14" x14ac:dyDescent="0.2">
      <c r="G146" s="113"/>
      <c r="H146" s="113"/>
      <c r="I146" s="113"/>
      <c r="J146" s="113"/>
      <c r="K146" s="113"/>
      <c r="L146" s="113"/>
      <c r="M146" s="113"/>
      <c r="N146" s="113"/>
    </row>
    <row r="147" spans="7:14" x14ac:dyDescent="0.2">
      <c r="G147" s="113"/>
      <c r="H147" s="113"/>
      <c r="I147" s="113"/>
      <c r="J147" s="113"/>
      <c r="K147" s="113"/>
      <c r="L147" s="113"/>
      <c r="M147" s="113"/>
      <c r="N147" s="113"/>
    </row>
    <row r="148" spans="7:14" x14ac:dyDescent="0.2">
      <c r="G148" s="113"/>
      <c r="H148" s="113"/>
      <c r="I148" s="113"/>
      <c r="J148" s="113"/>
      <c r="K148" s="113"/>
      <c r="L148" s="113"/>
      <c r="M148" s="113"/>
      <c r="N148" s="113"/>
    </row>
    <row r="149" spans="7:14" x14ac:dyDescent="0.2">
      <c r="G149" s="113"/>
      <c r="H149" s="113"/>
      <c r="I149" s="113"/>
      <c r="J149" s="113"/>
      <c r="K149" s="113"/>
      <c r="L149" s="113"/>
      <c r="M149" s="113"/>
      <c r="N149" s="113"/>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5"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codeName="Planilha4">
    <tabColor rgb="FF006092"/>
  </sheetPr>
  <dimension ref="A1:AK149"/>
  <sheetViews>
    <sheetView workbookViewId="0"/>
  </sheetViews>
  <sheetFormatPr defaultColWidth="12.5703125" defaultRowHeight="12.75" x14ac:dyDescent="0.2"/>
  <cols>
    <col min="1" max="1" width="12.5703125" style="88" customWidth="1"/>
    <col min="2" max="2" width="12.7109375" style="88" customWidth="1"/>
    <col min="3" max="3" width="9.5703125" style="88" customWidth="1"/>
    <col min="4" max="4" width="10.140625" style="88" customWidth="1"/>
    <col min="5" max="5" width="10.5703125" style="88" customWidth="1"/>
    <col min="6" max="6" width="9.7109375" style="88" bestFit="1" customWidth="1"/>
    <col min="7" max="7" width="10" style="70" bestFit="1" customWidth="1"/>
    <col min="8" max="8" width="10" style="70" customWidth="1"/>
    <col min="9" max="9" width="10.42578125" style="70" bestFit="1" customWidth="1"/>
    <col min="10" max="10" width="10.28515625" style="70" bestFit="1" customWidth="1"/>
    <col min="11" max="11" width="11.140625" style="70" customWidth="1"/>
    <col min="12" max="14" width="15.7109375" style="70" customWidth="1"/>
    <col min="15" max="15" width="12.5703125" style="70" customWidth="1"/>
    <col min="16" max="16" width="17.42578125" style="113" customWidth="1"/>
    <col min="17" max="17" width="39.85546875" style="88" bestFit="1" customWidth="1"/>
    <col min="18" max="18" width="37.5703125" style="88" bestFit="1" customWidth="1"/>
    <col min="19" max="19" width="35.7109375" style="88" bestFit="1" customWidth="1"/>
    <col min="20" max="20" width="43.5703125" style="88" bestFit="1" customWidth="1"/>
    <col min="21" max="21" width="33.85546875" style="88" bestFit="1" customWidth="1"/>
    <col min="22" max="22" width="37.85546875" style="88" bestFit="1" customWidth="1"/>
    <col min="23" max="23" width="42.42578125" style="88" bestFit="1" customWidth="1"/>
    <col min="24" max="24" width="33.85546875" style="88" bestFit="1" customWidth="1"/>
    <col min="25" max="25" width="42.28515625" style="88" bestFit="1" customWidth="1"/>
    <col min="26" max="26" width="41.7109375" style="88" bestFit="1" customWidth="1"/>
    <col min="27" max="27" width="45.28515625" style="88" bestFit="1" customWidth="1"/>
    <col min="28" max="28" width="42.42578125" style="88" bestFit="1" customWidth="1"/>
    <col min="29" max="29" width="15.140625" style="88" bestFit="1" customWidth="1"/>
    <col min="30" max="30" width="24" style="88" bestFit="1" customWidth="1"/>
    <col min="31" max="31" width="23.28515625" style="88" customWidth="1"/>
    <col min="32" max="32" width="20.85546875" style="88" bestFit="1" customWidth="1"/>
    <col min="33" max="33" width="25.7109375" style="88" bestFit="1" customWidth="1"/>
    <col min="34" max="34" width="12.5703125" style="249" bestFit="1" customWidth="1"/>
    <col min="35" max="35" width="12.5703125" style="249" customWidth="1"/>
    <col min="36" max="37" width="12.5703125" style="88" customWidth="1"/>
    <col min="38" max="38" width="12.5703125" style="3" customWidth="1"/>
    <col min="39" max="16384" width="12.5703125" style="3"/>
  </cols>
  <sheetData>
    <row r="1" spans="1:37" ht="13.5" customHeight="1" thickBot="1" x14ac:dyDescent="0.25"/>
    <row r="2" spans="1:37" ht="15" x14ac:dyDescent="0.25">
      <c r="B2" s="187"/>
      <c r="C2" s="233"/>
      <c r="D2" s="359" t="s">
        <v>96</v>
      </c>
      <c r="E2" s="329"/>
      <c r="F2" s="329"/>
      <c r="G2" s="329"/>
      <c r="H2" s="334"/>
      <c r="I2" s="333" t="s">
        <v>1</v>
      </c>
      <c r="J2" s="329"/>
      <c r="K2" s="329"/>
      <c r="L2" s="334"/>
      <c r="M2" s="153" t="s">
        <v>2</v>
      </c>
      <c r="N2" s="280" t="s">
        <v>3</v>
      </c>
      <c r="P2" s="343"/>
      <c r="Q2" s="113"/>
      <c r="R2" s="113"/>
      <c r="S2" s="113"/>
      <c r="T2" s="113"/>
      <c r="U2" s="113"/>
      <c r="V2" s="113"/>
      <c r="W2" s="113"/>
      <c r="X2" s="113"/>
      <c r="Y2" s="113"/>
    </row>
    <row r="3" spans="1:37" s="10" customFormat="1" ht="16.5" customHeight="1" x14ac:dyDescent="0.25">
      <c r="A3" s="88"/>
      <c r="B3" s="188"/>
      <c r="C3" s="197"/>
      <c r="D3" s="358" t="s">
        <v>5</v>
      </c>
      <c r="E3" s="356"/>
      <c r="F3" s="356"/>
      <c r="G3" s="356"/>
      <c r="H3" s="322"/>
      <c r="I3" s="360">
        <f ca="1">TODAY()</f>
        <v>44918</v>
      </c>
      <c r="J3" s="356"/>
      <c r="K3" s="356"/>
      <c r="L3" s="322"/>
      <c r="M3" s="201" t="s">
        <v>97</v>
      </c>
      <c r="N3" s="316" t="str">
        <f>'OF RFE'!M3</f>
        <v>RT39010153</v>
      </c>
      <c r="P3" s="356"/>
      <c r="Q3" s="113"/>
      <c r="R3" s="113"/>
      <c r="S3" s="113"/>
      <c r="T3" s="113"/>
      <c r="U3" s="113"/>
      <c r="V3" s="113"/>
      <c r="W3" s="250"/>
      <c r="X3" s="113"/>
      <c r="Y3" s="113"/>
      <c r="Z3" s="88"/>
      <c r="AA3" s="88"/>
      <c r="AB3" s="88"/>
      <c r="AC3" s="88"/>
      <c r="AD3" s="88"/>
      <c r="AE3" s="88"/>
      <c r="AF3" s="88"/>
      <c r="AG3" s="88"/>
      <c r="AH3" s="249"/>
      <c r="AI3" s="249"/>
      <c r="AJ3" s="174"/>
      <c r="AK3" s="174"/>
    </row>
    <row r="4" spans="1:37" s="10" customFormat="1" ht="17.25" customHeight="1" thickBot="1" x14ac:dyDescent="0.3">
      <c r="A4" s="88"/>
      <c r="B4" s="198"/>
      <c r="C4" s="200"/>
      <c r="D4" s="358" t="s">
        <v>180</v>
      </c>
      <c r="E4" s="356"/>
      <c r="F4" s="356"/>
      <c r="G4" s="356"/>
      <c r="H4" s="322"/>
      <c r="I4" s="202"/>
      <c r="J4" s="199"/>
      <c r="K4" s="199"/>
      <c r="L4" s="203"/>
      <c r="M4" s="202" t="s">
        <v>9</v>
      </c>
      <c r="N4" s="298" t="s">
        <v>10</v>
      </c>
      <c r="P4" s="174"/>
      <c r="Q4" s="113"/>
      <c r="R4" s="113"/>
      <c r="S4" s="113"/>
      <c r="T4" s="113"/>
      <c r="U4" s="113"/>
      <c r="V4" s="113"/>
      <c r="W4" s="250"/>
      <c r="X4" s="113"/>
      <c r="Y4" s="113"/>
      <c r="Z4" s="88"/>
      <c r="AA4" s="88"/>
      <c r="AB4" s="88"/>
      <c r="AC4" s="88"/>
      <c r="AD4" s="88"/>
      <c r="AE4" s="88"/>
      <c r="AF4" s="88"/>
      <c r="AG4" s="88"/>
      <c r="AH4" s="249"/>
      <c r="AI4" s="249"/>
      <c r="AJ4" s="174"/>
      <c r="AK4" s="174"/>
    </row>
    <row r="5" spans="1:37" s="10" customFormat="1" ht="16.5" customHeight="1" thickBot="1" x14ac:dyDescent="0.25">
      <c r="A5" s="88"/>
      <c r="B5" s="204"/>
      <c r="C5" s="205"/>
      <c r="D5" s="206"/>
      <c r="E5" s="206"/>
      <c r="F5" s="206"/>
      <c r="G5" s="206"/>
      <c r="H5" s="206"/>
      <c r="I5" s="206"/>
      <c r="J5" s="206"/>
      <c r="K5" s="206"/>
      <c r="L5" s="207"/>
      <c r="M5" s="206"/>
      <c r="N5" s="208"/>
      <c r="P5" s="343"/>
      <c r="Q5" s="250"/>
      <c r="R5" s="250"/>
      <c r="S5" s="250"/>
      <c r="T5" s="250"/>
      <c r="U5" s="250"/>
      <c r="V5" s="250"/>
      <c r="W5" s="250"/>
      <c r="X5" s="113"/>
      <c r="Y5" s="113"/>
      <c r="Z5" s="88"/>
      <c r="AA5" s="88"/>
      <c r="AB5" s="88"/>
      <c r="AC5" s="88"/>
      <c r="AD5" s="88"/>
      <c r="AE5" s="88"/>
      <c r="AF5" s="88"/>
      <c r="AG5" s="88"/>
      <c r="AH5" s="249"/>
      <c r="AI5" s="249"/>
      <c r="AJ5" s="174"/>
      <c r="AK5" s="174"/>
    </row>
    <row r="6" spans="1:37" s="10" customFormat="1" ht="16.5" customHeight="1" x14ac:dyDescent="0.2">
      <c r="A6" s="88"/>
      <c r="B6" s="189"/>
      <c r="C6" s="204" t="s">
        <v>18</v>
      </c>
      <c r="D6" s="301"/>
      <c r="E6" s="206" t="s">
        <v>20</v>
      </c>
      <c r="F6" s="302"/>
      <c r="G6" s="303" t="s">
        <v>21</v>
      </c>
      <c r="H6" s="100"/>
      <c r="I6" s="109" t="s">
        <v>99</v>
      </c>
      <c r="K6" s="109" t="s">
        <v>100</v>
      </c>
      <c r="N6" s="224"/>
      <c r="P6" s="356"/>
      <c r="Q6" s="174"/>
      <c r="R6" s="174"/>
      <c r="S6" s="113"/>
      <c r="T6" s="113"/>
      <c r="U6" s="113"/>
      <c r="V6" s="113"/>
      <c r="W6" s="250"/>
      <c r="X6" s="113"/>
      <c r="Y6" s="113"/>
      <c r="Z6" s="88"/>
      <c r="AA6" s="88"/>
      <c r="AB6" s="88"/>
      <c r="AC6" s="88"/>
      <c r="AD6" s="88"/>
      <c r="AE6" s="88"/>
      <c r="AF6" s="88"/>
      <c r="AG6" s="88"/>
      <c r="AH6" s="249"/>
      <c r="AI6" s="249"/>
      <c r="AJ6" s="174"/>
      <c r="AK6" s="174"/>
    </row>
    <row r="7" spans="1:37" s="10" customFormat="1" ht="17.25" customHeight="1" thickBot="1" x14ac:dyDescent="0.25">
      <c r="A7" s="88"/>
      <c r="B7" s="96"/>
      <c r="C7" s="304" t="s">
        <v>24</v>
      </c>
      <c r="D7" s="305"/>
      <c r="E7" s="306" t="s">
        <v>3</v>
      </c>
      <c r="F7" s="307"/>
      <c r="G7" s="308" t="s">
        <v>25</v>
      </c>
      <c r="H7" s="99"/>
      <c r="I7" s="164">
        <v>54</v>
      </c>
      <c r="K7" s="256">
        <v>57.567530470774997</v>
      </c>
      <c r="N7" s="224"/>
      <c r="P7" s="174"/>
      <c r="Q7" s="174"/>
      <c r="R7" s="174"/>
      <c r="S7" s="113"/>
      <c r="T7" s="113"/>
      <c r="U7" s="113"/>
      <c r="V7" s="113"/>
      <c r="W7" s="250"/>
      <c r="X7" s="113"/>
      <c r="Y7" s="113"/>
      <c r="Z7" s="88"/>
      <c r="AA7" s="88"/>
      <c r="AB7" s="88"/>
      <c r="AC7" s="88"/>
      <c r="AD7" s="88"/>
      <c r="AE7" s="88"/>
      <c r="AF7" s="88"/>
      <c r="AG7" s="88"/>
      <c r="AH7" s="249"/>
      <c r="AI7" s="249"/>
      <c r="AJ7" s="174"/>
      <c r="AK7" s="174"/>
    </row>
    <row r="8" spans="1:37" s="10" customFormat="1" ht="17.25" customHeight="1" thickBot="1" x14ac:dyDescent="0.25">
      <c r="A8" s="88"/>
      <c r="B8" s="225"/>
      <c r="C8" s="120"/>
      <c r="D8" s="120"/>
      <c r="E8" s="120"/>
      <c r="F8" s="120"/>
      <c r="G8" s="163"/>
      <c r="H8" s="120"/>
      <c r="I8" s="120"/>
      <c r="J8" s="120"/>
      <c r="K8" s="120"/>
      <c r="L8" s="120"/>
      <c r="M8" s="120"/>
      <c r="N8" s="121"/>
      <c r="P8" s="343"/>
      <c r="Q8" s="250"/>
      <c r="R8" s="250"/>
      <c r="S8" s="250"/>
      <c r="T8" s="250"/>
      <c r="U8" s="250"/>
      <c r="V8" s="250"/>
      <c r="W8" s="250"/>
      <c r="X8" s="250"/>
      <c r="Y8" s="250"/>
      <c r="Z8" s="250"/>
      <c r="AA8" s="250"/>
      <c r="AB8" s="250"/>
      <c r="AC8" s="250"/>
      <c r="AD8" s="250"/>
      <c r="AE8" s="250"/>
      <c r="AF8" s="250"/>
      <c r="AG8" s="88"/>
      <c r="AH8" s="249"/>
      <c r="AI8" s="249"/>
      <c r="AJ8" s="174"/>
      <c r="AK8" s="174"/>
    </row>
    <row r="9" spans="1:37" s="10" customFormat="1" ht="17.25" customHeight="1" thickBot="1" x14ac:dyDescent="0.3">
      <c r="A9" s="174"/>
      <c r="B9" s="333" t="s">
        <v>28</v>
      </c>
      <c r="C9" s="329"/>
      <c r="D9" s="329"/>
      <c r="E9" s="329"/>
      <c r="F9" s="329"/>
      <c r="G9" s="329"/>
      <c r="H9" s="329"/>
      <c r="I9" s="329"/>
      <c r="J9" s="329"/>
      <c r="K9" s="329"/>
      <c r="L9" s="329"/>
      <c r="M9" s="329"/>
      <c r="N9" s="334"/>
      <c r="P9" s="356"/>
      <c r="Q9" s="174"/>
      <c r="R9" s="251"/>
      <c r="S9" s="113"/>
      <c r="T9" s="113"/>
      <c r="U9" s="113"/>
      <c r="V9" s="113"/>
      <c r="W9" s="250"/>
      <c r="X9" s="113"/>
      <c r="Y9" s="113"/>
      <c r="Z9" s="88"/>
      <c r="AA9" s="88"/>
      <c r="AB9" s="88"/>
      <c r="AC9" s="88"/>
      <c r="AD9" s="88"/>
      <c r="AE9" s="88"/>
      <c r="AF9" s="88"/>
      <c r="AG9" s="88"/>
      <c r="AH9" s="249"/>
      <c r="AI9" s="249"/>
      <c r="AJ9" s="174"/>
      <c r="AK9" s="174"/>
    </row>
    <row r="10" spans="1:37" ht="16.5" customHeight="1" x14ac:dyDescent="0.2">
      <c r="B10" s="220"/>
      <c r="C10" s="69"/>
      <c r="D10" s="69"/>
      <c r="E10" s="69"/>
      <c r="F10" s="69"/>
      <c r="G10" s="69"/>
      <c r="H10" s="69"/>
      <c r="I10" s="69"/>
      <c r="J10" s="69"/>
      <c r="K10" s="69"/>
      <c r="L10" s="69"/>
      <c r="M10" s="69"/>
      <c r="N10" s="221"/>
      <c r="Q10" s="174"/>
      <c r="R10" s="251"/>
      <c r="S10" s="113"/>
      <c r="T10" s="113"/>
      <c r="U10" s="113"/>
      <c r="V10" s="113"/>
      <c r="W10" s="250"/>
      <c r="X10" s="113"/>
      <c r="Y10" s="113"/>
    </row>
    <row r="11" spans="1:37" s="4" customFormat="1" ht="16.5" customHeight="1" x14ac:dyDescent="0.2">
      <c r="A11" s="67"/>
      <c r="B11" s="177"/>
      <c r="C11" s="110" t="s">
        <v>101</v>
      </c>
      <c r="E11" s="110" t="s">
        <v>102</v>
      </c>
      <c r="G11" s="70" t="s">
        <v>103</v>
      </c>
      <c r="I11" s="110" t="s">
        <v>104</v>
      </c>
      <c r="K11" s="110" t="s">
        <v>105</v>
      </c>
      <c r="M11" s="110" t="s">
        <v>106</v>
      </c>
      <c r="N11" s="226"/>
      <c r="P11" s="343"/>
      <c r="Q11" s="250"/>
      <c r="R11" s="250"/>
      <c r="S11" s="250"/>
      <c r="T11" s="250"/>
      <c r="U11" s="250"/>
      <c r="V11" s="250"/>
      <c r="W11" s="250"/>
      <c r="X11" s="67"/>
      <c r="Y11" s="67"/>
      <c r="Z11" s="67"/>
      <c r="AA11" s="67"/>
      <c r="AB11" s="67"/>
      <c r="AC11" s="67"/>
      <c r="AD11" s="67"/>
      <c r="AE11" s="67"/>
      <c r="AF11" s="88"/>
      <c r="AG11" s="88"/>
      <c r="AH11" s="249"/>
      <c r="AI11" s="249"/>
      <c r="AJ11" s="67"/>
      <c r="AK11" s="67"/>
    </row>
    <row r="12" spans="1:37" s="9" customFormat="1" ht="16.5" customHeight="1" x14ac:dyDescent="0.2">
      <c r="A12" s="175"/>
      <c r="B12" s="177"/>
      <c r="C12" s="115" t="s">
        <v>181</v>
      </c>
      <c r="E12" s="238" t="s">
        <v>182</v>
      </c>
      <c r="G12" s="115" t="s">
        <v>15</v>
      </c>
      <c r="I12" s="95" t="s">
        <v>109</v>
      </c>
      <c r="K12" s="115" t="s">
        <v>174</v>
      </c>
      <c r="M12" s="185">
        <v>56.912499999999987</v>
      </c>
      <c r="N12" s="227"/>
      <c r="P12" s="357"/>
      <c r="Q12" s="174"/>
      <c r="R12" s="251"/>
      <c r="S12" s="113"/>
      <c r="T12" s="113"/>
      <c r="U12" s="88"/>
      <c r="V12" s="88"/>
      <c r="W12" s="88"/>
      <c r="X12" s="175"/>
      <c r="Y12" s="175"/>
      <c r="Z12" s="175"/>
      <c r="AA12" s="175"/>
      <c r="AB12" s="175"/>
      <c r="AC12" s="175"/>
      <c r="AD12" s="175"/>
      <c r="AE12" s="175"/>
      <c r="AF12" s="88"/>
      <c r="AG12" s="88"/>
      <c r="AH12" s="249"/>
      <c r="AI12" s="249"/>
      <c r="AJ12" s="175"/>
      <c r="AK12" s="175"/>
    </row>
    <row r="13" spans="1:37" ht="16.5" customHeight="1" x14ac:dyDescent="0.2">
      <c r="B13" s="177"/>
      <c r="C13" s="70"/>
      <c r="D13" s="70"/>
      <c r="E13" s="70"/>
      <c r="F13" s="70"/>
      <c r="N13" s="178"/>
      <c r="Q13" s="174"/>
      <c r="R13" s="251"/>
      <c r="S13" s="113"/>
      <c r="T13" s="113"/>
      <c r="U13" s="113"/>
      <c r="V13" s="113"/>
      <c r="W13" s="250"/>
      <c r="X13" s="113"/>
      <c r="Y13" s="113"/>
      <c r="AJ13" s="175"/>
    </row>
    <row r="14" spans="1:37" ht="15" customHeight="1" x14ac:dyDescent="0.2">
      <c r="B14" s="228"/>
      <c r="C14" s="110" t="s">
        <v>175</v>
      </c>
      <c r="K14" s="88" t="s">
        <v>112</v>
      </c>
      <c r="M14" s="70" t="s">
        <v>113</v>
      </c>
      <c r="N14" s="178"/>
      <c r="P14" s="343"/>
      <c r="Q14" s="250"/>
      <c r="R14" s="250"/>
      <c r="S14" s="250"/>
      <c r="T14" s="250"/>
      <c r="U14" s="250"/>
      <c r="V14" s="250"/>
      <c r="W14" s="250"/>
      <c r="X14" s="250"/>
      <c r="AJ14" s="175"/>
    </row>
    <row r="15" spans="1:37" ht="15" customHeight="1" x14ac:dyDescent="0.2">
      <c r="B15" s="229"/>
      <c r="C15" s="185">
        <v>1201.2</v>
      </c>
      <c r="K15" s="185" t="s">
        <v>182</v>
      </c>
      <c r="M15" s="185" t="s">
        <v>183</v>
      </c>
      <c r="N15" s="178"/>
      <c r="P15" s="344"/>
      <c r="Q15" s="113"/>
      <c r="R15" s="113"/>
      <c r="S15" s="250"/>
      <c r="T15" s="113"/>
      <c r="U15" s="113"/>
      <c r="AJ15" s="175"/>
    </row>
    <row r="16" spans="1:37" ht="17.25" customHeight="1" thickBot="1" x14ac:dyDescent="0.25">
      <c r="B16" s="195"/>
      <c r="C16" s="180"/>
      <c r="D16" s="180"/>
      <c r="E16" s="180"/>
      <c r="F16" s="180"/>
      <c r="G16" s="180"/>
      <c r="H16" s="180"/>
      <c r="I16" s="180"/>
      <c r="J16" s="180"/>
      <c r="K16" s="180"/>
      <c r="L16" s="180"/>
      <c r="M16" s="180"/>
      <c r="N16" s="181"/>
      <c r="Q16" s="174"/>
      <c r="R16" s="251"/>
      <c r="S16" s="113"/>
      <c r="T16" s="113"/>
      <c r="U16" s="113"/>
      <c r="V16" s="113"/>
      <c r="W16" s="250"/>
      <c r="X16" s="113"/>
      <c r="Y16" s="113"/>
    </row>
    <row r="17" spans="1:25" ht="15.75" customHeight="1" thickBot="1" x14ac:dyDescent="0.3">
      <c r="B17" s="354" t="s">
        <v>115</v>
      </c>
      <c r="C17" s="338"/>
      <c r="D17" s="338"/>
      <c r="E17" s="338"/>
      <c r="F17" s="338"/>
      <c r="G17" s="338"/>
      <c r="H17" s="338"/>
      <c r="I17" s="338"/>
      <c r="J17" s="338"/>
      <c r="K17" s="338"/>
      <c r="L17" s="338"/>
      <c r="M17" s="338"/>
      <c r="N17" s="332"/>
      <c r="P17" s="343"/>
      <c r="Q17" s="250"/>
      <c r="R17" s="250"/>
      <c r="S17" s="250"/>
      <c r="T17" s="113"/>
      <c r="U17" s="113"/>
      <c r="V17" s="113"/>
      <c r="W17" s="250"/>
      <c r="X17" s="113"/>
      <c r="Y17" s="113"/>
    </row>
    <row r="18" spans="1:25" ht="17.25" customHeight="1" thickBot="1" x14ac:dyDescent="0.3">
      <c r="A18" s="3"/>
      <c r="B18" s="355" t="s">
        <v>116</v>
      </c>
      <c r="C18" s="324"/>
      <c r="D18" s="324"/>
      <c r="E18" s="324"/>
      <c r="F18" s="324"/>
      <c r="G18" s="324"/>
      <c r="H18" s="324"/>
      <c r="I18" s="324"/>
      <c r="J18" s="324"/>
      <c r="K18" s="325"/>
      <c r="L18" s="323" t="s">
        <v>117</v>
      </c>
      <c r="M18" s="329"/>
      <c r="N18" s="334"/>
      <c r="P18" s="344"/>
      <c r="Q18" s="174"/>
      <c r="R18" s="251"/>
      <c r="S18" s="113"/>
      <c r="T18" s="113"/>
      <c r="U18" s="113"/>
      <c r="V18" s="113"/>
      <c r="W18" s="250"/>
      <c r="X18" s="113"/>
      <c r="Y18" s="113"/>
    </row>
    <row r="19" spans="1:25" ht="17.25" customHeight="1" thickBot="1" x14ac:dyDescent="0.3">
      <c r="A19" s="3"/>
      <c r="B19" s="355" t="s">
        <v>118</v>
      </c>
      <c r="C19" s="324"/>
      <c r="D19" s="324"/>
      <c r="E19" s="324"/>
      <c r="F19" s="324"/>
      <c r="G19" s="325"/>
      <c r="H19" s="350" t="s">
        <v>95</v>
      </c>
      <c r="I19" s="351"/>
      <c r="J19" s="351"/>
      <c r="K19" s="352"/>
      <c r="L19" s="340"/>
      <c r="M19" s="338"/>
      <c r="N19" s="332"/>
      <c r="Q19" s="174"/>
      <c r="R19" s="251"/>
      <c r="S19" s="113"/>
      <c r="T19" s="113"/>
      <c r="U19" s="113"/>
      <c r="V19" s="113"/>
      <c r="W19" s="250"/>
      <c r="X19" s="113"/>
      <c r="Y19" s="113"/>
    </row>
    <row r="20" spans="1:25" ht="15.75" customHeight="1" thickBot="1" x14ac:dyDescent="0.3">
      <c r="A20" s="3"/>
      <c r="B20" s="235"/>
      <c r="C20" s="70"/>
      <c r="D20" s="70"/>
      <c r="E20" s="70"/>
      <c r="F20" s="70"/>
      <c r="G20" s="178"/>
      <c r="H20" s="234" t="s">
        <v>119</v>
      </c>
      <c r="I20" s="230" t="s">
        <v>120</v>
      </c>
      <c r="J20" s="257" t="s">
        <v>184</v>
      </c>
      <c r="K20" s="231" t="s">
        <v>122</v>
      </c>
      <c r="L20" s="355" t="s">
        <v>123</v>
      </c>
      <c r="M20" s="324"/>
      <c r="N20" s="325"/>
      <c r="P20" s="343"/>
      <c r="Q20" s="250"/>
      <c r="R20" s="250"/>
      <c r="S20" s="250"/>
      <c r="T20" s="250"/>
      <c r="U20" s="113"/>
      <c r="V20" s="113"/>
      <c r="W20" s="250"/>
      <c r="X20" s="113"/>
      <c r="Y20" s="113"/>
    </row>
    <row r="21" spans="1:25" ht="16.5" customHeight="1" x14ac:dyDescent="0.2">
      <c r="A21" s="3"/>
      <c r="B21" s="235"/>
      <c r="C21" s="70"/>
      <c r="D21" s="70"/>
      <c r="E21" s="70" t="s">
        <v>124</v>
      </c>
      <c r="F21" s="70" t="s">
        <v>125</v>
      </c>
      <c r="G21" s="178" t="s">
        <v>126</v>
      </c>
      <c r="H21" s="232">
        <v>1</v>
      </c>
      <c r="I21" s="258">
        <v>1</v>
      </c>
      <c r="J21" s="259">
        <v>78</v>
      </c>
      <c r="K21" s="260">
        <v>2</v>
      </c>
      <c r="L21" s="209"/>
      <c r="M21" s="210"/>
      <c r="N21" s="211"/>
      <c r="P21" s="344"/>
      <c r="Q21" s="174"/>
      <c r="R21" s="251"/>
      <c r="S21" s="113"/>
      <c r="T21" s="113"/>
      <c r="U21" s="113"/>
      <c r="V21" s="113"/>
      <c r="W21" s="250"/>
      <c r="X21" s="113"/>
      <c r="Y21" s="113"/>
    </row>
    <row r="22" spans="1:25" ht="15" customHeight="1" x14ac:dyDescent="0.2">
      <c r="A22" s="3"/>
      <c r="B22" s="235"/>
      <c r="C22" s="113" t="s">
        <v>127</v>
      </c>
      <c r="D22" s="113"/>
      <c r="E22" s="182">
        <f>F22*0.97</f>
        <v>3660.4706626272978</v>
      </c>
      <c r="F22" s="183">
        <f>($C$15/2)*PI()*2</f>
        <v>3773.6810954920597</v>
      </c>
      <c r="G22" s="222">
        <f>F22*1.03</f>
        <v>3886.8915283568217</v>
      </c>
      <c r="H22" s="232"/>
      <c r="I22" s="258"/>
      <c r="J22" s="259"/>
      <c r="K22" s="260"/>
      <c r="L22" s="212" t="s">
        <v>120</v>
      </c>
      <c r="M22" s="176" t="s">
        <v>128</v>
      </c>
      <c r="N22" s="192" t="s">
        <v>122</v>
      </c>
      <c r="P22" s="344"/>
      <c r="Q22" s="250"/>
      <c r="R22" s="250"/>
      <c r="S22" s="250"/>
      <c r="T22" s="250"/>
      <c r="U22" s="113"/>
      <c r="V22" s="113"/>
      <c r="W22" s="250"/>
      <c r="X22" s="113"/>
      <c r="Y22" s="113"/>
    </row>
    <row r="23" spans="1:25" ht="20.25" customHeight="1" x14ac:dyDescent="0.2">
      <c r="A23" s="3"/>
      <c r="B23" s="235"/>
      <c r="C23" s="70"/>
      <c r="D23" s="70"/>
      <c r="E23" s="70"/>
      <c r="F23" s="70"/>
      <c r="G23" s="178"/>
      <c r="H23" s="232"/>
      <c r="I23" s="258"/>
      <c r="J23" s="259"/>
      <c r="K23" s="260"/>
      <c r="L23" s="270">
        <v>0</v>
      </c>
      <c r="M23" s="269">
        <v>0</v>
      </c>
      <c r="N23" s="271">
        <v>1</v>
      </c>
      <c r="P23" s="344"/>
      <c r="Q23" s="174"/>
      <c r="R23" s="251"/>
      <c r="S23" s="113"/>
      <c r="T23" s="113"/>
      <c r="U23" s="113"/>
      <c r="V23" s="113"/>
      <c r="W23" s="250"/>
      <c r="X23" s="113"/>
      <c r="Y23" s="113"/>
    </row>
    <row r="24" spans="1:25" ht="20.25" customHeight="1" x14ac:dyDescent="0.2">
      <c r="A24" s="3"/>
      <c r="B24" s="235"/>
      <c r="C24" s="113" t="s">
        <v>129</v>
      </c>
      <c r="D24" s="113"/>
      <c r="E24" s="242">
        <f>F24*(1-($C$131/100))</f>
        <v>372.59861660000001</v>
      </c>
      <c r="F24" s="263">
        <v>380.20267000000001</v>
      </c>
      <c r="G24" s="243">
        <f>F24*(1+($C$131/100))</f>
        <v>387.80672340000001</v>
      </c>
      <c r="H24" s="232"/>
      <c r="I24" s="258"/>
      <c r="J24" s="259"/>
      <c r="K24" s="260"/>
      <c r="L24" s="270">
        <v>1</v>
      </c>
      <c r="M24" s="269">
        <v>1</v>
      </c>
      <c r="N24" s="271">
        <v>0</v>
      </c>
      <c r="Q24" s="174"/>
      <c r="R24" s="251"/>
      <c r="S24" s="113"/>
      <c r="T24" s="113"/>
      <c r="U24" s="113"/>
      <c r="V24" s="113"/>
      <c r="W24" s="250"/>
      <c r="X24" s="113"/>
      <c r="Y24" s="113"/>
    </row>
    <row r="25" spans="1:25" ht="20.25" customHeight="1" x14ac:dyDescent="0.2">
      <c r="A25" s="3"/>
      <c r="B25" s="235"/>
      <c r="C25" s="70"/>
      <c r="D25" s="70"/>
      <c r="E25" s="70"/>
      <c r="F25" s="113"/>
      <c r="G25" s="178"/>
      <c r="H25" s="232"/>
      <c r="I25" s="258"/>
      <c r="J25" s="259"/>
      <c r="K25" s="260"/>
      <c r="L25" s="270">
        <v>1</v>
      </c>
      <c r="M25" s="269">
        <v>2</v>
      </c>
      <c r="N25" s="271">
        <v>1</v>
      </c>
      <c r="P25" s="343"/>
      <c r="Q25" s="250"/>
      <c r="R25" s="250"/>
      <c r="S25" s="250"/>
      <c r="T25" s="250"/>
      <c r="U25" s="250"/>
      <c r="V25" s="113"/>
      <c r="W25" s="250"/>
      <c r="X25" s="113"/>
      <c r="Y25" s="113"/>
    </row>
    <row r="26" spans="1:25" ht="20.25" customHeight="1" x14ac:dyDescent="0.2">
      <c r="A26" s="3"/>
      <c r="B26" s="235"/>
      <c r="C26" s="113" t="s">
        <v>130</v>
      </c>
      <c r="D26" s="113"/>
      <c r="E26" s="242">
        <f>F26*(1-($C$131/100))</f>
        <v>4181.2541623999996</v>
      </c>
      <c r="F26" s="263">
        <v>4266.5858799999996</v>
      </c>
      <c r="G26" s="243">
        <f>F26*(1+($C$131/100))</f>
        <v>4351.9175975999997</v>
      </c>
      <c r="H26" s="265"/>
      <c r="I26" s="258"/>
      <c r="J26" s="259"/>
      <c r="K26" s="260"/>
      <c r="L26" s="270">
        <v>1</v>
      </c>
      <c r="M26" s="269">
        <v>3</v>
      </c>
      <c r="N26" s="271">
        <v>0</v>
      </c>
      <c r="P26" s="344"/>
      <c r="Q26" s="174"/>
      <c r="R26" s="251"/>
      <c r="S26" s="113"/>
      <c r="T26" s="113"/>
      <c r="U26" s="113"/>
      <c r="V26" s="113"/>
      <c r="W26" s="250"/>
      <c r="X26" s="113"/>
      <c r="Y26" s="113"/>
    </row>
    <row r="27" spans="1:25" ht="20.25" customHeight="1" x14ac:dyDescent="0.2">
      <c r="A27" s="3"/>
      <c r="B27" s="235"/>
      <c r="H27" s="265"/>
      <c r="I27" s="258"/>
      <c r="J27" s="259"/>
      <c r="K27" s="260"/>
      <c r="L27" s="270">
        <v>0</v>
      </c>
      <c r="M27" s="269">
        <v>4</v>
      </c>
      <c r="N27" s="271">
        <v>1</v>
      </c>
      <c r="Q27" s="174"/>
      <c r="R27" s="251"/>
      <c r="S27" s="113"/>
      <c r="T27" s="113"/>
      <c r="U27" s="113"/>
      <c r="V27" s="113"/>
      <c r="W27" s="250"/>
      <c r="X27" s="113"/>
      <c r="Y27" s="113"/>
    </row>
    <row r="28" spans="1:25" ht="21" customHeight="1" thickBot="1" x14ac:dyDescent="0.25">
      <c r="A28" s="3"/>
      <c r="B28" s="236"/>
      <c r="C28" s="180"/>
      <c r="D28" s="180"/>
      <c r="E28" s="196"/>
      <c r="F28" s="196"/>
      <c r="G28" s="223"/>
      <c r="H28" s="232"/>
      <c r="I28" s="258"/>
      <c r="J28" s="259"/>
      <c r="K28" s="260"/>
      <c r="L28" s="270">
        <v>0</v>
      </c>
      <c r="M28" s="269">
        <v>5</v>
      </c>
      <c r="N28" s="271">
        <v>0</v>
      </c>
      <c r="P28" s="343"/>
      <c r="Q28" s="250"/>
      <c r="R28" s="250"/>
      <c r="S28" s="250"/>
      <c r="T28" s="250"/>
      <c r="U28" s="113"/>
      <c r="V28" s="113"/>
      <c r="W28" s="250"/>
      <c r="X28" s="113"/>
      <c r="Y28" s="113"/>
    </row>
    <row r="29" spans="1:25" ht="15.75" customHeight="1" thickBot="1" x14ac:dyDescent="0.3">
      <c r="A29" s="3"/>
      <c r="B29" s="355" t="s">
        <v>131</v>
      </c>
      <c r="C29" s="324"/>
      <c r="D29" s="324"/>
      <c r="E29" s="324"/>
      <c r="F29" s="324"/>
      <c r="G29" s="324"/>
      <c r="H29" s="324"/>
      <c r="I29" s="324"/>
      <c r="J29" s="324"/>
      <c r="K29" s="325"/>
      <c r="L29" s="270"/>
      <c r="M29" s="269"/>
      <c r="N29" s="271"/>
      <c r="P29" s="344"/>
      <c r="Q29" s="174"/>
      <c r="R29" s="251"/>
      <c r="S29" s="113"/>
      <c r="T29" s="113"/>
      <c r="U29" s="113"/>
      <c r="V29" s="113"/>
      <c r="W29" s="250"/>
      <c r="X29" s="113"/>
      <c r="Y29" s="113"/>
    </row>
    <row r="30" spans="1:25" ht="15.75" customHeight="1" thickBot="1" x14ac:dyDescent="0.3">
      <c r="A30" s="3"/>
      <c r="B30" s="355" t="s">
        <v>118</v>
      </c>
      <c r="C30" s="324"/>
      <c r="D30" s="324"/>
      <c r="E30" s="324"/>
      <c r="F30" s="324"/>
      <c r="G30" s="325"/>
      <c r="H30" s="350" t="s">
        <v>95</v>
      </c>
      <c r="I30" s="351"/>
      <c r="J30" s="351"/>
      <c r="K30" s="352"/>
      <c r="L30" s="270"/>
      <c r="M30" s="269"/>
      <c r="N30" s="271"/>
      <c r="Q30" s="174"/>
      <c r="R30" s="251"/>
      <c r="S30" s="113"/>
      <c r="T30" s="113"/>
      <c r="U30" s="113"/>
      <c r="V30" s="113"/>
      <c r="W30" s="250"/>
      <c r="X30" s="113"/>
      <c r="Y30" s="113"/>
    </row>
    <row r="31" spans="1:25" ht="21" customHeight="1" thickBot="1" x14ac:dyDescent="0.25">
      <c r="A31" s="3"/>
      <c r="B31" s="237"/>
      <c r="C31" s="69"/>
      <c r="D31" s="69"/>
      <c r="E31" s="69"/>
      <c r="F31" s="69"/>
      <c r="G31" s="221"/>
      <c r="H31" s="234" t="s">
        <v>119</v>
      </c>
      <c r="I31" s="230" t="s">
        <v>120</v>
      </c>
      <c r="J31" s="257" t="s">
        <v>185</v>
      </c>
      <c r="K31" s="231" t="s">
        <v>122</v>
      </c>
      <c r="L31" s="270"/>
      <c r="M31" s="269"/>
      <c r="N31" s="271"/>
      <c r="P31" s="343"/>
      <c r="Q31" s="250"/>
      <c r="R31" s="250"/>
    </row>
    <row r="32" spans="1:25" ht="20.25" customHeight="1" x14ac:dyDescent="0.2">
      <c r="A32" s="3"/>
      <c r="B32" s="235"/>
      <c r="C32" s="70"/>
      <c r="D32" s="70"/>
      <c r="E32" s="70" t="s">
        <v>124</v>
      </c>
      <c r="F32" s="70" t="s">
        <v>125</v>
      </c>
      <c r="G32" s="178" t="s">
        <v>126</v>
      </c>
      <c r="H32" s="232">
        <v>1</v>
      </c>
      <c r="I32" s="258">
        <v>2</v>
      </c>
      <c r="J32" s="259">
        <v>77</v>
      </c>
      <c r="K32" s="258">
        <v>0</v>
      </c>
      <c r="L32" s="270"/>
      <c r="M32" s="269"/>
      <c r="N32" s="271"/>
      <c r="P32" s="344"/>
      <c r="Q32" s="174"/>
      <c r="R32" s="251"/>
      <c r="S32" s="113"/>
      <c r="T32" s="113"/>
      <c r="U32" s="113"/>
      <c r="V32" s="113"/>
      <c r="W32" s="250"/>
      <c r="X32" s="113"/>
      <c r="Y32" s="113"/>
    </row>
    <row r="33" spans="1:28" ht="20.25" customHeight="1" x14ac:dyDescent="0.2">
      <c r="A33" s="3"/>
      <c r="B33" s="235"/>
      <c r="C33" s="113"/>
      <c r="D33" s="113"/>
      <c r="E33" s="182"/>
      <c r="F33" s="183"/>
      <c r="G33" s="222"/>
      <c r="H33" s="232"/>
      <c r="I33" s="258"/>
      <c r="J33" s="259"/>
      <c r="K33" s="258"/>
      <c r="L33" s="270"/>
      <c r="M33" s="269"/>
      <c r="N33" s="271"/>
      <c r="Q33" s="174"/>
      <c r="R33" s="251"/>
      <c r="S33" s="113"/>
      <c r="T33" s="113"/>
      <c r="U33" s="113"/>
      <c r="V33" s="113"/>
      <c r="W33" s="250"/>
      <c r="X33" s="113"/>
      <c r="Y33" s="113"/>
    </row>
    <row r="34" spans="1:28" ht="20.25" customHeight="1" x14ac:dyDescent="0.2">
      <c r="A34" s="3"/>
      <c r="B34" s="235"/>
      <c r="C34" s="70"/>
      <c r="D34" s="70"/>
      <c r="E34" s="70"/>
      <c r="F34" s="70"/>
      <c r="G34" s="178"/>
      <c r="H34" s="232"/>
      <c r="I34" s="258"/>
      <c r="J34" s="259"/>
      <c r="K34" s="258"/>
      <c r="L34" s="270"/>
      <c r="M34" s="269"/>
      <c r="N34" s="271"/>
      <c r="P34" s="343"/>
      <c r="Q34" s="250"/>
      <c r="R34" s="250"/>
      <c r="S34" s="250"/>
      <c r="T34" s="250"/>
      <c r="U34" s="250"/>
      <c r="V34" s="250"/>
      <c r="W34" s="250"/>
      <c r="X34" s="250"/>
      <c r="Y34" s="113"/>
    </row>
    <row r="35" spans="1:28" ht="16.5" customHeight="1" x14ac:dyDescent="0.2">
      <c r="A35" s="3"/>
      <c r="B35" s="235"/>
      <c r="C35" s="113" t="str">
        <f>C24</f>
        <v>Altura da camada</v>
      </c>
      <c r="D35" s="113"/>
      <c r="E35" s="242">
        <f>F35*(1-($C$131/100))</f>
        <v>370.21525659999998</v>
      </c>
      <c r="F35" s="263">
        <v>377.77067</v>
      </c>
      <c r="G35" s="243">
        <f>F35*(1+($C$131/100))</f>
        <v>385.32608340000002</v>
      </c>
      <c r="H35" s="232"/>
      <c r="I35" s="258"/>
      <c r="J35" s="259"/>
      <c r="K35" s="258"/>
      <c r="L35" s="239"/>
      <c r="M35" s="176"/>
      <c r="N35" s="240"/>
      <c r="P35" s="344"/>
      <c r="Q35" s="174"/>
      <c r="R35" s="251"/>
      <c r="S35" s="113"/>
      <c r="T35" s="113"/>
      <c r="U35" s="113"/>
      <c r="V35" s="113"/>
      <c r="W35" s="250"/>
      <c r="X35" s="113"/>
      <c r="Y35" s="113"/>
    </row>
    <row r="36" spans="1:28" ht="15" customHeight="1" x14ac:dyDescent="0.2">
      <c r="A36" s="3"/>
      <c r="B36" s="235"/>
      <c r="C36" s="70"/>
      <c r="D36" s="70"/>
      <c r="E36" s="70"/>
      <c r="F36" s="113"/>
      <c r="G36" s="178"/>
      <c r="H36" s="232"/>
      <c r="I36" s="258"/>
      <c r="J36" s="259"/>
      <c r="K36" s="258"/>
      <c r="L36" s="213"/>
      <c r="M36" s="162"/>
      <c r="N36" s="190"/>
      <c r="P36" s="344"/>
      <c r="Q36" s="250"/>
      <c r="R36" s="250"/>
      <c r="S36" s="250"/>
      <c r="T36" s="250"/>
      <c r="U36" s="250"/>
      <c r="V36" s="250"/>
      <c r="W36" s="250"/>
      <c r="X36" s="250"/>
      <c r="Y36" s="250"/>
      <c r="Z36" s="250"/>
      <c r="AA36" s="250"/>
      <c r="AB36" s="250"/>
    </row>
    <row r="37" spans="1:28" ht="16.5" customHeight="1" x14ac:dyDescent="0.2">
      <c r="A37" s="3"/>
      <c r="B37" s="235"/>
      <c r="C37" s="113" t="str">
        <f>C26</f>
        <v>Perimetro</v>
      </c>
      <c r="D37" s="113"/>
      <c r="E37" s="242">
        <f>F37*(1-($C$131/100))</f>
        <v>4207.1917831999999</v>
      </c>
      <c r="F37" s="263">
        <v>4293.0528400000003</v>
      </c>
      <c r="G37" s="243">
        <f>F37*(1+($C$131/100))</f>
        <v>4378.9138968000007</v>
      </c>
      <c r="H37" s="232"/>
      <c r="I37" s="258"/>
      <c r="J37" s="259"/>
      <c r="K37" s="258"/>
      <c r="L37" s="191"/>
      <c r="M37" s="162"/>
      <c r="N37" s="179"/>
      <c r="P37" s="344"/>
      <c r="Q37" s="174"/>
      <c r="R37" s="251"/>
      <c r="S37" s="113"/>
      <c r="T37" s="113"/>
      <c r="U37" s="113"/>
      <c r="V37" s="113"/>
      <c r="W37" s="250"/>
      <c r="X37" s="113"/>
      <c r="Y37" s="113"/>
    </row>
    <row r="38" spans="1:28" ht="17.25" customHeight="1" thickBot="1" x14ac:dyDescent="0.25">
      <c r="A38" s="3"/>
      <c r="B38" s="235"/>
      <c r="H38" s="265"/>
      <c r="I38" s="258"/>
      <c r="J38" s="259"/>
      <c r="K38" s="258"/>
      <c r="L38" s="214"/>
      <c r="M38" s="163"/>
      <c r="N38" s="215"/>
      <c r="Q38" s="174"/>
      <c r="R38" s="251"/>
      <c r="S38" s="113"/>
      <c r="T38" s="113"/>
      <c r="U38" s="113"/>
      <c r="V38" s="113"/>
      <c r="W38" s="250"/>
      <c r="X38" s="113"/>
      <c r="Y38" s="113"/>
    </row>
    <row r="39" spans="1:28" ht="15.75" customHeight="1" thickBot="1" x14ac:dyDescent="0.25">
      <c r="A39" s="3"/>
      <c r="B39" s="236"/>
      <c r="C39" s="180"/>
      <c r="D39" s="180"/>
      <c r="E39" s="196"/>
      <c r="F39" s="196"/>
      <c r="G39" s="223"/>
      <c r="H39" s="232"/>
      <c r="I39" s="258"/>
      <c r="J39" s="259"/>
      <c r="K39" s="258"/>
      <c r="L39" s="216"/>
      <c r="M39" s="217"/>
      <c r="N39" s="218"/>
      <c r="P39" s="343"/>
      <c r="Q39" s="250"/>
      <c r="R39" s="250"/>
      <c r="S39" s="113"/>
      <c r="T39" s="113"/>
      <c r="U39" s="113"/>
      <c r="V39" s="113"/>
      <c r="W39" s="250"/>
      <c r="X39" s="113"/>
      <c r="Y39" s="113"/>
    </row>
    <row r="40" spans="1:28" ht="15.75" customHeight="1" thickBot="1" x14ac:dyDescent="0.3">
      <c r="A40" s="3"/>
      <c r="B40" s="355" t="s">
        <v>133</v>
      </c>
      <c r="C40" s="324"/>
      <c r="D40" s="324"/>
      <c r="E40" s="324"/>
      <c r="F40" s="324"/>
      <c r="G40" s="324"/>
      <c r="H40" s="324"/>
      <c r="I40" s="324"/>
      <c r="J40" s="324"/>
      <c r="K40" s="325"/>
      <c r="L40" s="96" t="s">
        <v>9</v>
      </c>
      <c r="M40" s="184"/>
      <c r="N40" s="193"/>
      <c r="P40" s="344"/>
      <c r="Q40" s="174"/>
      <c r="R40" s="251"/>
      <c r="S40" s="113"/>
      <c r="T40" s="113"/>
      <c r="U40" s="113"/>
      <c r="V40" s="113"/>
      <c r="W40" s="250"/>
      <c r="X40" s="113"/>
      <c r="Y40" s="113"/>
    </row>
    <row r="41" spans="1:28" ht="15.75" customHeight="1" thickBot="1" x14ac:dyDescent="0.3">
      <c r="A41" s="3"/>
      <c r="B41" s="355" t="s">
        <v>118</v>
      </c>
      <c r="C41" s="324"/>
      <c r="D41" s="324"/>
      <c r="E41" s="324"/>
      <c r="F41" s="324"/>
      <c r="G41" s="325"/>
      <c r="H41" s="350" t="s">
        <v>95</v>
      </c>
      <c r="I41" s="351"/>
      <c r="J41" s="351"/>
      <c r="K41" s="352"/>
      <c r="L41" s="191"/>
      <c r="M41" s="113"/>
      <c r="N41" s="179"/>
      <c r="Q41" s="174"/>
      <c r="R41" s="251"/>
      <c r="S41" s="113"/>
      <c r="T41" s="113"/>
      <c r="U41" s="113"/>
      <c r="V41" s="113"/>
      <c r="W41" s="250"/>
      <c r="X41" s="113"/>
      <c r="Y41" s="113"/>
    </row>
    <row r="42" spans="1:28" ht="15.75" customHeight="1" thickBot="1" x14ac:dyDescent="0.3">
      <c r="A42" s="3"/>
      <c r="B42" s="237"/>
      <c r="C42" s="69"/>
      <c r="D42" s="69"/>
      <c r="E42" s="69"/>
      <c r="F42" s="69"/>
      <c r="G42" s="221"/>
      <c r="H42" s="234" t="s">
        <v>119</v>
      </c>
      <c r="I42" s="230" t="s">
        <v>120</v>
      </c>
      <c r="J42" s="257" t="s">
        <v>186</v>
      </c>
      <c r="K42" s="231" t="s">
        <v>122</v>
      </c>
      <c r="L42" s="355" t="s">
        <v>89</v>
      </c>
      <c r="M42" s="324"/>
      <c r="N42" s="325"/>
      <c r="P42" s="343"/>
      <c r="Q42" s="250"/>
      <c r="R42" s="250"/>
      <c r="S42" s="250"/>
      <c r="T42" s="250"/>
      <c r="U42" s="250"/>
      <c r="V42" s="250"/>
      <c r="W42" s="250"/>
      <c r="X42" s="113"/>
      <c r="Y42" s="113"/>
    </row>
    <row r="43" spans="1:28" ht="16.5" customHeight="1" x14ac:dyDescent="0.2">
      <c r="A43" s="3"/>
      <c r="B43" s="235"/>
      <c r="C43" s="70"/>
      <c r="D43" s="70"/>
      <c r="E43" s="70" t="s">
        <v>124</v>
      </c>
      <c r="F43" s="70" t="s">
        <v>125</v>
      </c>
      <c r="G43" s="178" t="s">
        <v>126</v>
      </c>
      <c r="H43" s="232">
        <v>1</v>
      </c>
      <c r="I43" s="258">
        <v>3</v>
      </c>
      <c r="J43" s="259">
        <v>77</v>
      </c>
      <c r="K43" s="258">
        <v>4</v>
      </c>
      <c r="L43" s="213"/>
      <c r="M43" s="162"/>
      <c r="N43" s="190"/>
      <c r="P43" s="344"/>
      <c r="Q43" s="174"/>
      <c r="R43" s="251"/>
      <c r="S43" s="113"/>
      <c r="T43" s="113"/>
      <c r="U43" s="113"/>
      <c r="V43" s="113"/>
      <c r="W43" s="250"/>
      <c r="X43" s="113"/>
      <c r="Y43" s="113"/>
    </row>
    <row r="44" spans="1:28" ht="15" customHeight="1" x14ac:dyDescent="0.2">
      <c r="A44" s="3"/>
      <c r="B44" s="235"/>
      <c r="C44" s="113"/>
      <c r="D44" s="113"/>
      <c r="E44" s="182"/>
      <c r="F44" s="183"/>
      <c r="G44" s="222"/>
      <c r="H44" s="232"/>
      <c r="I44" s="258"/>
      <c r="J44" s="259"/>
      <c r="K44" s="258"/>
      <c r="L44" s="219"/>
      <c r="M44" s="186"/>
      <c r="N44" s="194"/>
      <c r="T44" s="113"/>
      <c r="U44" s="113"/>
      <c r="V44" s="113"/>
      <c r="W44" s="250"/>
      <c r="X44" s="113"/>
      <c r="Y44" s="113"/>
    </row>
    <row r="45" spans="1:28" ht="15" customHeight="1" x14ac:dyDescent="0.2">
      <c r="A45" s="3"/>
      <c r="B45" s="235"/>
      <c r="C45" s="70"/>
      <c r="D45" s="70"/>
      <c r="E45" s="70"/>
      <c r="F45" s="70"/>
      <c r="G45" s="178"/>
      <c r="H45" s="232"/>
      <c r="I45" s="258"/>
      <c r="J45" s="259"/>
      <c r="K45" s="258"/>
      <c r="L45" s="213"/>
      <c r="M45" s="162"/>
      <c r="N45" s="190"/>
      <c r="P45" s="343"/>
      <c r="Q45" s="250"/>
      <c r="R45" s="250"/>
      <c r="S45" s="250"/>
      <c r="T45" s="113"/>
      <c r="U45" s="113"/>
      <c r="V45" s="113"/>
      <c r="W45" s="250"/>
      <c r="X45" s="113"/>
      <c r="Y45" s="113"/>
    </row>
    <row r="46" spans="1:28" ht="16.5" customHeight="1" x14ac:dyDescent="0.2">
      <c r="A46" s="3"/>
      <c r="B46" s="235"/>
      <c r="C46" s="113" t="str">
        <f>C35</f>
        <v>Altura da camada</v>
      </c>
      <c r="D46" s="113"/>
      <c r="E46" s="242">
        <f>F46*(1-($C$131/100))</f>
        <v>367.83189659999999</v>
      </c>
      <c r="F46" s="263">
        <v>375.33866999999998</v>
      </c>
      <c r="G46" s="243">
        <f>F46*(1+($C$131/100))</f>
        <v>382.84544339999997</v>
      </c>
      <c r="H46" s="232"/>
      <c r="I46" s="258"/>
      <c r="J46" s="259"/>
      <c r="K46" s="258"/>
      <c r="L46" s="219"/>
      <c r="M46" s="186"/>
      <c r="N46" s="194"/>
      <c r="P46" s="344"/>
      <c r="Q46" s="174"/>
      <c r="R46" s="251"/>
      <c r="S46" s="113"/>
      <c r="T46" s="113"/>
      <c r="U46" s="113"/>
      <c r="V46" s="113"/>
      <c r="W46" s="250"/>
      <c r="X46" s="113"/>
      <c r="Y46" s="113"/>
    </row>
    <row r="47" spans="1:28" ht="16.5" customHeight="1" x14ac:dyDescent="0.2">
      <c r="A47" s="3"/>
      <c r="B47" s="235"/>
      <c r="C47" s="70"/>
      <c r="D47" s="70"/>
      <c r="E47" s="70"/>
      <c r="F47" s="113"/>
      <c r="G47" s="178"/>
      <c r="H47" s="232"/>
      <c r="I47" s="258"/>
      <c r="J47" s="259"/>
      <c r="K47" s="258"/>
      <c r="L47" s="213"/>
      <c r="M47" s="162"/>
      <c r="N47" s="190"/>
      <c r="Q47" s="174"/>
      <c r="R47" s="251"/>
      <c r="S47" s="113"/>
      <c r="T47" s="113"/>
      <c r="U47" s="113"/>
      <c r="V47" s="113"/>
      <c r="W47" s="250"/>
      <c r="X47" s="113"/>
      <c r="Y47" s="113"/>
    </row>
    <row r="48" spans="1:28" ht="15" customHeight="1" x14ac:dyDescent="0.2">
      <c r="A48" s="3"/>
      <c r="B48" s="235"/>
      <c r="C48" s="113" t="str">
        <f>C37</f>
        <v>Perimetro</v>
      </c>
      <c r="D48" s="113"/>
      <c r="E48" s="242">
        <f>F48*(1-($C$131/100))</f>
        <v>4233.1294040000002</v>
      </c>
      <c r="F48" s="263">
        <v>4319.5198</v>
      </c>
      <c r="G48" s="243">
        <f>F48*(1+($C$131/100))</f>
        <v>4405.9101959999998</v>
      </c>
      <c r="H48" s="232"/>
      <c r="I48" s="258"/>
      <c r="J48" s="259"/>
      <c r="K48" s="258"/>
      <c r="L48" s="219"/>
      <c r="M48" s="186"/>
      <c r="N48" s="194"/>
      <c r="P48" s="343"/>
      <c r="Q48" s="252"/>
      <c r="R48" s="252"/>
      <c r="S48" s="252"/>
      <c r="T48" s="113"/>
      <c r="U48" s="113"/>
      <c r="V48" s="113"/>
      <c r="W48" s="250"/>
      <c r="X48" s="113"/>
      <c r="Y48" s="113"/>
    </row>
    <row r="49" spans="1:25" ht="15" customHeight="1" x14ac:dyDescent="0.2">
      <c r="A49" s="3"/>
      <c r="B49" s="235"/>
      <c r="H49" s="265"/>
      <c r="I49" s="258"/>
      <c r="J49" s="259"/>
      <c r="K49" s="258"/>
      <c r="L49" s="213"/>
      <c r="M49" s="162"/>
      <c r="N49" s="190"/>
      <c r="P49" s="344"/>
      <c r="Q49" s="252"/>
      <c r="R49" s="252"/>
      <c r="S49" s="252"/>
      <c r="T49" s="113"/>
      <c r="U49" s="113"/>
      <c r="V49" s="113"/>
      <c r="W49" s="250"/>
      <c r="X49" s="113"/>
      <c r="Y49" s="113"/>
    </row>
    <row r="50" spans="1:25" ht="15.75" customHeight="1" thickBot="1" x14ac:dyDescent="0.25">
      <c r="A50" s="3"/>
      <c r="B50" s="236"/>
      <c r="C50" s="180"/>
      <c r="D50" s="180"/>
      <c r="E50" s="196"/>
      <c r="F50" s="196"/>
      <c r="G50" s="223"/>
      <c r="H50" s="232"/>
      <c r="I50" s="258"/>
      <c r="J50" s="259"/>
      <c r="K50" s="258"/>
      <c r="L50" s="219"/>
      <c r="M50" s="186"/>
      <c r="N50" s="194"/>
      <c r="P50" s="344"/>
      <c r="Q50" s="252"/>
      <c r="R50" s="113"/>
      <c r="S50" s="252"/>
      <c r="T50" s="113"/>
      <c r="U50" s="113"/>
      <c r="V50" s="113"/>
      <c r="W50" s="250"/>
      <c r="X50" s="113"/>
      <c r="Y50" s="113"/>
    </row>
    <row r="51" spans="1:25" ht="15.75" customHeight="1" thickBot="1" x14ac:dyDescent="0.3">
      <c r="A51" s="3"/>
      <c r="B51" s="355" t="s">
        <v>135</v>
      </c>
      <c r="C51" s="324"/>
      <c r="D51" s="324"/>
      <c r="E51" s="324"/>
      <c r="F51" s="324"/>
      <c r="G51" s="324"/>
      <c r="H51" s="324"/>
      <c r="I51" s="324"/>
      <c r="J51" s="324"/>
      <c r="K51" s="325"/>
      <c r="L51" s="213"/>
      <c r="M51" s="162"/>
      <c r="N51" s="190"/>
      <c r="P51" s="344"/>
      <c r="Q51" s="252"/>
      <c r="R51" s="252"/>
      <c r="S51" s="252"/>
      <c r="T51" s="113"/>
      <c r="U51" s="113"/>
      <c r="V51" s="113"/>
      <c r="W51" s="250"/>
      <c r="X51" s="113"/>
      <c r="Y51" s="113"/>
    </row>
    <row r="52" spans="1:25" ht="15.75" customHeight="1" thickBot="1" x14ac:dyDescent="0.3">
      <c r="A52" s="3"/>
      <c r="B52" s="355" t="s">
        <v>118</v>
      </c>
      <c r="C52" s="324"/>
      <c r="D52" s="324"/>
      <c r="E52" s="324"/>
      <c r="F52" s="324"/>
      <c r="G52" s="325"/>
      <c r="H52" s="350" t="s">
        <v>95</v>
      </c>
      <c r="I52" s="351"/>
      <c r="J52" s="351"/>
      <c r="K52" s="352"/>
      <c r="L52" s="219"/>
      <c r="M52" s="186"/>
      <c r="N52" s="194"/>
      <c r="P52" s="344"/>
      <c r="Q52" s="113"/>
      <c r="R52" s="113"/>
      <c r="S52" s="113"/>
      <c r="T52" s="113"/>
      <c r="U52" s="113"/>
      <c r="V52" s="113"/>
      <c r="W52" s="250"/>
      <c r="X52" s="113"/>
      <c r="Y52" s="113"/>
    </row>
    <row r="53" spans="1:25" ht="15.75" customHeight="1" thickBot="1" x14ac:dyDescent="0.25">
      <c r="A53" s="3"/>
      <c r="B53" s="237"/>
      <c r="C53" s="69"/>
      <c r="D53" s="69"/>
      <c r="E53" s="69"/>
      <c r="F53" s="69"/>
      <c r="G53" s="221"/>
      <c r="H53" s="234" t="s">
        <v>119</v>
      </c>
      <c r="I53" s="230" t="s">
        <v>120</v>
      </c>
      <c r="J53" s="257">
        <f>R108</f>
        <v>0</v>
      </c>
      <c r="K53" s="231" t="s">
        <v>122</v>
      </c>
      <c r="L53" s="213"/>
      <c r="M53" s="162"/>
      <c r="N53" s="190"/>
      <c r="P53" s="344"/>
      <c r="Q53" s="252"/>
      <c r="R53" s="252"/>
      <c r="S53" s="252"/>
      <c r="T53" s="113"/>
      <c r="U53" s="113"/>
      <c r="V53" s="113"/>
      <c r="W53" s="250"/>
      <c r="X53" s="113"/>
      <c r="Y53" s="113"/>
    </row>
    <row r="54" spans="1:25" ht="15" customHeight="1" x14ac:dyDescent="0.2">
      <c r="A54" s="3"/>
      <c r="B54" s="235"/>
      <c r="C54" s="70"/>
      <c r="D54" s="70"/>
      <c r="E54" s="70" t="s">
        <v>124</v>
      </c>
      <c r="F54" s="70" t="s">
        <v>125</v>
      </c>
      <c r="G54" s="178" t="s">
        <v>126</v>
      </c>
      <c r="H54" s="232"/>
      <c r="I54" s="258"/>
      <c r="J54" s="259"/>
      <c r="K54" s="258"/>
      <c r="L54" s="219"/>
      <c r="M54" s="186"/>
      <c r="N54" s="194"/>
      <c r="Q54" s="252"/>
      <c r="R54" s="252"/>
      <c r="S54" s="252"/>
      <c r="T54" s="113"/>
      <c r="U54" s="113"/>
      <c r="V54" s="113"/>
      <c r="W54" s="250"/>
      <c r="X54" s="113"/>
      <c r="Y54" s="113"/>
    </row>
    <row r="55" spans="1:25" ht="15" customHeight="1" x14ac:dyDescent="0.2">
      <c r="A55" s="3"/>
      <c r="B55" s="235"/>
      <c r="C55" s="113"/>
      <c r="D55" s="113"/>
      <c r="E55" s="182"/>
      <c r="F55" s="183"/>
      <c r="G55" s="222"/>
      <c r="H55" s="232"/>
      <c r="I55" s="258"/>
      <c r="J55" s="259"/>
      <c r="K55" s="258"/>
      <c r="L55" s="213"/>
      <c r="M55" s="162"/>
      <c r="N55" s="190"/>
      <c r="P55" s="343"/>
      <c r="Q55" s="113"/>
      <c r="R55" s="252"/>
      <c r="S55" s="114"/>
      <c r="T55" s="109"/>
      <c r="U55" s="109"/>
      <c r="V55" s="109"/>
      <c r="W55" s="250"/>
      <c r="X55" s="113"/>
      <c r="Y55" s="113"/>
    </row>
    <row r="56" spans="1:25" ht="15" customHeight="1" x14ac:dyDescent="0.2">
      <c r="A56" s="3"/>
      <c r="B56" s="235"/>
      <c r="C56" s="70"/>
      <c r="D56" s="70"/>
      <c r="E56" s="70"/>
      <c r="F56" s="70"/>
      <c r="G56" s="178"/>
      <c r="H56" s="232"/>
      <c r="I56" s="258"/>
      <c r="J56" s="259"/>
      <c r="K56" s="258"/>
      <c r="L56" s="219"/>
      <c r="M56" s="186"/>
      <c r="N56" s="194"/>
      <c r="P56" s="344"/>
      <c r="Q56" s="252"/>
      <c r="R56" s="252"/>
      <c r="S56" s="252"/>
      <c r="T56" s="113"/>
      <c r="U56" s="113"/>
      <c r="V56" s="113"/>
      <c r="W56" s="250"/>
      <c r="X56" s="113"/>
      <c r="Y56" s="113"/>
    </row>
    <row r="57" spans="1:25" ht="15" customHeight="1" x14ac:dyDescent="0.2">
      <c r="A57" s="3"/>
      <c r="B57" s="235"/>
      <c r="C57" s="113" t="str">
        <f>C46</f>
        <v>Altura da camada</v>
      </c>
      <c r="D57" s="113"/>
      <c r="E57" s="242">
        <f>F57*(1-($C$131/100))</f>
        <v>0</v>
      </c>
      <c r="F57" s="263"/>
      <c r="G57" s="243">
        <f>F57*(1+($C$131/100))</f>
        <v>0</v>
      </c>
      <c r="H57" s="232"/>
      <c r="I57" s="258"/>
      <c r="J57" s="259"/>
      <c r="K57" s="258"/>
      <c r="L57" s="213"/>
      <c r="M57" s="162"/>
      <c r="N57" s="190"/>
      <c r="Q57" s="252"/>
      <c r="R57" s="252"/>
      <c r="S57" s="252"/>
      <c r="T57" s="113"/>
      <c r="U57" s="113"/>
      <c r="V57" s="113"/>
      <c r="W57" s="250"/>
      <c r="X57" s="113"/>
      <c r="Y57" s="113"/>
    </row>
    <row r="58" spans="1:25" ht="15" customHeight="1" x14ac:dyDescent="0.2">
      <c r="A58" s="3"/>
      <c r="B58" s="235"/>
      <c r="C58" s="70"/>
      <c r="D58" s="70"/>
      <c r="E58" s="70"/>
      <c r="F58" s="113"/>
      <c r="G58" s="178"/>
      <c r="H58" s="232"/>
      <c r="I58" s="258"/>
      <c r="J58" s="259"/>
      <c r="K58" s="258"/>
      <c r="L58" s="219"/>
      <c r="M58" s="186"/>
      <c r="N58" s="194"/>
      <c r="P58" s="343"/>
      <c r="Q58" s="250"/>
      <c r="R58" s="252"/>
      <c r="S58" s="252"/>
      <c r="T58" s="113"/>
      <c r="U58" s="113"/>
      <c r="V58" s="113"/>
      <c r="W58" s="250"/>
      <c r="X58" s="113"/>
      <c r="Y58" s="113"/>
    </row>
    <row r="59" spans="1:25" ht="15" customHeight="1" x14ac:dyDescent="0.2">
      <c r="A59" s="3"/>
      <c r="B59" s="235"/>
      <c r="C59" s="113" t="str">
        <f>C48</f>
        <v>Perimetro</v>
      </c>
      <c r="D59" s="113"/>
      <c r="E59" s="242">
        <f>F59*(1-($C$131/100))</f>
        <v>0</v>
      </c>
      <c r="F59" s="263"/>
      <c r="G59" s="243">
        <f>F59*(1+($C$131/100))</f>
        <v>0</v>
      </c>
      <c r="H59" s="232"/>
      <c r="I59" s="258"/>
      <c r="J59" s="259"/>
      <c r="K59" s="258"/>
      <c r="L59" s="213"/>
      <c r="M59" s="162"/>
      <c r="N59" s="190"/>
      <c r="P59" s="344"/>
      <c r="Q59" s="252"/>
      <c r="R59" s="252"/>
      <c r="S59" s="252"/>
      <c r="T59" s="113"/>
      <c r="U59" s="113"/>
      <c r="V59" s="113"/>
      <c r="W59" s="250"/>
      <c r="X59" s="113"/>
      <c r="Y59" s="113"/>
    </row>
    <row r="60" spans="1:25" ht="15" customHeight="1" x14ac:dyDescent="0.2">
      <c r="A60" s="3"/>
      <c r="B60" s="235"/>
      <c r="H60" s="265"/>
      <c r="I60" s="258"/>
      <c r="J60" s="259"/>
      <c r="K60" s="258"/>
      <c r="L60" s="219"/>
      <c r="M60" s="186"/>
      <c r="N60" s="194"/>
      <c r="Q60" s="252"/>
      <c r="R60" s="252"/>
      <c r="S60" s="252"/>
      <c r="T60" s="113"/>
      <c r="U60" s="113"/>
      <c r="V60" s="113"/>
      <c r="W60" s="250"/>
      <c r="X60" s="113"/>
      <c r="Y60" s="113"/>
    </row>
    <row r="61" spans="1:25" ht="15.75" customHeight="1" thickBot="1" x14ac:dyDescent="0.25">
      <c r="A61" s="3"/>
      <c r="B61" s="236"/>
      <c r="C61" s="180"/>
      <c r="D61" s="180"/>
      <c r="E61" s="196"/>
      <c r="F61" s="264"/>
      <c r="G61" s="223"/>
      <c r="H61" s="232"/>
      <c r="I61" s="258"/>
      <c r="J61" s="259"/>
      <c r="K61" s="258"/>
      <c r="L61" s="213"/>
      <c r="M61" s="162"/>
      <c r="N61" s="190"/>
      <c r="P61" s="343"/>
      <c r="U61" s="113"/>
      <c r="V61" s="113"/>
      <c r="W61" s="250"/>
      <c r="X61" s="113"/>
      <c r="Y61" s="113"/>
    </row>
    <row r="62" spans="1:25" ht="15.75" customHeight="1" thickBot="1" x14ac:dyDescent="0.3">
      <c r="A62" s="3"/>
      <c r="B62" s="355" t="s">
        <v>137</v>
      </c>
      <c r="C62" s="324"/>
      <c r="D62" s="324"/>
      <c r="E62" s="324"/>
      <c r="F62" s="324"/>
      <c r="G62" s="324"/>
      <c r="H62" s="324"/>
      <c r="I62" s="324"/>
      <c r="J62" s="324"/>
      <c r="K62" s="325"/>
      <c r="L62" s="213"/>
      <c r="M62" s="162"/>
      <c r="N62" s="190"/>
      <c r="P62" s="344"/>
      <c r="Q62" s="252"/>
      <c r="R62" s="252"/>
      <c r="S62" s="252"/>
      <c r="T62" s="113"/>
      <c r="U62" s="113"/>
      <c r="V62" s="113"/>
      <c r="W62" s="250"/>
      <c r="X62" s="113"/>
      <c r="Y62" s="113"/>
    </row>
    <row r="63" spans="1:25" ht="15.75" customHeight="1" thickBot="1" x14ac:dyDescent="0.3">
      <c r="A63" s="3"/>
      <c r="B63" s="355" t="s">
        <v>118</v>
      </c>
      <c r="C63" s="324"/>
      <c r="D63" s="324"/>
      <c r="E63" s="324"/>
      <c r="F63" s="324"/>
      <c r="G63" s="325"/>
      <c r="H63" s="353" t="s">
        <v>95</v>
      </c>
      <c r="I63" s="351"/>
      <c r="J63" s="351"/>
      <c r="K63" s="351"/>
      <c r="L63" s="345" t="s">
        <v>138</v>
      </c>
      <c r="M63" s="334"/>
      <c r="N63" s="347"/>
      <c r="Q63" s="252"/>
      <c r="R63" s="252"/>
      <c r="S63" s="252"/>
      <c r="T63" s="113"/>
      <c r="U63" s="113"/>
      <c r="V63" s="113"/>
      <c r="W63" s="250"/>
      <c r="X63" s="113"/>
      <c r="Y63" s="113"/>
    </row>
    <row r="64" spans="1:25" ht="15.75" customHeight="1" thickBot="1" x14ac:dyDescent="0.25">
      <c r="A64" s="3"/>
      <c r="B64" s="237"/>
      <c r="C64" s="69"/>
      <c r="D64" s="69"/>
      <c r="E64" s="69"/>
      <c r="F64" s="69"/>
      <c r="G64" s="221"/>
      <c r="H64" s="234" t="s">
        <v>119</v>
      </c>
      <c r="I64" s="230" t="s">
        <v>120</v>
      </c>
      <c r="J64" s="257">
        <f>R109</f>
        <v>0</v>
      </c>
      <c r="K64" s="230" t="s">
        <v>122</v>
      </c>
      <c r="L64" s="340"/>
      <c r="M64" s="332"/>
      <c r="N64" s="348"/>
      <c r="P64" s="343"/>
      <c r="Q64" s="250"/>
      <c r="R64" s="250"/>
      <c r="U64" s="113"/>
      <c r="V64" s="113"/>
      <c r="W64" s="250"/>
      <c r="X64" s="113"/>
      <c r="Y64" s="113"/>
    </row>
    <row r="65" spans="1:33" ht="17.25" customHeight="1" thickBot="1" x14ac:dyDescent="0.25">
      <c r="A65" s="3"/>
      <c r="B65" s="235"/>
      <c r="C65" s="70"/>
      <c r="D65" s="70"/>
      <c r="E65" s="70" t="s">
        <v>124</v>
      </c>
      <c r="F65" s="70" t="s">
        <v>125</v>
      </c>
      <c r="G65" s="178" t="s">
        <v>126</v>
      </c>
      <c r="H65" s="232"/>
      <c r="I65" s="258"/>
      <c r="J65" s="259"/>
      <c r="K65" s="258"/>
      <c r="L65" s="346" t="s">
        <v>139</v>
      </c>
      <c r="M65" s="334"/>
      <c r="N65" s="349"/>
      <c r="P65" s="344"/>
      <c r="Q65" s="174"/>
      <c r="R65" s="251"/>
      <c r="U65" s="113"/>
      <c r="V65" s="113"/>
      <c r="W65" s="250"/>
      <c r="X65" s="113"/>
      <c r="Y65" s="113"/>
    </row>
    <row r="66" spans="1:33" ht="17.25" customHeight="1" thickBot="1" x14ac:dyDescent="0.25">
      <c r="A66" s="3"/>
      <c r="B66" s="235"/>
      <c r="C66" s="113"/>
      <c r="D66" s="113"/>
      <c r="E66" s="182"/>
      <c r="F66" s="183"/>
      <c r="G66" s="222"/>
      <c r="H66" s="232"/>
      <c r="I66" s="258"/>
      <c r="J66" s="259"/>
      <c r="K66" s="258"/>
      <c r="L66" s="340"/>
      <c r="M66" s="332"/>
      <c r="N66" s="348"/>
      <c r="P66" s="344"/>
      <c r="Q66" s="174"/>
      <c r="R66" s="174"/>
    </row>
    <row r="67" spans="1:33" ht="15.75" customHeight="1" thickBot="1" x14ac:dyDescent="0.3">
      <c r="A67" s="3"/>
      <c r="B67" s="235"/>
      <c r="C67" s="70"/>
      <c r="D67" s="70"/>
      <c r="E67" s="70"/>
      <c r="F67" s="70"/>
      <c r="G67" s="178"/>
      <c r="H67" s="232"/>
      <c r="I67" s="258"/>
      <c r="J67" s="259"/>
      <c r="K67" s="258"/>
      <c r="L67" s="342" t="s">
        <v>140</v>
      </c>
      <c r="M67" s="338"/>
      <c r="N67" s="332"/>
      <c r="P67" s="344"/>
      <c r="W67" s="250"/>
      <c r="X67" s="250"/>
    </row>
    <row r="68" spans="1:33" ht="16.5" customHeight="1" x14ac:dyDescent="0.2">
      <c r="A68" s="3"/>
      <c r="B68" s="235"/>
      <c r="C68" s="113" t="str">
        <f>C57</f>
        <v>Altura da camada</v>
      </c>
      <c r="D68" s="113"/>
      <c r="E68" s="242">
        <f>F68*(1-($C$131/100))</f>
        <v>0</v>
      </c>
      <c r="F68" s="263"/>
      <c r="G68" s="243">
        <f>F68*(1+($C$131/100))</f>
        <v>0</v>
      </c>
      <c r="H68" s="232"/>
      <c r="I68" s="258"/>
      <c r="J68" s="259"/>
      <c r="K68" s="258"/>
      <c r="L68" s="209"/>
      <c r="M68" s="210"/>
      <c r="N68" s="211"/>
      <c r="P68" s="344"/>
      <c r="T68" s="174"/>
      <c r="W68" s="250"/>
      <c r="X68" s="250"/>
      <c r="Y68" s="174"/>
      <c r="Z68" s="174"/>
      <c r="AA68" s="174"/>
      <c r="AB68" s="174"/>
      <c r="AC68" s="174"/>
      <c r="AD68" s="174"/>
      <c r="AE68" s="174"/>
      <c r="AF68" s="174"/>
      <c r="AG68" s="174"/>
    </row>
    <row r="69" spans="1:33" ht="16.5" customHeight="1" x14ac:dyDescent="0.2">
      <c r="A69" s="3"/>
      <c r="B69" s="235"/>
      <c r="C69" s="70"/>
      <c r="D69" s="70"/>
      <c r="E69" s="70"/>
      <c r="F69" s="113"/>
      <c r="G69" s="178"/>
      <c r="H69" s="232"/>
      <c r="I69" s="258"/>
      <c r="J69" s="259"/>
      <c r="K69" s="258"/>
      <c r="L69" s="191"/>
      <c r="M69" s="113"/>
      <c r="N69" s="179"/>
      <c r="P69" s="344"/>
      <c r="T69" s="253"/>
      <c r="W69" s="250"/>
      <c r="X69" s="250"/>
      <c r="Y69" s="174"/>
      <c r="Z69" s="174"/>
      <c r="AA69" s="174"/>
      <c r="AB69" s="174"/>
      <c r="AC69" s="174"/>
      <c r="AD69" s="174"/>
      <c r="AE69" s="174"/>
      <c r="AF69" s="174"/>
      <c r="AG69" s="174"/>
    </row>
    <row r="70" spans="1:33" ht="16.5" customHeight="1" x14ac:dyDescent="0.2">
      <c r="A70" s="3"/>
      <c r="B70" s="235"/>
      <c r="C70" s="113" t="str">
        <f>C59</f>
        <v>Perimetro</v>
      </c>
      <c r="D70" s="113"/>
      <c r="E70" s="242">
        <f>F70*(1-($C$131/100))</f>
        <v>0</v>
      </c>
      <c r="F70" s="263"/>
      <c r="G70" s="243">
        <f>F70*(1+($C$131/100))</f>
        <v>0</v>
      </c>
      <c r="H70" s="232"/>
      <c r="I70" s="258"/>
      <c r="J70" s="259"/>
      <c r="K70" s="258"/>
      <c r="L70" s="191"/>
      <c r="M70" s="113"/>
      <c r="N70" s="179"/>
      <c r="P70" s="344"/>
      <c r="T70" s="174"/>
      <c r="W70" s="250"/>
      <c r="X70" s="250"/>
      <c r="Y70" s="174"/>
      <c r="Z70" s="174"/>
      <c r="AA70" s="174"/>
      <c r="AB70" s="174"/>
      <c r="AC70" s="174"/>
      <c r="AD70" s="174"/>
      <c r="AE70" s="174"/>
      <c r="AF70" s="174"/>
      <c r="AG70" s="174"/>
    </row>
    <row r="71" spans="1:33" ht="16.5" customHeight="1" x14ac:dyDescent="0.2">
      <c r="A71" s="3"/>
      <c r="B71" s="235"/>
      <c r="H71" s="265"/>
      <c r="I71" s="258"/>
      <c r="J71" s="259"/>
      <c r="K71" s="258"/>
      <c r="L71" s="191"/>
      <c r="M71" s="113"/>
      <c r="N71" s="179"/>
      <c r="P71" s="344"/>
      <c r="T71" s="174"/>
      <c r="W71" s="250"/>
      <c r="X71" s="250"/>
      <c r="Y71" s="174"/>
      <c r="Z71" s="174"/>
      <c r="AA71" s="174"/>
      <c r="AB71" s="174"/>
      <c r="AC71" s="174"/>
      <c r="AD71" s="174"/>
      <c r="AE71" s="174"/>
      <c r="AF71" s="174"/>
      <c r="AG71" s="174"/>
    </row>
    <row r="72" spans="1:33" ht="17.25" customHeight="1" thickBot="1" x14ac:dyDescent="0.25">
      <c r="A72" s="3"/>
      <c r="B72" s="236"/>
      <c r="C72" s="180"/>
      <c r="D72" s="180"/>
      <c r="E72" s="196"/>
      <c r="F72" s="196"/>
      <c r="G72" s="223"/>
      <c r="H72" s="232"/>
      <c r="I72" s="258"/>
      <c r="J72" s="259"/>
      <c r="K72" s="258"/>
      <c r="L72" s="191"/>
      <c r="M72" s="113"/>
      <c r="N72" s="179"/>
      <c r="P72" s="344"/>
      <c r="T72" s="174"/>
      <c r="W72" s="250"/>
      <c r="X72" s="250"/>
      <c r="Y72" s="174"/>
      <c r="Z72" s="174"/>
      <c r="AA72" s="174"/>
      <c r="AB72" s="174"/>
      <c r="AC72" s="174"/>
      <c r="AD72" s="174"/>
      <c r="AE72" s="174"/>
      <c r="AF72" s="174"/>
      <c r="AG72" s="174"/>
    </row>
    <row r="73" spans="1:33" ht="15.75" customHeight="1" thickBot="1" x14ac:dyDescent="0.3">
      <c r="A73" s="3"/>
      <c r="B73" s="355" t="s">
        <v>141</v>
      </c>
      <c r="C73" s="324"/>
      <c r="D73" s="324"/>
      <c r="E73" s="324"/>
      <c r="F73" s="324"/>
      <c r="G73" s="324"/>
      <c r="H73" s="324"/>
      <c r="I73" s="324"/>
      <c r="J73" s="324"/>
      <c r="K73" s="325"/>
      <c r="L73" s="191"/>
      <c r="M73" s="113"/>
      <c r="N73" s="179"/>
      <c r="P73" s="344"/>
      <c r="T73" s="174"/>
      <c r="W73" s="250"/>
      <c r="X73" s="250"/>
      <c r="Y73" s="174"/>
      <c r="Z73" s="174"/>
      <c r="AA73" s="174"/>
      <c r="AB73" s="174"/>
      <c r="AC73" s="174"/>
      <c r="AD73" s="174"/>
      <c r="AE73" s="174"/>
      <c r="AF73" s="174"/>
      <c r="AG73" s="174"/>
    </row>
    <row r="74" spans="1:33" ht="15.75" customHeight="1" thickBot="1" x14ac:dyDescent="0.3">
      <c r="A74" s="3"/>
      <c r="B74" s="355" t="s">
        <v>118</v>
      </c>
      <c r="C74" s="324"/>
      <c r="D74" s="324"/>
      <c r="E74" s="324"/>
      <c r="F74" s="324"/>
      <c r="G74" s="325"/>
      <c r="H74" s="350" t="s">
        <v>95</v>
      </c>
      <c r="I74" s="351"/>
      <c r="J74" s="351"/>
      <c r="K74" s="352"/>
      <c r="L74" s="96"/>
      <c r="M74" s="99"/>
      <c r="N74" s="193"/>
      <c r="P74" s="344"/>
      <c r="T74" s="254"/>
      <c r="W74" s="250"/>
      <c r="X74" s="250"/>
      <c r="Y74" s="174"/>
      <c r="Z74" s="174"/>
      <c r="AA74" s="174"/>
      <c r="AB74" s="174"/>
      <c r="AC74" s="174"/>
      <c r="AD74" s="174"/>
      <c r="AE74" s="174"/>
      <c r="AF74" s="174"/>
      <c r="AG74" s="174"/>
    </row>
    <row r="75" spans="1:33" ht="15.75" customHeight="1" thickBot="1" x14ac:dyDescent="0.25">
      <c r="A75" s="3"/>
      <c r="B75" s="237"/>
      <c r="C75" s="69"/>
      <c r="D75" s="69"/>
      <c r="E75" s="69"/>
      <c r="F75" s="69"/>
      <c r="G75" s="221"/>
      <c r="H75" s="234" t="s">
        <v>119</v>
      </c>
      <c r="I75" s="230" t="s">
        <v>120</v>
      </c>
      <c r="J75" s="257">
        <f>R110</f>
        <v>0</v>
      </c>
      <c r="K75" s="231" t="s">
        <v>122</v>
      </c>
      <c r="L75" s="96"/>
      <c r="M75" s="99"/>
      <c r="N75" s="193"/>
      <c r="P75" s="344"/>
      <c r="T75" s="255"/>
      <c r="W75" s="250"/>
      <c r="X75" s="250"/>
    </row>
    <row r="76" spans="1:33" ht="15" customHeight="1" x14ac:dyDescent="0.2">
      <c r="A76" s="3"/>
      <c r="B76" s="235"/>
      <c r="C76" s="70"/>
      <c r="D76" s="70"/>
      <c r="E76" s="70" t="s">
        <v>124</v>
      </c>
      <c r="F76" s="70" t="s">
        <v>125</v>
      </c>
      <c r="G76" s="178" t="s">
        <v>126</v>
      </c>
      <c r="H76" s="232"/>
      <c r="I76" s="258"/>
      <c r="J76" s="259"/>
      <c r="K76" s="258"/>
      <c r="L76" s="191"/>
      <c r="M76" s="113"/>
      <c r="N76" s="179"/>
      <c r="P76" s="344"/>
      <c r="T76" s="255"/>
      <c r="W76" s="250"/>
      <c r="X76" s="250"/>
      <c r="Y76" s="67"/>
      <c r="Z76" s="67"/>
      <c r="AA76" s="67"/>
      <c r="AB76" s="67"/>
      <c r="AC76" s="67"/>
      <c r="AD76" s="67"/>
      <c r="AE76" s="67"/>
      <c r="AF76" s="67"/>
      <c r="AG76" s="67"/>
    </row>
    <row r="77" spans="1:33" ht="15" customHeight="1" x14ac:dyDescent="0.2">
      <c r="A77" s="3"/>
      <c r="B77" s="235"/>
      <c r="C77" s="113"/>
      <c r="D77" s="113"/>
      <c r="E77" s="182"/>
      <c r="F77" s="183"/>
      <c r="G77" s="222"/>
      <c r="H77" s="232"/>
      <c r="I77" s="258"/>
      <c r="J77" s="259"/>
      <c r="K77" s="258"/>
      <c r="L77" s="191"/>
      <c r="M77" s="113"/>
      <c r="N77" s="179"/>
      <c r="P77" s="344"/>
      <c r="T77" s="255"/>
      <c r="W77" s="250"/>
      <c r="X77" s="250"/>
      <c r="Y77" s="175"/>
      <c r="Z77" s="175"/>
      <c r="AA77" s="175"/>
      <c r="AB77" s="175"/>
      <c r="AC77" s="175"/>
      <c r="AD77" s="175"/>
      <c r="AE77" s="175"/>
      <c r="AF77" s="175"/>
      <c r="AG77" s="175"/>
    </row>
    <row r="78" spans="1:33" ht="15" customHeight="1" x14ac:dyDescent="0.2">
      <c r="A78" s="3"/>
      <c r="B78" s="235"/>
      <c r="C78" s="70"/>
      <c r="D78" s="70"/>
      <c r="E78" s="70"/>
      <c r="F78" s="70"/>
      <c r="G78" s="178"/>
      <c r="H78" s="232"/>
      <c r="I78" s="258"/>
      <c r="J78" s="259"/>
      <c r="K78" s="258"/>
      <c r="L78" s="191"/>
      <c r="M78" s="113"/>
      <c r="N78" s="179"/>
      <c r="P78" s="344"/>
      <c r="T78" s="255"/>
      <c r="W78" s="250"/>
      <c r="X78" s="250"/>
    </row>
    <row r="79" spans="1:33" ht="15" customHeight="1" x14ac:dyDescent="0.2">
      <c r="A79" s="3"/>
      <c r="B79" s="235"/>
      <c r="C79" s="113" t="str">
        <f>C68</f>
        <v>Altura da camada</v>
      </c>
      <c r="D79" s="113"/>
      <c r="E79" s="242">
        <f>F79*(1-($C$131/100))</f>
        <v>0</v>
      </c>
      <c r="F79" s="263"/>
      <c r="G79" s="243">
        <f>F79*(1+($C$131/100))</f>
        <v>0</v>
      </c>
      <c r="H79" s="232"/>
      <c r="I79" s="258"/>
      <c r="J79" s="259"/>
      <c r="K79" s="258"/>
      <c r="L79" s="191"/>
      <c r="M79" s="113"/>
      <c r="N79" s="179"/>
      <c r="P79" s="344"/>
      <c r="T79" s="255"/>
      <c r="W79" s="250"/>
      <c r="X79" s="250"/>
    </row>
    <row r="80" spans="1:33" ht="15" customHeight="1" x14ac:dyDescent="0.2">
      <c r="A80" s="3"/>
      <c r="B80" s="235"/>
      <c r="C80" s="70"/>
      <c r="D80" s="70"/>
      <c r="E80" s="70"/>
      <c r="F80" s="113"/>
      <c r="G80" s="178"/>
      <c r="H80" s="232"/>
      <c r="I80" s="258"/>
      <c r="J80" s="259"/>
      <c r="K80" s="258"/>
      <c r="L80" s="191"/>
      <c r="M80" s="113"/>
      <c r="N80" s="179"/>
      <c r="P80" s="344"/>
      <c r="T80" s="255"/>
      <c r="W80" s="250"/>
      <c r="X80" s="250"/>
    </row>
    <row r="81" spans="1:24" ht="15" customHeight="1" x14ac:dyDescent="0.2">
      <c r="A81" s="3"/>
      <c r="B81" s="235"/>
      <c r="C81" s="113" t="str">
        <f>C70</f>
        <v>Perimetro</v>
      </c>
      <c r="D81" s="113"/>
      <c r="E81" s="242">
        <f>F81*(1-($C$131/100))</f>
        <v>0</v>
      </c>
      <c r="F81" s="263"/>
      <c r="G81" s="243">
        <f>F81*(1+($C$131/100))</f>
        <v>0</v>
      </c>
      <c r="H81" s="232"/>
      <c r="I81" s="258"/>
      <c r="J81" s="259"/>
      <c r="K81" s="258"/>
      <c r="L81" s="191"/>
      <c r="M81" s="113"/>
      <c r="N81" s="179"/>
      <c r="P81" s="344"/>
      <c r="T81" s="255"/>
      <c r="W81" s="250"/>
      <c r="X81" s="250"/>
    </row>
    <row r="82" spans="1:24" x14ac:dyDescent="0.2">
      <c r="A82" s="3"/>
      <c r="B82" s="235"/>
      <c r="H82" s="265"/>
      <c r="I82" s="258"/>
      <c r="J82" s="259"/>
      <c r="K82" s="258"/>
      <c r="L82" s="191"/>
      <c r="M82" s="113"/>
      <c r="N82" s="179"/>
      <c r="P82" s="344"/>
    </row>
    <row r="83" spans="1:24" ht="13.5" customHeight="1" thickBot="1" x14ac:dyDescent="0.25">
      <c r="A83" s="3"/>
      <c r="B83" s="236"/>
      <c r="C83" s="180"/>
      <c r="D83" s="180"/>
      <c r="E83" s="196"/>
      <c r="F83" s="196"/>
      <c r="G83" s="223"/>
      <c r="H83" s="232"/>
      <c r="I83" s="258"/>
      <c r="J83" s="259"/>
      <c r="K83" s="258"/>
      <c r="L83" s="177"/>
      <c r="N83" s="178"/>
      <c r="P83" s="344"/>
    </row>
    <row r="84" spans="1:24" ht="15.75" customHeight="1" thickBot="1" x14ac:dyDescent="0.3">
      <c r="A84" s="3"/>
      <c r="B84" s="355" t="s">
        <v>142</v>
      </c>
      <c r="C84" s="324"/>
      <c r="D84" s="324"/>
      <c r="E84" s="324"/>
      <c r="F84" s="324"/>
      <c r="G84" s="324"/>
      <c r="H84" s="324"/>
      <c r="I84" s="324"/>
      <c r="J84" s="324"/>
      <c r="K84" s="325"/>
      <c r="L84" s="177"/>
      <c r="N84" s="178"/>
      <c r="P84" s="344"/>
    </row>
    <row r="85" spans="1:24" ht="15.75" customHeight="1" thickBot="1" x14ac:dyDescent="0.3">
      <c r="A85" s="3"/>
      <c r="B85" s="355" t="s">
        <v>118</v>
      </c>
      <c r="C85" s="324"/>
      <c r="D85" s="324"/>
      <c r="E85" s="324"/>
      <c r="F85" s="324"/>
      <c r="G85" s="325"/>
      <c r="H85" s="350" t="s">
        <v>95</v>
      </c>
      <c r="I85" s="351"/>
      <c r="J85" s="351"/>
      <c r="K85" s="352"/>
      <c r="L85" s="177"/>
      <c r="N85" s="178"/>
      <c r="P85" s="344"/>
    </row>
    <row r="86" spans="1:24" ht="13.5" customHeight="1" thickBot="1" x14ac:dyDescent="0.25">
      <c r="A86" s="3"/>
      <c r="B86" s="237"/>
      <c r="C86" s="69"/>
      <c r="D86" s="69"/>
      <c r="E86" s="69"/>
      <c r="F86" s="69"/>
      <c r="G86" s="221"/>
      <c r="H86" s="234" t="s">
        <v>119</v>
      </c>
      <c r="I86" s="230" t="s">
        <v>120</v>
      </c>
      <c r="J86" s="257">
        <f>R111</f>
        <v>0</v>
      </c>
      <c r="K86" s="231" t="s">
        <v>122</v>
      </c>
      <c r="L86" s="177"/>
      <c r="N86" s="178"/>
      <c r="P86" s="344"/>
    </row>
    <row r="87" spans="1:24" x14ac:dyDescent="0.2">
      <c r="A87" s="3"/>
      <c r="B87" s="235"/>
      <c r="C87" s="70"/>
      <c r="D87" s="70"/>
      <c r="E87" s="70" t="s">
        <v>124</v>
      </c>
      <c r="F87" s="70" t="s">
        <v>125</v>
      </c>
      <c r="G87" s="70" t="s">
        <v>126</v>
      </c>
      <c r="H87" s="267"/>
      <c r="I87" s="258"/>
      <c r="J87" s="259"/>
      <c r="K87" s="258"/>
      <c r="L87" s="177"/>
      <c r="N87" s="178"/>
      <c r="P87" s="344"/>
    </row>
    <row r="88" spans="1:24" x14ac:dyDescent="0.2">
      <c r="A88" s="3"/>
      <c r="B88" s="235"/>
      <c r="C88" s="113"/>
      <c r="D88" s="113"/>
      <c r="E88" s="182"/>
      <c r="F88" s="183"/>
      <c r="G88" s="182"/>
      <c r="H88" s="265"/>
      <c r="I88" s="258"/>
      <c r="J88" s="259"/>
      <c r="K88" s="258"/>
      <c r="L88" s="177"/>
      <c r="N88" s="178"/>
      <c r="P88" s="344"/>
    </row>
    <row r="89" spans="1:24" x14ac:dyDescent="0.2">
      <c r="A89" s="3"/>
      <c r="B89" s="235"/>
      <c r="C89" s="70"/>
      <c r="D89" s="70"/>
      <c r="E89" s="70"/>
      <c r="F89" s="70"/>
      <c r="H89" s="265"/>
      <c r="I89" s="258"/>
      <c r="J89" s="259"/>
      <c r="K89" s="258"/>
      <c r="L89" s="177"/>
      <c r="N89" s="178"/>
      <c r="P89" s="344"/>
    </row>
    <row r="90" spans="1:24" x14ac:dyDescent="0.2">
      <c r="A90" s="3"/>
      <c r="B90" s="235"/>
      <c r="C90" s="113" t="str">
        <f>C79</f>
        <v>Altura da camada</v>
      </c>
      <c r="D90" s="113"/>
      <c r="E90" s="242">
        <f>F90*(1-($C$131/100))</f>
        <v>0</v>
      </c>
      <c r="F90" s="263"/>
      <c r="G90" s="242">
        <f>F90*(1+($C$131/100))</f>
        <v>0</v>
      </c>
      <c r="H90" s="265"/>
      <c r="I90" s="258"/>
      <c r="J90" s="259"/>
      <c r="K90" s="258"/>
      <c r="L90" s="177"/>
      <c r="N90" s="178"/>
      <c r="P90" s="344"/>
    </row>
    <row r="91" spans="1:24" x14ac:dyDescent="0.2">
      <c r="A91" s="3"/>
      <c r="B91" s="235"/>
      <c r="C91" s="70"/>
      <c r="D91" s="70"/>
      <c r="E91" s="70"/>
      <c r="F91" s="113"/>
      <c r="H91" s="265"/>
      <c r="I91" s="258"/>
      <c r="J91" s="259"/>
      <c r="K91" s="258"/>
      <c r="L91" s="177"/>
      <c r="N91" s="178"/>
      <c r="P91" s="344"/>
    </row>
    <row r="92" spans="1:24" x14ac:dyDescent="0.2">
      <c r="A92" s="3"/>
      <c r="B92" s="235"/>
      <c r="C92" s="113" t="str">
        <f>C81</f>
        <v>Perimetro</v>
      </c>
      <c r="D92" s="113"/>
      <c r="E92" s="242">
        <f>F92*(1-($C$131/100))</f>
        <v>0</v>
      </c>
      <c r="F92" s="263"/>
      <c r="G92" s="242">
        <f>F92*(1+($C$131/100))</f>
        <v>0</v>
      </c>
      <c r="H92" s="265"/>
      <c r="I92" s="258"/>
      <c r="J92" s="259"/>
      <c r="K92" s="258"/>
      <c r="L92" s="177"/>
      <c r="N92" s="178"/>
      <c r="P92" s="344"/>
    </row>
    <row r="93" spans="1:24" x14ac:dyDescent="0.2">
      <c r="A93" s="3"/>
      <c r="B93" s="235"/>
      <c r="H93" s="265"/>
      <c r="I93" s="258"/>
      <c r="J93" s="259"/>
      <c r="K93" s="258"/>
      <c r="L93" s="177"/>
      <c r="N93" s="178"/>
      <c r="P93" s="344"/>
    </row>
    <row r="94" spans="1:24" ht="13.5" customHeight="1" thickBot="1" x14ac:dyDescent="0.25">
      <c r="A94" s="3"/>
      <c r="B94" s="236"/>
      <c r="C94" s="180"/>
      <c r="D94" s="180"/>
      <c r="E94" s="196"/>
      <c r="F94" s="196"/>
      <c r="G94" s="266"/>
      <c r="H94" s="268"/>
      <c r="I94" s="261"/>
      <c r="J94" s="262"/>
      <c r="K94" s="261"/>
      <c r="L94" s="195"/>
      <c r="M94" s="180"/>
      <c r="N94" s="181"/>
      <c r="P94" s="344"/>
    </row>
    <row r="95" spans="1:24" ht="13.5" customHeight="1" thickBot="1" x14ac:dyDescent="0.25">
      <c r="P95" s="344"/>
    </row>
    <row r="96" spans="1:24" ht="19.5" customHeight="1" thickBot="1" x14ac:dyDescent="0.25">
      <c r="B96" s="8" t="s">
        <v>143</v>
      </c>
      <c r="C96" s="7" t="s">
        <v>144</v>
      </c>
      <c r="P96" s="344"/>
    </row>
    <row r="97" spans="2:16" ht="16.5" customHeight="1" thickBot="1" x14ac:dyDescent="0.25">
      <c r="B97" s="6">
        <v>6.5439999999999996</v>
      </c>
      <c r="C97" s="5">
        <v>2</v>
      </c>
      <c r="P97" s="344"/>
    </row>
    <row r="98" spans="2:16" ht="16.5" customHeight="1" thickBot="1" x14ac:dyDescent="0.25">
      <c r="B98" s="6">
        <v>6.1859999999999999</v>
      </c>
      <c r="C98" s="5">
        <v>2.5</v>
      </c>
      <c r="P98" s="344"/>
    </row>
    <row r="99" spans="2:16" ht="16.5" customHeight="1" thickBot="1" x14ac:dyDescent="0.25">
      <c r="B99" s="6">
        <v>5.827</v>
      </c>
      <c r="C99" s="5">
        <v>3</v>
      </c>
      <c r="P99" s="344"/>
    </row>
    <row r="100" spans="2:16" ht="16.5" customHeight="1" thickBot="1" x14ac:dyDescent="0.25">
      <c r="B100" s="6">
        <v>5.508</v>
      </c>
      <c r="C100" s="5">
        <v>3.5</v>
      </c>
      <c r="P100" s="344"/>
    </row>
    <row r="101" spans="2:16" ht="16.5" customHeight="1" thickBot="1" x14ac:dyDescent="0.25">
      <c r="B101" s="6">
        <v>5.1890000000000001</v>
      </c>
      <c r="C101" s="5">
        <v>4</v>
      </c>
      <c r="P101" s="344"/>
    </row>
    <row r="102" spans="2:16" ht="16.5" customHeight="1" thickBot="1" x14ac:dyDescent="0.25">
      <c r="B102" s="6">
        <v>4.9050000000000002</v>
      </c>
      <c r="C102" s="5">
        <v>4.5</v>
      </c>
      <c r="P102" s="344"/>
    </row>
    <row r="103" spans="2:16" ht="16.5" customHeight="1" thickBot="1" x14ac:dyDescent="0.25">
      <c r="B103" s="6">
        <v>4.62</v>
      </c>
      <c r="C103" s="5">
        <v>5</v>
      </c>
      <c r="P103" s="344"/>
    </row>
    <row r="104" spans="2:16" ht="16.5" customHeight="1" thickBot="1" x14ac:dyDescent="0.25">
      <c r="B104" s="6">
        <v>4.3680000000000003</v>
      </c>
      <c r="C104" s="5">
        <v>5.5</v>
      </c>
      <c r="P104" s="344"/>
    </row>
    <row r="105" spans="2:16" ht="16.5" customHeight="1" thickBot="1" x14ac:dyDescent="0.25">
      <c r="B105" s="6">
        <v>4.1150000000000002</v>
      </c>
      <c r="C105" s="5">
        <v>6</v>
      </c>
      <c r="P105" s="344"/>
    </row>
    <row r="106" spans="2:16" ht="16.5" customHeight="1" thickBot="1" x14ac:dyDescent="0.25">
      <c r="B106" s="6">
        <v>3.89</v>
      </c>
      <c r="C106" s="5">
        <v>6.5</v>
      </c>
      <c r="P106" s="344"/>
    </row>
    <row r="107" spans="2:16" ht="16.5" customHeight="1" thickBot="1" x14ac:dyDescent="0.25">
      <c r="B107" s="6">
        <v>3.665</v>
      </c>
      <c r="C107" s="5">
        <v>7</v>
      </c>
      <c r="P107" s="344"/>
    </row>
    <row r="108" spans="2:16" ht="16.5" customHeight="1" thickBot="1" x14ac:dyDescent="0.25">
      <c r="B108" s="6">
        <v>3.4649999999999999</v>
      </c>
      <c r="C108" s="5">
        <v>7.5</v>
      </c>
      <c r="P108" s="344"/>
    </row>
    <row r="109" spans="2:16" ht="16.5" customHeight="1" thickBot="1" x14ac:dyDescent="0.25">
      <c r="B109" s="6">
        <v>3.2639999999999998</v>
      </c>
      <c r="C109" s="5">
        <v>8</v>
      </c>
      <c r="P109" s="344"/>
    </row>
    <row r="110" spans="2:16" ht="16.5" customHeight="1" thickBot="1" x14ac:dyDescent="0.25">
      <c r="B110" s="6">
        <v>3.085</v>
      </c>
      <c r="C110" s="5">
        <v>8.5</v>
      </c>
      <c r="P110" s="344"/>
    </row>
    <row r="111" spans="2:16" ht="16.5" customHeight="1" thickBot="1" x14ac:dyDescent="0.25">
      <c r="B111" s="6">
        <v>2.9060000000000001</v>
      </c>
      <c r="C111" s="5">
        <v>9</v>
      </c>
      <c r="P111" s="344"/>
    </row>
    <row r="112" spans="2:16" ht="16.5" customHeight="1" thickBot="1" x14ac:dyDescent="0.25">
      <c r="B112" s="6">
        <v>2.7469999999999999</v>
      </c>
      <c r="C112" s="5">
        <v>9.5</v>
      </c>
      <c r="P112" s="344"/>
    </row>
    <row r="113" spans="2:16" ht="16.5" customHeight="1" thickBot="1" x14ac:dyDescent="0.25">
      <c r="B113" s="6">
        <v>2.5880000000000001</v>
      </c>
      <c r="C113" s="5">
        <v>10</v>
      </c>
      <c r="P113" s="344"/>
    </row>
    <row r="114" spans="2:16" ht="16.5" customHeight="1" thickBot="1" x14ac:dyDescent="0.25">
      <c r="B114" s="6">
        <v>2.4460000000000002</v>
      </c>
      <c r="C114" s="5">
        <v>10.5</v>
      </c>
      <c r="P114" s="344"/>
    </row>
    <row r="115" spans="2:16" ht="16.5" customHeight="1" thickBot="1" x14ac:dyDescent="0.25">
      <c r="B115" s="6">
        <v>2.3039999999999998</v>
      </c>
      <c r="C115" s="5">
        <v>11</v>
      </c>
      <c r="P115" s="344"/>
    </row>
    <row r="116" spans="2:16" ht="16.5" customHeight="1" thickBot="1" x14ac:dyDescent="0.25">
      <c r="B116" s="6">
        <v>2.1779999999999999</v>
      </c>
      <c r="C116" s="5">
        <v>11.5</v>
      </c>
      <c r="P116" s="344"/>
    </row>
    <row r="117" spans="2:16" ht="16.5" customHeight="1" thickBot="1" x14ac:dyDescent="0.25">
      <c r="B117" s="6">
        <v>2.052</v>
      </c>
      <c r="C117" s="5">
        <v>12</v>
      </c>
      <c r="P117" s="344"/>
    </row>
    <row r="118" spans="2:16" ht="16.5" customHeight="1" thickBot="1" x14ac:dyDescent="0.25">
      <c r="B118" s="6">
        <v>1.9410000000000001</v>
      </c>
      <c r="C118" s="5">
        <v>12.5</v>
      </c>
      <c r="P118" s="344"/>
    </row>
    <row r="119" spans="2:16" ht="16.5" customHeight="1" thickBot="1" x14ac:dyDescent="0.25">
      <c r="B119" s="6">
        <v>1.8280000000000001</v>
      </c>
      <c r="C119" s="5">
        <v>13</v>
      </c>
      <c r="P119" s="344"/>
    </row>
    <row r="120" spans="2:16" ht="16.5" customHeight="1" thickBot="1" x14ac:dyDescent="0.25">
      <c r="B120" s="6">
        <v>1.7290000000000001</v>
      </c>
      <c r="C120" s="5">
        <v>13.5</v>
      </c>
      <c r="P120" s="344"/>
    </row>
    <row r="121" spans="2:16" ht="16.5" customHeight="1" thickBot="1" x14ac:dyDescent="0.25">
      <c r="B121" s="6">
        <v>1.6279999999999999</v>
      </c>
      <c r="C121" s="5">
        <v>14</v>
      </c>
      <c r="P121" s="344"/>
    </row>
    <row r="122" spans="2:16" x14ac:dyDescent="0.2">
      <c r="P122" s="344"/>
    </row>
    <row r="123" spans="2:16" x14ac:dyDescent="0.2">
      <c r="P123" s="344"/>
    </row>
    <row r="124" spans="2:16" x14ac:dyDescent="0.2">
      <c r="P124" s="344"/>
    </row>
    <row r="125" spans="2:16" x14ac:dyDescent="0.2">
      <c r="P125" s="344"/>
    </row>
    <row r="126" spans="2:16" x14ac:dyDescent="0.2">
      <c r="P126" s="344"/>
    </row>
    <row r="127" spans="2:16" x14ac:dyDescent="0.2">
      <c r="P127" s="344"/>
    </row>
    <row r="128" spans="2:16" x14ac:dyDescent="0.2">
      <c r="P128" s="344"/>
    </row>
    <row r="129" spans="2:16" x14ac:dyDescent="0.2">
      <c r="G129" s="113"/>
      <c r="H129" s="113"/>
      <c r="I129" s="113"/>
      <c r="J129" s="113"/>
      <c r="K129" s="113"/>
      <c r="L129" s="113"/>
      <c r="M129" s="113"/>
      <c r="N129" s="113"/>
      <c r="P129" s="344"/>
    </row>
    <row r="130" spans="2:16" ht="13.5" customHeight="1" thickBot="1" x14ac:dyDescent="0.25">
      <c r="G130" s="113"/>
      <c r="H130" s="113"/>
      <c r="I130" s="113"/>
      <c r="J130" s="113"/>
      <c r="K130" s="113"/>
      <c r="L130" s="113"/>
      <c r="M130" s="113"/>
      <c r="N130" s="113"/>
      <c r="P130" s="344"/>
    </row>
    <row r="131" spans="2:16" ht="13.5" customHeight="1" thickBot="1" x14ac:dyDescent="0.25">
      <c r="B131" s="244" t="s">
        <v>145</v>
      </c>
      <c r="C131" s="245">
        <v>2</v>
      </c>
      <c r="D131" s="246" t="s">
        <v>146</v>
      </c>
      <c r="G131" s="113"/>
      <c r="H131" s="113"/>
      <c r="I131" s="113"/>
      <c r="J131" s="113"/>
      <c r="K131" s="113"/>
      <c r="L131" s="113"/>
      <c r="M131" s="113"/>
      <c r="N131" s="113"/>
      <c r="P131" s="344"/>
    </row>
    <row r="132" spans="2:16" x14ac:dyDescent="0.2">
      <c r="G132" s="113"/>
      <c r="H132" s="113"/>
      <c r="I132" s="113"/>
      <c r="J132" s="113"/>
      <c r="K132" s="113"/>
      <c r="L132" s="113"/>
      <c r="M132" s="113"/>
      <c r="N132" s="113"/>
      <c r="P132" s="344"/>
    </row>
    <row r="133" spans="2:16" x14ac:dyDescent="0.2">
      <c r="G133" s="113"/>
      <c r="H133" s="113"/>
      <c r="I133" s="113"/>
      <c r="J133" s="113"/>
      <c r="K133" s="113"/>
      <c r="L133" s="113"/>
      <c r="M133" s="113"/>
      <c r="N133" s="113"/>
    </row>
    <row r="134" spans="2:16" x14ac:dyDescent="0.2">
      <c r="G134" s="113"/>
      <c r="H134" s="113"/>
      <c r="I134" s="113"/>
      <c r="J134" s="113"/>
      <c r="K134" s="113"/>
      <c r="L134" s="113"/>
      <c r="M134" s="113"/>
      <c r="N134" s="113"/>
    </row>
    <row r="135" spans="2:16" x14ac:dyDescent="0.2">
      <c r="G135" s="113"/>
      <c r="H135" s="113"/>
      <c r="I135" s="113"/>
      <c r="J135" s="113"/>
      <c r="K135" s="113"/>
      <c r="L135" s="113"/>
      <c r="M135" s="113"/>
      <c r="N135" s="113"/>
    </row>
    <row r="136" spans="2:16" x14ac:dyDescent="0.2">
      <c r="G136" s="113"/>
      <c r="H136" s="113"/>
      <c r="I136" s="113"/>
      <c r="J136" s="113"/>
      <c r="K136" s="113"/>
      <c r="L136" s="113"/>
      <c r="M136" s="113"/>
      <c r="N136" s="113"/>
    </row>
    <row r="137" spans="2:16" x14ac:dyDescent="0.2">
      <c r="G137" s="113"/>
      <c r="H137" s="113"/>
      <c r="I137" s="113"/>
      <c r="J137" s="113"/>
      <c r="K137" s="113"/>
      <c r="L137" s="113"/>
      <c r="M137" s="113"/>
      <c r="N137" s="113"/>
    </row>
    <row r="138" spans="2:16" x14ac:dyDescent="0.2">
      <c r="G138" s="113"/>
      <c r="H138" s="113"/>
      <c r="I138" s="113"/>
      <c r="J138" s="113"/>
      <c r="K138" s="113"/>
      <c r="L138" s="113"/>
      <c r="M138" s="113"/>
      <c r="N138" s="113"/>
    </row>
    <row r="139" spans="2:16" x14ac:dyDescent="0.2">
      <c r="G139" s="113"/>
      <c r="H139" s="113"/>
      <c r="I139" s="113"/>
      <c r="J139" s="113"/>
      <c r="K139" s="113"/>
      <c r="L139" s="113"/>
      <c r="M139" s="113"/>
      <c r="N139" s="113"/>
    </row>
    <row r="140" spans="2:16" x14ac:dyDescent="0.2">
      <c r="G140" s="113"/>
      <c r="H140" s="113"/>
      <c r="I140" s="113"/>
      <c r="J140" s="113"/>
      <c r="K140" s="113"/>
      <c r="L140" s="113"/>
      <c r="M140" s="113"/>
      <c r="N140" s="113"/>
    </row>
    <row r="141" spans="2:16" x14ac:dyDescent="0.2">
      <c r="G141" s="113"/>
      <c r="H141" s="113"/>
      <c r="I141" s="113"/>
      <c r="J141" s="113"/>
      <c r="K141" s="113"/>
      <c r="L141" s="113"/>
      <c r="M141" s="113"/>
      <c r="N141" s="113"/>
    </row>
    <row r="142" spans="2:16" x14ac:dyDescent="0.2">
      <c r="G142" s="113"/>
      <c r="H142" s="113"/>
      <c r="I142" s="113"/>
      <c r="J142" s="113"/>
      <c r="K142" s="113"/>
      <c r="L142" s="113"/>
      <c r="M142" s="113"/>
      <c r="N142" s="113"/>
    </row>
    <row r="143" spans="2:16" x14ac:dyDescent="0.2">
      <c r="G143" s="113"/>
      <c r="H143" s="113"/>
      <c r="I143" s="113"/>
      <c r="J143" s="113"/>
      <c r="K143" s="113"/>
      <c r="L143" s="113"/>
      <c r="M143" s="113"/>
      <c r="N143" s="113"/>
    </row>
    <row r="144" spans="2:16" x14ac:dyDescent="0.2">
      <c r="G144" s="113"/>
      <c r="H144" s="113"/>
      <c r="I144" s="113"/>
      <c r="J144" s="113"/>
      <c r="K144" s="113"/>
      <c r="L144" s="113"/>
      <c r="M144" s="113"/>
      <c r="N144" s="113"/>
    </row>
    <row r="145" spans="7:14" x14ac:dyDescent="0.2">
      <c r="G145" s="113"/>
      <c r="H145" s="113"/>
      <c r="I145" s="113"/>
      <c r="J145" s="113"/>
      <c r="K145" s="113"/>
      <c r="L145" s="113"/>
      <c r="M145" s="113"/>
      <c r="N145" s="113"/>
    </row>
    <row r="146" spans="7:14" x14ac:dyDescent="0.2">
      <c r="G146" s="113"/>
      <c r="H146" s="113"/>
      <c r="I146" s="113"/>
      <c r="J146" s="113"/>
      <c r="K146" s="113"/>
      <c r="L146" s="113"/>
      <c r="M146" s="113"/>
      <c r="N146" s="113"/>
    </row>
    <row r="147" spans="7:14" x14ac:dyDescent="0.2">
      <c r="G147" s="113"/>
      <c r="H147" s="113"/>
      <c r="I147" s="113"/>
      <c r="J147" s="113"/>
      <c r="K147" s="113"/>
      <c r="L147" s="113"/>
      <c r="M147" s="113"/>
      <c r="N147" s="113"/>
    </row>
    <row r="148" spans="7:14" x14ac:dyDescent="0.2">
      <c r="G148" s="113"/>
      <c r="H148" s="113"/>
      <c r="I148" s="113"/>
      <c r="J148" s="113"/>
      <c r="K148" s="113"/>
      <c r="L148" s="113"/>
      <c r="M148" s="113"/>
      <c r="N148" s="113"/>
    </row>
    <row r="149" spans="7:14" x14ac:dyDescent="0.2">
      <c r="G149" s="113"/>
      <c r="H149" s="113"/>
      <c r="I149" s="113"/>
      <c r="J149" s="113"/>
      <c r="K149" s="113"/>
      <c r="L149" s="113"/>
      <c r="M149" s="113"/>
      <c r="N149" s="113"/>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5"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ransitionEvaluation="1" codeName="Planilha4">
    <tabColor rgb="FF006092"/>
  </sheetPr>
  <dimension ref="A1:AK149"/>
  <sheetViews>
    <sheetView workbookViewId="0"/>
  </sheetViews>
  <sheetFormatPr defaultColWidth="12.5703125" defaultRowHeight="12.75" x14ac:dyDescent="0.2"/>
  <cols>
    <col min="1" max="1" width="12.5703125" style="88" customWidth="1"/>
    <col min="2" max="2" width="12.7109375" style="88" customWidth="1"/>
    <col min="3" max="3" width="9.5703125" style="88" customWidth="1"/>
    <col min="4" max="4" width="10.140625" style="88" customWidth="1"/>
    <col min="5" max="5" width="10.5703125" style="88" customWidth="1"/>
    <col min="6" max="6" width="9.7109375" style="88" bestFit="1" customWidth="1"/>
    <col min="7" max="7" width="10" style="70" bestFit="1" customWidth="1"/>
    <col min="8" max="8" width="10" style="70" customWidth="1"/>
    <col min="9" max="9" width="10.42578125" style="70" bestFit="1" customWidth="1"/>
    <col min="10" max="10" width="10.28515625" style="70" bestFit="1" customWidth="1"/>
    <col min="11" max="11" width="11.140625" style="70" customWidth="1"/>
    <col min="12" max="14" width="15.7109375" style="70" customWidth="1"/>
    <col min="15" max="15" width="12.5703125" style="70" customWidth="1"/>
    <col min="16" max="16" width="17.42578125" style="113" customWidth="1"/>
    <col min="17" max="17" width="39.85546875" style="88" bestFit="1" customWidth="1"/>
    <col min="18" max="18" width="37.5703125" style="88" bestFit="1" customWidth="1"/>
    <col min="19" max="19" width="35.7109375" style="88" bestFit="1" customWidth="1"/>
    <col min="20" max="20" width="43.5703125" style="88" bestFit="1" customWidth="1"/>
    <col min="21" max="21" width="33.85546875" style="88" bestFit="1" customWidth="1"/>
    <col min="22" max="22" width="37.85546875" style="88" bestFit="1" customWidth="1"/>
    <col min="23" max="23" width="42.42578125" style="88" bestFit="1" customWidth="1"/>
    <col min="24" max="24" width="33.85546875" style="88" bestFit="1" customWidth="1"/>
    <col min="25" max="25" width="42.28515625" style="88" bestFit="1" customWidth="1"/>
    <col min="26" max="26" width="41.7109375" style="88" bestFit="1" customWidth="1"/>
    <col min="27" max="27" width="45.28515625" style="88" bestFit="1" customWidth="1"/>
    <col min="28" max="28" width="42.42578125" style="88" bestFit="1" customWidth="1"/>
    <col min="29" max="29" width="15.140625" style="88" bestFit="1" customWidth="1"/>
    <col min="30" max="30" width="24" style="88" bestFit="1" customWidth="1"/>
    <col min="31" max="31" width="23.28515625" style="88" customWidth="1"/>
    <col min="32" max="32" width="20.85546875" style="88" bestFit="1" customWidth="1"/>
    <col min="33" max="33" width="25.7109375" style="88" bestFit="1" customWidth="1"/>
    <col min="34" max="34" width="12.5703125" style="249" bestFit="1" customWidth="1"/>
    <col min="35" max="35" width="12.5703125" style="249" customWidth="1"/>
    <col min="36" max="37" width="12.5703125" style="88" customWidth="1"/>
    <col min="38" max="38" width="12.5703125" style="3" customWidth="1"/>
    <col min="39" max="16384" width="12.5703125" style="3"/>
  </cols>
  <sheetData>
    <row r="1" spans="1:37" ht="13.5" customHeight="1" thickBot="1" x14ac:dyDescent="0.25"/>
    <row r="2" spans="1:37" ht="15" x14ac:dyDescent="0.25">
      <c r="B2" s="187"/>
      <c r="C2" s="233"/>
      <c r="D2" s="359" t="s">
        <v>96</v>
      </c>
      <c r="E2" s="329"/>
      <c r="F2" s="329"/>
      <c r="G2" s="329"/>
      <c r="H2" s="334"/>
      <c r="I2" s="333" t="s">
        <v>1</v>
      </c>
      <c r="J2" s="329"/>
      <c r="K2" s="329"/>
      <c r="L2" s="334"/>
      <c r="M2" s="153" t="s">
        <v>2</v>
      </c>
      <c r="N2" s="280" t="s">
        <v>3</v>
      </c>
      <c r="P2" s="343"/>
      <c r="Q2" s="113"/>
      <c r="R2" s="113"/>
      <c r="S2" s="113"/>
      <c r="T2" s="113"/>
      <c r="U2" s="113"/>
      <c r="V2" s="113"/>
      <c r="W2" s="113"/>
      <c r="X2" s="113"/>
      <c r="Y2" s="113"/>
    </row>
    <row r="3" spans="1:37" s="10" customFormat="1" ht="16.5" customHeight="1" x14ac:dyDescent="0.25">
      <c r="A3" s="88"/>
      <c r="B3" s="188"/>
      <c r="C3" s="197"/>
      <c r="D3" s="358" t="s">
        <v>5</v>
      </c>
      <c r="E3" s="356"/>
      <c r="F3" s="356"/>
      <c r="G3" s="356"/>
      <c r="H3" s="322"/>
      <c r="I3" s="360">
        <f ca="1">TODAY()</f>
        <v>44918</v>
      </c>
      <c r="J3" s="356"/>
      <c r="K3" s="356"/>
      <c r="L3" s="322"/>
      <c r="M3" s="201" t="s">
        <v>97</v>
      </c>
      <c r="N3" s="316" t="str">
        <f>'OF RFE'!M3</f>
        <v>RT39010153</v>
      </c>
      <c r="P3" s="356"/>
      <c r="Q3" s="113"/>
      <c r="R3" s="113"/>
      <c r="S3" s="113"/>
      <c r="T3" s="113"/>
      <c r="U3" s="113"/>
      <c r="V3" s="113"/>
      <c r="W3" s="250"/>
      <c r="X3" s="113"/>
      <c r="Y3" s="113"/>
      <c r="Z3" s="88"/>
      <c r="AA3" s="88"/>
      <c r="AB3" s="88"/>
      <c r="AC3" s="88"/>
      <c r="AD3" s="88"/>
      <c r="AE3" s="88"/>
      <c r="AF3" s="88"/>
      <c r="AG3" s="88"/>
      <c r="AH3" s="249"/>
      <c r="AI3" s="249"/>
      <c r="AJ3" s="174"/>
      <c r="AK3" s="174"/>
    </row>
    <row r="4" spans="1:37" s="10" customFormat="1" ht="17.25" customHeight="1" thickBot="1" x14ac:dyDescent="0.3">
      <c r="A4" s="88"/>
      <c r="B4" s="198"/>
      <c r="C4" s="200"/>
      <c r="D4" s="358" t="s">
        <v>187</v>
      </c>
      <c r="E4" s="356"/>
      <c r="F4" s="356"/>
      <c r="G4" s="356"/>
      <c r="H4" s="322"/>
      <c r="I4" s="202"/>
      <c r="J4" s="199"/>
      <c r="K4" s="199"/>
      <c r="L4" s="203"/>
      <c r="M4" s="202" t="s">
        <v>9</v>
      </c>
      <c r="N4" s="298" t="s">
        <v>10</v>
      </c>
      <c r="P4" s="174"/>
      <c r="Q4" s="113"/>
      <c r="R4" s="113"/>
      <c r="S4" s="113"/>
      <c r="T4" s="113"/>
      <c r="U4" s="113"/>
      <c r="V4" s="113"/>
      <c r="W4" s="250"/>
      <c r="X4" s="113"/>
      <c r="Y4" s="113"/>
      <c r="Z4" s="88"/>
      <c r="AA4" s="88"/>
      <c r="AB4" s="88"/>
      <c r="AC4" s="88"/>
      <c r="AD4" s="88"/>
      <c r="AE4" s="88"/>
      <c r="AF4" s="88"/>
      <c r="AG4" s="88"/>
      <c r="AH4" s="249"/>
      <c r="AI4" s="249"/>
      <c r="AJ4" s="174"/>
      <c r="AK4" s="174"/>
    </row>
    <row r="5" spans="1:37" s="10" customFormat="1" ht="16.5" customHeight="1" thickBot="1" x14ac:dyDescent="0.25">
      <c r="A5" s="88"/>
      <c r="B5" s="204"/>
      <c r="C5" s="205"/>
      <c r="D5" s="206"/>
      <c r="E5" s="206"/>
      <c r="F5" s="206"/>
      <c r="G5" s="206"/>
      <c r="H5" s="206"/>
      <c r="I5" s="206"/>
      <c r="J5" s="206"/>
      <c r="K5" s="206"/>
      <c r="L5" s="207"/>
      <c r="M5" s="206"/>
      <c r="N5" s="208"/>
      <c r="P5" s="343"/>
      <c r="Q5" s="250"/>
      <c r="R5" s="250"/>
      <c r="S5" s="250"/>
      <c r="T5" s="250"/>
      <c r="U5" s="250"/>
      <c r="V5" s="250"/>
      <c r="W5" s="250"/>
      <c r="X5" s="113"/>
      <c r="Y5" s="113"/>
      <c r="Z5" s="88"/>
      <c r="AA5" s="88"/>
      <c r="AB5" s="88"/>
      <c r="AC5" s="88"/>
      <c r="AD5" s="88"/>
      <c r="AE5" s="88"/>
      <c r="AF5" s="88"/>
      <c r="AG5" s="88"/>
      <c r="AH5" s="249"/>
      <c r="AI5" s="249"/>
      <c r="AJ5" s="174"/>
      <c r="AK5" s="174"/>
    </row>
    <row r="6" spans="1:37" s="10" customFormat="1" ht="16.5" customHeight="1" x14ac:dyDescent="0.2">
      <c r="A6" s="88"/>
      <c r="B6" s="189"/>
      <c r="C6" s="204" t="s">
        <v>18</v>
      </c>
      <c r="D6" s="301"/>
      <c r="E6" s="206" t="s">
        <v>20</v>
      </c>
      <c r="F6" s="302"/>
      <c r="G6" s="303" t="s">
        <v>21</v>
      </c>
      <c r="H6" s="100"/>
      <c r="I6" s="109" t="s">
        <v>99</v>
      </c>
      <c r="K6" s="109" t="s">
        <v>100</v>
      </c>
      <c r="N6" s="224"/>
      <c r="P6" s="356"/>
      <c r="Q6" s="174"/>
      <c r="R6" s="174"/>
      <c r="S6" s="113"/>
      <c r="T6" s="113"/>
      <c r="U6" s="113"/>
      <c r="V6" s="113"/>
      <c r="W6" s="250"/>
      <c r="X6" s="113"/>
      <c r="Y6" s="113"/>
      <c r="Z6" s="88"/>
      <c r="AA6" s="88"/>
      <c r="AB6" s="88"/>
      <c r="AC6" s="88"/>
      <c r="AD6" s="88"/>
      <c r="AE6" s="88"/>
      <c r="AF6" s="88"/>
      <c r="AG6" s="88"/>
      <c r="AH6" s="249"/>
      <c r="AI6" s="249"/>
      <c r="AJ6" s="174"/>
      <c r="AK6" s="174"/>
    </row>
    <row r="7" spans="1:37" s="10" customFormat="1" ht="17.25" customHeight="1" thickBot="1" x14ac:dyDescent="0.25">
      <c r="A7" s="88"/>
      <c r="B7" s="96"/>
      <c r="C7" s="304" t="s">
        <v>24</v>
      </c>
      <c r="D7" s="305"/>
      <c r="E7" s="306" t="s">
        <v>3</v>
      </c>
      <c r="F7" s="307"/>
      <c r="G7" s="308" t="s">
        <v>25</v>
      </c>
      <c r="H7" s="99"/>
      <c r="I7" s="164">
        <v>60</v>
      </c>
      <c r="K7" s="256">
        <v>66.337283267325006</v>
      </c>
      <c r="N7" s="224"/>
      <c r="P7" s="174"/>
      <c r="Q7" s="174"/>
      <c r="R7" s="174"/>
      <c r="S7" s="113"/>
      <c r="T7" s="113"/>
      <c r="U7" s="113"/>
      <c r="V7" s="113"/>
      <c r="W7" s="250"/>
      <c r="X7" s="113"/>
      <c r="Y7" s="113"/>
      <c r="Z7" s="88"/>
      <c r="AA7" s="88"/>
      <c r="AB7" s="88"/>
      <c r="AC7" s="88"/>
      <c r="AD7" s="88"/>
      <c r="AE7" s="88"/>
      <c r="AF7" s="88"/>
      <c r="AG7" s="88"/>
      <c r="AH7" s="249"/>
      <c r="AI7" s="249"/>
      <c r="AJ7" s="174"/>
      <c r="AK7" s="174"/>
    </row>
    <row r="8" spans="1:37" s="10" customFormat="1" ht="17.25" customHeight="1" thickBot="1" x14ac:dyDescent="0.25">
      <c r="A8" s="88"/>
      <c r="B8" s="225"/>
      <c r="C8" s="120"/>
      <c r="D8" s="120"/>
      <c r="E8" s="120"/>
      <c r="F8" s="120"/>
      <c r="G8" s="163"/>
      <c r="H8" s="120"/>
      <c r="I8" s="120"/>
      <c r="J8" s="120"/>
      <c r="K8" s="120"/>
      <c r="L8" s="120"/>
      <c r="M8" s="120"/>
      <c r="N8" s="121"/>
      <c r="P8" s="343"/>
      <c r="Q8" s="250"/>
      <c r="R8" s="250"/>
      <c r="S8" s="250"/>
      <c r="T8" s="250"/>
      <c r="U8" s="250"/>
      <c r="V8" s="250"/>
      <c r="W8" s="250"/>
      <c r="X8" s="250"/>
      <c r="Y8" s="250"/>
      <c r="Z8" s="250"/>
      <c r="AA8" s="250"/>
      <c r="AB8" s="250"/>
      <c r="AC8" s="250"/>
      <c r="AD8" s="250"/>
      <c r="AE8" s="250"/>
      <c r="AF8" s="250"/>
      <c r="AG8" s="88"/>
      <c r="AH8" s="249"/>
      <c r="AI8" s="249"/>
      <c r="AJ8" s="174"/>
      <c r="AK8" s="174"/>
    </row>
    <row r="9" spans="1:37" s="10" customFormat="1" ht="17.25" customHeight="1" thickBot="1" x14ac:dyDescent="0.3">
      <c r="A9" s="174"/>
      <c r="B9" s="333" t="s">
        <v>28</v>
      </c>
      <c r="C9" s="329"/>
      <c r="D9" s="329"/>
      <c r="E9" s="329"/>
      <c r="F9" s="329"/>
      <c r="G9" s="329"/>
      <c r="H9" s="329"/>
      <c r="I9" s="329"/>
      <c r="J9" s="329"/>
      <c r="K9" s="329"/>
      <c r="L9" s="329"/>
      <c r="M9" s="329"/>
      <c r="N9" s="334"/>
      <c r="P9" s="356"/>
      <c r="Q9" s="174"/>
      <c r="R9" s="251"/>
      <c r="S9" s="113"/>
      <c r="T9" s="113"/>
      <c r="U9" s="113"/>
      <c r="V9" s="113"/>
      <c r="W9" s="250"/>
      <c r="X9" s="113"/>
      <c r="Y9" s="113"/>
      <c r="Z9" s="88"/>
      <c r="AA9" s="88"/>
      <c r="AB9" s="88"/>
      <c r="AC9" s="88"/>
      <c r="AD9" s="88"/>
      <c r="AE9" s="88"/>
      <c r="AF9" s="88"/>
      <c r="AG9" s="88"/>
      <c r="AH9" s="249"/>
      <c r="AI9" s="249"/>
      <c r="AJ9" s="174"/>
      <c r="AK9" s="174"/>
    </row>
    <row r="10" spans="1:37" ht="16.5" customHeight="1" x14ac:dyDescent="0.2">
      <c r="B10" s="220"/>
      <c r="C10" s="69"/>
      <c r="D10" s="69"/>
      <c r="E10" s="69"/>
      <c r="F10" s="69"/>
      <c r="G10" s="69"/>
      <c r="H10" s="69"/>
      <c r="I10" s="69"/>
      <c r="J10" s="69"/>
      <c r="K10" s="69"/>
      <c r="L10" s="69"/>
      <c r="M10" s="69"/>
      <c r="N10" s="221"/>
      <c r="Q10" s="174"/>
      <c r="R10" s="251"/>
      <c r="S10" s="113"/>
      <c r="T10" s="113"/>
      <c r="U10" s="113"/>
      <c r="V10" s="113"/>
      <c r="W10" s="250"/>
      <c r="X10" s="113"/>
      <c r="Y10" s="113"/>
    </row>
    <row r="11" spans="1:37" s="4" customFormat="1" ht="16.5" customHeight="1" x14ac:dyDescent="0.2">
      <c r="A11" s="67"/>
      <c r="B11" s="177"/>
      <c r="C11" s="110" t="s">
        <v>101</v>
      </c>
      <c r="E11" s="110" t="s">
        <v>102</v>
      </c>
      <c r="G11" s="70" t="s">
        <v>103</v>
      </c>
      <c r="I11" s="110" t="s">
        <v>104</v>
      </c>
      <c r="K11" s="110" t="s">
        <v>105</v>
      </c>
      <c r="M11" s="110" t="s">
        <v>106</v>
      </c>
      <c r="N11" s="226"/>
      <c r="P11" s="343"/>
      <c r="Q11" s="250"/>
      <c r="R11" s="250"/>
      <c r="S11" s="250"/>
      <c r="T11" s="250"/>
      <c r="U11" s="250"/>
      <c r="V11" s="250"/>
      <c r="W11" s="250"/>
      <c r="X11" s="67"/>
      <c r="Y11" s="67"/>
      <c r="Z11" s="67"/>
      <c r="AA11" s="67"/>
      <c r="AB11" s="67"/>
      <c r="AC11" s="67"/>
      <c r="AD11" s="67"/>
      <c r="AE11" s="67"/>
      <c r="AF11" s="88"/>
      <c r="AG11" s="88"/>
      <c r="AH11" s="249"/>
      <c r="AI11" s="249"/>
      <c r="AJ11" s="67"/>
      <c r="AK11" s="67"/>
    </row>
    <row r="12" spans="1:37" s="9" customFormat="1" ht="16.5" customHeight="1" x14ac:dyDescent="0.2">
      <c r="A12" s="175"/>
      <c r="B12" s="177"/>
      <c r="C12" s="115" t="s">
        <v>188</v>
      </c>
      <c r="E12" s="238" t="s">
        <v>189</v>
      </c>
      <c r="G12" s="115" t="s">
        <v>15</v>
      </c>
      <c r="I12" s="95" t="s">
        <v>109</v>
      </c>
      <c r="K12" s="115" t="s">
        <v>174</v>
      </c>
      <c r="M12" s="185">
        <v>59.8185</v>
      </c>
      <c r="N12" s="227"/>
      <c r="P12" s="357"/>
      <c r="Q12" s="174"/>
      <c r="R12" s="251"/>
      <c r="S12" s="113"/>
      <c r="T12" s="113"/>
      <c r="U12" s="88"/>
      <c r="V12" s="88"/>
      <c r="W12" s="88"/>
      <c r="X12" s="175"/>
      <c r="Y12" s="175"/>
      <c r="Z12" s="175"/>
      <c r="AA12" s="175"/>
      <c r="AB12" s="175"/>
      <c r="AC12" s="175"/>
      <c r="AD12" s="175"/>
      <c r="AE12" s="175"/>
      <c r="AF12" s="88"/>
      <c r="AG12" s="88"/>
      <c r="AH12" s="249"/>
      <c r="AI12" s="249"/>
      <c r="AJ12" s="175"/>
      <c r="AK12" s="175"/>
    </row>
    <row r="13" spans="1:37" ht="16.5" customHeight="1" x14ac:dyDescent="0.2">
      <c r="B13" s="177"/>
      <c r="C13" s="70"/>
      <c r="D13" s="70"/>
      <c r="E13" s="70"/>
      <c r="F13" s="70"/>
      <c r="N13" s="178"/>
      <c r="Q13" s="174"/>
      <c r="R13" s="251"/>
      <c r="S13" s="113"/>
      <c r="T13" s="113"/>
      <c r="U13" s="113"/>
      <c r="V13" s="113"/>
      <c r="W13" s="250"/>
      <c r="X13" s="113"/>
      <c r="Y13" s="113"/>
      <c r="AJ13" s="175"/>
    </row>
    <row r="14" spans="1:37" ht="15" customHeight="1" x14ac:dyDescent="0.2">
      <c r="B14" s="228"/>
      <c r="C14" s="110" t="s">
        <v>175</v>
      </c>
      <c r="K14" s="88" t="s">
        <v>112</v>
      </c>
      <c r="M14" s="70" t="s">
        <v>113</v>
      </c>
      <c r="N14" s="178"/>
      <c r="P14" s="343"/>
      <c r="Q14" s="250"/>
      <c r="R14" s="250"/>
      <c r="S14" s="250"/>
      <c r="T14" s="250"/>
      <c r="U14" s="250"/>
      <c r="V14" s="250"/>
      <c r="W14" s="250"/>
      <c r="X14" s="250"/>
      <c r="AJ14" s="175"/>
    </row>
    <row r="15" spans="1:37" ht="15" customHeight="1" x14ac:dyDescent="0.2">
      <c r="B15" s="229"/>
      <c r="C15" s="185">
        <v>1201.2</v>
      </c>
      <c r="K15" s="185" t="s">
        <v>189</v>
      </c>
      <c r="M15" s="185" t="s">
        <v>190</v>
      </c>
      <c r="N15" s="178"/>
      <c r="P15" s="344"/>
      <c r="Q15" s="113"/>
      <c r="R15" s="113"/>
      <c r="S15" s="250"/>
      <c r="T15" s="113"/>
      <c r="U15" s="113"/>
      <c r="AJ15" s="175"/>
    </row>
    <row r="16" spans="1:37" ht="17.25" customHeight="1" thickBot="1" x14ac:dyDescent="0.25">
      <c r="B16" s="195"/>
      <c r="C16" s="180"/>
      <c r="D16" s="180"/>
      <c r="E16" s="180"/>
      <c r="F16" s="180"/>
      <c r="G16" s="180"/>
      <c r="H16" s="180"/>
      <c r="I16" s="180"/>
      <c r="J16" s="180"/>
      <c r="K16" s="180"/>
      <c r="L16" s="180"/>
      <c r="M16" s="180"/>
      <c r="N16" s="181"/>
      <c r="Q16" s="174"/>
      <c r="R16" s="251"/>
      <c r="S16" s="113"/>
      <c r="T16" s="113"/>
      <c r="U16" s="113"/>
      <c r="V16" s="113"/>
      <c r="W16" s="250"/>
      <c r="X16" s="113"/>
      <c r="Y16" s="113"/>
    </row>
    <row r="17" spans="1:25" ht="15.75" customHeight="1" thickBot="1" x14ac:dyDescent="0.3">
      <c r="B17" s="354" t="s">
        <v>115</v>
      </c>
      <c r="C17" s="338"/>
      <c r="D17" s="338"/>
      <c r="E17" s="338"/>
      <c r="F17" s="338"/>
      <c r="G17" s="338"/>
      <c r="H17" s="338"/>
      <c r="I17" s="338"/>
      <c r="J17" s="338"/>
      <c r="K17" s="338"/>
      <c r="L17" s="338"/>
      <c r="M17" s="338"/>
      <c r="N17" s="332"/>
      <c r="P17" s="343"/>
      <c r="Q17" s="250"/>
      <c r="R17" s="250"/>
      <c r="S17" s="250"/>
      <c r="T17" s="113"/>
      <c r="U17" s="113"/>
      <c r="V17" s="113"/>
      <c r="W17" s="250"/>
      <c r="X17" s="113"/>
      <c r="Y17" s="113"/>
    </row>
    <row r="18" spans="1:25" ht="17.25" customHeight="1" thickBot="1" x14ac:dyDescent="0.3">
      <c r="A18" s="3"/>
      <c r="B18" s="355" t="s">
        <v>116</v>
      </c>
      <c r="C18" s="324"/>
      <c r="D18" s="324"/>
      <c r="E18" s="324"/>
      <c r="F18" s="324"/>
      <c r="G18" s="324"/>
      <c r="H18" s="324"/>
      <c r="I18" s="324"/>
      <c r="J18" s="324"/>
      <c r="K18" s="325"/>
      <c r="L18" s="323" t="s">
        <v>117</v>
      </c>
      <c r="M18" s="329"/>
      <c r="N18" s="334"/>
      <c r="P18" s="344"/>
      <c r="Q18" s="174"/>
      <c r="R18" s="251"/>
      <c r="S18" s="113"/>
      <c r="T18" s="113"/>
      <c r="U18" s="113"/>
      <c r="V18" s="113"/>
      <c r="W18" s="250"/>
      <c r="X18" s="113"/>
      <c r="Y18" s="113"/>
    </row>
    <row r="19" spans="1:25" ht="17.25" customHeight="1" thickBot="1" x14ac:dyDescent="0.3">
      <c r="A19" s="3"/>
      <c r="B19" s="355" t="s">
        <v>118</v>
      </c>
      <c r="C19" s="324"/>
      <c r="D19" s="324"/>
      <c r="E19" s="324"/>
      <c r="F19" s="324"/>
      <c r="G19" s="325"/>
      <c r="H19" s="350" t="s">
        <v>95</v>
      </c>
      <c r="I19" s="351"/>
      <c r="J19" s="351"/>
      <c r="K19" s="352"/>
      <c r="L19" s="340"/>
      <c r="M19" s="338"/>
      <c r="N19" s="332"/>
      <c r="Q19" s="174"/>
      <c r="R19" s="251"/>
      <c r="S19" s="113"/>
      <c r="T19" s="113"/>
      <c r="U19" s="113"/>
      <c r="V19" s="113"/>
      <c r="W19" s="250"/>
      <c r="X19" s="113"/>
      <c r="Y19" s="113"/>
    </row>
    <row r="20" spans="1:25" ht="15.75" customHeight="1" thickBot="1" x14ac:dyDescent="0.3">
      <c r="A20" s="3"/>
      <c r="B20" s="235"/>
      <c r="C20" s="70"/>
      <c r="D20" s="70"/>
      <c r="E20" s="70"/>
      <c r="F20" s="70"/>
      <c r="G20" s="178"/>
      <c r="H20" s="234" t="s">
        <v>119</v>
      </c>
      <c r="I20" s="230" t="s">
        <v>120</v>
      </c>
      <c r="J20" s="257" t="s">
        <v>191</v>
      </c>
      <c r="K20" s="231" t="s">
        <v>122</v>
      </c>
      <c r="L20" s="355" t="s">
        <v>123</v>
      </c>
      <c r="M20" s="324"/>
      <c r="N20" s="325"/>
      <c r="P20" s="343"/>
      <c r="Q20" s="250"/>
      <c r="R20" s="250"/>
      <c r="S20" s="250"/>
      <c r="T20" s="250"/>
      <c r="U20" s="113"/>
      <c r="V20" s="113"/>
      <c r="W20" s="250"/>
      <c r="X20" s="113"/>
      <c r="Y20" s="113"/>
    </row>
    <row r="21" spans="1:25" ht="16.5" customHeight="1" x14ac:dyDescent="0.2">
      <c r="A21" s="3"/>
      <c r="B21" s="235"/>
      <c r="C21" s="70"/>
      <c r="D21" s="70"/>
      <c r="E21" s="70" t="s">
        <v>124</v>
      </c>
      <c r="F21" s="70" t="s">
        <v>125</v>
      </c>
      <c r="G21" s="178" t="s">
        <v>126</v>
      </c>
      <c r="H21" s="232">
        <v>1</v>
      </c>
      <c r="I21" s="258">
        <v>4</v>
      </c>
      <c r="J21" s="259">
        <v>76</v>
      </c>
      <c r="K21" s="260">
        <v>5</v>
      </c>
      <c r="L21" s="209"/>
      <c r="M21" s="210"/>
      <c r="N21" s="211"/>
      <c r="P21" s="344"/>
      <c r="Q21" s="174"/>
      <c r="R21" s="251"/>
      <c r="S21" s="113"/>
      <c r="T21" s="113"/>
      <c r="U21" s="113"/>
      <c r="V21" s="113"/>
      <c r="W21" s="250"/>
      <c r="X21" s="113"/>
      <c r="Y21" s="113"/>
    </row>
    <row r="22" spans="1:25" ht="15" customHeight="1" x14ac:dyDescent="0.2">
      <c r="A22" s="3"/>
      <c r="B22" s="235"/>
      <c r="C22" s="113" t="s">
        <v>127</v>
      </c>
      <c r="D22" s="113"/>
      <c r="E22" s="182">
        <f>F22*0.97</f>
        <v>3660.4706626272978</v>
      </c>
      <c r="F22" s="183">
        <f>($C$15/2)*PI()*2</f>
        <v>3773.6810954920597</v>
      </c>
      <c r="G22" s="222">
        <f>F22*1.03</f>
        <v>3886.8915283568217</v>
      </c>
      <c r="H22" s="232"/>
      <c r="I22" s="258"/>
      <c r="J22" s="259"/>
      <c r="K22" s="260"/>
      <c r="L22" s="212" t="s">
        <v>120</v>
      </c>
      <c r="M22" s="176" t="s">
        <v>128</v>
      </c>
      <c r="N22" s="192" t="s">
        <v>122</v>
      </c>
      <c r="P22" s="344"/>
      <c r="Q22" s="250"/>
      <c r="R22" s="250"/>
      <c r="S22" s="250"/>
      <c r="T22" s="250"/>
      <c r="U22" s="113"/>
      <c r="V22" s="113"/>
      <c r="W22" s="250"/>
      <c r="X22" s="113"/>
      <c r="Y22" s="113"/>
    </row>
    <row r="23" spans="1:25" ht="20.25" customHeight="1" x14ac:dyDescent="0.2">
      <c r="A23" s="3"/>
      <c r="B23" s="235"/>
      <c r="C23" s="70"/>
      <c r="D23" s="70"/>
      <c r="E23" s="70"/>
      <c r="F23" s="70"/>
      <c r="G23" s="178"/>
      <c r="H23" s="232"/>
      <c r="I23" s="258"/>
      <c r="J23" s="259"/>
      <c r="K23" s="260"/>
      <c r="L23" s="270">
        <v>1</v>
      </c>
      <c r="M23" s="269">
        <v>0</v>
      </c>
      <c r="N23" s="271">
        <v>0</v>
      </c>
      <c r="P23" s="344"/>
      <c r="Q23" s="174"/>
      <c r="R23" s="251"/>
      <c r="S23" s="113"/>
      <c r="T23" s="113"/>
      <c r="U23" s="113"/>
      <c r="V23" s="113"/>
      <c r="W23" s="250"/>
      <c r="X23" s="113"/>
      <c r="Y23" s="113"/>
    </row>
    <row r="24" spans="1:25" ht="20.25" customHeight="1" x14ac:dyDescent="0.2">
      <c r="A24" s="3"/>
      <c r="B24" s="235"/>
      <c r="C24" s="113" t="s">
        <v>129</v>
      </c>
      <c r="D24" s="113"/>
      <c r="E24" s="242">
        <f>F24*(1-($C$131/100))</f>
        <v>384.33852659999997</v>
      </c>
      <c r="F24" s="263">
        <v>392.18216999999999</v>
      </c>
      <c r="G24" s="243">
        <f>F24*(1+($C$131/100))</f>
        <v>400.0258134</v>
      </c>
      <c r="H24" s="232"/>
      <c r="I24" s="258"/>
      <c r="J24" s="259"/>
      <c r="K24" s="260"/>
      <c r="L24" s="270">
        <v>0</v>
      </c>
      <c r="M24" s="269">
        <v>1</v>
      </c>
      <c r="N24" s="271">
        <v>0</v>
      </c>
      <c r="Q24" s="174"/>
      <c r="R24" s="251"/>
      <c r="S24" s="113"/>
      <c r="T24" s="113"/>
      <c r="U24" s="113"/>
      <c r="V24" s="113"/>
      <c r="W24" s="250"/>
      <c r="X24" s="113"/>
      <c r="Y24" s="113"/>
    </row>
    <row r="25" spans="1:25" ht="20.25" customHeight="1" x14ac:dyDescent="0.2">
      <c r="A25" s="3"/>
      <c r="B25" s="235"/>
      <c r="C25" s="70"/>
      <c r="D25" s="70"/>
      <c r="E25" s="70"/>
      <c r="F25" s="113"/>
      <c r="G25" s="178"/>
      <c r="H25" s="232"/>
      <c r="I25" s="258"/>
      <c r="J25" s="259"/>
      <c r="K25" s="260"/>
      <c r="L25" s="270">
        <v>0</v>
      </c>
      <c r="M25" s="269">
        <v>2</v>
      </c>
      <c r="N25" s="271">
        <v>0</v>
      </c>
      <c r="P25" s="343"/>
      <c r="Q25" s="250"/>
      <c r="R25" s="250"/>
      <c r="S25" s="250"/>
      <c r="T25" s="250"/>
      <c r="U25" s="250"/>
      <c r="V25" s="113"/>
      <c r="W25" s="250"/>
      <c r="X25" s="113"/>
      <c r="Y25" s="113"/>
    </row>
    <row r="26" spans="1:25" ht="20.25" customHeight="1" x14ac:dyDescent="0.2">
      <c r="A26" s="3"/>
      <c r="B26" s="235"/>
      <c r="C26" s="113" t="s">
        <v>130</v>
      </c>
      <c r="D26" s="113"/>
      <c r="E26" s="242">
        <f>F26*(1-($C$131/100))</f>
        <v>4396.9133152000004</v>
      </c>
      <c r="F26" s="263">
        <v>4486.64624</v>
      </c>
      <c r="G26" s="243">
        <f>F26*(1+($C$131/100))</f>
        <v>4576.3791647999997</v>
      </c>
      <c r="H26" s="265"/>
      <c r="I26" s="258"/>
      <c r="J26" s="259"/>
      <c r="K26" s="260"/>
      <c r="L26" s="270">
        <v>0</v>
      </c>
      <c r="M26" s="269">
        <v>3</v>
      </c>
      <c r="N26" s="271">
        <v>1</v>
      </c>
      <c r="P26" s="344"/>
      <c r="Q26" s="174"/>
      <c r="R26" s="251"/>
      <c r="S26" s="113"/>
      <c r="T26" s="113"/>
      <c r="U26" s="113"/>
      <c r="V26" s="113"/>
      <c r="W26" s="250"/>
      <c r="X26" s="113"/>
      <c r="Y26" s="113"/>
    </row>
    <row r="27" spans="1:25" ht="20.25" customHeight="1" x14ac:dyDescent="0.2">
      <c r="A27" s="3"/>
      <c r="B27" s="235"/>
      <c r="H27" s="265"/>
      <c r="I27" s="258"/>
      <c r="J27" s="259"/>
      <c r="K27" s="260"/>
      <c r="L27" s="270">
        <v>1</v>
      </c>
      <c r="M27" s="269">
        <v>4</v>
      </c>
      <c r="N27" s="271">
        <v>1</v>
      </c>
      <c r="Q27" s="174"/>
      <c r="R27" s="251"/>
      <c r="S27" s="113"/>
      <c r="T27" s="113"/>
      <c r="U27" s="113"/>
      <c r="V27" s="113"/>
      <c r="W27" s="250"/>
      <c r="X27" s="113"/>
      <c r="Y27" s="113"/>
    </row>
    <row r="28" spans="1:25" ht="21" customHeight="1" thickBot="1" x14ac:dyDescent="0.25">
      <c r="A28" s="3"/>
      <c r="B28" s="236"/>
      <c r="C28" s="180"/>
      <c r="D28" s="180"/>
      <c r="E28" s="196"/>
      <c r="F28" s="196"/>
      <c r="G28" s="223"/>
      <c r="H28" s="232"/>
      <c r="I28" s="258"/>
      <c r="J28" s="259"/>
      <c r="K28" s="260"/>
      <c r="L28" s="270">
        <v>1</v>
      </c>
      <c r="M28" s="269">
        <v>5</v>
      </c>
      <c r="N28" s="271">
        <v>1</v>
      </c>
      <c r="P28" s="343"/>
      <c r="Q28" s="250"/>
      <c r="R28" s="250"/>
      <c r="S28" s="250"/>
      <c r="T28" s="250"/>
      <c r="U28" s="113"/>
      <c r="V28" s="113"/>
      <c r="W28" s="250"/>
      <c r="X28" s="113"/>
      <c r="Y28" s="113"/>
    </row>
    <row r="29" spans="1:25" ht="15.75" customHeight="1" thickBot="1" x14ac:dyDescent="0.3">
      <c r="A29" s="3"/>
      <c r="B29" s="355" t="s">
        <v>131</v>
      </c>
      <c r="C29" s="324"/>
      <c r="D29" s="324"/>
      <c r="E29" s="324"/>
      <c r="F29" s="324"/>
      <c r="G29" s="324"/>
      <c r="H29" s="324"/>
      <c r="I29" s="324"/>
      <c r="J29" s="324"/>
      <c r="K29" s="325"/>
      <c r="L29" s="270"/>
      <c r="M29" s="269"/>
      <c r="N29" s="271"/>
      <c r="P29" s="344"/>
      <c r="Q29" s="174"/>
      <c r="R29" s="251"/>
      <c r="S29" s="113"/>
      <c r="T29" s="113"/>
      <c r="U29" s="113"/>
      <c r="V29" s="113"/>
      <c r="W29" s="250"/>
      <c r="X29" s="113"/>
      <c r="Y29" s="113"/>
    </row>
    <row r="30" spans="1:25" ht="15.75" customHeight="1" thickBot="1" x14ac:dyDescent="0.3">
      <c r="A30" s="3"/>
      <c r="B30" s="355" t="s">
        <v>118</v>
      </c>
      <c r="C30" s="324"/>
      <c r="D30" s="324"/>
      <c r="E30" s="324"/>
      <c r="F30" s="324"/>
      <c r="G30" s="325"/>
      <c r="H30" s="350" t="s">
        <v>95</v>
      </c>
      <c r="I30" s="351"/>
      <c r="J30" s="351"/>
      <c r="K30" s="352"/>
      <c r="L30" s="270"/>
      <c r="M30" s="269"/>
      <c r="N30" s="271"/>
      <c r="Q30" s="174"/>
      <c r="R30" s="251"/>
      <c r="S30" s="113"/>
      <c r="T30" s="113"/>
      <c r="U30" s="113"/>
      <c r="V30" s="113"/>
      <c r="W30" s="250"/>
      <c r="X30" s="113"/>
      <c r="Y30" s="113"/>
    </row>
    <row r="31" spans="1:25" ht="21" customHeight="1" thickBot="1" x14ac:dyDescent="0.25">
      <c r="A31" s="3"/>
      <c r="B31" s="237"/>
      <c r="C31" s="69"/>
      <c r="D31" s="69"/>
      <c r="E31" s="69"/>
      <c r="F31" s="69"/>
      <c r="G31" s="221"/>
      <c r="H31" s="234" t="s">
        <v>119</v>
      </c>
      <c r="I31" s="230" t="s">
        <v>120</v>
      </c>
      <c r="J31" s="257" t="s">
        <v>192</v>
      </c>
      <c r="K31" s="231" t="s">
        <v>122</v>
      </c>
      <c r="L31" s="270"/>
      <c r="M31" s="269"/>
      <c r="N31" s="271"/>
      <c r="P31" s="343"/>
      <c r="Q31" s="250"/>
      <c r="R31" s="250"/>
    </row>
    <row r="32" spans="1:25" ht="20.25" customHeight="1" x14ac:dyDescent="0.2">
      <c r="A32" s="3"/>
      <c r="B32" s="235"/>
      <c r="C32" s="70"/>
      <c r="D32" s="70"/>
      <c r="E32" s="70" t="s">
        <v>124</v>
      </c>
      <c r="F32" s="70" t="s">
        <v>125</v>
      </c>
      <c r="G32" s="178" t="s">
        <v>126</v>
      </c>
      <c r="H32" s="232">
        <v>1</v>
      </c>
      <c r="I32" s="258">
        <v>5</v>
      </c>
      <c r="J32" s="259">
        <v>75</v>
      </c>
      <c r="K32" s="258">
        <v>3</v>
      </c>
      <c r="L32" s="270"/>
      <c r="M32" s="269"/>
      <c r="N32" s="271"/>
      <c r="P32" s="344"/>
      <c r="Q32" s="174"/>
      <c r="R32" s="251"/>
      <c r="S32" s="113"/>
      <c r="T32" s="113"/>
      <c r="U32" s="113"/>
      <c r="V32" s="113"/>
      <c r="W32" s="250"/>
      <c r="X32" s="113"/>
      <c r="Y32" s="113"/>
    </row>
    <row r="33" spans="1:28" ht="20.25" customHeight="1" x14ac:dyDescent="0.2">
      <c r="A33" s="3"/>
      <c r="B33" s="235"/>
      <c r="C33" s="113"/>
      <c r="D33" s="113"/>
      <c r="E33" s="182"/>
      <c r="F33" s="183"/>
      <c r="G33" s="222"/>
      <c r="H33" s="232"/>
      <c r="I33" s="258"/>
      <c r="J33" s="259"/>
      <c r="K33" s="258"/>
      <c r="L33" s="270"/>
      <c r="M33" s="269"/>
      <c r="N33" s="271"/>
      <c r="Q33" s="174"/>
      <c r="R33" s="251"/>
      <c r="S33" s="113"/>
      <c r="T33" s="113"/>
      <c r="U33" s="113"/>
      <c r="V33" s="113"/>
      <c r="W33" s="250"/>
      <c r="X33" s="113"/>
      <c r="Y33" s="113"/>
    </row>
    <row r="34" spans="1:28" ht="20.25" customHeight="1" x14ac:dyDescent="0.2">
      <c r="A34" s="3"/>
      <c r="B34" s="235"/>
      <c r="C34" s="70"/>
      <c r="D34" s="70"/>
      <c r="E34" s="70"/>
      <c r="F34" s="70"/>
      <c r="G34" s="178"/>
      <c r="H34" s="232"/>
      <c r="I34" s="258"/>
      <c r="J34" s="259"/>
      <c r="K34" s="258"/>
      <c r="L34" s="270"/>
      <c r="M34" s="269"/>
      <c r="N34" s="271"/>
      <c r="P34" s="343"/>
      <c r="Q34" s="250"/>
      <c r="R34" s="250"/>
      <c r="S34" s="250"/>
      <c r="T34" s="250"/>
      <c r="U34" s="250"/>
      <c r="V34" s="250"/>
      <c r="W34" s="250"/>
      <c r="X34" s="250"/>
      <c r="Y34" s="113"/>
    </row>
    <row r="35" spans="1:28" ht="16.5" customHeight="1" x14ac:dyDescent="0.2">
      <c r="A35" s="3"/>
      <c r="B35" s="235"/>
      <c r="C35" s="113" t="str">
        <f>C24</f>
        <v>Altura da camada</v>
      </c>
      <c r="D35" s="113"/>
      <c r="E35" s="242">
        <f>F35*(1-($C$131/100))</f>
        <v>382.65651339999999</v>
      </c>
      <c r="F35" s="263">
        <v>390.46582999999998</v>
      </c>
      <c r="G35" s="243">
        <f>F35*(1+($C$131/100))</f>
        <v>398.27514659999997</v>
      </c>
      <c r="H35" s="232"/>
      <c r="I35" s="258"/>
      <c r="J35" s="259"/>
      <c r="K35" s="258"/>
      <c r="L35" s="239"/>
      <c r="M35" s="176"/>
      <c r="N35" s="240"/>
      <c r="P35" s="344"/>
      <c r="Q35" s="174"/>
      <c r="R35" s="251"/>
      <c r="S35" s="113"/>
      <c r="T35" s="113"/>
      <c r="U35" s="113"/>
      <c r="V35" s="113"/>
      <c r="W35" s="250"/>
      <c r="X35" s="113"/>
      <c r="Y35" s="113"/>
    </row>
    <row r="36" spans="1:28" ht="15" customHeight="1" x14ac:dyDescent="0.2">
      <c r="A36" s="3"/>
      <c r="B36" s="235"/>
      <c r="C36" s="70"/>
      <c r="D36" s="70"/>
      <c r="E36" s="70"/>
      <c r="F36" s="113"/>
      <c r="G36" s="178"/>
      <c r="H36" s="232"/>
      <c r="I36" s="258"/>
      <c r="J36" s="259"/>
      <c r="K36" s="258"/>
      <c r="L36" s="213"/>
      <c r="M36" s="162"/>
      <c r="N36" s="190"/>
      <c r="P36" s="344"/>
      <c r="Q36" s="250"/>
      <c r="R36" s="250"/>
      <c r="S36" s="250"/>
      <c r="T36" s="250"/>
      <c r="U36" s="250"/>
      <c r="V36" s="250"/>
      <c r="W36" s="250"/>
      <c r="X36" s="250"/>
      <c r="Y36" s="250"/>
      <c r="Z36" s="250"/>
      <c r="AA36" s="250"/>
      <c r="AB36" s="250"/>
    </row>
    <row r="37" spans="1:28" ht="16.5" customHeight="1" x14ac:dyDescent="0.2">
      <c r="A37" s="3"/>
      <c r="B37" s="235"/>
      <c r="C37" s="113" t="str">
        <f>C26</f>
        <v>Perimetro</v>
      </c>
      <c r="D37" s="113"/>
      <c r="E37" s="242">
        <f>F37*(1-($C$131/100))</f>
        <v>4424.3707199999999</v>
      </c>
      <c r="F37" s="263">
        <v>4514.6639999999998</v>
      </c>
      <c r="G37" s="243">
        <f>F37*(1+($C$131/100))</f>
        <v>4604.9572799999996</v>
      </c>
      <c r="H37" s="232"/>
      <c r="I37" s="258"/>
      <c r="J37" s="259"/>
      <c r="K37" s="258"/>
      <c r="L37" s="191"/>
      <c r="M37" s="162"/>
      <c r="N37" s="179"/>
      <c r="P37" s="344"/>
      <c r="Q37" s="174"/>
      <c r="R37" s="251"/>
      <c r="S37" s="113"/>
      <c r="T37" s="113"/>
      <c r="U37" s="113"/>
      <c r="V37" s="113"/>
      <c r="W37" s="250"/>
      <c r="X37" s="113"/>
      <c r="Y37" s="113"/>
    </row>
    <row r="38" spans="1:28" ht="17.25" customHeight="1" thickBot="1" x14ac:dyDescent="0.25">
      <c r="A38" s="3"/>
      <c r="B38" s="235"/>
      <c r="H38" s="265"/>
      <c r="I38" s="258"/>
      <c r="J38" s="259"/>
      <c r="K38" s="258"/>
      <c r="L38" s="214"/>
      <c r="M38" s="163"/>
      <c r="N38" s="215"/>
      <c r="Q38" s="174"/>
      <c r="R38" s="251"/>
      <c r="S38" s="113"/>
      <c r="T38" s="113"/>
      <c r="U38" s="113"/>
      <c r="V38" s="113"/>
      <c r="W38" s="250"/>
      <c r="X38" s="113"/>
      <c r="Y38" s="113"/>
    </row>
    <row r="39" spans="1:28" ht="15.75" customHeight="1" thickBot="1" x14ac:dyDescent="0.25">
      <c r="A39" s="3"/>
      <c r="B39" s="236"/>
      <c r="C39" s="180"/>
      <c r="D39" s="180"/>
      <c r="E39" s="196"/>
      <c r="F39" s="196"/>
      <c r="G39" s="223"/>
      <c r="H39" s="232"/>
      <c r="I39" s="258"/>
      <c r="J39" s="259"/>
      <c r="K39" s="258"/>
      <c r="L39" s="216"/>
      <c r="M39" s="217"/>
      <c r="N39" s="218"/>
      <c r="P39" s="343"/>
      <c r="Q39" s="250"/>
      <c r="R39" s="250"/>
      <c r="S39" s="113"/>
      <c r="T39" s="113"/>
      <c r="U39" s="113"/>
      <c r="V39" s="113"/>
      <c r="W39" s="250"/>
      <c r="X39" s="113"/>
      <c r="Y39" s="113"/>
    </row>
    <row r="40" spans="1:28" ht="15.75" customHeight="1" thickBot="1" x14ac:dyDescent="0.3">
      <c r="A40" s="3"/>
      <c r="B40" s="355" t="s">
        <v>133</v>
      </c>
      <c r="C40" s="324"/>
      <c r="D40" s="324"/>
      <c r="E40" s="324"/>
      <c r="F40" s="324"/>
      <c r="G40" s="324"/>
      <c r="H40" s="324"/>
      <c r="I40" s="324"/>
      <c r="J40" s="324"/>
      <c r="K40" s="325"/>
      <c r="L40" s="96" t="s">
        <v>9</v>
      </c>
      <c r="M40" s="184"/>
      <c r="N40" s="193"/>
      <c r="P40" s="344"/>
      <c r="Q40" s="174"/>
      <c r="R40" s="251"/>
      <c r="S40" s="113"/>
      <c r="T40" s="113"/>
      <c r="U40" s="113"/>
      <c r="V40" s="113"/>
      <c r="W40" s="250"/>
      <c r="X40" s="113"/>
      <c r="Y40" s="113"/>
    </row>
    <row r="41" spans="1:28" ht="15.75" customHeight="1" thickBot="1" x14ac:dyDescent="0.3">
      <c r="A41" s="3"/>
      <c r="B41" s="355" t="s">
        <v>118</v>
      </c>
      <c r="C41" s="324"/>
      <c r="D41" s="324"/>
      <c r="E41" s="324"/>
      <c r="F41" s="324"/>
      <c r="G41" s="325"/>
      <c r="H41" s="350" t="s">
        <v>95</v>
      </c>
      <c r="I41" s="351"/>
      <c r="J41" s="351"/>
      <c r="K41" s="352"/>
      <c r="L41" s="191"/>
      <c r="M41" s="113"/>
      <c r="N41" s="179"/>
      <c r="Q41" s="174"/>
      <c r="R41" s="251"/>
      <c r="S41" s="113"/>
      <c r="T41" s="113"/>
      <c r="U41" s="113"/>
      <c r="V41" s="113"/>
      <c r="W41" s="250"/>
      <c r="X41" s="113"/>
      <c r="Y41" s="113"/>
    </row>
    <row r="42" spans="1:28" ht="15.75" customHeight="1" thickBot="1" x14ac:dyDescent="0.3">
      <c r="A42" s="3"/>
      <c r="B42" s="237"/>
      <c r="C42" s="69"/>
      <c r="D42" s="69"/>
      <c r="E42" s="69"/>
      <c r="F42" s="69"/>
      <c r="G42" s="221"/>
      <c r="H42" s="234" t="s">
        <v>119</v>
      </c>
      <c r="I42" s="230" t="s">
        <v>120</v>
      </c>
      <c r="J42" s="257" t="s">
        <v>192</v>
      </c>
      <c r="K42" s="231" t="s">
        <v>122</v>
      </c>
      <c r="L42" s="355" t="s">
        <v>89</v>
      </c>
      <c r="M42" s="324"/>
      <c r="N42" s="325"/>
      <c r="P42" s="343"/>
      <c r="Q42" s="250"/>
      <c r="R42" s="250"/>
      <c r="S42" s="250"/>
      <c r="T42" s="250"/>
      <c r="U42" s="250"/>
      <c r="V42" s="250"/>
      <c r="W42" s="250"/>
      <c r="X42" s="113"/>
      <c r="Y42" s="113"/>
    </row>
    <row r="43" spans="1:28" ht="16.5" customHeight="1" x14ac:dyDescent="0.2">
      <c r="A43" s="3"/>
      <c r="B43" s="235"/>
      <c r="C43" s="70"/>
      <c r="D43" s="70"/>
      <c r="E43" s="70" t="s">
        <v>124</v>
      </c>
      <c r="F43" s="70" t="s">
        <v>125</v>
      </c>
      <c r="G43" s="178" t="s">
        <v>126</v>
      </c>
      <c r="H43" s="232">
        <v>1</v>
      </c>
      <c r="I43" s="258">
        <v>0</v>
      </c>
      <c r="J43" s="259">
        <v>75</v>
      </c>
      <c r="K43" s="258">
        <v>4</v>
      </c>
      <c r="L43" s="213"/>
      <c r="M43" s="162"/>
      <c r="N43" s="190"/>
      <c r="P43" s="344"/>
      <c r="Q43" s="174"/>
      <c r="R43" s="251"/>
      <c r="S43" s="113"/>
      <c r="T43" s="113"/>
      <c r="U43" s="113"/>
      <c r="V43" s="113"/>
      <c r="W43" s="250"/>
      <c r="X43" s="113"/>
      <c r="Y43" s="113"/>
    </row>
    <row r="44" spans="1:28" ht="15" customHeight="1" x14ac:dyDescent="0.2">
      <c r="A44" s="3"/>
      <c r="B44" s="235"/>
      <c r="C44" s="113"/>
      <c r="D44" s="113"/>
      <c r="E44" s="182"/>
      <c r="F44" s="183"/>
      <c r="G44" s="222"/>
      <c r="H44" s="232"/>
      <c r="I44" s="258"/>
      <c r="J44" s="259"/>
      <c r="K44" s="258"/>
      <c r="L44" s="219"/>
      <c r="M44" s="186"/>
      <c r="N44" s="194"/>
      <c r="T44" s="113"/>
      <c r="U44" s="113"/>
      <c r="V44" s="113"/>
      <c r="W44" s="250"/>
      <c r="X44" s="113"/>
      <c r="Y44" s="113"/>
    </row>
    <row r="45" spans="1:28" ht="15" customHeight="1" x14ac:dyDescent="0.2">
      <c r="A45" s="3"/>
      <c r="B45" s="235"/>
      <c r="C45" s="70"/>
      <c r="D45" s="70"/>
      <c r="E45" s="70"/>
      <c r="F45" s="70"/>
      <c r="G45" s="178"/>
      <c r="H45" s="232"/>
      <c r="I45" s="258"/>
      <c r="J45" s="259"/>
      <c r="K45" s="258"/>
      <c r="L45" s="213"/>
      <c r="M45" s="162"/>
      <c r="N45" s="190"/>
      <c r="P45" s="343"/>
      <c r="Q45" s="250"/>
      <c r="R45" s="250"/>
      <c r="S45" s="250"/>
      <c r="T45" s="113"/>
      <c r="U45" s="113"/>
      <c r="V45" s="113"/>
      <c r="W45" s="250"/>
      <c r="X45" s="113"/>
      <c r="Y45" s="113"/>
    </row>
    <row r="46" spans="1:28" ht="16.5" customHeight="1" x14ac:dyDescent="0.2">
      <c r="A46" s="3"/>
      <c r="B46" s="235"/>
      <c r="C46" s="113" t="str">
        <f>C35</f>
        <v>Altura da camada</v>
      </c>
      <c r="D46" s="113"/>
      <c r="E46" s="242">
        <f>F46*(1-($C$131/100))</f>
        <v>382.65651339999999</v>
      </c>
      <c r="F46" s="263">
        <v>390.46582999999998</v>
      </c>
      <c r="G46" s="243">
        <f>F46*(1+($C$131/100))</f>
        <v>398.27514659999997</v>
      </c>
      <c r="H46" s="232"/>
      <c r="I46" s="258"/>
      <c r="J46" s="259"/>
      <c r="K46" s="258"/>
      <c r="L46" s="219"/>
      <c r="M46" s="186"/>
      <c r="N46" s="194"/>
      <c r="P46" s="344"/>
      <c r="Q46" s="174"/>
      <c r="R46" s="251"/>
      <c r="S46" s="113"/>
      <c r="T46" s="113"/>
      <c r="U46" s="113"/>
      <c r="V46" s="113"/>
      <c r="W46" s="250"/>
      <c r="X46" s="113"/>
      <c r="Y46" s="113"/>
    </row>
    <row r="47" spans="1:28" ht="16.5" customHeight="1" x14ac:dyDescent="0.2">
      <c r="A47" s="3"/>
      <c r="B47" s="235"/>
      <c r="C47" s="70"/>
      <c r="D47" s="70"/>
      <c r="E47" s="70"/>
      <c r="F47" s="113"/>
      <c r="G47" s="178"/>
      <c r="H47" s="232"/>
      <c r="I47" s="258"/>
      <c r="J47" s="259"/>
      <c r="K47" s="258"/>
      <c r="L47" s="213"/>
      <c r="M47" s="162"/>
      <c r="N47" s="190"/>
      <c r="Q47" s="174"/>
      <c r="R47" s="251"/>
      <c r="S47" s="113"/>
      <c r="T47" s="113"/>
      <c r="U47" s="113"/>
      <c r="V47" s="113"/>
      <c r="W47" s="250"/>
      <c r="X47" s="113"/>
      <c r="Y47" s="113"/>
    </row>
    <row r="48" spans="1:28" ht="15" customHeight="1" x14ac:dyDescent="0.2">
      <c r="A48" s="3"/>
      <c r="B48" s="235"/>
      <c r="C48" s="113" t="str">
        <f>C37</f>
        <v>Perimetro</v>
      </c>
      <c r="D48" s="113"/>
      <c r="E48" s="242">
        <f>F48*(1-($C$131/100))</f>
        <v>4451.8281248000003</v>
      </c>
      <c r="F48" s="263">
        <v>4542.6817600000004</v>
      </c>
      <c r="G48" s="243">
        <f>F48*(1+($C$131/100))</f>
        <v>4633.5353952000005</v>
      </c>
      <c r="H48" s="232"/>
      <c r="I48" s="258"/>
      <c r="J48" s="259"/>
      <c r="K48" s="258"/>
      <c r="L48" s="219"/>
      <c r="M48" s="186"/>
      <c r="N48" s="194"/>
      <c r="P48" s="343"/>
      <c r="Q48" s="252"/>
      <c r="R48" s="252"/>
      <c r="S48" s="252"/>
      <c r="T48" s="113"/>
      <c r="U48" s="113"/>
      <c r="V48" s="113"/>
      <c r="W48" s="250"/>
      <c r="X48" s="113"/>
      <c r="Y48" s="113"/>
    </row>
    <row r="49" spans="1:25" ht="15" customHeight="1" x14ac:dyDescent="0.2">
      <c r="A49" s="3"/>
      <c r="B49" s="235"/>
      <c r="H49" s="265"/>
      <c r="I49" s="258"/>
      <c r="J49" s="259"/>
      <c r="K49" s="258"/>
      <c r="L49" s="213"/>
      <c r="M49" s="162"/>
      <c r="N49" s="190"/>
      <c r="P49" s="344"/>
      <c r="Q49" s="252"/>
      <c r="R49" s="252"/>
      <c r="S49" s="252"/>
      <c r="T49" s="113"/>
      <c r="U49" s="113"/>
      <c r="V49" s="113"/>
      <c r="W49" s="250"/>
      <c r="X49" s="113"/>
      <c r="Y49" s="113"/>
    </row>
    <row r="50" spans="1:25" ht="15.75" customHeight="1" thickBot="1" x14ac:dyDescent="0.25">
      <c r="A50" s="3"/>
      <c r="B50" s="236"/>
      <c r="C50" s="180"/>
      <c r="D50" s="180"/>
      <c r="E50" s="196"/>
      <c r="F50" s="196"/>
      <c r="G50" s="223"/>
      <c r="H50" s="232"/>
      <c r="I50" s="258"/>
      <c r="J50" s="259"/>
      <c r="K50" s="258"/>
      <c r="L50" s="219"/>
      <c r="M50" s="186"/>
      <c r="N50" s="194"/>
      <c r="P50" s="344"/>
      <c r="Q50" s="252"/>
      <c r="R50" s="113"/>
      <c r="S50" s="252"/>
      <c r="T50" s="113"/>
      <c r="U50" s="113"/>
      <c r="V50" s="113"/>
      <c r="W50" s="250"/>
      <c r="X50" s="113"/>
      <c r="Y50" s="113"/>
    </row>
    <row r="51" spans="1:25" ht="15.75" customHeight="1" thickBot="1" x14ac:dyDescent="0.3">
      <c r="A51" s="3"/>
      <c r="B51" s="355" t="s">
        <v>135</v>
      </c>
      <c r="C51" s="324"/>
      <c r="D51" s="324"/>
      <c r="E51" s="324"/>
      <c r="F51" s="324"/>
      <c r="G51" s="324"/>
      <c r="H51" s="324"/>
      <c r="I51" s="324"/>
      <c r="J51" s="324"/>
      <c r="K51" s="325"/>
      <c r="L51" s="213"/>
      <c r="M51" s="162"/>
      <c r="N51" s="190"/>
      <c r="P51" s="344"/>
      <c r="Q51" s="252"/>
      <c r="R51" s="252"/>
      <c r="S51" s="252"/>
      <c r="T51" s="113"/>
      <c r="U51" s="113"/>
      <c r="V51" s="113"/>
      <c r="W51" s="250"/>
      <c r="X51" s="113"/>
      <c r="Y51" s="113"/>
    </row>
    <row r="52" spans="1:25" ht="15.75" customHeight="1" thickBot="1" x14ac:dyDescent="0.3">
      <c r="A52" s="3"/>
      <c r="B52" s="355" t="s">
        <v>118</v>
      </c>
      <c r="C52" s="324"/>
      <c r="D52" s="324"/>
      <c r="E52" s="324"/>
      <c r="F52" s="324"/>
      <c r="G52" s="325"/>
      <c r="H52" s="350" t="s">
        <v>95</v>
      </c>
      <c r="I52" s="351"/>
      <c r="J52" s="351"/>
      <c r="K52" s="352"/>
      <c r="L52" s="219"/>
      <c r="M52" s="186"/>
      <c r="N52" s="194"/>
      <c r="P52" s="344"/>
      <c r="Q52" s="113"/>
      <c r="R52" s="113"/>
      <c r="S52" s="113"/>
      <c r="T52" s="113"/>
      <c r="U52" s="113"/>
      <c r="V52" s="113"/>
      <c r="W52" s="250"/>
      <c r="X52" s="113"/>
      <c r="Y52" s="113"/>
    </row>
    <row r="53" spans="1:25" ht="15.75" customHeight="1" thickBot="1" x14ac:dyDescent="0.25">
      <c r="A53" s="3"/>
      <c r="B53" s="237"/>
      <c r="C53" s="69"/>
      <c r="D53" s="69"/>
      <c r="E53" s="69"/>
      <c r="F53" s="69"/>
      <c r="G53" s="221"/>
      <c r="H53" s="234" t="s">
        <v>119</v>
      </c>
      <c r="I53" s="230" t="s">
        <v>120</v>
      </c>
      <c r="J53" s="257">
        <f>R108</f>
        <v>0</v>
      </c>
      <c r="K53" s="231" t="s">
        <v>122</v>
      </c>
      <c r="L53" s="213"/>
      <c r="M53" s="162"/>
      <c r="N53" s="190"/>
      <c r="P53" s="344"/>
      <c r="Q53" s="252"/>
      <c r="R53" s="252"/>
      <c r="S53" s="252"/>
      <c r="T53" s="113"/>
      <c r="U53" s="113"/>
      <c r="V53" s="113"/>
      <c r="W53" s="250"/>
      <c r="X53" s="113"/>
      <c r="Y53" s="113"/>
    </row>
    <row r="54" spans="1:25" ht="15" customHeight="1" x14ac:dyDescent="0.2">
      <c r="A54" s="3"/>
      <c r="B54" s="235"/>
      <c r="C54" s="70"/>
      <c r="D54" s="70"/>
      <c r="E54" s="70" t="s">
        <v>124</v>
      </c>
      <c r="F54" s="70" t="s">
        <v>125</v>
      </c>
      <c r="G54" s="178" t="s">
        <v>126</v>
      </c>
      <c r="H54" s="232"/>
      <c r="I54" s="258"/>
      <c r="J54" s="259"/>
      <c r="K54" s="258"/>
      <c r="L54" s="219"/>
      <c r="M54" s="186"/>
      <c r="N54" s="194"/>
      <c r="Q54" s="252"/>
      <c r="R54" s="252"/>
      <c r="S54" s="252"/>
      <c r="T54" s="113"/>
      <c r="U54" s="113"/>
      <c r="V54" s="113"/>
      <c r="W54" s="250"/>
      <c r="X54" s="113"/>
      <c r="Y54" s="113"/>
    </row>
    <row r="55" spans="1:25" ht="15" customHeight="1" x14ac:dyDescent="0.2">
      <c r="A55" s="3"/>
      <c r="B55" s="235"/>
      <c r="C55" s="113"/>
      <c r="D55" s="113"/>
      <c r="E55" s="182"/>
      <c r="F55" s="183"/>
      <c r="G55" s="222"/>
      <c r="H55" s="232"/>
      <c r="I55" s="258"/>
      <c r="J55" s="259"/>
      <c r="K55" s="258"/>
      <c r="L55" s="213"/>
      <c r="M55" s="162"/>
      <c r="N55" s="190"/>
      <c r="P55" s="343"/>
      <c r="Q55" s="113"/>
      <c r="R55" s="252"/>
      <c r="S55" s="114"/>
      <c r="T55" s="109"/>
      <c r="U55" s="109"/>
      <c r="V55" s="109"/>
      <c r="W55" s="250"/>
      <c r="X55" s="113"/>
      <c r="Y55" s="113"/>
    </row>
    <row r="56" spans="1:25" ht="15" customHeight="1" x14ac:dyDescent="0.2">
      <c r="A56" s="3"/>
      <c r="B56" s="235"/>
      <c r="C56" s="70"/>
      <c r="D56" s="70"/>
      <c r="E56" s="70"/>
      <c r="F56" s="70"/>
      <c r="G56" s="178"/>
      <c r="H56" s="232"/>
      <c r="I56" s="258"/>
      <c r="J56" s="259"/>
      <c r="K56" s="258"/>
      <c r="L56" s="219"/>
      <c r="M56" s="186"/>
      <c r="N56" s="194"/>
      <c r="P56" s="344"/>
      <c r="Q56" s="252"/>
      <c r="R56" s="252"/>
      <c r="S56" s="252"/>
      <c r="T56" s="113"/>
      <c r="U56" s="113"/>
      <c r="V56" s="113"/>
      <c r="W56" s="250"/>
      <c r="X56" s="113"/>
      <c r="Y56" s="113"/>
    </row>
    <row r="57" spans="1:25" ht="15" customHeight="1" x14ac:dyDescent="0.2">
      <c r="A57" s="3"/>
      <c r="B57" s="235"/>
      <c r="C57" s="113" t="str">
        <f>C46</f>
        <v>Altura da camada</v>
      </c>
      <c r="D57" s="113"/>
      <c r="E57" s="242">
        <f>F57*(1-($C$131/100))</f>
        <v>0</v>
      </c>
      <c r="F57" s="263"/>
      <c r="G57" s="243">
        <f>F57*(1+($C$131/100))</f>
        <v>0</v>
      </c>
      <c r="H57" s="232"/>
      <c r="I57" s="258"/>
      <c r="J57" s="259"/>
      <c r="K57" s="258"/>
      <c r="L57" s="213"/>
      <c r="M57" s="162"/>
      <c r="N57" s="190"/>
      <c r="Q57" s="252"/>
      <c r="R57" s="252"/>
      <c r="S57" s="252"/>
      <c r="T57" s="113"/>
      <c r="U57" s="113"/>
      <c r="V57" s="113"/>
      <c r="W57" s="250"/>
      <c r="X57" s="113"/>
      <c r="Y57" s="113"/>
    </row>
    <row r="58" spans="1:25" ht="15" customHeight="1" x14ac:dyDescent="0.2">
      <c r="A58" s="3"/>
      <c r="B58" s="235"/>
      <c r="C58" s="70"/>
      <c r="D58" s="70"/>
      <c r="E58" s="70"/>
      <c r="F58" s="113"/>
      <c r="G58" s="178"/>
      <c r="H58" s="232"/>
      <c r="I58" s="258"/>
      <c r="J58" s="259"/>
      <c r="K58" s="258"/>
      <c r="L58" s="219"/>
      <c r="M58" s="186"/>
      <c r="N58" s="194"/>
      <c r="P58" s="343"/>
      <c r="Q58" s="250"/>
      <c r="R58" s="252"/>
      <c r="S58" s="252"/>
      <c r="T58" s="113"/>
      <c r="U58" s="113"/>
      <c r="V58" s="113"/>
      <c r="W58" s="250"/>
      <c r="X58" s="113"/>
      <c r="Y58" s="113"/>
    </row>
    <row r="59" spans="1:25" ht="15" customHeight="1" x14ac:dyDescent="0.2">
      <c r="A59" s="3"/>
      <c r="B59" s="235"/>
      <c r="C59" s="113" t="str">
        <f>C48</f>
        <v>Perimetro</v>
      </c>
      <c r="D59" s="113"/>
      <c r="E59" s="242">
        <f>F59*(1-($C$131/100))</f>
        <v>0</v>
      </c>
      <c r="F59" s="263"/>
      <c r="G59" s="243">
        <f>F59*(1+($C$131/100))</f>
        <v>0</v>
      </c>
      <c r="H59" s="232"/>
      <c r="I59" s="258"/>
      <c r="J59" s="259"/>
      <c r="K59" s="258"/>
      <c r="L59" s="213"/>
      <c r="M59" s="162"/>
      <c r="N59" s="190"/>
      <c r="P59" s="344"/>
      <c r="Q59" s="252"/>
      <c r="R59" s="252"/>
      <c r="S59" s="252"/>
      <c r="T59" s="113"/>
      <c r="U59" s="113"/>
      <c r="V59" s="113"/>
      <c r="W59" s="250"/>
      <c r="X59" s="113"/>
      <c r="Y59" s="113"/>
    </row>
    <row r="60" spans="1:25" ht="15" customHeight="1" x14ac:dyDescent="0.2">
      <c r="A60" s="3"/>
      <c r="B60" s="235"/>
      <c r="H60" s="265"/>
      <c r="I60" s="258"/>
      <c r="J60" s="259"/>
      <c r="K60" s="258"/>
      <c r="L60" s="219"/>
      <c r="M60" s="186"/>
      <c r="N60" s="194"/>
      <c r="Q60" s="252"/>
      <c r="R60" s="252"/>
      <c r="S60" s="252"/>
      <c r="T60" s="113"/>
      <c r="U60" s="113"/>
      <c r="V60" s="113"/>
      <c r="W60" s="250"/>
      <c r="X60" s="113"/>
      <c r="Y60" s="113"/>
    </row>
    <row r="61" spans="1:25" ht="15.75" customHeight="1" thickBot="1" x14ac:dyDescent="0.25">
      <c r="A61" s="3"/>
      <c r="B61" s="236"/>
      <c r="C61" s="180"/>
      <c r="D61" s="180"/>
      <c r="E61" s="196"/>
      <c r="F61" s="264"/>
      <c r="G61" s="223"/>
      <c r="H61" s="232"/>
      <c r="I61" s="258"/>
      <c r="J61" s="259"/>
      <c r="K61" s="258"/>
      <c r="L61" s="213"/>
      <c r="M61" s="162"/>
      <c r="N61" s="190"/>
      <c r="P61" s="343"/>
      <c r="U61" s="113"/>
      <c r="V61" s="113"/>
      <c r="W61" s="250"/>
      <c r="X61" s="113"/>
      <c r="Y61" s="113"/>
    </row>
    <row r="62" spans="1:25" ht="15.75" customHeight="1" thickBot="1" x14ac:dyDescent="0.3">
      <c r="A62" s="3"/>
      <c r="B62" s="355" t="s">
        <v>137</v>
      </c>
      <c r="C62" s="324"/>
      <c r="D62" s="324"/>
      <c r="E62" s="324"/>
      <c r="F62" s="324"/>
      <c r="G62" s="324"/>
      <c r="H62" s="324"/>
      <c r="I62" s="324"/>
      <c r="J62" s="324"/>
      <c r="K62" s="325"/>
      <c r="L62" s="213"/>
      <c r="M62" s="162"/>
      <c r="N62" s="190"/>
      <c r="P62" s="344"/>
      <c r="Q62" s="252"/>
      <c r="R62" s="252"/>
      <c r="S62" s="252"/>
      <c r="T62" s="113"/>
      <c r="U62" s="113"/>
      <c r="V62" s="113"/>
      <c r="W62" s="250"/>
      <c r="X62" s="113"/>
      <c r="Y62" s="113"/>
    </row>
    <row r="63" spans="1:25" ht="15.75" customHeight="1" thickBot="1" x14ac:dyDescent="0.3">
      <c r="A63" s="3"/>
      <c r="B63" s="355" t="s">
        <v>118</v>
      </c>
      <c r="C63" s="324"/>
      <c r="D63" s="324"/>
      <c r="E63" s="324"/>
      <c r="F63" s="324"/>
      <c r="G63" s="325"/>
      <c r="H63" s="353" t="s">
        <v>95</v>
      </c>
      <c r="I63" s="351"/>
      <c r="J63" s="351"/>
      <c r="K63" s="351"/>
      <c r="L63" s="345" t="s">
        <v>138</v>
      </c>
      <c r="M63" s="334"/>
      <c r="N63" s="347"/>
      <c r="Q63" s="252"/>
      <c r="R63" s="252"/>
      <c r="S63" s="252"/>
      <c r="T63" s="113"/>
      <c r="U63" s="113"/>
      <c r="V63" s="113"/>
      <c r="W63" s="250"/>
      <c r="X63" s="113"/>
      <c r="Y63" s="113"/>
    </row>
    <row r="64" spans="1:25" ht="15.75" customHeight="1" thickBot="1" x14ac:dyDescent="0.25">
      <c r="A64" s="3"/>
      <c r="B64" s="237"/>
      <c r="C64" s="69"/>
      <c r="D64" s="69"/>
      <c r="E64" s="69"/>
      <c r="F64" s="69"/>
      <c r="G64" s="221"/>
      <c r="H64" s="234" t="s">
        <v>119</v>
      </c>
      <c r="I64" s="230" t="s">
        <v>120</v>
      </c>
      <c r="J64" s="257">
        <f>R109</f>
        <v>0</v>
      </c>
      <c r="K64" s="230" t="s">
        <v>122</v>
      </c>
      <c r="L64" s="340"/>
      <c r="M64" s="332"/>
      <c r="N64" s="348"/>
      <c r="P64" s="343"/>
      <c r="Q64" s="250"/>
      <c r="R64" s="250"/>
      <c r="U64" s="113"/>
      <c r="V64" s="113"/>
      <c r="W64" s="250"/>
      <c r="X64" s="113"/>
      <c r="Y64" s="113"/>
    </row>
    <row r="65" spans="1:33" ht="17.25" customHeight="1" thickBot="1" x14ac:dyDescent="0.25">
      <c r="A65" s="3"/>
      <c r="B65" s="235"/>
      <c r="C65" s="70"/>
      <c r="D65" s="70"/>
      <c r="E65" s="70" t="s">
        <v>124</v>
      </c>
      <c r="F65" s="70" t="s">
        <v>125</v>
      </c>
      <c r="G65" s="178" t="s">
        <v>126</v>
      </c>
      <c r="H65" s="232"/>
      <c r="I65" s="258"/>
      <c r="J65" s="259"/>
      <c r="K65" s="258"/>
      <c r="L65" s="346" t="s">
        <v>139</v>
      </c>
      <c r="M65" s="334"/>
      <c r="N65" s="349"/>
      <c r="P65" s="344"/>
      <c r="Q65" s="174"/>
      <c r="R65" s="251"/>
      <c r="U65" s="113"/>
      <c r="V65" s="113"/>
      <c r="W65" s="250"/>
      <c r="X65" s="113"/>
      <c r="Y65" s="113"/>
    </row>
    <row r="66" spans="1:33" ht="17.25" customHeight="1" thickBot="1" x14ac:dyDescent="0.25">
      <c r="A66" s="3"/>
      <c r="B66" s="235"/>
      <c r="C66" s="113"/>
      <c r="D66" s="113"/>
      <c r="E66" s="182"/>
      <c r="F66" s="183"/>
      <c r="G66" s="222"/>
      <c r="H66" s="232"/>
      <c r="I66" s="258"/>
      <c r="J66" s="259"/>
      <c r="K66" s="258"/>
      <c r="L66" s="340"/>
      <c r="M66" s="332"/>
      <c r="N66" s="348"/>
      <c r="P66" s="344"/>
      <c r="Q66" s="174"/>
      <c r="R66" s="174"/>
    </row>
    <row r="67" spans="1:33" ht="15.75" customHeight="1" thickBot="1" x14ac:dyDescent="0.3">
      <c r="A67" s="3"/>
      <c r="B67" s="235"/>
      <c r="C67" s="70"/>
      <c r="D67" s="70"/>
      <c r="E67" s="70"/>
      <c r="F67" s="70"/>
      <c r="G67" s="178"/>
      <c r="H67" s="232"/>
      <c r="I67" s="258"/>
      <c r="J67" s="259"/>
      <c r="K67" s="258"/>
      <c r="L67" s="342" t="s">
        <v>140</v>
      </c>
      <c r="M67" s="338"/>
      <c r="N67" s="332"/>
      <c r="P67" s="344"/>
      <c r="W67" s="250"/>
      <c r="X67" s="250"/>
    </row>
    <row r="68" spans="1:33" ht="16.5" customHeight="1" x14ac:dyDescent="0.2">
      <c r="A68" s="3"/>
      <c r="B68" s="235"/>
      <c r="C68" s="113" t="str">
        <f>C57</f>
        <v>Altura da camada</v>
      </c>
      <c r="D68" s="113"/>
      <c r="E68" s="242">
        <f>F68*(1-($C$131/100))</f>
        <v>0</v>
      </c>
      <c r="F68" s="263"/>
      <c r="G68" s="243">
        <f>F68*(1+($C$131/100))</f>
        <v>0</v>
      </c>
      <c r="H68" s="232"/>
      <c r="I68" s="258"/>
      <c r="J68" s="259"/>
      <c r="K68" s="258"/>
      <c r="L68" s="209"/>
      <c r="M68" s="210"/>
      <c r="N68" s="211"/>
      <c r="P68" s="344"/>
      <c r="T68" s="174"/>
      <c r="W68" s="250"/>
      <c r="X68" s="250"/>
      <c r="Y68" s="174"/>
      <c r="Z68" s="174"/>
      <c r="AA68" s="174"/>
      <c r="AB68" s="174"/>
      <c r="AC68" s="174"/>
      <c r="AD68" s="174"/>
      <c r="AE68" s="174"/>
      <c r="AF68" s="174"/>
      <c r="AG68" s="174"/>
    </row>
    <row r="69" spans="1:33" ht="16.5" customHeight="1" x14ac:dyDescent="0.2">
      <c r="A69" s="3"/>
      <c r="B69" s="235"/>
      <c r="C69" s="70"/>
      <c r="D69" s="70"/>
      <c r="E69" s="70"/>
      <c r="F69" s="113"/>
      <c r="G69" s="178"/>
      <c r="H69" s="232"/>
      <c r="I69" s="258"/>
      <c r="J69" s="259"/>
      <c r="K69" s="258"/>
      <c r="L69" s="191"/>
      <c r="M69" s="113"/>
      <c r="N69" s="179"/>
      <c r="P69" s="344"/>
      <c r="T69" s="253"/>
      <c r="W69" s="250"/>
      <c r="X69" s="250"/>
      <c r="Y69" s="174"/>
      <c r="Z69" s="174"/>
      <c r="AA69" s="174"/>
      <c r="AB69" s="174"/>
      <c r="AC69" s="174"/>
      <c r="AD69" s="174"/>
      <c r="AE69" s="174"/>
      <c r="AF69" s="174"/>
      <c r="AG69" s="174"/>
    </row>
    <row r="70" spans="1:33" ht="16.5" customHeight="1" x14ac:dyDescent="0.2">
      <c r="A70" s="3"/>
      <c r="B70" s="235"/>
      <c r="C70" s="113" t="str">
        <f>C59</f>
        <v>Perimetro</v>
      </c>
      <c r="D70" s="113"/>
      <c r="E70" s="242">
        <f>F70*(1-($C$131/100))</f>
        <v>0</v>
      </c>
      <c r="F70" s="263"/>
      <c r="G70" s="243">
        <f>F70*(1+($C$131/100))</f>
        <v>0</v>
      </c>
      <c r="H70" s="232"/>
      <c r="I70" s="258"/>
      <c r="J70" s="259"/>
      <c r="K70" s="258"/>
      <c r="L70" s="191"/>
      <c r="M70" s="113"/>
      <c r="N70" s="179"/>
      <c r="P70" s="344"/>
      <c r="T70" s="174"/>
      <c r="W70" s="250"/>
      <c r="X70" s="250"/>
      <c r="Y70" s="174"/>
      <c r="Z70" s="174"/>
      <c r="AA70" s="174"/>
      <c r="AB70" s="174"/>
      <c r="AC70" s="174"/>
      <c r="AD70" s="174"/>
      <c r="AE70" s="174"/>
      <c r="AF70" s="174"/>
      <c r="AG70" s="174"/>
    </row>
    <row r="71" spans="1:33" ht="16.5" customHeight="1" x14ac:dyDescent="0.2">
      <c r="A71" s="3"/>
      <c r="B71" s="235"/>
      <c r="H71" s="265"/>
      <c r="I71" s="258"/>
      <c r="J71" s="259"/>
      <c r="K71" s="258"/>
      <c r="L71" s="191"/>
      <c r="M71" s="113"/>
      <c r="N71" s="179"/>
      <c r="P71" s="344"/>
      <c r="T71" s="174"/>
      <c r="W71" s="250"/>
      <c r="X71" s="250"/>
      <c r="Y71" s="174"/>
      <c r="Z71" s="174"/>
      <c r="AA71" s="174"/>
      <c r="AB71" s="174"/>
      <c r="AC71" s="174"/>
      <c r="AD71" s="174"/>
      <c r="AE71" s="174"/>
      <c r="AF71" s="174"/>
      <c r="AG71" s="174"/>
    </row>
    <row r="72" spans="1:33" ht="17.25" customHeight="1" thickBot="1" x14ac:dyDescent="0.25">
      <c r="A72" s="3"/>
      <c r="B72" s="236"/>
      <c r="C72" s="180"/>
      <c r="D72" s="180"/>
      <c r="E72" s="196"/>
      <c r="F72" s="196"/>
      <c r="G72" s="223"/>
      <c r="H72" s="232"/>
      <c r="I72" s="258"/>
      <c r="J72" s="259"/>
      <c r="K72" s="258"/>
      <c r="L72" s="191"/>
      <c r="M72" s="113"/>
      <c r="N72" s="179"/>
      <c r="P72" s="344"/>
      <c r="T72" s="174"/>
      <c r="W72" s="250"/>
      <c r="X72" s="250"/>
      <c r="Y72" s="174"/>
      <c r="Z72" s="174"/>
      <c r="AA72" s="174"/>
      <c r="AB72" s="174"/>
      <c r="AC72" s="174"/>
      <c r="AD72" s="174"/>
      <c r="AE72" s="174"/>
      <c r="AF72" s="174"/>
      <c r="AG72" s="174"/>
    </row>
    <row r="73" spans="1:33" ht="15.75" customHeight="1" thickBot="1" x14ac:dyDescent="0.3">
      <c r="A73" s="3"/>
      <c r="B73" s="355" t="s">
        <v>141</v>
      </c>
      <c r="C73" s="324"/>
      <c r="D73" s="324"/>
      <c r="E73" s="324"/>
      <c r="F73" s="324"/>
      <c r="G73" s="324"/>
      <c r="H73" s="324"/>
      <c r="I73" s="324"/>
      <c r="J73" s="324"/>
      <c r="K73" s="325"/>
      <c r="L73" s="191"/>
      <c r="M73" s="113"/>
      <c r="N73" s="179"/>
      <c r="P73" s="344"/>
      <c r="T73" s="174"/>
      <c r="W73" s="250"/>
      <c r="X73" s="250"/>
      <c r="Y73" s="174"/>
      <c r="Z73" s="174"/>
      <c r="AA73" s="174"/>
      <c r="AB73" s="174"/>
      <c r="AC73" s="174"/>
      <c r="AD73" s="174"/>
      <c r="AE73" s="174"/>
      <c r="AF73" s="174"/>
      <c r="AG73" s="174"/>
    </row>
    <row r="74" spans="1:33" ht="15.75" customHeight="1" thickBot="1" x14ac:dyDescent="0.3">
      <c r="A74" s="3"/>
      <c r="B74" s="355" t="s">
        <v>118</v>
      </c>
      <c r="C74" s="324"/>
      <c r="D74" s="324"/>
      <c r="E74" s="324"/>
      <c r="F74" s="324"/>
      <c r="G74" s="325"/>
      <c r="H74" s="350" t="s">
        <v>95</v>
      </c>
      <c r="I74" s="351"/>
      <c r="J74" s="351"/>
      <c r="K74" s="352"/>
      <c r="L74" s="96"/>
      <c r="M74" s="99"/>
      <c r="N74" s="193"/>
      <c r="P74" s="344"/>
      <c r="T74" s="254"/>
      <c r="W74" s="250"/>
      <c r="X74" s="250"/>
      <c r="Y74" s="174"/>
      <c r="Z74" s="174"/>
      <c r="AA74" s="174"/>
      <c r="AB74" s="174"/>
      <c r="AC74" s="174"/>
      <c r="AD74" s="174"/>
      <c r="AE74" s="174"/>
      <c r="AF74" s="174"/>
      <c r="AG74" s="174"/>
    </row>
    <row r="75" spans="1:33" ht="15.75" customHeight="1" thickBot="1" x14ac:dyDescent="0.25">
      <c r="A75" s="3"/>
      <c r="B75" s="237"/>
      <c r="C75" s="69"/>
      <c r="D75" s="69"/>
      <c r="E75" s="69"/>
      <c r="F75" s="69"/>
      <c r="G75" s="221"/>
      <c r="H75" s="234" t="s">
        <v>119</v>
      </c>
      <c r="I75" s="230" t="s">
        <v>120</v>
      </c>
      <c r="J75" s="257">
        <f>R110</f>
        <v>0</v>
      </c>
      <c r="K75" s="231" t="s">
        <v>122</v>
      </c>
      <c r="L75" s="96"/>
      <c r="M75" s="99"/>
      <c r="N75" s="193"/>
      <c r="P75" s="344"/>
      <c r="T75" s="255"/>
      <c r="W75" s="250"/>
      <c r="X75" s="250"/>
    </row>
    <row r="76" spans="1:33" ht="15" customHeight="1" x14ac:dyDescent="0.2">
      <c r="A76" s="3"/>
      <c r="B76" s="235"/>
      <c r="C76" s="70"/>
      <c r="D76" s="70"/>
      <c r="E76" s="70" t="s">
        <v>124</v>
      </c>
      <c r="F76" s="70" t="s">
        <v>125</v>
      </c>
      <c r="G76" s="178" t="s">
        <v>126</v>
      </c>
      <c r="H76" s="232"/>
      <c r="I76" s="258"/>
      <c r="J76" s="259"/>
      <c r="K76" s="258"/>
      <c r="L76" s="191"/>
      <c r="M76" s="113"/>
      <c r="N76" s="179"/>
      <c r="P76" s="344"/>
      <c r="T76" s="255"/>
      <c r="W76" s="250"/>
      <c r="X76" s="250"/>
      <c r="Y76" s="67"/>
      <c r="Z76" s="67"/>
      <c r="AA76" s="67"/>
      <c r="AB76" s="67"/>
      <c r="AC76" s="67"/>
      <c r="AD76" s="67"/>
      <c r="AE76" s="67"/>
      <c r="AF76" s="67"/>
      <c r="AG76" s="67"/>
    </row>
    <row r="77" spans="1:33" ht="15" customHeight="1" x14ac:dyDescent="0.2">
      <c r="A77" s="3"/>
      <c r="B77" s="235"/>
      <c r="C77" s="113"/>
      <c r="D77" s="113"/>
      <c r="E77" s="182"/>
      <c r="F77" s="183"/>
      <c r="G77" s="222"/>
      <c r="H77" s="232"/>
      <c r="I77" s="258"/>
      <c r="J77" s="259"/>
      <c r="K77" s="258"/>
      <c r="L77" s="191"/>
      <c r="M77" s="113"/>
      <c r="N77" s="179"/>
      <c r="P77" s="344"/>
      <c r="T77" s="255"/>
      <c r="W77" s="250"/>
      <c r="X77" s="250"/>
      <c r="Y77" s="175"/>
      <c r="Z77" s="175"/>
      <c r="AA77" s="175"/>
      <c r="AB77" s="175"/>
      <c r="AC77" s="175"/>
      <c r="AD77" s="175"/>
      <c r="AE77" s="175"/>
      <c r="AF77" s="175"/>
      <c r="AG77" s="175"/>
    </row>
    <row r="78" spans="1:33" ht="15" customHeight="1" x14ac:dyDescent="0.2">
      <c r="A78" s="3"/>
      <c r="B78" s="235"/>
      <c r="C78" s="70"/>
      <c r="D78" s="70"/>
      <c r="E78" s="70"/>
      <c r="F78" s="70"/>
      <c r="G78" s="178"/>
      <c r="H78" s="232"/>
      <c r="I78" s="258"/>
      <c r="J78" s="259"/>
      <c r="K78" s="258"/>
      <c r="L78" s="191"/>
      <c r="M78" s="113"/>
      <c r="N78" s="179"/>
      <c r="P78" s="344"/>
      <c r="T78" s="255"/>
      <c r="W78" s="250"/>
      <c r="X78" s="250"/>
    </row>
    <row r="79" spans="1:33" ht="15" customHeight="1" x14ac:dyDescent="0.2">
      <c r="A79" s="3"/>
      <c r="B79" s="235"/>
      <c r="C79" s="113" t="str">
        <f>C68</f>
        <v>Altura da camada</v>
      </c>
      <c r="D79" s="113"/>
      <c r="E79" s="242">
        <f>F79*(1-($C$131/100))</f>
        <v>0</v>
      </c>
      <c r="F79" s="263"/>
      <c r="G79" s="243">
        <f>F79*(1+($C$131/100))</f>
        <v>0</v>
      </c>
      <c r="H79" s="232"/>
      <c r="I79" s="258"/>
      <c r="J79" s="259"/>
      <c r="K79" s="258"/>
      <c r="L79" s="191"/>
      <c r="M79" s="113"/>
      <c r="N79" s="179"/>
      <c r="P79" s="344"/>
      <c r="T79" s="255"/>
      <c r="W79" s="250"/>
      <c r="X79" s="250"/>
    </row>
    <row r="80" spans="1:33" ht="15" customHeight="1" x14ac:dyDescent="0.2">
      <c r="A80" s="3"/>
      <c r="B80" s="235"/>
      <c r="C80" s="70"/>
      <c r="D80" s="70"/>
      <c r="E80" s="70"/>
      <c r="F80" s="113"/>
      <c r="G80" s="178"/>
      <c r="H80" s="232"/>
      <c r="I80" s="258"/>
      <c r="J80" s="259"/>
      <c r="K80" s="258"/>
      <c r="L80" s="191"/>
      <c r="M80" s="113"/>
      <c r="N80" s="179"/>
      <c r="P80" s="344"/>
      <c r="T80" s="255"/>
      <c r="W80" s="250"/>
      <c r="X80" s="250"/>
    </row>
    <row r="81" spans="1:24" ht="15" customHeight="1" x14ac:dyDescent="0.2">
      <c r="A81" s="3"/>
      <c r="B81" s="235"/>
      <c r="C81" s="113" t="str">
        <f>C70</f>
        <v>Perimetro</v>
      </c>
      <c r="D81" s="113"/>
      <c r="E81" s="242">
        <f>F81*(1-($C$131/100))</f>
        <v>0</v>
      </c>
      <c r="F81" s="263"/>
      <c r="G81" s="243">
        <f>F81*(1+($C$131/100))</f>
        <v>0</v>
      </c>
      <c r="H81" s="232"/>
      <c r="I81" s="258"/>
      <c r="J81" s="259"/>
      <c r="K81" s="258"/>
      <c r="L81" s="191"/>
      <c r="M81" s="113"/>
      <c r="N81" s="179"/>
      <c r="P81" s="344"/>
      <c r="T81" s="255"/>
      <c r="W81" s="250"/>
      <c r="X81" s="250"/>
    </row>
    <row r="82" spans="1:24" x14ac:dyDescent="0.2">
      <c r="A82" s="3"/>
      <c r="B82" s="235"/>
      <c r="H82" s="265"/>
      <c r="I82" s="258"/>
      <c r="J82" s="259"/>
      <c r="K82" s="258"/>
      <c r="L82" s="191"/>
      <c r="M82" s="113"/>
      <c r="N82" s="179"/>
      <c r="P82" s="344"/>
    </row>
    <row r="83" spans="1:24" ht="13.5" customHeight="1" thickBot="1" x14ac:dyDescent="0.25">
      <c r="A83" s="3"/>
      <c r="B83" s="236"/>
      <c r="C83" s="180"/>
      <c r="D83" s="180"/>
      <c r="E83" s="196"/>
      <c r="F83" s="196"/>
      <c r="G83" s="223"/>
      <c r="H83" s="232"/>
      <c r="I83" s="258"/>
      <c r="J83" s="259"/>
      <c r="K83" s="258"/>
      <c r="L83" s="177"/>
      <c r="N83" s="178"/>
      <c r="P83" s="344"/>
    </row>
    <row r="84" spans="1:24" ht="15.75" customHeight="1" thickBot="1" x14ac:dyDescent="0.3">
      <c r="A84" s="3"/>
      <c r="B84" s="355" t="s">
        <v>142</v>
      </c>
      <c r="C84" s="324"/>
      <c r="D84" s="324"/>
      <c r="E84" s="324"/>
      <c r="F84" s="324"/>
      <c r="G84" s="324"/>
      <c r="H84" s="324"/>
      <c r="I84" s="324"/>
      <c r="J84" s="324"/>
      <c r="K84" s="325"/>
      <c r="L84" s="177"/>
      <c r="N84" s="178"/>
      <c r="P84" s="344"/>
    </row>
    <row r="85" spans="1:24" ht="15.75" customHeight="1" thickBot="1" x14ac:dyDescent="0.3">
      <c r="A85" s="3"/>
      <c r="B85" s="355" t="s">
        <v>118</v>
      </c>
      <c r="C85" s="324"/>
      <c r="D85" s="324"/>
      <c r="E85" s="324"/>
      <c r="F85" s="324"/>
      <c r="G85" s="325"/>
      <c r="H85" s="350" t="s">
        <v>95</v>
      </c>
      <c r="I85" s="351"/>
      <c r="J85" s="351"/>
      <c r="K85" s="352"/>
      <c r="L85" s="177"/>
      <c r="N85" s="178"/>
      <c r="P85" s="344"/>
    </row>
    <row r="86" spans="1:24" ht="13.5" customHeight="1" thickBot="1" x14ac:dyDescent="0.25">
      <c r="A86" s="3"/>
      <c r="B86" s="237"/>
      <c r="C86" s="69"/>
      <c r="D86" s="69"/>
      <c r="E86" s="69"/>
      <c r="F86" s="69"/>
      <c r="G86" s="221"/>
      <c r="H86" s="234" t="s">
        <v>119</v>
      </c>
      <c r="I86" s="230" t="s">
        <v>120</v>
      </c>
      <c r="J86" s="257">
        <f>R111</f>
        <v>0</v>
      </c>
      <c r="K86" s="231" t="s">
        <v>122</v>
      </c>
      <c r="L86" s="177"/>
      <c r="N86" s="178"/>
      <c r="P86" s="344"/>
    </row>
    <row r="87" spans="1:24" x14ac:dyDescent="0.2">
      <c r="A87" s="3"/>
      <c r="B87" s="235"/>
      <c r="C87" s="70"/>
      <c r="D87" s="70"/>
      <c r="E87" s="70" t="s">
        <v>124</v>
      </c>
      <c r="F87" s="70" t="s">
        <v>125</v>
      </c>
      <c r="G87" s="70" t="s">
        <v>126</v>
      </c>
      <c r="H87" s="267"/>
      <c r="I87" s="258"/>
      <c r="J87" s="259"/>
      <c r="K87" s="258"/>
      <c r="L87" s="177"/>
      <c r="N87" s="178"/>
      <c r="P87" s="344"/>
    </row>
    <row r="88" spans="1:24" x14ac:dyDescent="0.2">
      <c r="A88" s="3"/>
      <c r="B88" s="235"/>
      <c r="C88" s="113"/>
      <c r="D88" s="113"/>
      <c r="E88" s="182"/>
      <c r="F88" s="183"/>
      <c r="G88" s="182"/>
      <c r="H88" s="265"/>
      <c r="I88" s="258"/>
      <c r="J88" s="259"/>
      <c r="K88" s="258"/>
      <c r="L88" s="177"/>
      <c r="N88" s="178"/>
      <c r="P88" s="344"/>
    </row>
    <row r="89" spans="1:24" x14ac:dyDescent="0.2">
      <c r="A89" s="3"/>
      <c r="B89" s="235"/>
      <c r="C89" s="70"/>
      <c r="D89" s="70"/>
      <c r="E89" s="70"/>
      <c r="F89" s="70"/>
      <c r="H89" s="265"/>
      <c r="I89" s="258"/>
      <c r="J89" s="259"/>
      <c r="K89" s="258"/>
      <c r="L89" s="177"/>
      <c r="N89" s="178"/>
      <c r="P89" s="344"/>
    </row>
    <row r="90" spans="1:24" x14ac:dyDescent="0.2">
      <c r="A90" s="3"/>
      <c r="B90" s="235"/>
      <c r="C90" s="113" t="str">
        <f>C79</f>
        <v>Altura da camada</v>
      </c>
      <c r="D90" s="113"/>
      <c r="E90" s="242">
        <f>F90*(1-($C$131/100))</f>
        <v>0</v>
      </c>
      <c r="F90" s="263"/>
      <c r="G90" s="242">
        <f>F90*(1+($C$131/100))</f>
        <v>0</v>
      </c>
      <c r="H90" s="265"/>
      <c r="I90" s="258"/>
      <c r="J90" s="259"/>
      <c r="K90" s="258"/>
      <c r="L90" s="177"/>
      <c r="N90" s="178"/>
      <c r="P90" s="344"/>
    </row>
    <row r="91" spans="1:24" x14ac:dyDescent="0.2">
      <c r="A91" s="3"/>
      <c r="B91" s="235"/>
      <c r="C91" s="70"/>
      <c r="D91" s="70"/>
      <c r="E91" s="70"/>
      <c r="F91" s="113"/>
      <c r="H91" s="265"/>
      <c r="I91" s="258"/>
      <c r="J91" s="259"/>
      <c r="K91" s="258"/>
      <c r="L91" s="177"/>
      <c r="N91" s="178"/>
      <c r="P91" s="344"/>
    </row>
    <row r="92" spans="1:24" x14ac:dyDescent="0.2">
      <c r="A92" s="3"/>
      <c r="B92" s="235"/>
      <c r="C92" s="113" t="str">
        <f>C81</f>
        <v>Perimetro</v>
      </c>
      <c r="D92" s="113"/>
      <c r="E92" s="242">
        <f>F92*(1-($C$131/100))</f>
        <v>0</v>
      </c>
      <c r="F92" s="263"/>
      <c r="G92" s="242">
        <f>F92*(1+($C$131/100))</f>
        <v>0</v>
      </c>
      <c r="H92" s="265"/>
      <c r="I92" s="258"/>
      <c r="J92" s="259"/>
      <c r="K92" s="258"/>
      <c r="L92" s="177"/>
      <c r="N92" s="178"/>
      <c r="P92" s="344"/>
    </row>
    <row r="93" spans="1:24" x14ac:dyDescent="0.2">
      <c r="A93" s="3"/>
      <c r="B93" s="235"/>
      <c r="H93" s="265"/>
      <c r="I93" s="258"/>
      <c r="J93" s="259"/>
      <c r="K93" s="258"/>
      <c r="L93" s="177"/>
      <c r="N93" s="178"/>
      <c r="P93" s="344"/>
    </row>
    <row r="94" spans="1:24" ht="13.5" customHeight="1" thickBot="1" x14ac:dyDescent="0.25">
      <c r="A94" s="3"/>
      <c r="B94" s="236"/>
      <c r="C94" s="180"/>
      <c r="D94" s="180"/>
      <c r="E94" s="196"/>
      <c r="F94" s="196"/>
      <c r="G94" s="266"/>
      <c r="H94" s="268"/>
      <c r="I94" s="261"/>
      <c r="J94" s="262"/>
      <c r="K94" s="261"/>
      <c r="L94" s="195"/>
      <c r="M94" s="180"/>
      <c r="N94" s="181"/>
      <c r="P94" s="344"/>
    </row>
    <row r="95" spans="1:24" ht="13.5" customHeight="1" thickBot="1" x14ac:dyDescent="0.25">
      <c r="P95" s="344"/>
    </row>
    <row r="96" spans="1:24" ht="19.5" customHeight="1" thickBot="1" x14ac:dyDescent="0.25">
      <c r="B96" s="8" t="s">
        <v>143</v>
      </c>
      <c r="C96" s="7" t="s">
        <v>144</v>
      </c>
      <c r="P96" s="344"/>
    </row>
    <row r="97" spans="2:16" ht="16.5" customHeight="1" thickBot="1" x14ac:dyDescent="0.25">
      <c r="B97" s="6">
        <v>6.5439999999999996</v>
      </c>
      <c r="C97" s="5">
        <v>2</v>
      </c>
      <c r="P97" s="344"/>
    </row>
    <row r="98" spans="2:16" ht="16.5" customHeight="1" thickBot="1" x14ac:dyDescent="0.25">
      <c r="B98" s="6">
        <v>6.1859999999999999</v>
      </c>
      <c r="C98" s="5">
        <v>2.5</v>
      </c>
      <c r="P98" s="344"/>
    </row>
    <row r="99" spans="2:16" ht="16.5" customHeight="1" thickBot="1" x14ac:dyDescent="0.25">
      <c r="B99" s="6">
        <v>5.827</v>
      </c>
      <c r="C99" s="5">
        <v>3</v>
      </c>
      <c r="P99" s="344"/>
    </row>
    <row r="100" spans="2:16" ht="16.5" customHeight="1" thickBot="1" x14ac:dyDescent="0.25">
      <c r="B100" s="6">
        <v>5.508</v>
      </c>
      <c r="C100" s="5">
        <v>3.5</v>
      </c>
      <c r="P100" s="344"/>
    </row>
    <row r="101" spans="2:16" ht="16.5" customHeight="1" thickBot="1" x14ac:dyDescent="0.25">
      <c r="B101" s="6">
        <v>5.1890000000000001</v>
      </c>
      <c r="C101" s="5">
        <v>4</v>
      </c>
      <c r="P101" s="344"/>
    </row>
    <row r="102" spans="2:16" ht="16.5" customHeight="1" thickBot="1" x14ac:dyDescent="0.25">
      <c r="B102" s="6">
        <v>4.9050000000000002</v>
      </c>
      <c r="C102" s="5">
        <v>4.5</v>
      </c>
      <c r="P102" s="344"/>
    </row>
    <row r="103" spans="2:16" ht="16.5" customHeight="1" thickBot="1" x14ac:dyDescent="0.25">
      <c r="B103" s="6">
        <v>4.62</v>
      </c>
      <c r="C103" s="5">
        <v>5</v>
      </c>
      <c r="P103" s="344"/>
    </row>
    <row r="104" spans="2:16" ht="16.5" customHeight="1" thickBot="1" x14ac:dyDescent="0.25">
      <c r="B104" s="6">
        <v>4.3680000000000003</v>
      </c>
      <c r="C104" s="5">
        <v>5.5</v>
      </c>
      <c r="P104" s="344"/>
    </row>
    <row r="105" spans="2:16" ht="16.5" customHeight="1" thickBot="1" x14ac:dyDescent="0.25">
      <c r="B105" s="6">
        <v>4.1150000000000002</v>
      </c>
      <c r="C105" s="5">
        <v>6</v>
      </c>
      <c r="P105" s="344"/>
    </row>
    <row r="106" spans="2:16" ht="16.5" customHeight="1" thickBot="1" x14ac:dyDescent="0.25">
      <c r="B106" s="6">
        <v>3.89</v>
      </c>
      <c r="C106" s="5">
        <v>6.5</v>
      </c>
      <c r="P106" s="344"/>
    </row>
    <row r="107" spans="2:16" ht="16.5" customHeight="1" thickBot="1" x14ac:dyDescent="0.25">
      <c r="B107" s="6">
        <v>3.665</v>
      </c>
      <c r="C107" s="5">
        <v>7</v>
      </c>
      <c r="P107" s="344"/>
    </row>
    <row r="108" spans="2:16" ht="16.5" customHeight="1" thickBot="1" x14ac:dyDescent="0.25">
      <c r="B108" s="6">
        <v>3.4649999999999999</v>
      </c>
      <c r="C108" s="5">
        <v>7.5</v>
      </c>
      <c r="P108" s="344"/>
    </row>
    <row r="109" spans="2:16" ht="16.5" customHeight="1" thickBot="1" x14ac:dyDescent="0.25">
      <c r="B109" s="6">
        <v>3.2639999999999998</v>
      </c>
      <c r="C109" s="5">
        <v>8</v>
      </c>
      <c r="P109" s="344"/>
    </row>
    <row r="110" spans="2:16" ht="16.5" customHeight="1" thickBot="1" x14ac:dyDescent="0.25">
      <c r="B110" s="6">
        <v>3.085</v>
      </c>
      <c r="C110" s="5">
        <v>8.5</v>
      </c>
      <c r="P110" s="344"/>
    </row>
    <row r="111" spans="2:16" ht="16.5" customHeight="1" thickBot="1" x14ac:dyDescent="0.25">
      <c r="B111" s="6">
        <v>2.9060000000000001</v>
      </c>
      <c r="C111" s="5">
        <v>9</v>
      </c>
      <c r="P111" s="344"/>
    </row>
    <row r="112" spans="2:16" ht="16.5" customHeight="1" thickBot="1" x14ac:dyDescent="0.25">
      <c r="B112" s="6">
        <v>2.7469999999999999</v>
      </c>
      <c r="C112" s="5">
        <v>9.5</v>
      </c>
      <c r="P112" s="344"/>
    </row>
    <row r="113" spans="2:16" ht="16.5" customHeight="1" thickBot="1" x14ac:dyDescent="0.25">
      <c r="B113" s="6">
        <v>2.5880000000000001</v>
      </c>
      <c r="C113" s="5">
        <v>10</v>
      </c>
      <c r="P113" s="344"/>
    </row>
    <row r="114" spans="2:16" ht="16.5" customHeight="1" thickBot="1" x14ac:dyDescent="0.25">
      <c r="B114" s="6">
        <v>2.4460000000000002</v>
      </c>
      <c r="C114" s="5">
        <v>10.5</v>
      </c>
      <c r="P114" s="344"/>
    </row>
    <row r="115" spans="2:16" ht="16.5" customHeight="1" thickBot="1" x14ac:dyDescent="0.25">
      <c r="B115" s="6">
        <v>2.3039999999999998</v>
      </c>
      <c r="C115" s="5">
        <v>11</v>
      </c>
      <c r="P115" s="344"/>
    </row>
    <row r="116" spans="2:16" ht="16.5" customHeight="1" thickBot="1" x14ac:dyDescent="0.25">
      <c r="B116" s="6">
        <v>2.1779999999999999</v>
      </c>
      <c r="C116" s="5">
        <v>11.5</v>
      </c>
      <c r="P116" s="344"/>
    </row>
    <row r="117" spans="2:16" ht="16.5" customHeight="1" thickBot="1" x14ac:dyDescent="0.25">
      <c r="B117" s="6">
        <v>2.052</v>
      </c>
      <c r="C117" s="5">
        <v>12</v>
      </c>
      <c r="P117" s="344"/>
    </row>
    <row r="118" spans="2:16" ht="16.5" customHeight="1" thickBot="1" x14ac:dyDescent="0.25">
      <c r="B118" s="6">
        <v>1.9410000000000001</v>
      </c>
      <c r="C118" s="5">
        <v>12.5</v>
      </c>
      <c r="P118" s="344"/>
    </row>
    <row r="119" spans="2:16" ht="16.5" customHeight="1" thickBot="1" x14ac:dyDescent="0.25">
      <c r="B119" s="6">
        <v>1.8280000000000001</v>
      </c>
      <c r="C119" s="5">
        <v>13</v>
      </c>
      <c r="P119" s="344"/>
    </row>
    <row r="120" spans="2:16" ht="16.5" customHeight="1" thickBot="1" x14ac:dyDescent="0.25">
      <c r="B120" s="6">
        <v>1.7290000000000001</v>
      </c>
      <c r="C120" s="5">
        <v>13.5</v>
      </c>
      <c r="P120" s="344"/>
    </row>
    <row r="121" spans="2:16" ht="16.5" customHeight="1" thickBot="1" x14ac:dyDescent="0.25">
      <c r="B121" s="6">
        <v>1.6279999999999999</v>
      </c>
      <c r="C121" s="5">
        <v>14</v>
      </c>
      <c r="P121" s="344"/>
    </row>
    <row r="122" spans="2:16" x14ac:dyDescent="0.2">
      <c r="P122" s="344"/>
    </row>
    <row r="123" spans="2:16" x14ac:dyDescent="0.2">
      <c r="P123" s="344"/>
    </row>
    <row r="124" spans="2:16" x14ac:dyDescent="0.2">
      <c r="P124" s="344"/>
    </row>
    <row r="125" spans="2:16" x14ac:dyDescent="0.2">
      <c r="P125" s="344"/>
    </row>
    <row r="126" spans="2:16" x14ac:dyDescent="0.2">
      <c r="P126" s="344"/>
    </row>
    <row r="127" spans="2:16" x14ac:dyDescent="0.2">
      <c r="P127" s="344"/>
    </row>
    <row r="128" spans="2:16" x14ac:dyDescent="0.2">
      <c r="P128" s="344"/>
    </row>
    <row r="129" spans="2:16" x14ac:dyDescent="0.2">
      <c r="G129" s="113"/>
      <c r="H129" s="113"/>
      <c r="I129" s="113"/>
      <c r="J129" s="113"/>
      <c r="K129" s="113"/>
      <c r="L129" s="113"/>
      <c r="M129" s="113"/>
      <c r="N129" s="113"/>
      <c r="P129" s="344"/>
    </row>
    <row r="130" spans="2:16" ht="13.5" customHeight="1" thickBot="1" x14ac:dyDescent="0.25">
      <c r="G130" s="113"/>
      <c r="H130" s="113"/>
      <c r="I130" s="113"/>
      <c r="J130" s="113"/>
      <c r="K130" s="113"/>
      <c r="L130" s="113"/>
      <c r="M130" s="113"/>
      <c r="N130" s="113"/>
      <c r="P130" s="344"/>
    </row>
    <row r="131" spans="2:16" ht="13.5" customHeight="1" thickBot="1" x14ac:dyDescent="0.25">
      <c r="B131" s="244" t="s">
        <v>145</v>
      </c>
      <c r="C131" s="245">
        <v>2</v>
      </c>
      <c r="D131" s="246" t="s">
        <v>146</v>
      </c>
      <c r="G131" s="113"/>
      <c r="H131" s="113"/>
      <c r="I131" s="113"/>
      <c r="J131" s="113"/>
      <c r="K131" s="113"/>
      <c r="L131" s="113"/>
      <c r="M131" s="113"/>
      <c r="N131" s="113"/>
      <c r="P131" s="344"/>
    </row>
    <row r="132" spans="2:16" x14ac:dyDescent="0.2">
      <c r="G132" s="113"/>
      <c r="H132" s="113"/>
      <c r="I132" s="113"/>
      <c r="J132" s="113"/>
      <c r="K132" s="113"/>
      <c r="L132" s="113"/>
      <c r="M132" s="113"/>
      <c r="N132" s="113"/>
      <c r="P132" s="344"/>
    </row>
    <row r="133" spans="2:16" x14ac:dyDescent="0.2">
      <c r="G133" s="113"/>
      <c r="H133" s="113"/>
      <c r="I133" s="113"/>
      <c r="J133" s="113"/>
      <c r="K133" s="113"/>
      <c r="L133" s="113"/>
      <c r="M133" s="113"/>
      <c r="N133" s="113"/>
    </row>
    <row r="134" spans="2:16" x14ac:dyDescent="0.2">
      <c r="G134" s="113"/>
      <c r="H134" s="113"/>
      <c r="I134" s="113"/>
      <c r="J134" s="113"/>
      <c r="K134" s="113"/>
      <c r="L134" s="113"/>
      <c r="M134" s="113"/>
      <c r="N134" s="113"/>
    </row>
    <row r="135" spans="2:16" x14ac:dyDescent="0.2">
      <c r="G135" s="113"/>
      <c r="H135" s="113"/>
      <c r="I135" s="113"/>
      <c r="J135" s="113"/>
      <c r="K135" s="113"/>
      <c r="L135" s="113"/>
      <c r="M135" s="113"/>
      <c r="N135" s="113"/>
    </row>
    <row r="136" spans="2:16" x14ac:dyDescent="0.2">
      <c r="G136" s="113"/>
      <c r="H136" s="113"/>
      <c r="I136" s="113"/>
      <c r="J136" s="113"/>
      <c r="K136" s="113"/>
      <c r="L136" s="113"/>
      <c r="M136" s="113"/>
      <c r="N136" s="113"/>
    </row>
    <row r="137" spans="2:16" x14ac:dyDescent="0.2">
      <c r="G137" s="113"/>
      <c r="H137" s="113"/>
      <c r="I137" s="113"/>
      <c r="J137" s="113"/>
      <c r="K137" s="113"/>
      <c r="L137" s="113"/>
      <c r="M137" s="113"/>
      <c r="N137" s="113"/>
    </row>
    <row r="138" spans="2:16" x14ac:dyDescent="0.2">
      <c r="G138" s="113"/>
      <c r="H138" s="113"/>
      <c r="I138" s="113"/>
      <c r="J138" s="113"/>
      <c r="K138" s="113"/>
      <c r="L138" s="113"/>
      <c r="M138" s="113"/>
      <c r="N138" s="113"/>
    </row>
    <row r="139" spans="2:16" x14ac:dyDescent="0.2">
      <c r="G139" s="113"/>
      <c r="H139" s="113"/>
      <c r="I139" s="113"/>
      <c r="J139" s="113"/>
      <c r="K139" s="113"/>
      <c r="L139" s="113"/>
      <c r="M139" s="113"/>
      <c r="N139" s="113"/>
    </row>
    <row r="140" spans="2:16" x14ac:dyDescent="0.2">
      <c r="G140" s="113"/>
      <c r="H140" s="113"/>
      <c r="I140" s="113"/>
      <c r="J140" s="113"/>
      <c r="K140" s="113"/>
      <c r="L140" s="113"/>
      <c r="M140" s="113"/>
      <c r="N140" s="113"/>
    </row>
    <row r="141" spans="2:16" x14ac:dyDescent="0.2">
      <c r="G141" s="113"/>
      <c r="H141" s="113"/>
      <c r="I141" s="113"/>
      <c r="J141" s="113"/>
      <c r="K141" s="113"/>
      <c r="L141" s="113"/>
      <c r="M141" s="113"/>
      <c r="N141" s="113"/>
    </row>
    <row r="142" spans="2:16" x14ac:dyDescent="0.2">
      <c r="G142" s="113"/>
      <c r="H142" s="113"/>
      <c r="I142" s="113"/>
      <c r="J142" s="113"/>
      <c r="K142" s="113"/>
      <c r="L142" s="113"/>
      <c r="M142" s="113"/>
      <c r="N142" s="113"/>
    </row>
    <row r="143" spans="2:16" x14ac:dyDescent="0.2">
      <c r="G143" s="113"/>
      <c r="H143" s="113"/>
      <c r="I143" s="113"/>
      <c r="J143" s="113"/>
      <c r="K143" s="113"/>
      <c r="L143" s="113"/>
      <c r="M143" s="113"/>
      <c r="N143" s="113"/>
    </row>
    <row r="144" spans="2:16" x14ac:dyDescent="0.2">
      <c r="G144" s="113"/>
      <c r="H144" s="113"/>
      <c r="I144" s="113"/>
      <c r="J144" s="113"/>
      <c r="K144" s="113"/>
      <c r="L144" s="113"/>
      <c r="M144" s="113"/>
      <c r="N144" s="113"/>
    </row>
    <row r="145" spans="7:14" x14ac:dyDescent="0.2">
      <c r="G145" s="113"/>
      <c r="H145" s="113"/>
      <c r="I145" s="113"/>
      <c r="J145" s="113"/>
      <c r="K145" s="113"/>
      <c r="L145" s="113"/>
      <c r="M145" s="113"/>
      <c r="N145" s="113"/>
    </row>
    <row r="146" spans="7:14" x14ac:dyDescent="0.2">
      <c r="G146" s="113"/>
      <c r="H146" s="113"/>
      <c r="I146" s="113"/>
      <c r="J146" s="113"/>
      <c r="K146" s="113"/>
      <c r="L146" s="113"/>
      <c r="M146" s="113"/>
      <c r="N146" s="113"/>
    </row>
    <row r="147" spans="7:14" x14ac:dyDescent="0.2">
      <c r="G147" s="113"/>
      <c r="H147" s="113"/>
      <c r="I147" s="113"/>
      <c r="J147" s="113"/>
      <c r="K147" s="113"/>
      <c r="L147" s="113"/>
      <c r="M147" s="113"/>
      <c r="N147" s="113"/>
    </row>
    <row r="148" spans="7:14" x14ac:dyDescent="0.2">
      <c r="G148" s="113"/>
      <c r="H148" s="113"/>
      <c r="I148" s="113"/>
      <c r="J148" s="113"/>
      <c r="K148" s="113"/>
      <c r="L148" s="113"/>
      <c r="M148" s="113"/>
      <c r="N148" s="113"/>
    </row>
    <row r="149" spans="7:14" x14ac:dyDescent="0.2">
      <c r="G149" s="113"/>
      <c r="H149" s="113"/>
      <c r="I149" s="113"/>
      <c r="J149" s="113"/>
      <c r="K149" s="113"/>
      <c r="L149" s="113"/>
      <c r="M149" s="113"/>
      <c r="N149" s="113"/>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5"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ransitionEvaluation="1" codeName="Planilha4">
    <tabColor rgb="FF006092"/>
  </sheetPr>
  <dimension ref="A1:AK149"/>
  <sheetViews>
    <sheetView workbookViewId="0"/>
  </sheetViews>
  <sheetFormatPr defaultColWidth="12.5703125" defaultRowHeight="12.75" x14ac:dyDescent="0.2"/>
  <cols>
    <col min="1" max="1" width="12.5703125" style="88" customWidth="1"/>
    <col min="2" max="2" width="12.7109375" style="88" customWidth="1"/>
    <col min="3" max="3" width="9.5703125" style="88" customWidth="1"/>
    <col min="4" max="4" width="10.140625" style="88" customWidth="1"/>
    <col min="5" max="5" width="10.5703125" style="88" customWidth="1"/>
    <col min="6" max="6" width="9.7109375" style="88" bestFit="1" customWidth="1"/>
    <col min="7" max="7" width="10" style="70" bestFit="1" customWidth="1"/>
    <col min="8" max="8" width="10" style="70" customWidth="1"/>
    <col min="9" max="9" width="10.42578125" style="70" bestFit="1" customWidth="1"/>
    <col min="10" max="10" width="10.28515625" style="70" bestFit="1" customWidth="1"/>
    <col min="11" max="11" width="11.140625" style="70" customWidth="1"/>
    <col min="12" max="14" width="15.7109375" style="70" customWidth="1"/>
    <col min="15" max="15" width="12.5703125" style="70" customWidth="1"/>
    <col min="16" max="16" width="17.42578125" style="113" customWidth="1"/>
    <col min="17" max="17" width="39.85546875" style="88" bestFit="1" customWidth="1"/>
    <col min="18" max="18" width="37.5703125" style="88" bestFit="1" customWidth="1"/>
    <col min="19" max="19" width="35.7109375" style="88" bestFit="1" customWidth="1"/>
    <col min="20" max="20" width="43.5703125" style="88" bestFit="1" customWidth="1"/>
    <col min="21" max="21" width="33.85546875" style="88" bestFit="1" customWidth="1"/>
    <col min="22" max="22" width="37.85546875" style="88" bestFit="1" customWidth="1"/>
    <col min="23" max="23" width="42.42578125" style="88" bestFit="1" customWidth="1"/>
    <col min="24" max="24" width="33.85546875" style="88" bestFit="1" customWidth="1"/>
    <col min="25" max="25" width="42.28515625" style="88" bestFit="1" customWidth="1"/>
    <col min="26" max="26" width="41.7109375" style="88" bestFit="1" customWidth="1"/>
    <col min="27" max="27" width="45.28515625" style="88" bestFit="1" customWidth="1"/>
    <col min="28" max="28" width="42.42578125" style="88" bestFit="1" customWidth="1"/>
    <col min="29" max="29" width="15.140625" style="88" bestFit="1" customWidth="1"/>
    <col min="30" max="30" width="24" style="88" bestFit="1" customWidth="1"/>
    <col min="31" max="31" width="23.28515625" style="88" customWidth="1"/>
    <col min="32" max="32" width="20.85546875" style="88" bestFit="1" customWidth="1"/>
    <col min="33" max="33" width="25.7109375" style="88" bestFit="1" customWidth="1"/>
    <col min="34" max="34" width="12.5703125" style="249" bestFit="1" customWidth="1"/>
    <col min="35" max="35" width="12.5703125" style="249" customWidth="1"/>
    <col min="36" max="37" width="12.5703125" style="88" customWidth="1"/>
    <col min="38" max="38" width="12.5703125" style="3" customWidth="1"/>
    <col min="39" max="16384" width="12.5703125" style="3"/>
  </cols>
  <sheetData>
    <row r="1" spans="1:37" ht="13.5" customHeight="1" thickBot="1" x14ac:dyDescent="0.25"/>
    <row r="2" spans="1:37" ht="15" x14ac:dyDescent="0.25">
      <c r="B2" s="187"/>
      <c r="C2" s="233"/>
      <c r="D2" s="359" t="s">
        <v>96</v>
      </c>
      <c r="E2" s="329"/>
      <c r="F2" s="329"/>
      <c r="G2" s="329"/>
      <c r="H2" s="334"/>
      <c r="I2" s="333" t="s">
        <v>1</v>
      </c>
      <c r="J2" s="329"/>
      <c r="K2" s="329"/>
      <c r="L2" s="334"/>
      <c r="M2" s="153" t="s">
        <v>2</v>
      </c>
      <c r="N2" s="280" t="s">
        <v>3</v>
      </c>
      <c r="P2" s="343"/>
      <c r="Q2" s="113"/>
      <c r="R2" s="113"/>
      <c r="S2" s="113"/>
      <c r="T2" s="113"/>
      <c r="U2" s="113"/>
      <c r="V2" s="113"/>
      <c r="W2" s="113"/>
      <c r="X2" s="113"/>
      <c r="Y2" s="113"/>
    </row>
    <row r="3" spans="1:37" s="10" customFormat="1" ht="16.5" customHeight="1" x14ac:dyDescent="0.25">
      <c r="A3" s="88"/>
      <c r="B3" s="188"/>
      <c r="C3" s="197"/>
      <c r="D3" s="358" t="s">
        <v>5</v>
      </c>
      <c r="E3" s="356"/>
      <c r="F3" s="356"/>
      <c r="G3" s="356"/>
      <c r="H3" s="322"/>
      <c r="I3" s="360">
        <f ca="1">TODAY()</f>
        <v>44918</v>
      </c>
      <c r="J3" s="356"/>
      <c r="K3" s="356"/>
      <c r="L3" s="322"/>
      <c r="M3" s="201" t="s">
        <v>97</v>
      </c>
      <c r="N3" s="316" t="str">
        <f>'OF RFE'!M3</f>
        <v>RT39010153</v>
      </c>
      <c r="P3" s="356"/>
      <c r="Q3" s="113"/>
      <c r="R3" s="113"/>
      <c r="S3" s="113"/>
      <c r="T3" s="113"/>
      <c r="U3" s="113"/>
      <c r="V3" s="113"/>
      <c r="W3" s="250"/>
      <c r="X3" s="113"/>
      <c r="Y3" s="113"/>
      <c r="Z3" s="88"/>
      <c r="AA3" s="88"/>
      <c r="AB3" s="88"/>
      <c r="AC3" s="88"/>
      <c r="AD3" s="88"/>
      <c r="AE3" s="88"/>
      <c r="AF3" s="88"/>
      <c r="AG3" s="88"/>
      <c r="AH3" s="249"/>
      <c r="AI3" s="249"/>
      <c r="AJ3" s="174"/>
      <c r="AK3" s="174"/>
    </row>
    <row r="4" spans="1:37" s="10" customFormat="1" ht="17.25" customHeight="1" thickBot="1" x14ac:dyDescent="0.3">
      <c r="A4" s="88"/>
      <c r="B4" s="198"/>
      <c r="C4" s="200"/>
      <c r="D4" s="358" t="s">
        <v>193</v>
      </c>
      <c r="E4" s="356"/>
      <c r="F4" s="356"/>
      <c r="G4" s="356"/>
      <c r="H4" s="322"/>
      <c r="I4" s="202"/>
      <c r="J4" s="199"/>
      <c r="K4" s="199"/>
      <c r="L4" s="203"/>
      <c r="M4" s="202" t="s">
        <v>9</v>
      </c>
      <c r="N4" s="298" t="s">
        <v>10</v>
      </c>
      <c r="P4" s="174"/>
      <c r="Q4" s="113"/>
      <c r="R4" s="113"/>
      <c r="S4" s="113"/>
      <c r="T4" s="113"/>
      <c r="U4" s="113"/>
      <c r="V4" s="113"/>
      <c r="W4" s="250"/>
      <c r="X4" s="113"/>
      <c r="Y4" s="113"/>
      <c r="Z4" s="88"/>
      <c r="AA4" s="88"/>
      <c r="AB4" s="88"/>
      <c r="AC4" s="88"/>
      <c r="AD4" s="88"/>
      <c r="AE4" s="88"/>
      <c r="AF4" s="88"/>
      <c r="AG4" s="88"/>
      <c r="AH4" s="249"/>
      <c r="AI4" s="249"/>
      <c r="AJ4" s="174"/>
      <c r="AK4" s="174"/>
    </row>
    <row r="5" spans="1:37" s="10" customFormat="1" ht="16.5" customHeight="1" thickBot="1" x14ac:dyDescent="0.25">
      <c r="A5" s="88"/>
      <c r="B5" s="204"/>
      <c r="C5" s="205"/>
      <c r="D5" s="206"/>
      <c r="E5" s="206"/>
      <c r="F5" s="206"/>
      <c r="G5" s="206"/>
      <c r="H5" s="206"/>
      <c r="I5" s="206"/>
      <c r="J5" s="206"/>
      <c r="K5" s="206"/>
      <c r="L5" s="207"/>
      <c r="M5" s="206"/>
      <c r="N5" s="208"/>
      <c r="P5" s="343"/>
      <c r="Q5" s="250"/>
      <c r="R5" s="250"/>
      <c r="S5" s="250"/>
      <c r="T5" s="250"/>
      <c r="U5" s="250"/>
      <c r="V5" s="250"/>
      <c r="W5" s="250"/>
      <c r="X5" s="113"/>
      <c r="Y5" s="113"/>
      <c r="Z5" s="88"/>
      <c r="AA5" s="88"/>
      <c r="AB5" s="88"/>
      <c r="AC5" s="88"/>
      <c r="AD5" s="88"/>
      <c r="AE5" s="88"/>
      <c r="AF5" s="88"/>
      <c r="AG5" s="88"/>
      <c r="AH5" s="249"/>
      <c r="AI5" s="249"/>
      <c r="AJ5" s="174"/>
      <c r="AK5" s="174"/>
    </row>
    <row r="6" spans="1:37" s="10" customFormat="1" ht="16.5" customHeight="1" x14ac:dyDescent="0.2">
      <c r="A6" s="88"/>
      <c r="B6" s="189"/>
      <c r="C6" s="204" t="s">
        <v>18</v>
      </c>
      <c r="D6" s="301"/>
      <c r="E6" s="206" t="s">
        <v>20</v>
      </c>
      <c r="F6" s="302"/>
      <c r="G6" s="303" t="s">
        <v>21</v>
      </c>
      <c r="H6" s="100"/>
      <c r="I6" s="109" t="s">
        <v>99</v>
      </c>
      <c r="K6" s="109" t="s">
        <v>100</v>
      </c>
      <c r="N6" s="224"/>
      <c r="P6" s="356"/>
      <c r="Q6" s="174"/>
      <c r="R6" s="174"/>
      <c r="S6" s="113"/>
      <c r="T6" s="113"/>
      <c r="U6" s="113"/>
      <c r="V6" s="113"/>
      <c r="W6" s="250"/>
      <c r="X6" s="113"/>
      <c r="Y6" s="113"/>
      <c r="Z6" s="88"/>
      <c r="AA6" s="88"/>
      <c r="AB6" s="88"/>
      <c r="AC6" s="88"/>
      <c r="AD6" s="88"/>
      <c r="AE6" s="88"/>
      <c r="AF6" s="88"/>
      <c r="AG6" s="88"/>
      <c r="AH6" s="249"/>
      <c r="AI6" s="249"/>
      <c r="AJ6" s="174"/>
      <c r="AK6" s="174"/>
    </row>
    <row r="7" spans="1:37" s="10" customFormat="1" ht="17.25" customHeight="1" thickBot="1" x14ac:dyDescent="0.25">
      <c r="A7" s="88"/>
      <c r="B7" s="96"/>
      <c r="C7" s="304" t="s">
        <v>24</v>
      </c>
      <c r="D7" s="305"/>
      <c r="E7" s="306" t="s">
        <v>3</v>
      </c>
      <c r="F7" s="307"/>
      <c r="G7" s="308" t="s">
        <v>25</v>
      </c>
      <c r="H7" s="99"/>
      <c r="I7" s="164">
        <v>0</v>
      </c>
      <c r="K7" s="256">
        <v>94.207753654014994</v>
      </c>
      <c r="N7" s="224"/>
      <c r="P7" s="174"/>
      <c r="Q7" s="174"/>
      <c r="R7" s="174"/>
      <c r="S7" s="113"/>
      <c r="T7" s="113"/>
      <c r="U7" s="113"/>
      <c r="V7" s="113"/>
      <c r="W7" s="250"/>
      <c r="X7" s="113"/>
      <c r="Y7" s="113"/>
      <c r="Z7" s="88"/>
      <c r="AA7" s="88"/>
      <c r="AB7" s="88"/>
      <c r="AC7" s="88"/>
      <c r="AD7" s="88"/>
      <c r="AE7" s="88"/>
      <c r="AF7" s="88"/>
      <c r="AG7" s="88"/>
      <c r="AH7" s="249"/>
      <c r="AI7" s="249"/>
      <c r="AJ7" s="174"/>
      <c r="AK7" s="174"/>
    </row>
    <row r="8" spans="1:37" s="10" customFormat="1" ht="17.25" customHeight="1" thickBot="1" x14ac:dyDescent="0.25">
      <c r="A8" s="88"/>
      <c r="B8" s="225"/>
      <c r="C8" s="120"/>
      <c r="D8" s="120"/>
      <c r="E8" s="120"/>
      <c r="F8" s="120"/>
      <c r="G8" s="163"/>
      <c r="H8" s="120"/>
      <c r="I8" s="120"/>
      <c r="J8" s="120"/>
      <c r="K8" s="120"/>
      <c r="L8" s="120"/>
      <c r="M8" s="120"/>
      <c r="N8" s="121"/>
      <c r="P8" s="343"/>
      <c r="Q8" s="250"/>
      <c r="R8" s="250"/>
      <c r="S8" s="250"/>
      <c r="T8" s="250"/>
      <c r="U8" s="250"/>
      <c r="V8" s="250"/>
      <c r="W8" s="250"/>
      <c r="X8" s="250"/>
      <c r="Y8" s="250"/>
      <c r="Z8" s="250"/>
      <c r="AA8" s="250"/>
      <c r="AB8" s="250"/>
      <c r="AC8" s="250"/>
      <c r="AD8" s="250"/>
      <c r="AE8" s="250"/>
      <c r="AF8" s="250"/>
      <c r="AG8" s="88"/>
      <c r="AH8" s="249"/>
      <c r="AI8" s="249"/>
      <c r="AJ8" s="174"/>
      <c r="AK8" s="174"/>
    </row>
    <row r="9" spans="1:37" s="10" customFormat="1" ht="17.25" customHeight="1" thickBot="1" x14ac:dyDescent="0.3">
      <c r="A9" s="174"/>
      <c r="B9" s="333" t="s">
        <v>28</v>
      </c>
      <c r="C9" s="329"/>
      <c r="D9" s="329"/>
      <c r="E9" s="329"/>
      <c r="F9" s="329"/>
      <c r="G9" s="329"/>
      <c r="H9" s="329"/>
      <c r="I9" s="329"/>
      <c r="J9" s="329"/>
      <c r="K9" s="329"/>
      <c r="L9" s="329"/>
      <c r="M9" s="329"/>
      <c r="N9" s="334"/>
      <c r="P9" s="356"/>
      <c r="Q9" s="174"/>
      <c r="R9" s="251"/>
      <c r="S9" s="113"/>
      <c r="T9" s="113"/>
      <c r="U9" s="113"/>
      <c r="V9" s="113"/>
      <c r="W9" s="250"/>
      <c r="X9" s="113"/>
      <c r="Y9" s="113"/>
      <c r="Z9" s="88"/>
      <c r="AA9" s="88"/>
      <c r="AB9" s="88"/>
      <c r="AC9" s="88"/>
      <c r="AD9" s="88"/>
      <c r="AE9" s="88"/>
      <c r="AF9" s="88"/>
      <c r="AG9" s="88"/>
      <c r="AH9" s="249"/>
      <c r="AI9" s="249"/>
      <c r="AJ9" s="174"/>
      <c r="AK9" s="174"/>
    </row>
    <row r="10" spans="1:37" ht="16.5" customHeight="1" x14ac:dyDescent="0.2">
      <c r="B10" s="220"/>
      <c r="C10" s="69"/>
      <c r="D10" s="69"/>
      <c r="E10" s="69"/>
      <c r="F10" s="69"/>
      <c r="G10" s="69"/>
      <c r="H10" s="69"/>
      <c r="I10" s="69"/>
      <c r="J10" s="69"/>
      <c r="K10" s="69"/>
      <c r="L10" s="69"/>
      <c r="M10" s="69"/>
      <c r="N10" s="221"/>
      <c r="Q10" s="174"/>
      <c r="R10" s="251"/>
      <c r="S10" s="113"/>
      <c r="T10" s="113"/>
      <c r="U10" s="113"/>
      <c r="V10" s="113"/>
      <c r="W10" s="250"/>
      <c r="X10" s="113"/>
      <c r="Y10" s="113"/>
    </row>
    <row r="11" spans="1:37" s="4" customFormat="1" ht="16.5" customHeight="1" x14ac:dyDescent="0.2">
      <c r="A11" s="67"/>
      <c r="B11" s="177"/>
      <c r="C11" s="110" t="s">
        <v>101</v>
      </c>
      <c r="E11" s="110" t="s">
        <v>102</v>
      </c>
      <c r="G11" s="70" t="s">
        <v>103</v>
      </c>
      <c r="I11" s="110" t="s">
        <v>104</v>
      </c>
      <c r="K11" s="110" t="s">
        <v>105</v>
      </c>
      <c r="M11" s="110" t="s">
        <v>106</v>
      </c>
      <c r="N11" s="226"/>
      <c r="P11" s="343"/>
      <c r="Q11" s="250"/>
      <c r="R11" s="250"/>
      <c r="S11" s="250"/>
      <c r="T11" s="250"/>
      <c r="U11" s="250"/>
      <c r="V11" s="250"/>
      <c r="W11" s="250"/>
      <c r="X11" s="67"/>
      <c r="Y11" s="67"/>
      <c r="Z11" s="67"/>
      <c r="AA11" s="67"/>
      <c r="AB11" s="67"/>
      <c r="AC11" s="67"/>
      <c r="AD11" s="67"/>
      <c r="AE11" s="67"/>
      <c r="AF11" s="88"/>
      <c r="AG11" s="88"/>
      <c r="AH11" s="249"/>
      <c r="AI11" s="249"/>
      <c r="AJ11" s="67"/>
      <c r="AK11" s="67"/>
    </row>
    <row r="12" spans="1:37" s="9" customFormat="1" ht="16.5" customHeight="1" x14ac:dyDescent="0.2">
      <c r="A12" s="175"/>
      <c r="B12" s="177"/>
      <c r="C12" s="115" t="s">
        <v>188</v>
      </c>
      <c r="E12" s="238" t="s">
        <v>189</v>
      </c>
      <c r="G12" s="115" t="s">
        <v>15</v>
      </c>
      <c r="I12" s="95" t="s">
        <v>109</v>
      </c>
      <c r="K12" s="115" t="s">
        <v>194</v>
      </c>
      <c r="M12" s="185">
        <v>63.380335000000002</v>
      </c>
      <c r="N12" s="227"/>
      <c r="P12" s="357"/>
      <c r="Q12" s="174"/>
      <c r="R12" s="251"/>
      <c r="S12" s="113"/>
      <c r="T12" s="113"/>
      <c r="U12" s="88"/>
      <c r="V12" s="88"/>
      <c r="W12" s="88"/>
      <c r="X12" s="175"/>
      <c r="Y12" s="175"/>
      <c r="Z12" s="175"/>
      <c r="AA12" s="175"/>
      <c r="AB12" s="175"/>
      <c r="AC12" s="175"/>
      <c r="AD12" s="175"/>
      <c r="AE12" s="175"/>
      <c r="AF12" s="88"/>
      <c r="AG12" s="88"/>
      <c r="AH12" s="249"/>
      <c r="AI12" s="249"/>
      <c r="AJ12" s="175"/>
      <c r="AK12" s="175"/>
    </row>
    <row r="13" spans="1:37" ht="16.5" customHeight="1" x14ac:dyDescent="0.2">
      <c r="B13" s="177"/>
      <c r="C13" s="70"/>
      <c r="D13" s="70"/>
      <c r="E13" s="70"/>
      <c r="F13" s="70"/>
      <c r="N13" s="178"/>
      <c r="Q13" s="174"/>
      <c r="R13" s="251"/>
      <c r="S13" s="113"/>
      <c r="T13" s="113"/>
      <c r="U13" s="113"/>
      <c r="V13" s="113"/>
      <c r="W13" s="250"/>
      <c r="X13" s="113"/>
      <c r="Y13" s="113"/>
      <c r="AJ13" s="175"/>
    </row>
    <row r="14" spans="1:37" ht="15" customHeight="1" x14ac:dyDescent="0.2">
      <c r="B14" s="228"/>
      <c r="C14" s="110" t="s">
        <v>175</v>
      </c>
      <c r="K14" s="88" t="s">
        <v>112</v>
      </c>
      <c r="M14" s="70" t="s">
        <v>113</v>
      </c>
      <c r="N14" s="178"/>
      <c r="P14" s="343"/>
      <c r="Q14" s="250"/>
      <c r="R14" s="250"/>
      <c r="S14" s="250"/>
      <c r="T14" s="250"/>
      <c r="U14" s="250"/>
      <c r="V14" s="250"/>
      <c r="W14" s="250"/>
      <c r="X14" s="250"/>
      <c r="AJ14" s="175"/>
    </row>
    <row r="15" spans="1:37" ht="15" customHeight="1" x14ac:dyDescent="0.2">
      <c r="B15" s="229"/>
      <c r="C15" s="185">
        <v>1201.2</v>
      </c>
      <c r="K15" s="185" t="s">
        <v>189</v>
      </c>
      <c r="M15" s="185" t="s">
        <v>190</v>
      </c>
      <c r="N15" s="178"/>
      <c r="P15" s="344"/>
      <c r="Q15" s="113"/>
      <c r="R15" s="113"/>
      <c r="S15" s="250"/>
      <c r="T15" s="113"/>
      <c r="U15" s="113"/>
      <c r="AJ15" s="175"/>
    </row>
    <row r="16" spans="1:37" ht="17.25" customHeight="1" thickBot="1" x14ac:dyDescent="0.25">
      <c r="B16" s="195"/>
      <c r="C16" s="180"/>
      <c r="D16" s="180"/>
      <c r="E16" s="180"/>
      <c r="F16" s="180"/>
      <c r="G16" s="180"/>
      <c r="H16" s="180"/>
      <c r="I16" s="180"/>
      <c r="J16" s="180"/>
      <c r="K16" s="180"/>
      <c r="L16" s="180"/>
      <c r="M16" s="180"/>
      <c r="N16" s="181"/>
      <c r="Q16" s="174"/>
      <c r="R16" s="251"/>
      <c r="S16" s="113"/>
      <c r="T16" s="113"/>
      <c r="U16" s="113"/>
      <c r="V16" s="113"/>
      <c r="W16" s="250"/>
      <c r="X16" s="113"/>
      <c r="Y16" s="113"/>
    </row>
    <row r="17" spans="1:25" ht="15.75" customHeight="1" thickBot="1" x14ac:dyDescent="0.3">
      <c r="B17" s="354" t="s">
        <v>115</v>
      </c>
      <c r="C17" s="338"/>
      <c r="D17" s="338"/>
      <c r="E17" s="338"/>
      <c r="F17" s="338"/>
      <c r="G17" s="338"/>
      <c r="H17" s="338"/>
      <c r="I17" s="338"/>
      <c r="J17" s="338"/>
      <c r="K17" s="338"/>
      <c r="L17" s="338"/>
      <c r="M17" s="338"/>
      <c r="N17" s="332"/>
      <c r="P17" s="343"/>
      <c r="Q17" s="250"/>
      <c r="R17" s="250"/>
      <c r="S17" s="250"/>
      <c r="T17" s="113"/>
      <c r="U17" s="113"/>
      <c r="V17" s="113"/>
      <c r="W17" s="250"/>
      <c r="X17" s="113"/>
      <c r="Y17" s="113"/>
    </row>
    <row r="18" spans="1:25" ht="17.25" customHeight="1" thickBot="1" x14ac:dyDescent="0.3">
      <c r="A18" s="3"/>
      <c r="B18" s="355" t="s">
        <v>116</v>
      </c>
      <c r="C18" s="324"/>
      <c r="D18" s="324"/>
      <c r="E18" s="324"/>
      <c r="F18" s="324"/>
      <c r="G18" s="324"/>
      <c r="H18" s="324"/>
      <c r="I18" s="324"/>
      <c r="J18" s="324"/>
      <c r="K18" s="325"/>
      <c r="L18" s="323" t="s">
        <v>117</v>
      </c>
      <c r="M18" s="329"/>
      <c r="N18" s="334"/>
      <c r="P18" s="344"/>
      <c r="Q18" s="174"/>
      <c r="R18" s="251"/>
      <c r="S18" s="113"/>
      <c r="T18" s="113"/>
      <c r="U18" s="113"/>
      <c r="V18" s="113"/>
      <c r="W18" s="250"/>
      <c r="X18" s="113"/>
      <c r="Y18" s="113"/>
    </row>
    <row r="19" spans="1:25" ht="17.25" customHeight="1" thickBot="1" x14ac:dyDescent="0.3">
      <c r="A19" s="3"/>
      <c r="B19" s="355" t="s">
        <v>118</v>
      </c>
      <c r="C19" s="324"/>
      <c r="D19" s="324"/>
      <c r="E19" s="324"/>
      <c r="F19" s="324"/>
      <c r="G19" s="325"/>
      <c r="H19" s="350" t="s">
        <v>95</v>
      </c>
      <c r="I19" s="351"/>
      <c r="J19" s="351"/>
      <c r="K19" s="352"/>
      <c r="L19" s="340"/>
      <c r="M19" s="338"/>
      <c r="N19" s="332"/>
      <c r="Q19" s="174"/>
      <c r="R19" s="251"/>
      <c r="S19" s="113"/>
      <c r="T19" s="113"/>
      <c r="U19" s="113"/>
      <c r="V19" s="113"/>
      <c r="W19" s="250"/>
      <c r="X19" s="113"/>
      <c r="Y19" s="113"/>
    </row>
    <row r="20" spans="1:25" ht="15.75" customHeight="1" thickBot="1" x14ac:dyDescent="0.3">
      <c r="A20" s="3"/>
      <c r="B20" s="235"/>
      <c r="C20" s="70"/>
      <c r="D20" s="70"/>
      <c r="E20" s="70"/>
      <c r="F20" s="70"/>
      <c r="G20" s="178"/>
      <c r="H20" s="234" t="s">
        <v>119</v>
      </c>
      <c r="I20" s="230" t="s">
        <v>120</v>
      </c>
      <c r="J20" s="257" t="s">
        <v>195</v>
      </c>
      <c r="K20" s="231" t="s">
        <v>122</v>
      </c>
      <c r="L20" s="355" t="s">
        <v>123</v>
      </c>
      <c r="M20" s="324"/>
      <c r="N20" s="325"/>
      <c r="P20" s="343"/>
      <c r="Q20" s="250"/>
      <c r="R20" s="250"/>
      <c r="S20" s="250"/>
      <c r="T20" s="250"/>
      <c r="U20" s="113"/>
      <c r="V20" s="113"/>
      <c r="W20" s="250"/>
      <c r="X20" s="113"/>
      <c r="Y20" s="113"/>
    </row>
    <row r="21" spans="1:25" ht="16.5" customHeight="1" x14ac:dyDescent="0.2">
      <c r="A21" s="3"/>
      <c r="B21" s="235"/>
      <c r="C21" s="70"/>
      <c r="D21" s="70"/>
      <c r="E21" s="70" t="s">
        <v>124</v>
      </c>
      <c r="F21" s="70" t="s">
        <v>125</v>
      </c>
      <c r="G21" s="178" t="s">
        <v>126</v>
      </c>
      <c r="H21" s="232">
        <v>1</v>
      </c>
      <c r="I21" s="258">
        <v>1</v>
      </c>
      <c r="J21" s="259">
        <v>76</v>
      </c>
      <c r="K21" s="260">
        <v>2</v>
      </c>
      <c r="L21" s="209"/>
      <c r="M21" s="210"/>
      <c r="N21" s="211"/>
      <c r="P21" s="344"/>
      <c r="Q21" s="174"/>
      <c r="R21" s="251"/>
      <c r="S21" s="113"/>
      <c r="T21" s="113"/>
      <c r="U21" s="113"/>
      <c r="V21" s="113"/>
      <c r="W21" s="250"/>
      <c r="X21" s="113"/>
      <c r="Y21" s="113"/>
    </row>
    <row r="22" spans="1:25" ht="15" customHeight="1" x14ac:dyDescent="0.2">
      <c r="A22" s="3"/>
      <c r="B22" s="235"/>
      <c r="C22" s="113" t="s">
        <v>127</v>
      </c>
      <c r="D22" s="113"/>
      <c r="E22" s="182">
        <f>F22*0.97</f>
        <v>3660.4706626272978</v>
      </c>
      <c r="F22" s="183">
        <f>($C$15/2)*PI()*2</f>
        <v>3773.6810954920597</v>
      </c>
      <c r="G22" s="222">
        <f>F22*1.03</f>
        <v>3886.8915283568217</v>
      </c>
      <c r="H22" s="232"/>
      <c r="I22" s="258"/>
      <c r="J22" s="259"/>
      <c r="K22" s="260"/>
      <c r="L22" s="212" t="s">
        <v>120</v>
      </c>
      <c r="M22" s="176" t="s">
        <v>128</v>
      </c>
      <c r="N22" s="192" t="s">
        <v>122</v>
      </c>
      <c r="P22" s="344"/>
      <c r="Q22" s="250"/>
      <c r="R22" s="250"/>
      <c r="S22" s="250"/>
      <c r="T22" s="250"/>
      <c r="U22" s="113"/>
      <c r="V22" s="113"/>
      <c r="W22" s="250"/>
      <c r="X22" s="113"/>
      <c r="Y22" s="113"/>
    </row>
    <row r="23" spans="1:25" ht="20.25" customHeight="1" x14ac:dyDescent="0.2">
      <c r="A23" s="3"/>
      <c r="B23" s="235"/>
      <c r="C23" s="70"/>
      <c r="D23" s="70"/>
      <c r="E23" s="70"/>
      <c r="F23" s="70"/>
      <c r="G23" s="178"/>
      <c r="H23" s="232"/>
      <c r="I23" s="258"/>
      <c r="J23" s="259"/>
      <c r="K23" s="260"/>
      <c r="L23" s="270">
        <v>0</v>
      </c>
      <c r="M23" s="269">
        <v>0</v>
      </c>
      <c r="N23" s="271">
        <v>0</v>
      </c>
      <c r="P23" s="344"/>
      <c r="Q23" s="174"/>
      <c r="R23" s="251"/>
      <c r="S23" s="113"/>
      <c r="T23" s="113"/>
      <c r="U23" s="113"/>
      <c r="V23" s="113"/>
      <c r="W23" s="250"/>
      <c r="X23" s="113"/>
      <c r="Y23" s="113"/>
    </row>
    <row r="24" spans="1:25" ht="20.25" customHeight="1" x14ac:dyDescent="0.2">
      <c r="A24" s="3"/>
      <c r="B24" s="235"/>
      <c r="C24" s="113" t="s">
        <v>129</v>
      </c>
      <c r="D24" s="113"/>
      <c r="E24" s="242">
        <f>F24*(1-($C$131/100))</f>
        <v>385.17952339999999</v>
      </c>
      <c r="F24" s="263">
        <v>393.04032999999998</v>
      </c>
      <c r="G24" s="243">
        <f>F24*(1+($C$131/100))</f>
        <v>400.90113659999997</v>
      </c>
      <c r="H24" s="232"/>
      <c r="I24" s="258"/>
      <c r="J24" s="259"/>
      <c r="K24" s="260"/>
      <c r="L24" s="270">
        <v>1</v>
      </c>
      <c r="M24" s="269">
        <v>1</v>
      </c>
      <c r="N24" s="271">
        <v>1</v>
      </c>
      <c r="Q24" s="174"/>
      <c r="R24" s="251"/>
      <c r="S24" s="113"/>
      <c r="T24" s="113"/>
      <c r="U24" s="113"/>
      <c r="V24" s="113"/>
      <c r="W24" s="250"/>
      <c r="X24" s="113"/>
      <c r="Y24" s="113"/>
    </row>
    <row r="25" spans="1:25" ht="20.25" customHeight="1" x14ac:dyDescent="0.2">
      <c r="A25" s="3"/>
      <c r="B25" s="235"/>
      <c r="C25" s="70"/>
      <c r="D25" s="70"/>
      <c r="E25" s="70"/>
      <c r="F25" s="113"/>
      <c r="G25" s="178"/>
      <c r="H25" s="232"/>
      <c r="I25" s="258"/>
      <c r="J25" s="259"/>
      <c r="K25" s="260"/>
      <c r="L25" s="270">
        <v>1</v>
      </c>
      <c r="M25" s="269">
        <v>2</v>
      </c>
      <c r="N25" s="271">
        <v>1</v>
      </c>
      <c r="P25" s="343"/>
      <c r="Q25" s="250"/>
      <c r="R25" s="250"/>
      <c r="S25" s="250"/>
      <c r="T25" s="250"/>
      <c r="U25" s="250"/>
      <c r="V25" s="113"/>
      <c r="W25" s="250"/>
      <c r="X25" s="113"/>
      <c r="Y25" s="113"/>
    </row>
    <row r="26" spans="1:25" ht="20.25" customHeight="1" x14ac:dyDescent="0.2">
      <c r="A26" s="3"/>
      <c r="B26" s="235"/>
      <c r="C26" s="113" t="s">
        <v>130</v>
      </c>
      <c r="D26" s="113"/>
      <c r="E26" s="242">
        <f>F26*(1-($C$131/100))</f>
        <v>4615.6120458000005</v>
      </c>
      <c r="F26" s="263">
        <v>4709.8082100000001</v>
      </c>
      <c r="G26" s="243">
        <f>F26*(1+($C$131/100))</f>
        <v>4804.0043741999998</v>
      </c>
      <c r="H26" s="265"/>
      <c r="I26" s="258"/>
      <c r="J26" s="259"/>
      <c r="K26" s="260"/>
      <c r="L26" s="270">
        <v>1</v>
      </c>
      <c r="M26" s="269">
        <v>3</v>
      </c>
      <c r="N26" s="271">
        <v>1</v>
      </c>
      <c r="P26" s="344"/>
      <c r="Q26" s="174"/>
      <c r="R26" s="251"/>
      <c r="S26" s="113"/>
      <c r="T26" s="113"/>
      <c r="U26" s="113"/>
      <c r="V26" s="113"/>
      <c r="W26" s="250"/>
      <c r="X26" s="113"/>
      <c r="Y26" s="113"/>
    </row>
    <row r="27" spans="1:25" ht="20.25" customHeight="1" x14ac:dyDescent="0.2">
      <c r="A27" s="3"/>
      <c r="B27" s="235"/>
      <c r="H27" s="265"/>
      <c r="I27" s="258"/>
      <c r="J27" s="259"/>
      <c r="K27" s="260"/>
      <c r="L27" s="270">
        <v>1</v>
      </c>
      <c r="M27" s="269">
        <v>4</v>
      </c>
      <c r="N27" s="271">
        <v>0</v>
      </c>
      <c r="Q27" s="174"/>
      <c r="R27" s="251"/>
      <c r="S27" s="113"/>
      <c r="T27" s="113"/>
      <c r="U27" s="113"/>
      <c r="V27" s="113"/>
      <c r="W27" s="250"/>
      <c r="X27" s="113"/>
      <c r="Y27" s="113"/>
    </row>
    <row r="28" spans="1:25" ht="21" customHeight="1" thickBot="1" x14ac:dyDescent="0.25">
      <c r="A28" s="3"/>
      <c r="B28" s="236"/>
      <c r="C28" s="180"/>
      <c r="D28" s="180"/>
      <c r="E28" s="196"/>
      <c r="F28" s="196"/>
      <c r="G28" s="223"/>
      <c r="H28" s="232"/>
      <c r="I28" s="258"/>
      <c r="J28" s="259"/>
      <c r="K28" s="260"/>
      <c r="L28" s="270">
        <v>0</v>
      </c>
      <c r="M28" s="269">
        <v>5</v>
      </c>
      <c r="N28" s="271">
        <v>1</v>
      </c>
      <c r="P28" s="343"/>
      <c r="Q28" s="250"/>
      <c r="R28" s="250"/>
      <c r="S28" s="250"/>
      <c r="T28" s="250"/>
      <c r="U28" s="113"/>
      <c r="V28" s="113"/>
      <c r="W28" s="250"/>
      <c r="X28" s="113"/>
      <c r="Y28" s="113"/>
    </row>
    <row r="29" spans="1:25" ht="15.75" customHeight="1" thickBot="1" x14ac:dyDescent="0.3">
      <c r="A29" s="3"/>
      <c r="B29" s="355" t="s">
        <v>131</v>
      </c>
      <c r="C29" s="324"/>
      <c r="D29" s="324"/>
      <c r="E29" s="324"/>
      <c r="F29" s="324"/>
      <c r="G29" s="324"/>
      <c r="H29" s="324"/>
      <c r="I29" s="324"/>
      <c r="J29" s="324"/>
      <c r="K29" s="325"/>
      <c r="L29" s="270"/>
      <c r="M29" s="269"/>
      <c r="N29" s="271"/>
      <c r="P29" s="344"/>
      <c r="Q29" s="174"/>
      <c r="R29" s="251"/>
      <c r="S29" s="113"/>
      <c r="T29" s="113"/>
      <c r="U29" s="113"/>
      <c r="V29" s="113"/>
      <c r="W29" s="250"/>
      <c r="X29" s="113"/>
      <c r="Y29" s="113"/>
    </row>
    <row r="30" spans="1:25" ht="15.75" customHeight="1" thickBot="1" x14ac:dyDescent="0.3">
      <c r="A30" s="3"/>
      <c r="B30" s="355" t="s">
        <v>118</v>
      </c>
      <c r="C30" s="324"/>
      <c r="D30" s="324"/>
      <c r="E30" s="324"/>
      <c r="F30" s="324"/>
      <c r="G30" s="325"/>
      <c r="H30" s="350" t="s">
        <v>95</v>
      </c>
      <c r="I30" s="351"/>
      <c r="J30" s="351"/>
      <c r="K30" s="352"/>
      <c r="L30" s="270"/>
      <c r="M30" s="269"/>
      <c r="N30" s="271"/>
      <c r="Q30" s="174"/>
      <c r="R30" s="251"/>
      <c r="S30" s="113"/>
      <c r="T30" s="113"/>
      <c r="U30" s="113"/>
      <c r="V30" s="113"/>
      <c r="W30" s="250"/>
      <c r="X30" s="113"/>
      <c r="Y30" s="113"/>
    </row>
    <row r="31" spans="1:25" ht="21" customHeight="1" thickBot="1" x14ac:dyDescent="0.25">
      <c r="A31" s="3"/>
      <c r="B31" s="237"/>
      <c r="C31" s="69"/>
      <c r="D31" s="69"/>
      <c r="E31" s="69"/>
      <c r="F31" s="69"/>
      <c r="G31" s="221"/>
      <c r="H31" s="234" t="s">
        <v>119</v>
      </c>
      <c r="I31" s="230" t="s">
        <v>120</v>
      </c>
      <c r="J31" s="257" t="s">
        <v>196</v>
      </c>
      <c r="K31" s="231" t="s">
        <v>122</v>
      </c>
      <c r="L31" s="270"/>
      <c r="M31" s="269"/>
      <c r="N31" s="271"/>
      <c r="P31" s="343"/>
      <c r="Q31" s="250"/>
      <c r="R31" s="250"/>
    </row>
    <row r="32" spans="1:25" ht="20.25" customHeight="1" x14ac:dyDescent="0.2">
      <c r="A32" s="3"/>
      <c r="B32" s="235"/>
      <c r="C32" s="70"/>
      <c r="D32" s="70"/>
      <c r="E32" s="70" t="s">
        <v>124</v>
      </c>
      <c r="F32" s="70" t="s">
        <v>125</v>
      </c>
      <c r="G32" s="178" t="s">
        <v>126</v>
      </c>
      <c r="H32" s="232">
        <v>1</v>
      </c>
      <c r="I32" s="258">
        <v>2</v>
      </c>
      <c r="J32" s="259">
        <v>76</v>
      </c>
      <c r="K32" s="258">
        <v>5</v>
      </c>
      <c r="L32" s="270"/>
      <c r="M32" s="269"/>
      <c r="N32" s="271"/>
      <c r="P32" s="344"/>
      <c r="Q32" s="174"/>
      <c r="R32" s="251"/>
      <c r="S32" s="113"/>
      <c r="T32" s="113"/>
      <c r="U32" s="113"/>
      <c r="V32" s="113"/>
      <c r="W32" s="250"/>
      <c r="X32" s="113"/>
      <c r="Y32" s="113"/>
    </row>
    <row r="33" spans="1:28" ht="20.25" customHeight="1" x14ac:dyDescent="0.2">
      <c r="A33" s="3"/>
      <c r="B33" s="235"/>
      <c r="C33" s="113"/>
      <c r="D33" s="113"/>
      <c r="E33" s="182"/>
      <c r="F33" s="183"/>
      <c r="G33" s="222"/>
      <c r="H33" s="232"/>
      <c r="I33" s="258"/>
      <c r="J33" s="259"/>
      <c r="K33" s="258"/>
      <c r="L33" s="270"/>
      <c r="M33" s="269"/>
      <c r="N33" s="271"/>
      <c r="Q33" s="174"/>
      <c r="R33" s="251"/>
      <c r="S33" s="113"/>
      <c r="T33" s="113"/>
      <c r="U33" s="113"/>
      <c r="V33" s="113"/>
      <c r="W33" s="250"/>
      <c r="X33" s="113"/>
      <c r="Y33" s="113"/>
    </row>
    <row r="34" spans="1:28" ht="20.25" customHeight="1" x14ac:dyDescent="0.2">
      <c r="A34" s="3"/>
      <c r="B34" s="235"/>
      <c r="C34" s="70"/>
      <c r="D34" s="70"/>
      <c r="E34" s="70"/>
      <c r="F34" s="70"/>
      <c r="G34" s="178"/>
      <c r="H34" s="232"/>
      <c r="I34" s="258"/>
      <c r="J34" s="259"/>
      <c r="K34" s="258"/>
      <c r="L34" s="270"/>
      <c r="M34" s="269"/>
      <c r="N34" s="271"/>
      <c r="P34" s="343"/>
      <c r="Q34" s="250"/>
      <c r="R34" s="250"/>
      <c r="S34" s="250"/>
      <c r="T34" s="250"/>
      <c r="U34" s="250"/>
      <c r="V34" s="250"/>
      <c r="W34" s="250"/>
      <c r="X34" s="250"/>
      <c r="Y34" s="113"/>
    </row>
    <row r="35" spans="1:28" ht="16.5" customHeight="1" x14ac:dyDescent="0.2">
      <c r="A35" s="3"/>
      <c r="B35" s="235"/>
      <c r="C35" s="113" t="str">
        <f>C24</f>
        <v>Altura da camada</v>
      </c>
      <c r="D35" s="113"/>
      <c r="E35" s="242">
        <f>F35*(1-($C$131/100))</f>
        <v>386.02053000000001</v>
      </c>
      <c r="F35" s="263">
        <v>393.89850000000001</v>
      </c>
      <c r="G35" s="243">
        <f>F35*(1+($C$131/100))</f>
        <v>401.77647000000002</v>
      </c>
      <c r="H35" s="232"/>
      <c r="I35" s="258"/>
      <c r="J35" s="259"/>
      <c r="K35" s="258"/>
      <c r="L35" s="239"/>
      <c r="M35" s="176"/>
      <c r="N35" s="240"/>
      <c r="P35" s="344"/>
      <c r="Q35" s="174"/>
      <c r="R35" s="251"/>
      <c r="S35" s="113"/>
      <c r="T35" s="113"/>
      <c r="U35" s="113"/>
      <c r="V35" s="113"/>
      <c r="W35" s="250"/>
      <c r="X35" s="113"/>
      <c r="Y35" s="113"/>
    </row>
    <row r="36" spans="1:28" ht="15" customHeight="1" x14ac:dyDescent="0.2">
      <c r="A36" s="3"/>
      <c r="B36" s="235"/>
      <c r="C36" s="70"/>
      <c r="D36" s="70"/>
      <c r="E36" s="70"/>
      <c r="F36" s="113"/>
      <c r="G36" s="178"/>
      <c r="H36" s="232"/>
      <c r="I36" s="258"/>
      <c r="J36" s="259"/>
      <c r="K36" s="258"/>
      <c r="L36" s="213"/>
      <c r="M36" s="162"/>
      <c r="N36" s="190"/>
      <c r="P36" s="344"/>
      <c r="Q36" s="250"/>
      <c r="R36" s="250"/>
      <c r="S36" s="250"/>
      <c r="T36" s="250"/>
      <c r="U36" s="250"/>
      <c r="V36" s="250"/>
      <c r="W36" s="250"/>
      <c r="X36" s="250"/>
      <c r="Y36" s="250"/>
      <c r="Z36" s="250"/>
      <c r="AA36" s="250"/>
      <c r="AB36" s="250"/>
    </row>
    <row r="37" spans="1:28" ht="16.5" customHeight="1" x14ac:dyDescent="0.2">
      <c r="A37" s="3"/>
      <c r="B37" s="235"/>
      <c r="C37" s="113" t="str">
        <f>C26</f>
        <v>Perimetro</v>
      </c>
      <c r="D37" s="113"/>
      <c r="E37" s="242">
        <f>F37*(1-($C$131/100))</f>
        <v>4643.0694506</v>
      </c>
      <c r="F37" s="263">
        <v>4737.8259699999999</v>
      </c>
      <c r="G37" s="243">
        <f>F37*(1+($C$131/100))</f>
        <v>4832.5824893999998</v>
      </c>
      <c r="H37" s="232"/>
      <c r="I37" s="258"/>
      <c r="J37" s="259"/>
      <c r="K37" s="258"/>
      <c r="L37" s="191"/>
      <c r="M37" s="162"/>
      <c r="N37" s="179"/>
      <c r="P37" s="344"/>
      <c r="Q37" s="174"/>
      <c r="R37" s="251"/>
      <c r="S37" s="113"/>
      <c r="T37" s="113"/>
      <c r="U37" s="113"/>
      <c r="V37" s="113"/>
      <c r="W37" s="250"/>
      <c r="X37" s="113"/>
      <c r="Y37" s="113"/>
    </row>
    <row r="38" spans="1:28" ht="17.25" customHeight="1" thickBot="1" x14ac:dyDescent="0.25">
      <c r="A38" s="3"/>
      <c r="B38" s="235"/>
      <c r="H38" s="265"/>
      <c r="I38" s="258"/>
      <c r="J38" s="259"/>
      <c r="K38" s="258"/>
      <c r="L38" s="214"/>
      <c r="M38" s="163"/>
      <c r="N38" s="215"/>
      <c r="Q38" s="174"/>
      <c r="R38" s="251"/>
      <c r="S38" s="113"/>
      <c r="T38" s="113"/>
      <c r="U38" s="113"/>
      <c r="V38" s="113"/>
      <c r="W38" s="250"/>
      <c r="X38" s="113"/>
      <c r="Y38" s="113"/>
    </row>
    <row r="39" spans="1:28" ht="15.75" customHeight="1" thickBot="1" x14ac:dyDescent="0.25">
      <c r="A39" s="3"/>
      <c r="B39" s="236"/>
      <c r="C39" s="180"/>
      <c r="D39" s="180"/>
      <c r="E39" s="196"/>
      <c r="F39" s="196"/>
      <c r="G39" s="223"/>
      <c r="H39" s="232"/>
      <c r="I39" s="258"/>
      <c r="J39" s="259"/>
      <c r="K39" s="258"/>
      <c r="L39" s="216"/>
      <c r="M39" s="217"/>
      <c r="N39" s="218"/>
      <c r="P39" s="343"/>
      <c r="Q39" s="250"/>
      <c r="R39" s="250"/>
      <c r="S39" s="113"/>
      <c r="T39" s="113"/>
      <c r="U39" s="113"/>
      <c r="V39" s="113"/>
      <c r="W39" s="250"/>
      <c r="X39" s="113"/>
      <c r="Y39" s="113"/>
    </row>
    <row r="40" spans="1:28" ht="15.75" customHeight="1" thickBot="1" x14ac:dyDescent="0.3">
      <c r="A40" s="3"/>
      <c r="B40" s="355" t="s">
        <v>133</v>
      </c>
      <c r="C40" s="324"/>
      <c r="D40" s="324"/>
      <c r="E40" s="324"/>
      <c r="F40" s="324"/>
      <c r="G40" s="324"/>
      <c r="H40" s="324"/>
      <c r="I40" s="324"/>
      <c r="J40" s="324"/>
      <c r="K40" s="325"/>
      <c r="L40" s="96" t="s">
        <v>9</v>
      </c>
      <c r="M40" s="184"/>
      <c r="N40" s="193"/>
      <c r="P40" s="344"/>
      <c r="Q40" s="174"/>
      <c r="R40" s="251"/>
      <c r="S40" s="113"/>
      <c r="T40" s="113"/>
      <c r="U40" s="113"/>
      <c r="V40" s="113"/>
      <c r="W40" s="250"/>
      <c r="X40" s="113"/>
      <c r="Y40" s="113"/>
    </row>
    <row r="41" spans="1:28" ht="15.75" customHeight="1" thickBot="1" x14ac:dyDescent="0.3">
      <c r="A41" s="3"/>
      <c r="B41" s="355" t="s">
        <v>118</v>
      </c>
      <c r="C41" s="324"/>
      <c r="D41" s="324"/>
      <c r="E41" s="324"/>
      <c r="F41" s="324"/>
      <c r="G41" s="325"/>
      <c r="H41" s="350" t="s">
        <v>95</v>
      </c>
      <c r="I41" s="351"/>
      <c r="J41" s="351"/>
      <c r="K41" s="352"/>
      <c r="L41" s="191"/>
      <c r="M41" s="113"/>
      <c r="N41" s="179"/>
      <c r="Q41" s="174"/>
      <c r="R41" s="251"/>
      <c r="S41" s="113"/>
      <c r="T41" s="113"/>
      <c r="U41" s="113"/>
      <c r="V41" s="113"/>
      <c r="W41" s="250"/>
      <c r="X41" s="113"/>
      <c r="Y41" s="113"/>
    </row>
    <row r="42" spans="1:28" ht="15.75" customHeight="1" thickBot="1" x14ac:dyDescent="0.3">
      <c r="A42" s="3"/>
      <c r="B42" s="237"/>
      <c r="C42" s="69"/>
      <c r="D42" s="69"/>
      <c r="E42" s="69"/>
      <c r="F42" s="69"/>
      <c r="G42" s="221"/>
      <c r="H42" s="234" t="s">
        <v>119</v>
      </c>
      <c r="I42" s="230" t="s">
        <v>120</v>
      </c>
      <c r="J42" s="257" t="s">
        <v>197</v>
      </c>
      <c r="K42" s="231" t="s">
        <v>122</v>
      </c>
      <c r="L42" s="355" t="s">
        <v>89</v>
      </c>
      <c r="M42" s="324"/>
      <c r="N42" s="325"/>
      <c r="P42" s="343"/>
      <c r="Q42" s="250"/>
      <c r="R42" s="250"/>
      <c r="S42" s="250"/>
      <c r="T42" s="250"/>
      <c r="U42" s="250"/>
      <c r="V42" s="250"/>
      <c r="W42" s="250"/>
      <c r="X42" s="113"/>
      <c r="Y42" s="113"/>
    </row>
    <row r="43" spans="1:28" ht="16.5" customHeight="1" x14ac:dyDescent="0.2">
      <c r="A43" s="3"/>
      <c r="B43" s="235"/>
      <c r="C43" s="70"/>
      <c r="D43" s="70"/>
      <c r="E43" s="70" t="s">
        <v>124</v>
      </c>
      <c r="F43" s="70" t="s">
        <v>125</v>
      </c>
      <c r="G43" s="178" t="s">
        <v>126</v>
      </c>
      <c r="H43" s="232">
        <v>1</v>
      </c>
      <c r="I43" s="258">
        <v>3</v>
      </c>
      <c r="J43" s="259">
        <v>77</v>
      </c>
      <c r="K43" s="258">
        <v>3</v>
      </c>
      <c r="L43" s="213"/>
      <c r="M43" s="162"/>
      <c r="N43" s="190"/>
      <c r="P43" s="344"/>
      <c r="Q43" s="174"/>
      <c r="R43" s="251"/>
      <c r="S43" s="113"/>
      <c r="T43" s="113"/>
      <c r="U43" s="113"/>
      <c r="V43" s="113"/>
      <c r="W43" s="250"/>
      <c r="X43" s="113"/>
      <c r="Y43" s="113"/>
    </row>
    <row r="44" spans="1:28" ht="15" customHeight="1" x14ac:dyDescent="0.2">
      <c r="A44" s="3"/>
      <c r="B44" s="235"/>
      <c r="C44" s="113"/>
      <c r="D44" s="113"/>
      <c r="E44" s="182"/>
      <c r="F44" s="183"/>
      <c r="G44" s="222"/>
      <c r="H44" s="232"/>
      <c r="I44" s="258"/>
      <c r="J44" s="259"/>
      <c r="K44" s="258"/>
      <c r="L44" s="219"/>
      <c r="M44" s="186"/>
      <c r="N44" s="194"/>
      <c r="T44" s="113"/>
      <c r="U44" s="113"/>
      <c r="V44" s="113"/>
      <c r="W44" s="250"/>
      <c r="X44" s="113"/>
      <c r="Y44" s="113"/>
    </row>
    <row r="45" spans="1:28" ht="15" customHeight="1" x14ac:dyDescent="0.2">
      <c r="A45" s="3"/>
      <c r="B45" s="235"/>
      <c r="C45" s="70"/>
      <c r="D45" s="70"/>
      <c r="E45" s="70"/>
      <c r="F45" s="70"/>
      <c r="G45" s="178"/>
      <c r="H45" s="232"/>
      <c r="I45" s="258"/>
      <c r="J45" s="259"/>
      <c r="K45" s="258"/>
      <c r="L45" s="213"/>
      <c r="M45" s="162"/>
      <c r="N45" s="190"/>
      <c r="P45" s="343"/>
      <c r="Q45" s="250"/>
      <c r="R45" s="250"/>
      <c r="S45" s="250"/>
      <c r="T45" s="113"/>
      <c r="U45" s="113"/>
      <c r="V45" s="113"/>
      <c r="W45" s="250"/>
      <c r="X45" s="113"/>
      <c r="Y45" s="113"/>
    </row>
    <row r="46" spans="1:28" ht="16.5" customHeight="1" x14ac:dyDescent="0.2">
      <c r="A46" s="3"/>
      <c r="B46" s="235"/>
      <c r="C46" s="113" t="str">
        <f>C35</f>
        <v>Altura da camada</v>
      </c>
      <c r="D46" s="113"/>
      <c r="E46" s="242">
        <f>F46*(1-($C$131/100))</f>
        <v>388.54354000000001</v>
      </c>
      <c r="F46" s="263">
        <v>396.47300000000001</v>
      </c>
      <c r="G46" s="243">
        <f>F46*(1+($C$131/100))</f>
        <v>404.40246000000002</v>
      </c>
      <c r="H46" s="232"/>
      <c r="I46" s="258"/>
      <c r="J46" s="259"/>
      <c r="K46" s="258"/>
      <c r="L46" s="219"/>
      <c r="M46" s="186"/>
      <c r="N46" s="194"/>
      <c r="P46" s="344"/>
      <c r="Q46" s="174"/>
      <c r="R46" s="251"/>
      <c r="S46" s="113"/>
      <c r="T46" s="113"/>
      <c r="U46" s="113"/>
      <c r="V46" s="113"/>
      <c r="W46" s="250"/>
      <c r="X46" s="113"/>
      <c r="Y46" s="113"/>
    </row>
    <row r="47" spans="1:28" ht="16.5" customHeight="1" x14ac:dyDescent="0.2">
      <c r="A47" s="3"/>
      <c r="B47" s="235"/>
      <c r="C47" s="70"/>
      <c r="D47" s="70"/>
      <c r="E47" s="70"/>
      <c r="F47" s="113"/>
      <c r="G47" s="178"/>
      <c r="H47" s="232"/>
      <c r="I47" s="258"/>
      <c r="J47" s="259"/>
      <c r="K47" s="258"/>
      <c r="L47" s="213"/>
      <c r="M47" s="162"/>
      <c r="N47" s="190"/>
      <c r="Q47" s="174"/>
      <c r="R47" s="251"/>
      <c r="S47" s="113"/>
      <c r="T47" s="113"/>
      <c r="U47" s="113"/>
      <c r="V47" s="113"/>
      <c r="W47" s="250"/>
      <c r="X47" s="113"/>
      <c r="Y47" s="113"/>
    </row>
    <row r="48" spans="1:28" ht="15" customHeight="1" x14ac:dyDescent="0.2">
      <c r="A48" s="3"/>
      <c r="B48" s="235"/>
      <c r="C48" s="113" t="str">
        <f>C37</f>
        <v>Perimetro</v>
      </c>
      <c r="D48" s="113"/>
      <c r="E48" s="242">
        <f>F48*(1-($C$131/100))</f>
        <v>4670.5268553999995</v>
      </c>
      <c r="F48" s="263">
        <v>4765.8437299999996</v>
      </c>
      <c r="G48" s="243">
        <f>F48*(1+($C$131/100))</f>
        <v>4861.1606045999997</v>
      </c>
      <c r="H48" s="232"/>
      <c r="I48" s="258"/>
      <c r="J48" s="259"/>
      <c r="K48" s="258"/>
      <c r="L48" s="219"/>
      <c r="M48" s="186"/>
      <c r="N48" s="194"/>
      <c r="P48" s="343"/>
      <c r="Q48" s="252"/>
      <c r="R48" s="252"/>
      <c r="S48" s="252"/>
      <c r="T48" s="113"/>
      <c r="U48" s="113"/>
      <c r="V48" s="113"/>
      <c r="W48" s="250"/>
      <c r="X48" s="113"/>
      <c r="Y48" s="113"/>
    </row>
    <row r="49" spans="1:25" ht="15" customHeight="1" x14ac:dyDescent="0.2">
      <c r="A49" s="3"/>
      <c r="B49" s="235"/>
      <c r="H49" s="265"/>
      <c r="I49" s="258"/>
      <c r="J49" s="259"/>
      <c r="K49" s="258"/>
      <c r="L49" s="213"/>
      <c r="M49" s="162"/>
      <c r="N49" s="190"/>
      <c r="P49" s="344"/>
      <c r="Q49" s="252"/>
      <c r="R49" s="252"/>
      <c r="S49" s="252"/>
      <c r="T49" s="113"/>
      <c r="U49" s="113"/>
      <c r="V49" s="113"/>
      <c r="W49" s="250"/>
      <c r="X49" s="113"/>
      <c r="Y49" s="113"/>
    </row>
    <row r="50" spans="1:25" ht="15.75" customHeight="1" thickBot="1" x14ac:dyDescent="0.25">
      <c r="A50" s="3"/>
      <c r="B50" s="236"/>
      <c r="C50" s="180"/>
      <c r="D50" s="180"/>
      <c r="E50" s="196"/>
      <c r="F50" s="196"/>
      <c r="G50" s="223"/>
      <c r="H50" s="232"/>
      <c r="I50" s="258"/>
      <c r="J50" s="259"/>
      <c r="K50" s="258"/>
      <c r="L50" s="219"/>
      <c r="M50" s="186"/>
      <c r="N50" s="194"/>
      <c r="P50" s="344"/>
      <c r="Q50" s="252"/>
      <c r="R50" s="113"/>
      <c r="S50" s="252"/>
      <c r="T50" s="113"/>
      <c r="U50" s="113"/>
      <c r="V50" s="113"/>
      <c r="W50" s="250"/>
      <c r="X50" s="113"/>
      <c r="Y50" s="113"/>
    </row>
    <row r="51" spans="1:25" ht="15.75" customHeight="1" thickBot="1" x14ac:dyDescent="0.3">
      <c r="A51" s="3"/>
      <c r="B51" s="355" t="s">
        <v>135</v>
      </c>
      <c r="C51" s="324"/>
      <c r="D51" s="324"/>
      <c r="E51" s="324"/>
      <c r="F51" s="324"/>
      <c r="G51" s="324"/>
      <c r="H51" s="324"/>
      <c r="I51" s="324"/>
      <c r="J51" s="324"/>
      <c r="K51" s="325"/>
      <c r="L51" s="213"/>
      <c r="M51" s="162"/>
      <c r="N51" s="190"/>
      <c r="P51" s="344"/>
      <c r="Q51" s="252"/>
      <c r="R51" s="252"/>
      <c r="S51" s="252"/>
      <c r="T51" s="113"/>
      <c r="U51" s="113"/>
      <c r="V51" s="113"/>
      <c r="W51" s="250"/>
      <c r="X51" s="113"/>
      <c r="Y51" s="113"/>
    </row>
    <row r="52" spans="1:25" ht="15.75" customHeight="1" thickBot="1" x14ac:dyDescent="0.3">
      <c r="A52" s="3"/>
      <c r="B52" s="355" t="s">
        <v>118</v>
      </c>
      <c r="C52" s="324"/>
      <c r="D52" s="324"/>
      <c r="E52" s="324"/>
      <c r="F52" s="324"/>
      <c r="G52" s="325"/>
      <c r="H52" s="350" t="s">
        <v>95</v>
      </c>
      <c r="I52" s="351"/>
      <c r="J52" s="351"/>
      <c r="K52" s="352"/>
      <c r="L52" s="219"/>
      <c r="M52" s="186"/>
      <c r="N52" s="194"/>
      <c r="P52" s="344"/>
      <c r="Q52" s="113"/>
      <c r="R52" s="113"/>
      <c r="S52" s="113"/>
      <c r="T52" s="113"/>
      <c r="U52" s="113"/>
      <c r="V52" s="113"/>
      <c r="W52" s="250"/>
      <c r="X52" s="113"/>
      <c r="Y52" s="113"/>
    </row>
    <row r="53" spans="1:25" ht="15.75" customHeight="1" thickBot="1" x14ac:dyDescent="0.25">
      <c r="A53" s="3"/>
      <c r="B53" s="237"/>
      <c r="C53" s="69"/>
      <c r="D53" s="69"/>
      <c r="E53" s="69"/>
      <c r="F53" s="69"/>
      <c r="G53" s="221"/>
      <c r="H53" s="234" t="s">
        <v>119</v>
      </c>
      <c r="I53" s="230" t="s">
        <v>120</v>
      </c>
      <c r="J53" s="257" t="s">
        <v>198</v>
      </c>
      <c r="K53" s="231" t="s">
        <v>122</v>
      </c>
      <c r="L53" s="213"/>
      <c r="M53" s="162"/>
      <c r="N53" s="190"/>
      <c r="P53" s="344"/>
      <c r="Q53" s="252"/>
      <c r="R53" s="252"/>
      <c r="S53" s="252"/>
      <c r="T53" s="113"/>
      <c r="U53" s="113"/>
      <c r="V53" s="113"/>
      <c r="W53" s="250"/>
      <c r="X53" s="113"/>
      <c r="Y53" s="113"/>
    </row>
    <row r="54" spans="1:25" ht="15" customHeight="1" x14ac:dyDescent="0.2">
      <c r="A54" s="3"/>
      <c r="B54" s="235"/>
      <c r="C54" s="70"/>
      <c r="D54" s="70"/>
      <c r="E54" s="70" t="s">
        <v>124</v>
      </c>
      <c r="F54" s="70" t="s">
        <v>125</v>
      </c>
      <c r="G54" s="178" t="s">
        <v>126</v>
      </c>
      <c r="H54" s="232">
        <v>1</v>
      </c>
      <c r="I54" s="258">
        <v>4</v>
      </c>
      <c r="J54" s="259">
        <v>77</v>
      </c>
      <c r="K54" s="258">
        <v>1</v>
      </c>
      <c r="L54" s="219"/>
      <c r="M54" s="186"/>
      <c r="N54" s="194"/>
      <c r="Q54" s="252"/>
      <c r="R54" s="252"/>
      <c r="S54" s="252"/>
      <c r="T54" s="113"/>
      <c r="U54" s="113"/>
      <c r="V54" s="113"/>
      <c r="W54" s="250"/>
      <c r="X54" s="113"/>
      <c r="Y54" s="113"/>
    </row>
    <row r="55" spans="1:25" ht="15" customHeight="1" x14ac:dyDescent="0.2">
      <c r="A55" s="3"/>
      <c r="B55" s="235"/>
      <c r="C55" s="113"/>
      <c r="D55" s="113"/>
      <c r="E55" s="182"/>
      <c r="F55" s="183"/>
      <c r="G55" s="222"/>
      <c r="H55" s="232"/>
      <c r="I55" s="258"/>
      <c r="J55" s="259"/>
      <c r="K55" s="258"/>
      <c r="L55" s="213"/>
      <c r="M55" s="162"/>
      <c r="N55" s="190"/>
      <c r="P55" s="343"/>
      <c r="Q55" s="113"/>
      <c r="R55" s="252"/>
      <c r="S55" s="114"/>
      <c r="T55" s="109"/>
      <c r="U55" s="109"/>
      <c r="V55" s="109"/>
      <c r="W55" s="250"/>
      <c r="X55" s="113"/>
      <c r="Y55" s="113"/>
    </row>
    <row r="56" spans="1:25" ht="15" customHeight="1" x14ac:dyDescent="0.2">
      <c r="A56" s="3"/>
      <c r="B56" s="235"/>
      <c r="C56" s="70"/>
      <c r="D56" s="70"/>
      <c r="E56" s="70"/>
      <c r="F56" s="70"/>
      <c r="G56" s="178"/>
      <c r="H56" s="232"/>
      <c r="I56" s="258"/>
      <c r="J56" s="259"/>
      <c r="K56" s="258"/>
      <c r="L56" s="219"/>
      <c r="M56" s="186"/>
      <c r="N56" s="194"/>
      <c r="P56" s="344"/>
      <c r="Q56" s="252"/>
      <c r="R56" s="252"/>
      <c r="S56" s="252"/>
      <c r="T56" s="113"/>
      <c r="U56" s="113"/>
      <c r="V56" s="113"/>
      <c r="W56" s="250"/>
      <c r="X56" s="113"/>
      <c r="Y56" s="113"/>
    </row>
    <row r="57" spans="1:25" ht="15" customHeight="1" x14ac:dyDescent="0.2">
      <c r="A57" s="3"/>
      <c r="B57" s="235"/>
      <c r="C57" s="113" t="str">
        <f>C46</f>
        <v>Altura da camada</v>
      </c>
      <c r="D57" s="113"/>
      <c r="E57" s="242">
        <f>F57*(1-($C$131/100))</f>
        <v>391.06655000000001</v>
      </c>
      <c r="F57" s="263">
        <v>399.04750000000001</v>
      </c>
      <c r="G57" s="243">
        <f>F57*(1+($C$131/100))</f>
        <v>407.02845000000002</v>
      </c>
      <c r="H57" s="232"/>
      <c r="I57" s="258"/>
      <c r="J57" s="259"/>
      <c r="K57" s="258"/>
      <c r="L57" s="213"/>
      <c r="M57" s="162"/>
      <c r="N57" s="190"/>
      <c r="Q57" s="252"/>
      <c r="R57" s="252"/>
      <c r="S57" s="252"/>
      <c r="T57" s="113"/>
      <c r="U57" s="113"/>
      <c r="V57" s="113"/>
      <c r="W57" s="250"/>
      <c r="X57" s="113"/>
      <c r="Y57" s="113"/>
    </row>
    <row r="58" spans="1:25" ht="15" customHeight="1" x14ac:dyDescent="0.2">
      <c r="A58" s="3"/>
      <c r="B58" s="235"/>
      <c r="C58" s="70"/>
      <c r="D58" s="70"/>
      <c r="E58" s="70"/>
      <c r="F58" s="113"/>
      <c r="G58" s="178"/>
      <c r="H58" s="232"/>
      <c r="I58" s="258"/>
      <c r="J58" s="259"/>
      <c r="K58" s="258"/>
      <c r="L58" s="219"/>
      <c r="M58" s="186"/>
      <c r="N58" s="194"/>
      <c r="P58" s="343"/>
      <c r="Q58" s="250"/>
      <c r="R58" s="252"/>
      <c r="S58" s="252"/>
      <c r="T58" s="113"/>
      <c r="U58" s="113"/>
      <c r="V58" s="113"/>
      <c r="W58" s="250"/>
      <c r="X58" s="113"/>
      <c r="Y58" s="113"/>
    </row>
    <row r="59" spans="1:25" ht="15" customHeight="1" x14ac:dyDescent="0.2">
      <c r="A59" s="3"/>
      <c r="B59" s="235"/>
      <c r="C59" s="113" t="str">
        <f>C48</f>
        <v>Perimetro</v>
      </c>
      <c r="D59" s="113"/>
      <c r="E59" s="242">
        <f>F59*(1-($C$131/100))</f>
        <v>4697.9842503999998</v>
      </c>
      <c r="F59" s="263">
        <v>4793.8614799999996</v>
      </c>
      <c r="G59" s="243">
        <f>F59*(1+($C$131/100))</f>
        <v>4889.7387095999993</v>
      </c>
      <c r="H59" s="232"/>
      <c r="I59" s="258"/>
      <c r="J59" s="259"/>
      <c r="K59" s="258"/>
      <c r="L59" s="213"/>
      <c r="M59" s="162"/>
      <c r="N59" s="190"/>
      <c r="P59" s="344"/>
      <c r="Q59" s="252"/>
      <c r="R59" s="252"/>
      <c r="S59" s="252"/>
      <c r="T59" s="113"/>
      <c r="U59" s="113"/>
      <c r="V59" s="113"/>
      <c r="W59" s="250"/>
      <c r="X59" s="113"/>
      <c r="Y59" s="113"/>
    </row>
    <row r="60" spans="1:25" ht="15" customHeight="1" x14ac:dyDescent="0.2">
      <c r="A60" s="3"/>
      <c r="B60" s="235"/>
      <c r="H60" s="265"/>
      <c r="I60" s="258"/>
      <c r="J60" s="259"/>
      <c r="K60" s="258"/>
      <c r="L60" s="219"/>
      <c r="M60" s="186"/>
      <c r="N60" s="194"/>
      <c r="Q60" s="252"/>
      <c r="R60" s="252"/>
      <c r="S60" s="252"/>
      <c r="T60" s="113"/>
      <c r="U60" s="113"/>
      <c r="V60" s="113"/>
      <c r="W60" s="250"/>
      <c r="X60" s="113"/>
      <c r="Y60" s="113"/>
    </row>
    <row r="61" spans="1:25" ht="15.75" customHeight="1" thickBot="1" x14ac:dyDescent="0.25">
      <c r="A61" s="3"/>
      <c r="B61" s="236"/>
      <c r="C61" s="180"/>
      <c r="D61" s="180"/>
      <c r="E61" s="196"/>
      <c r="F61" s="264"/>
      <c r="G61" s="223"/>
      <c r="H61" s="232"/>
      <c r="I61" s="258"/>
      <c r="J61" s="259"/>
      <c r="K61" s="258"/>
      <c r="L61" s="213"/>
      <c r="M61" s="162"/>
      <c r="N61" s="190"/>
      <c r="P61" s="343"/>
      <c r="U61" s="113"/>
      <c r="V61" s="113"/>
      <c r="W61" s="250"/>
      <c r="X61" s="113"/>
      <c r="Y61" s="113"/>
    </row>
    <row r="62" spans="1:25" ht="15.75" customHeight="1" thickBot="1" x14ac:dyDescent="0.3">
      <c r="A62" s="3"/>
      <c r="B62" s="355" t="s">
        <v>137</v>
      </c>
      <c r="C62" s="324"/>
      <c r="D62" s="324"/>
      <c r="E62" s="324"/>
      <c r="F62" s="324"/>
      <c r="G62" s="324"/>
      <c r="H62" s="324"/>
      <c r="I62" s="324"/>
      <c r="J62" s="324"/>
      <c r="K62" s="325"/>
      <c r="L62" s="213"/>
      <c r="M62" s="162"/>
      <c r="N62" s="190"/>
      <c r="P62" s="344"/>
      <c r="Q62" s="252"/>
      <c r="R62" s="252"/>
      <c r="S62" s="252"/>
      <c r="T62" s="113"/>
      <c r="U62" s="113"/>
      <c r="V62" s="113"/>
      <c r="W62" s="250"/>
      <c r="X62" s="113"/>
      <c r="Y62" s="113"/>
    </row>
    <row r="63" spans="1:25" ht="15.75" customHeight="1" thickBot="1" x14ac:dyDescent="0.3">
      <c r="A63" s="3"/>
      <c r="B63" s="355" t="s">
        <v>118</v>
      </c>
      <c r="C63" s="324"/>
      <c r="D63" s="324"/>
      <c r="E63" s="324"/>
      <c r="F63" s="324"/>
      <c r="G63" s="325"/>
      <c r="H63" s="353" t="s">
        <v>95</v>
      </c>
      <c r="I63" s="351"/>
      <c r="J63" s="351"/>
      <c r="K63" s="351"/>
      <c r="L63" s="345" t="s">
        <v>138</v>
      </c>
      <c r="M63" s="334"/>
      <c r="N63" s="347"/>
      <c r="Q63" s="252"/>
      <c r="R63" s="252"/>
      <c r="S63" s="252"/>
      <c r="T63" s="113"/>
      <c r="U63" s="113"/>
      <c r="V63" s="113"/>
      <c r="W63" s="250"/>
      <c r="X63" s="113"/>
      <c r="Y63" s="113"/>
    </row>
    <row r="64" spans="1:25" ht="15.75" customHeight="1" thickBot="1" x14ac:dyDescent="0.25">
      <c r="A64" s="3"/>
      <c r="B64" s="237"/>
      <c r="C64" s="69"/>
      <c r="D64" s="69"/>
      <c r="E64" s="69"/>
      <c r="F64" s="69"/>
      <c r="G64" s="221"/>
      <c r="H64" s="234" t="s">
        <v>119</v>
      </c>
      <c r="I64" s="230" t="s">
        <v>120</v>
      </c>
      <c r="J64" s="257">
        <f>R109</f>
        <v>0</v>
      </c>
      <c r="K64" s="230" t="s">
        <v>122</v>
      </c>
      <c r="L64" s="340"/>
      <c r="M64" s="332"/>
      <c r="N64" s="348"/>
      <c r="P64" s="343"/>
      <c r="Q64" s="250"/>
      <c r="R64" s="250"/>
      <c r="U64" s="113"/>
      <c r="V64" s="113"/>
      <c r="W64" s="250"/>
      <c r="X64" s="113"/>
      <c r="Y64" s="113"/>
    </row>
    <row r="65" spans="1:33" ht="17.25" customHeight="1" thickBot="1" x14ac:dyDescent="0.25">
      <c r="A65" s="3"/>
      <c r="B65" s="235"/>
      <c r="C65" s="70"/>
      <c r="D65" s="70"/>
      <c r="E65" s="70" t="s">
        <v>124</v>
      </c>
      <c r="F65" s="70" t="s">
        <v>125</v>
      </c>
      <c r="G65" s="178" t="s">
        <v>126</v>
      </c>
      <c r="H65" s="232"/>
      <c r="I65" s="258"/>
      <c r="J65" s="259"/>
      <c r="K65" s="258"/>
      <c r="L65" s="346" t="s">
        <v>139</v>
      </c>
      <c r="M65" s="334"/>
      <c r="N65" s="349"/>
      <c r="P65" s="344"/>
      <c r="Q65" s="174"/>
      <c r="R65" s="251"/>
      <c r="U65" s="113"/>
      <c r="V65" s="113"/>
      <c r="W65" s="250"/>
      <c r="X65" s="113"/>
      <c r="Y65" s="113"/>
    </row>
    <row r="66" spans="1:33" ht="17.25" customHeight="1" thickBot="1" x14ac:dyDescent="0.25">
      <c r="A66" s="3"/>
      <c r="B66" s="235"/>
      <c r="C66" s="113"/>
      <c r="D66" s="113"/>
      <c r="E66" s="182"/>
      <c r="F66" s="183"/>
      <c r="G66" s="222"/>
      <c r="H66" s="232"/>
      <c r="I66" s="258"/>
      <c r="J66" s="259"/>
      <c r="K66" s="258"/>
      <c r="L66" s="340"/>
      <c r="M66" s="332"/>
      <c r="N66" s="348"/>
      <c r="P66" s="344"/>
      <c r="Q66" s="174"/>
      <c r="R66" s="174"/>
    </row>
    <row r="67" spans="1:33" ht="15.75" customHeight="1" thickBot="1" x14ac:dyDescent="0.3">
      <c r="A67" s="3"/>
      <c r="B67" s="235"/>
      <c r="C67" s="70"/>
      <c r="D67" s="70"/>
      <c r="E67" s="70"/>
      <c r="F67" s="70"/>
      <c r="G67" s="178"/>
      <c r="H67" s="232"/>
      <c r="I67" s="258"/>
      <c r="J67" s="259"/>
      <c r="K67" s="258"/>
      <c r="L67" s="342" t="s">
        <v>140</v>
      </c>
      <c r="M67" s="338"/>
      <c r="N67" s="332"/>
      <c r="P67" s="344"/>
      <c r="W67" s="250"/>
      <c r="X67" s="250"/>
    </row>
    <row r="68" spans="1:33" ht="16.5" customHeight="1" x14ac:dyDescent="0.2">
      <c r="A68" s="3"/>
      <c r="B68" s="235"/>
      <c r="C68" s="113" t="str">
        <f>C57</f>
        <v>Altura da camada</v>
      </c>
      <c r="D68" s="113"/>
      <c r="E68" s="242">
        <f>F68*(1-($C$131/100))</f>
        <v>0</v>
      </c>
      <c r="F68" s="263"/>
      <c r="G68" s="243">
        <f>F68*(1+($C$131/100))</f>
        <v>0</v>
      </c>
      <c r="H68" s="232"/>
      <c r="I68" s="258"/>
      <c r="J68" s="259"/>
      <c r="K68" s="258"/>
      <c r="L68" s="209"/>
      <c r="M68" s="210"/>
      <c r="N68" s="211"/>
      <c r="P68" s="344"/>
      <c r="T68" s="174"/>
      <c r="W68" s="250"/>
      <c r="X68" s="250"/>
      <c r="Y68" s="174"/>
      <c r="Z68" s="174"/>
      <c r="AA68" s="174"/>
      <c r="AB68" s="174"/>
      <c r="AC68" s="174"/>
      <c r="AD68" s="174"/>
      <c r="AE68" s="174"/>
      <c r="AF68" s="174"/>
      <c r="AG68" s="174"/>
    </row>
    <row r="69" spans="1:33" ht="16.5" customHeight="1" x14ac:dyDescent="0.2">
      <c r="A69" s="3"/>
      <c r="B69" s="235"/>
      <c r="C69" s="70"/>
      <c r="D69" s="70"/>
      <c r="E69" s="70"/>
      <c r="F69" s="113"/>
      <c r="G69" s="178"/>
      <c r="H69" s="232"/>
      <c r="I69" s="258"/>
      <c r="J69" s="259"/>
      <c r="K69" s="258"/>
      <c r="L69" s="191"/>
      <c r="M69" s="113"/>
      <c r="N69" s="179"/>
      <c r="P69" s="344"/>
      <c r="T69" s="253"/>
      <c r="W69" s="250"/>
      <c r="X69" s="250"/>
      <c r="Y69" s="174"/>
      <c r="Z69" s="174"/>
      <c r="AA69" s="174"/>
      <c r="AB69" s="174"/>
      <c r="AC69" s="174"/>
      <c r="AD69" s="174"/>
      <c r="AE69" s="174"/>
      <c r="AF69" s="174"/>
      <c r="AG69" s="174"/>
    </row>
    <row r="70" spans="1:33" ht="16.5" customHeight="1" x14ac:dyDescent="0.2">
      <c r="A70" s="3"/>
      <c r="B70" s="235"/>
      <c r="C70" s="113" t="str">
        <f>C59</f>
        <v>Perimetro</v>
      </c>
      <c r="D70" s="113"/>
      <c r="E70" s="242">
        <f>F70*(1-($C$131/100))</f>
        <v>0</v>
      </c>
      <c r="F70" s="263"/>
      <c r="G70" s="243">
        <f>F70*(1+($C$131/100))</f>
        <v>0</v>
      </c>
      <c r="H70" s="232"/>
      <c r="I70" s="258"/>
      <c r="J70" s="259"/>
      <c r="K70" s="258"/>
      <c r="L70" s="191"/>
      <c r="M70" s="113"/>
      <c r="N70" s="179"/>
      <c r="P70" s="344"/>
      <c r="T70" s="174"/>
      <c r="W70" s="250"/>
      <c r="X70" s="250"/>
      <c r="Y70" s="174"/>
      <c r="Z70" s="174"/>
      <c r="AA70" s="174"/>
      <c r="AB70" s="174"/>
      <c r="AC70" s="174"/>
      <c r="AD70" s="174"/>
      <c r="AE70" s="174"/>
      <c r="AF70" s="174"/>
      <c r="AG70" s="174"/>
    </row>
    <row r="71" spans="1:33" ht="16.5" customHeight="1" x14ac:dyDescent="0.2">
      <c r="A71" s="3"/>
      <c r="B71" s="235"/>
      <c r="H71" s="265"/>
      <c r="I71" s="258"/>
      <c r="J71" s="259"/>
      <c r="K71" s="258"/>
      <c r="L71" s="191"/>
      <c r="M71" s="113"/>
      <c r="N71" s="179"/>
      <c r="P71" s="344"/>
      <c r="T71" s="174"/>
      <c r="W71" s="250"/>
      <c r="X71" s="250"/>
      <c r="Y71" s="174"/>
      <c r="Z71" s="174"/>
      <c r="AA71" s="174"/>
      <c r="AB71" s="174"/>
      <c r="AC71" s="174"/>
      <c r="AD71" s="174"/>
      <c r="AE71" s="174"/>
      <c r="AF71" s="174"/>
      <c r="AG71" s="174"/>
    </row>
    <row r="72" spans="1:33" ht="17.25" customHeight="1" thickBot="1" x14ac:dyDescent="0.25">
      <c r="A72" s="3"/>
      <c r="B72" s="236"/>
      <c r="C72" s="180"/>
      <c r="D72" s="180"/>
      <c r="E72" s="196"/>
      <c r="F72" s="196"/>
      <c r="G72" s="223"/>
      <c r="H72" s="232"/>
      <c r="I72" s="258"/>
      <c r="J72" s="259"/>
      <c r="K72" s="258"/>
      <c r="L72" s="191"/>
      <c r="M72" s="113"/>
      <c r="N72" s="179"/>
      <c r="P72" s="344"/>
      <c r="T72" s="174"/>
      <c r="W72" s="250"/>
      <c r="X72" s="250"/>
      <c r="Y72" s="174"/>
      <c r="Z72" s="174"/>
      <c r="AA72" s="174"/>
      <c r="AB72" s="174"/>
      <c r="AC72" s="174"/>
      <c r="AD72" s="174"/>
      <c r="AE72" s="174"/>
      <c r="AF72" s="174"/>
      <c r="AG72" s="174"/>
    </row>
    <row r="73" spans="1:33" ht="15.75" customHeight="1" thickBot="1" x14ac:dyDescent="0.3">
      <c r="A73" s="3"/>
      <c r="B73" s="355" t="s">
        <v>141</v>
      </c>
      <c r="C73" s="324"/>
      <c r="D73" s="324"/>
      <c r="E73" s="324"/>
      <c r="F73" s="324"/>
      <c r="G73" s="324"/>
      <c r="H73" s="324"/>
      <c r="I73" s="324"/>
      <c r="J73" s="324"/>
      <c r="K73" s="325"/>
      <c r="L73" s="191"/>
      <c r="M73" s="113"/>
      <c r="N73" s="179"/>
      <c r="P73" s="344"/>
      <c r="T73" s="174"/>
      <c r="W73" s="250"/>
      <c r="X73" s="250"/>
      <c r="Y73" s="174"/>
      <c r="Z73" s="174"/>
      <c r="AA73" s="174"/>
      <c r="AB73" s="174"/>
      <c r="AC73" s="174"/>
      <c r="AD73" s="174"/>
      <c r="AE73" s="174"/>
      <c r="AF73" s="174"/>
      <c r="AG73" s="174"/>
    </row>
    <row r="74" spans="1:33" ht="15.75" customHeight="1" thickBot="1" x14ac:dyDescent="0.3">
      <c r="A74" s="3"/>
      <c r="B74" s="355" t="s">
        <v>118</v>
      </c>
      <c r="C74" s="324"/>
      <c r="D74" s="324"/>
      <c r="E74" s="324"/>
      <c r="F74" s="324"/>
      <c r="G74" s="325"/>
      <c r="H74" s="350" t="s">
        <v>95</v>
      </c>
      <c r="I74" s="351"/>
      <c r="J74" s="351"/>
      <c r="K74" s="352"/>
      <c r="L74" s="96"/>
      <c r="M74" s="99"/>
      <c r="N74" s="193"/>
      <c r="P74" s="344"/>
      <c r="T74" s="254"/>
      <c r="W74" s="250"/>
      <c r="X74" s="250"/>
      <c r="Y74" s="174"/>
      <c r="Z74" s="174"/>
      <c r="AA74" s="174"/>
      <c r="AB74" s="174"/>
      <c r="AC74" s="174"/>
      <c r="AD74" s="174"/>
      <c r="AE74" s="174"/>
      <c r="AF74" s="174"/>
      <c r="AG74" s="174"/>
    </row>
    <row r="75" spans="1:33" ht="15.75" customHeight="1" thickBot="1" x14ac:dyDescent="0.25">
      <c r="A75" s="3"/>
      <c r="B75" s="237"/>
      <c r="C75" s="69"/>
      <c r="D75" s="69"/>
      <c r="E75" s="69"/>
      <c r="F75" s="69"/>
      <c r="G75" s="221"/>
      <c r="H75" s="234" t="s">
        <v>119</v>
      </c>
      <c r="I75" s="230" t="s">
        <v>120</v>
      </c>
      <c r="J75" s="257">
        <f>R110</f>
        <v>0</v>
      </c>
      <c r="K75" s="231" t="s">
        <v>122</v>
      </c>
      <c r="L75" s="96"/>
      <c r="M75" s="99"/>
      <c r="N75" s="193"/>
      <c r="P75" s="344"/>
      <c r="T75" s="255"/>
      <c r="W75" s="250"/>
      <c r="X75" s="250"/>
    </row>
    <row r="76" spans="1:33" ht="15" customHeight="1" x14ac:dyDescent="0.2">
      <c r="A76" s="3"/>
      <c r="B76" s="235"/>
      <c r="C76" s="70"/>
      <c r="D76" s="70"/>
      <c r="E76" s="70" t="s">
        <v>124</v>
      </c>
      <c r="F76" s="70" t="s">
        <v>125</v>
      </c>
      <c r="G76" s="178" t="s">
        <v>126</v>
      </c>
      <c r="H76" s="232"/>
      <c r="I76" s="258"/>
      <c r="J76" s="259"/>
      <c r="K76" s="258"/>
      <c r="L76" s="191"/>
      <c r="M76" s="113"/>
      <c r="N76" s="179"/>
      <c r="P76" s="344"/>
      <c r="T76" s="255"/>
      <c r="W76" s="250"/>
      <c r="X76" s="250"/>
      <c r="Y76" s="67"/>
      <c r="Z76" s="67"/>
      <c r="AA76" s="67"/>
      <c r="AB76" s="67"/>
      <c r="AC76" s="67"/>
      <c r="AD76" s="67"/>
      <c r="AE76" s="67"/>
      <c r="AF76" s="67"/>
      <c r="AG76" s="67"/>
    </row>
    <row r="77" spans="1:33" ht="15" customHeight="1" x14ac:dyDescent="0.2">
      <c r="A77" s="3"/>
      <c r="B77" s="235"/>
      <c r="C77" s="113"/>
      <c r="D77" s="113"/>
      <c r="E77" s="182"/>
      <c r="F77" s="183"/>
      <c r="G77" s="222"/>
      <c r="H77" s="232"/>
      <c r="I77" s="258"/>
      <c r="J77" s="259"/>
      <c r="K77" s="258"/>
      <c r="L77" s="191"/>
      <c r="M77" s="113"/>
      <c r="N77" s="179"/>
      <c r="P77" s="344"/>
      <c r="T77" s="255"/>
      <c r="W77" s="250"/>
      <c r="X77" s="250"/>
      <c r="Y77" s="175"/>
      <c r="Z77" s="175"/>
      <c r="AA77" s="175"/>
      <c r="AB77" s="175"/>
      <c r="AC77" s="175"/>
      <c r="AD77" s="175"/>
      <c r="AE77" s="175"/>
      <c r="AF77" s="175"/>
      <c r="AG77" s="175"/>
    </row>
    <row r="78" spans="1:33" ht="15" customHeight="1" x14ac:dyDescent="0.2">
      <c r="A78" s="3"/>
      <c r="B78" s="235"/>
      <c r="C78" s="70"/>
      <c r="D78" s="70"/>
      <c r="E78" s="70"/>
      <c r="F78" s="70"/>
      <c r="G78" s="178"/>
      <c r="H78" s="232"/>
      <c r="I78" s="258"/>
      <c r="J78" s="259"/>
      <c r="K78" s="258"/>
      <c r="L78" s="191"/>
      <c r="M78" s="113"/>
      <c r="N78" s="179"/>
      <c r="P78" s="344"/>
      <c r="T78" s="255"/>
      <c r="W78" s="250"/>
      <c r="X78" s="250"/>
    </row>
    <row r="79" spans="1:33" ht="15" customHeight="1" x14ac:dyDescent="0.2">
      <c r="A79" s="3"/>
      <c r="B79" s="235"/>
      <c r="C79" s="113" t="str">
        <f>C68</f>
        <v>Altura da camada</v>
      </c>
      <c r="D79" s="113"/>
      <c r="E79" s="242">
        <f>F79*(1-($C$131/100))</f>
        <v>0</v>
      </c>
      <c r="F79" s="263"/>
      <c r="G79" s="243">
        <f>F79*(1+($C$131/100))</f>
        <v>0</v>
      </c>
      <c r="H79" s="232"/>
      <c r="I79" s="258"/>
      <c r="J79" s="259"/>
      <c r="K79" s="258"/>
      <c r="L79" s="191"/>
      <c r="M79" s="113"/>
      <c r="N79" s="179"/>
      <c r="P79" s="344"/>
      <c r="T79" s="255"/>
      <c r="W79" s="250"/>
      <c r="X79" s="250"/>
    </row>
    <row r="80" spans="1:33" ht="15" customHeight="1" x14ac:dyDescent="0.2">
      <c r="A80" s="3"/>
      <c r="B80" s="235"/>
      <c r="C80" s="70"/>
      <c r="D80" s="70"/>
      <c r="E80" s="70"/>
      <c r="F80" s="113"/>
      <c r="G80" s="178"/>
      <c r="H80" s="232"/>
      <c r="I80" s="258"/>
      <c r="J80" s="259"/>
      <c r="K80" s="258"/>
      <c r="L80" s="191"/>
      <c r="M80" s="113"/>
      <c r="N80" s="179"/>
      <c r="P80" s="344"/>
      <c r="T80" s="255"/>
      <c r="W80" s="250"/>
      <c r="X80" s="250"/>
    </row>
    <row r="81" spans="1:24" ht="15" customHeight="1" x14ac:dyDescent="0.2">
      <c r="A81" s="3"/>
      <c r="B81" s="235"/>
      <c r="C81" s="113" t="str">
        <f>C70</f>
        <v>Perimetro</v>
      </c>
      <c r="D81" s="113"/>
      <c r="E81" s="242">
        <f>F81*(1-($C$131/100))</f>
        <v>0</v>
      </c>
      <c r="F81" s="263"/>
      <c r="G81" s="243">
        <f>F81*(1+($C$131/100))</f>
        <v>0</v>
      </c>
      <c r="H81" s="232"/>
      <c r="I81" s="258"/>
      <c r="J81" s="259"/>
      <c r="K81" s="258"/>
      <c r="L81" s="191"/>
      <c r="M81" s="113"/>
      <c r="N81" s="179"/>
      <c r="P81" s="344"/>
      <c r="T81" s="255"/>
      <c r="W81" s="250"/>
      <c r="X81" s="250"/>
    </row>
    <row r="82" spans="1:24" x14ac:dyDescent="0.2">
      <c r="A82" s="3"/>
      <c r="B82" s="235"/>
      <c r="H82" s="265"/>
      <c r="I82" s="258"/>
      <c r="J82" s="259"/>
      <c r="K82" s="258"/>
      <c r="L82" s="191"/>
      <c r="M82" s="113"/>
      <c r="N82" s="179"/>
      <c r="P82" s="344"/>
    </row>
    <row r="83" spans="1:24" ht="13.5" customHeight="1" thickBot="1" x14ac:dyDescent="0.25">
      <c r="A83" s="3"/>
      <c r="B83" s="236"/>
      <c r="C83" s="180"/>
      <c r="D83" s="180"/>
      <c r="E83" s="196"/>
      <c r="F83" s="196"/>
      <c r="G83" s="223"/>
      <c r="H83" s="232"/>
      <c r="I83" s="258"/>
      <c r="J83" s="259"/>
      <c r="K83" s="258"/>
      <c r="L83" s="177"/>
      <c r="N83" s="178"/>
      <c r="P83" s="344"/>
    </row>
    <row r="84" spans="1:24" ht="15.75" customHeight="1" thickBot="1" x14ac:dyDescent="0.3">
      <c r="A84" s="3"/>
      <c r="B84" s="355" t="s">
        <v>142</v>
      </c>
      <c r="C84" s="324"/>
      <c r="D84" s="324"/>
      <c r="E84" s="324"/>
      <c r="F84" s="324"/>
      <c r="G84" s="324"/>
      <c r="H84" s="324"/>
      <c r="I84" s="324"/>
      <c r="J84" s="324"/>
      <c r="K84" s="325"/>
      <c r="L84" s="177"/>
      <c r="N84" s="178"/>
      <c r="P84" s="344"/>
    </row>
    <row r="85" spans="1:24" ht="15.75" customHeight="1" thickBot="1" x14ac:dyDescent="0.3">
      <c r="A85" s="3"/>
      <c r="B85" s="355" t="s">
        <v>118</v>
      </c>
      <c r="C85" s="324"/>
      <c r="D85" s="324"/>
      <c r="E85" s="324"/>
      <c r="F85" s="324"/>
      <c r="G85" s="325"/>
      <c r="H85" s="350" t="s">
        <v>95</v>
      </c>
      <c r="I85" s="351"/>
      <c r="J85" s="351"/>
      <c r="K85" s="352"/>
      <c r="L85" s="177"/>
      <c r="N85" s="178"/>
      <c r="P85" s="344"/>
    </row>
    <row r="86" spans="1:24" ht="13.5" customHeight="1" thickBot="1" x14ac:dyDescent="0.25">
      <c r="A86" s="3"/>
      <c r="B86" s="237"/>
      <c r="C86" s="69"/>
      <c r="D86" s="69"/>
      <c r="E86" s="69"/>
      <c r="F86" s="69"/>
      <c r="G86" s="221"/>
      <c r="H86" s="234" t="s">
        <v>119</v>
      </c>
      <c r="I86" s="230" t="s">
        <v>120</v>
      </c>
      <c r="J86" s="257">
        <f>R111</f>
        <v>0</v>
      </c>
      <c r="K86" s="231" t="s">
        <v>122</v>
      </c>
      <c r="L86" s="177"/>
      <c r="N86" s="178"/>
      <c r="P86" s="344"/>
    </row>
    <row r="87" spans="1:24" x14ac:dyDescent="0.2">
      <c r="A87" s="3"/>
      <c r="B87" s="235"/>
      <c r="C87" s="70"/>
      <c r="D87" s="70"/>
      <c r="E87" s="70" t="s">
        <v>124</v>
      </c>
      <c r="F87" s="70" t="s">
        <v>125</v>
      </c>
      <c r="G87" s="70" t="s">
        <v>126</v>
      </c>
      <c r="H87" s="267"/>
      <c r="I87" s="258"/>
      <c r="J87" s="259"/>
      <c r="K87" s="258"/>
      <c r="L87" s="177"/>
      <c r="N87" s="178"/>
      <c r="P87" s="344"/>
    </row>
    <row r="88" spans="1:24" x14ac:dyDescent="0.2">
      <c r="A88" s="3"/>
      <c r="B88" s="235"/>
      <c r="C88" s="113"/>
      <c r="D88" s="113"/>
      <c r="E88" s="182"/>
      <c r="F88" s="183"/>
      <c r="G88" s="182"/>
      <c r="H88" s="265"/>
      <c r="I88" s="258"/>
      <c r="J88" s="259"/>
      <c r="K88" s="258"/>
      <c r="L88" s="177"/>
      <c r="N88" s="178"/>
      <c r="P88" s="344"/>
    </row>
    <row r="89" spans="1:24" x14ac:dyDescent="0.2">
      <c r="A89" s="3"/>
      <c r="B89" s="235"/>
      <c r="C89" s="70"/>
      <c r="D89" s="70"/>
      <c r="E89" s="70"/>
      <c r="F89" s="70"/>
      <c r="H89" s="265"/>
      <c r="I89" s="258"/>
      <c r="J89" s="259"/>
      <c r="K89" s="258"/>
      <c r="L89" s="177"/>
      <c r="N89" s="178"/>
      <c r="P89" s="344"/>
    </row>
    <row r="90" spans="1:24" x14ac:dyDescent="0.2">
      <c r="A90" s="3"/>
      <c r="B90" s="235"/>
      <c r="C90" s="113" t="str">
        <f>C79</f>
        <v>Altura da camada</v>
      </c>
      <c r="D90" s="113"/>
      <c r="E90" s="242">
        <f>F90*(1-($C$131/100))</f>
        <v>0</v>
      </c>
      <c r="F90" s="263"/>
      <c r="G90" s="242">
        <f>F90*(1+($C$131/100))</f>
        <v>0</v>
      </c>
      <c r="H90" s="265"/>
      <c r="I90" s="258"/>
      <c r="J90" s="259"/>
      <c r="K90" s="258"/>
      <c r="L90" s="177"/>
      <c r="N90" s="178"/>
      <c r="P90" s="344"/>
    </row>
    <row r="91" spans="1:24" x14ac:dyDescent="0.2">
      <c r="A91" s="3"/>
      <c r="B91" s="235"/>
      <c r="C91" s="70"/>
      <c r="D91" s="70"/>
      <c r="E91" s="70"/>
      <c r="F91" s="113"/>
      <c r="H91" s="265"/>
      <c r="I91" s="258"/>
      <c r="J91" s="259"/>
      <c r="K91" s="258"/>
      <c r="L91" s="177"/>
      <c r="N91" s="178"/>
      <c r="P91" s="344"/>
    </row>
    <row r="92" spans="1:24" x14ac:dyDescent="0.2">
      <c r="A92" s="3"/>
      <c r="B92" s="235"/>
      <c r="C92" s="113" t="str">
        <f>C81</f>
        <v>Perimetro</v>
      </c>
      <c r="D92" s="113"/>
      <c r="E92" s="242">
        <f>F92*(1-($C$131/100))</f>
        <v>0</v>
      </c>
      <c r="F92" s="263"/>
      <c r="G92" s="242">
        <f>F92*(1+($C$131/100))</f>
        <v>0</v>
      </c>
      <c r="H92" s="265"/>
      <c r="I92" s="258"/>
      <c r="J92" s="259"/>
      <c r="K92" s="258"/>
      <c r="L92" s="177"/>
      <c r="N92" s="178"/>
      <c r="P92" s="344"/>
    </row>
    <row r="93" spans="1:24" x14ac:dyDescent="0.2">
      <c r="A93" s="3"/>
      <c r="B93" s="235"/>
      <c r="H93" s="265"/>
      <c r="I93" s="258"/>
      <c r="J93" s="259"/>
      <c r="K93" s="258"/>
      <c r="L93" s="177"/>
      <c r="N93" s="178"/>
      <c r="P93" s="344"/>
    </row>
    <row r="94" spans="1:24" ht="13.5" customHeight="1" thickBot="1" x14ac:dyDescent="0.25">
      <c r="A94" s="3"/>
      <c r="B94" s="236"/>
      <c r="C94" s="180"/>
      <c r="D94" s="180"/>
      <c r="E94" s="196"/>
      <c r="F94" s="196"/>
      <c r="G94" s="266"/>
      <c r="H94" s="268"/>
      <c r="I94" s="261"/>
      <c r="J94" s="262"/>
      <c r="K94" s="261"/>
      <c r="L94" s="195"/>
      <c r="M94" s="180"/>
      <c r="N94" s="181"/>
      <c r="P94" s="344"/>
    </row>
    <row r="95" spans="1:24" ht="13.5" customHeight="1" thickBot="1" x14ac:dyDescent="0.25">
      <c r="P95" s="344"/>
    </row>
    <row r="96" spans="1:24" ht="19.5" customHeight="1" thickBot="1" x14ac:dyDescent="0.25">
      <c r="B96" s="8" t="s">
        <v>143</v>
      </c>
      <c r="C96" s="7" t="s">
        <v>144</v>
      </c>
      <c r="P96" s="344"/>
    </row>
    <row r="97" spans="2:16" ht="16.5" customHeight="1" thickBot="1" x14ac:dyDescent="0.25">
      <c r="B97" s="6">
        <v>6.5439999999999996</v>
      </c>
      <c r="C97" s="5">
        <v>2</v>
      </c>
      <c r="P97" s="344"/>
    </row>
    <row r="98" spans="2:16" ht="16.5" customHeight="1" thickBot="1" x14ac:dyDescent="0.25">
      <c r="B98" s="6">
        <v>6.1859999999999999</v>
      </c>
      <c r="C98" s="5">
        <v>2.5</v>
      </c>
      <c r="P98" s="344"/>
    </row>
    <row r="99" spans="2:16" ht="16.5" customHeight="1" thickBot="1" x14ac:dyDescent="0.25">
      <c r="B99" s="6">
        <v>5.827</v>
      </c>
      <c r="C99" s="5">
        <v>3</v>
      </c>
      <c r="P99" s="344"/>
    </row>
    <row r="100" spans="2:16" ht="16.5" customHeight="1" thickBot="1" x14ac:dyDescent="0.25">
      <c r="B100" s="6">
        <v>5.508</v>
      </c>
      <c r="C100" s="5">
        <v>3.5</v>
      </c>
      <c r="P100" s="344"/>
    </row>
    <row r="101" spans="2:16" ht="16.5" customHeight="1" thickBot="1" x14ac:dyDescent="0.25">
      <c r="B101" s="6">
        <v>5.1890000000000001</v>
      </c>
      <c r="C101" s="5">
        <v>4</v>
      </c>
      <c r="P101" s="344"/>
    </row>
    <row r="102" spans="2:16" ht="16.5" customHeight="1" thickBot="1" x14ac:dyDescent="0.25">
      <c r="B102" s="6">
        <v>4.9050000000000002</v>
      </c>
      <c r="C102" s="5">
        <v>4.5</v>
      </c>
      <c r="P102" s="344"/>
    </row>
    <row r="103" spans="2:16" ht="16.5" customHeight="1" thickBot="1" x14ac:dyDescent="0.25">
      <c r="B103" s="6">
        <v>4.62</v>
      </c>
      <c r="C103" s="5">
        <v>5</v>
      </c>
      <c r="P103" s="344"/>
    </row>
    <row r="104" spans="2:16" ht="16.5" customHeight="1" thickBot="1" x14ac:dyDescent="0.25">
      <c r="B104" s="6">
        <v>4.3680000000000003</v>
      </c>
      <c r="C104" s="5">
        <v>5.5</v>
      </c>
      <c r="P104" s="344"/>
    </row>
    <row r="105" spans="2:16" ht="16.5" customHeight="1" thickBot="1" x14ac:dyDescent="0.25">
      <c r="B105" s="6">
        <v>4.1150000000000002</v>
      </c>
      <c r="C105" s="5">
        <v>6</v>
      </c>
      <c r="P105" s="344"/>
    </row>
    <row r="106" spans="2:16" ht="16.5" customHeight="1" thickBot="1" x14ac:dyDescent="0.25">
      <c r="B106" s="6">
        <v>3.89</v>
      </c>
      <c r="C106" s="5">
        <v>6.5</v>
      </c>
      <c r="P106" s="344"/>
    </row>
    <row r="107" spans="2:16" ht="16.5" customHeight="1" thickBot="1" x14ac:dyDescent="0.25">
      <c r="B107" s="6">
        <v>3.665</v>
      </c>
      <c r="C107" s="5">
        <v>7</v>
      </c>
      <c r="P107" s="344"/>
    </row>
    <row r="108" spans="2:16" ht="16.5" customHeight="1" thickBot="1" x14ac:dyDescent="0.25">
      <c r="B108" s="6">
        <v>3.4649999999999999</v>
      </c>
      <c r="C108" s="5">
        <v>7.5</v>
      </c>
      <c r="P108" s="344"/>
    </row>
    <row r="109" spans="2:16" ht="16.5" customHeight="1" thickBot="1" x14ac:dyDescent="0.25">
      <c r="B109" s="6">
        <v>3.2639999999999998</v>
      </c>
      <c r="C109" s="5">
        <v>8</v>
      </c>
      <c r="P109" s="344"/>
    </row>
    <row r="110" spans="2:16" ht="16.5" customHeight="1" thickBot="1" x14ac:dyDescent="0.25">
      <c r="B110" s="6">
        <v>3.085</v>
      </c>
      <c r="C110" s="5">
        <v>8.5</v>
      </c>
      <c r="P110" s="344"/>
    </row>
    <row r="111" spans="2:16" ht="16.5" customHeight="1" thickBot="1" x14ac:dyDescent="0.25">
      <c r="B111" s="6">
        <v>2.9060000000000001</v>
      </c>
      <c r="C111" s="5">
        <v>9</v>
      </c>
      <c r="P111" s="344"/>
    </row>
    <row r="112" spans="2:16" ht="16.5" customHeight="1" thickBot="1" x14ac:dyDescent="0.25">
      <c r="B112" s="6">
        <v>2.7469999999999999</v>
      </c>
      <c r="C112" s="5">
        <v>9.5</v>
      </c>
      <c r="P112" s="344"/>
    </row>
    <row r="113" spans="2:16" ht="16.5" customHeight="1" thickBot="1" x14ac:dyDescent="0.25">
      <c r="B113" s="6">
        <v>2.5880000000000001</v>
      </c>
      <c r="C113" s="5">
        <v>10</v>
      </c>
      <c r="P113" s="344"/>
    </row>
    <row r="114" spans="2:16" ht="16.5" customHeight="1" thickBot="1" x14ac:dyDescent="0.25">
      <c r="B114" s="6">
        <v>2.4460000000000002</v>
      </c>
      <c r="C114" s="5">
        <v>10.5</v>
      </c>
      <c r="P114" s="344"/>
    </row>
    <row r="115" spans="2:16" ht="16.5" customHeight="1" thickBot="1" x14ac:dyDescent="0.25">
      <c r="B115" s="6">
        <v>2.3039999999999998</v>
      </c>
      <c r="C115" s="5">
        <v>11</v>
      </c>
      <c r="P115" s="344"/>
    </row>
    <row r="116" spans="2:16" ht="16.5" customHeight="1" thickBot="1" x14ac:dyDescent="0.25">
      <c r="B116" s="6">
        <v>2.1779999999999999</v>
      </c>
      <c r="C116" s="5">
        <v>11.5</v>
      </c>
      <c r="P116" s="344"/>
    </row>
    <row r="117" spans="2:16" ht="16.5" customHeight="1" thickBot="1" x14ac:dyDescent="0.25">
      <c r="B117" s="6">
        <v>2.052</v>
      </c>
      <c r="C117" s="5">
        <v>12</v>
      </c>
      <c r="P117" s="344"/>
    </row>
    <row r="118" spans="2:16" ht="16.5" customHeight="1" thickBot="1" x14ac:dyDescent="0.25">
      <c r="B118" s="6">
        <v>1.9410000000000001</v>
      </c>
      <c r="C118" s="5">
        <v>12.5</v>
      </c>
      <c r="P118" s="344"/>
    </row>
    <row r="119" spans="2:16" ht="16.5" customHeight="1" thickBot="1" x14ac:dyDescent="0.25">
      <c r="B119" s="6">
        <v>1.8280000000000001</v>
      </c>
      <c r="C119" s="5">
        <v>13</v>
      </c>
      <c r="P119" s="344"/>
    </row>
    <row r="120" spans="2:16" ht="16.5" customHeight="1" thickBot="1" x14ac:dyDescent="0.25">
      <c r="B120" s="6">
        <v>1.7290000000000001</v>
      </c>
      <c r="C120" s="5">
        <v>13.5</v>
      </c>
      <c r="P120" s="344"/>
    </row>
    <row r="121" spans="2:16" ht="16.5" customHeight="1" thickBot="1" x14ac:dyDescent="0.25">
      <c r="B121" s="6">
        <v>1.6279999999999999</v>
      </c>
      <c r="C121" s="5">
        <v>14</v>
      </c>
      <c r="P121" s="344"/>
    </row>
    <row r="122" spans="2:16" x14ac:dyDescent="0.2">
      <c r="P122" s="344"/>
    </row>
    <row r="123" spans="2:16" x14ac:dyDescent="0.2">
      <c r="P123" s="344"/>
    </row>
    <row r="124" spans="2:16" x14ac:dyDescent="0.2">
      <c r="P124" s="344"/>
    </row>
    <row r="125" spans="2:16" x14ac:dyDescent="0.2">
      <c r="P125" s="344"/>
    </row>
    <row r="126" spans="2:16" x14ac:dyDescent="0.2">
      <c r="P126" s="344"/>
    </row>
    <row r="127" spans="2:16" x14ac:dyDescent="0.2">
      <c r="P127" s="344"/>
    </row>
    <row r="128" spans="2:16" x14ac:dyDescent="0.2">
      <c r="P128" s="344"/>
    </row>
    <row r="129" spans="2:16" x14ac:dyDescent="0.2">
      <c r="G129" s="113"/>
      <c r="H129" s="113"/>
      <c r="I129" s="113"/>
      <c r="J129" s="113"/>
      <c r="K129" s="113"/>
      <c r="L129" s="113"/>
      <c r="M129" s="113"/>
      <c r="N129" s="113"/>
      <c r="P129" s="344"/>
    </row>
    <row r="130" spans="2:16" ht="13.5" customHeight="1" thickBot="1" x14ac:dyDescent="0.25">
      <c r="G130" s="113"/>
      <c r="H130" s="113"/>
      <c r="I130" s="113"/>
      <c r="J130" s="113"/>
      <c r="K130" s="113"/>
      <c r="L130" s="113"/>
      <c r="M130" s="113"/>
      <c r="N130" s="113"/>
      <c r="P130" s="344"/>
    </row>
    <row r="131" spans="2:16" ht="13.5" customHeight="1" thickBot="1" x14ac:dyDescent="0.25">
      <c r="B131" s="244" t="s">
        <v>145</v>
      </c>
      <c r="C131" s="245">
        <v>2</v>
      </c>
      <c r="D131" s="246" t="s">
        <v>146</v>
      </c>
      <c r="G131" s="113"/>
      <c r="H131" s="113"/>
      <c r="I131" s="113"/>
      <c r="J131" s="113"/>
      <c r="K131" s="113"/>
      <c r="L131" s="113"/>
      <c r="M131" s="113"/>
      <c r="N131" s="113"/>
      <c r="P131" s="344"/>
    </row>
    <row r="132" spans="2:16" x14ac:dyDescent="0.2">
      <c r="G132" s="113"/>
      <c r="H132" s="113"/>
      <c r="I132" s="113"/>
      <c r="J132" s="113"/>
      <c r="K132" s="113"/>
      <c r="L132" s="113"/>
      <c r="M132" s="113"/>
      <c r="N132" s="113"/>
      <c r="P132" s="344"/>
    </row>
    <row r="133" spans="2:16" x14ac:dyDescent="0.2">
      <c r="G133" s="113"/>
      <c r="H133" s="113"/>
      <c r="I133" s="113"/>
      <c r="J133" s="113"/>
      <c r="K133" s="113"/>
      <c r="L133" s="113"/>
      <c r="M133" s="113"/>
      <c r="N133" s="113"/>
    </row>
    <row r="134" spans="2:16" x14ac:dyDescent="0.2">
      <c r="G134" s="113"/>
      <c r="H134" s="113"/>
      <c r="I134" s="113"/>
      <c r="J134" s="113"/>
      <c r="K134" s="113"/>
      <c r="L134" s="113"/>
      <c r="M134" s="113"/>
      <c r="N134" s="113"/>
    </row>
    <row r="135" spans="2:16" x14ac:dyDescent="0.2">
      <c r="G135" s="113"/>
      <c r="H135" s="113"/>
      <c r="I135" s="113"/>
      <c r="J135" s="113"/>
      <c r="K135" s="113"/>
      <c r="L135" s="113"/>
      <c r="M135" s="113"/>
      <c r="N135" s="113"/>
    </row>
    <row r="136" spans="2:16" x14ac:dyDescent="0.2">
      <c r="G136" s="113"/>
      <c r="H136" s="113"/>
      <c r="I136" s="113"/>
      <c r="J136" s="113"/>
      <c r="K136" s="113"/>
      <c r="L136" s="113"/>
      <c r="M136" s="113"/>
      <c r="N136" s="113"/>
    </row>
    <row r="137" spans="2:16" x14ac:dyDescent="0.2">
      <c r="G137" s="113"/>
      <c r="H137" s="113"/>
      <c r="I137" s="113"/>
      <c r="J137" s="113"/>
      <c r="K137" s="113"/>
      <c r="L137" s="113"/>
      <c r="M137" s="113"/>
      <c r="N137" s="113"/>
    </row>
    <row r="138" spans="2:16" x14ac:dyDescent="0.2">
      <c r="G138" s="113"/>
      <c r="H138" s="113"/>
      <c r="I138" s="113"/>
      <c r="J138" s="113"/>
      <c r="K138" s="113"/>
      <c r="L138" s="113"/>
      <c r="M138" s="113"/>
      <c r="N138" s="113"/>
    </row>
    <row r="139" spans="2:16" x14ac:dyDescent="0.2">
      <c r="G139" s="113"/>
      <c r="H139" s="113"/>
      <c r="I139" s="113"/>
      <c r="J139" s="113"/>
      <c r="K139" s="113"/>
      <c r="L139" s="113"/>
      <c r="M139" s="113"/>
      <c r="N139" s="113"/>
    </row>
    <row r="140" spans="2:16" x14ac:dyDescent="0.2">
      <c r="G140" s="113"/>
      <c r="H140" s="113"/>
      <c r="I140" s="113"/>
      <c r="J140" s="113"/>
      <c r="K140" s="113"/>
      <c r="L140" s="113"/>
      <c r="M140" s="113"/>
      <c r="N140" s="113"/>
    </row>
    <row r="141" spans="2:16" x14ac:dyDescent="0.2">
      <c r="G141" s="113"/>
      <c r="H141" s="113"/>
      <c r="I141" s="113"/>
      <c r="J141" s="113"/>
      <c r="K141" s="113"/>
      <c r="L141" s="113"/>
      <c r="M141" s="113"/>
      <c r="N141" s="113"/>
    </row>
    <row r="142" spans="2:16" x14ac:dyDescent="0.2">
      <c r="G142" s="113"/>
      <c r="H142" s="113"/>
      <c r="I142" s="113"/>
      <c r="J142" s="113"/>
      <c r="K142" s="113"/>
      <c r="L142" s="113"/>
      <c r="M142" s="113"/>
      <c r="N142" s="113"/>
    </row>
    <row r="143" spans="2:16" x14ac:dyDescent="0.2">
      <c r="G143" s="113"/>
      <c r="H143" s="113"/>
      <c r="I143" s="113"/>
      <c r="J143" s="113"/>
      <c r="K143" s="113"/>
      <c r="L143" s="113"/>
      <c r="M143" s="113"/>
      <c r="N143" s="113"/>
    </row>
    <row r="144" spans="2:16" x14ac:dyDescent="0.2">
      <c r="G144" s="113"/>
      <c r="H144" s="113"/>
      <c r="I144" s="113"/>
      <c r="J144" s="113"/>
      <c r="K144" s="113"/>
      <c r="L144" s="113"/>
      <c r="M144" s="113"/>
      <c r="N144" s="113"/>
    </row>
    <row r="145" spans="7:14" x14ac:dyDescent="0.2">
      <c r="G145" s="113"/>
      <c r="H145" s="113"/>
      <c r="I145" s="113"/>
      <c r="J145" s="113"/>
      <c r="K145" s="113"/>
      <c r="L145" s="113"/>
      <c r="M145" s="113"/>
      <c r="N145" s="113"/>
    </row>
    <row r="146" spans="7:14" x14ac:dyDescent="0.2">
      <c r="G146" s="113"/>
      <c r="H146" s="113"/>
      <c r="I146" s="113"/>
      <c r="J146" s="113"/>
      <c r="K146" s="113"/>
      <c r="L146" s="113"/>
      <c r="M146" s="113"/>
      <c r="N146" s="113"/>
    </row>
    <row r="147" spans="7:14" x14ac:dyDescent="0.2">
      <c r="G147" s="113"/>
      <c r="H147" s="113"/>
      <c r="I147" s="113"/>
      <c r="J147" s="113"/>
      <c r="K147" s="113"/>
      <c r="L147" s="113"/>
      <c r="M147" s="113"/>
      <c r="N147" s="113"/>
    </row>
    <row r="148" spans="7:14" x14ac:dyDescent="0.2">
      <c r="G148" s="113"/>
      <c r="H148" s="113"/>
      <c r="I148" s="113"/>
      <c r="J148" s="113"/>
      <c r="K148" s="113"/>
      <c r="L148" s="113"/>
      <c r="M148" s="113"/>
      <c r="N148" s="113"/>
    </row>
    <row r="149" spans="7:14" x14ac:dyDescent="0.2">
      <c r="G149" s="113"/>
      <c r="H149" s="113"/>
      <c r="I149" s="113"/>
      <c r="J149" s="113"/>
      <c r="K149" s="113"/>
      <c r="L149" s="113"/>
      <c r="M149" s="113"/>
      <c r="N149" s="113"/>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5"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ilha5">
    <tabColor rgb="FF00B050"/>
  </sheetPr>
  <dimension ref="B1:AN132"/>
  <sheetViews>
    <sheetView workbookViewId="0"/>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8" width="9.7109375" style="11" customWidth="1"/>
    <col min="19" max="19" width="9.140625" style="11" customWidth="1"/>
    <col min="20" max="20" width="17.42578125" style="113" customWidth="1"/>
    <col min="21" max="21" width="39.85546875" style="88" bestFit="1" customWidth="1"/>
    <col min="22" max="22" width="37.5703125" style="88" bestFit="1" customWidth="1"/>
    <col min="23" max="23" width="35.7109375" style="88" bestFit="1" customWidth="1"/>
    <col min="24" max="24" width="43.5703125" style="88" bestFit="1" customWidth="1"/>
    <col min="25" max="25" width="33.85546875" style="88" bestFit="1" customWidth="1"/>
    <col min="26" max="26" width="37.85546875" style="88" bestFit="1" customWidth="1"/>
    <col min="27" max="27" width="42.42578125" style="88" bestFit="1" customWidth="1"/>
    <col min="28" max="28" width="33.85546875" style="88" bestFit="1" customWidth="1"/>
    <col min="29" max="29" width="42.28515625" style="88" bestFit="1" customWidth="1"/>
    <col min="30" max="30" width="41.7109375" style="88" bestFit="1" customWidth="1"/>
    <col min="31" max="31" width="45.28515625" style="88" bestFit="1" customWidth="1"/>
    <col min="32" max="32" width="42.42578125" style="88" bestFit="1" customWidth="1"/>
    <col min="33" max="33" width="15.140625" style="88" bestFit="1" customWidth="1"/>
    <col min="34" max="34" width="24" style="88" bestFit="1" customWidth="1"/>
    <col min="35" max="35" width="23.28515625" style="88" customWidth="1"/>
    <col min="36" max="36" width="20.85546875" style="88" bestFit="1" customWidth="1"/>
    <col min="37" max="37" width="25.7109375" style="88" bestFit="1" customWidth="1"/>
    <col min="38" max="38" width="12.5703125" style="249" bestFit="1" customWidth="1"/>
    <col min="39" max="39" width="9.140625" style="249" customWidth="1"/>
    <col min="40" max="40" width="9.140625" style="88" customWidth="1"/>
    <col min="41" max="43" width="9.140625" style="11" customWidth="1"/>
    <col min="44" max="16384" width="9.140625" style="11"/>
  </cols>
  <sheetData>
    <row r="1" spans="2:40" ht="13.5" customHeight="1" thickBot="1" x14ac:dyDescent="0.25"/>
    <row r="2" spans="2:40" ht="15" customHeight="1" x14ac:dyDescent="0.2">
      <c r="B2" s="58"/>
      <c r="C2" s="59"/>
      <c r="D2" s="49" t="s">
        <v>147</v>
      </c>
      <c r="E2" s="48"/>
      <c r="F2" s="48"/>
      <c r="G2" s="48"/>
      <c r="H2" s="49" t="s">
        <v>148</v>
      </c>
      <c r="I2" s="49"/>
      <c r="J2" s="48"/>
      <c r="K2" s="49" t="s">
        <v>149</v>
      </c>
      <c r="L2" s="48"/>
      <c r="M2" s="49" t="s">
        <v>150</v>
      </c>
      <c r="N2" s="49"/>
      <c r="O2" s="48"/>
      <c r="P2" s="48"/>
      <c r="Q2" s="48" t="s">
        <v>151</v>
      </c>
      <c r="R2" s="47"/>
      <c r="T2" s="343"/>
      <c r="U2" s="113"/>
      <c r="V2" s="113"/>
      <c r="W2" s="113"/>
      <c r="X2" s="113"/>
      <c r="Y2" s="113"/>
      <c r="Z2" s="113"/>
      <c r="AA2" s="113"/>
      <c r="AB2" s="113"/>
      <c r="AC2" s="113"/>
    </row>
    <row r="3" spans="2:40" ht="17.25" customHeight="1" thickBot="1" x14ac:dyDescent="0.3">
      <c r="B3" s="60"/>
      <c r="C3" s="61"/>
      <c r="D3" s="363" t="s">
        <v>24</v>
      </c>
      <c r="E3" s="364"/>
      <c r="F3" s="364"/>
      <c r="G3" s="364"/>
      <c r="H3" s="363" t="s">
        <v>3</v>
      </c>
      <c r="I3" s="364"/>
      <c r="J3" s="364"/>
      <c r="K3" s="276" t="s">
        <v>25</v>
      </c>
      <c r="L3" s="277"/>
      <c r="M3" s="278" t="s">
        <v>3</v>
      </c>
      <c r="N3" s="46"/>
      <c r="O3" s="46"/>
      <c r="P3" s="45"/>
      <c r="Q3" s="362">
        <f ca="1">TODAY()</f>
        <v>44918</v>
      </c>
      <c r="R3" s="332"/>
      <c r="T3" s="344"/>
      <c r="U3" s="113"/>
      <c r="V3" s="113"/>
      <c r="W3" s="113"/>
      <c r="X3" s="113"/>
      <c r="Y3" s="113"/>
      <c r="Z3" s="113"/>
      <c r="AA3" s="250"/>
      <c r="AB3" s="113"/>
      <c r="AC3" s="113"/>
      <c r="AN3" s="174"/>
    </row>
    <row r="4" spans="2:40" ht="17.25" customHeight="1" thickBot="1" x14ac:dyDescent="0.3">
      <c r="B4" s="62"/>
      <c r="C4" s="63"/>
      <c r="D4" s="370" t="s">
        <v>199</v>
      </c>
      <c r="E4" s="338"/>
      <c r="F4" s="44"/>
      <c r="G4" s="44"/>
      <c r="H4" s="43"/>
      <c r="I4" s="43"/>
      <c r="J4" s="43"/>
      <c r="K4" s="43"/>
      <c r="L4" s="43"/>
      <c r="M4" s="43"/>
      <c r="N4" s="43"/>
      <c r="O4" s="42"/>
      <c r="P4" s="42"/>
      <c r="Q4" s="42"/>
      <c r="R4" s="41"/>
      <c r="T4" s="174"/>
      <c r="U4" s="113"/>
      <c r="V4" s="113"/>
      <c r="W4" s="113"/>
      <c r="X4" s="113"/>
      <c r="Y4" s="113"/>
      <c r="Z4" s="113"/>
      <c r="AA4" s="250"/>
      <c r="AB4" s="113"/>
      <c r="AC4" s="113"/>
      <c r="AN4" s="174"/>
    </row>
    <row r="5" spans="2:40" ht="24.95" customHeight="1" x14ac:dyDescent="0.2">
      <c r="B5" s="369" t="s">
        <v>153</v>
      </c>
      <c r="C5" s="33"/>
      <c r="D5" s="32" t="s">
        <v>154</v>
      </c>
      <c r="E5" s="32" t="s">
        <v>155</v>
      </c>
      <c r="F5" s="31" t="s">
        <v>156</v>
      </c>
      <c r="G5" s="279" t="s">
        <v>200</v>
      </c>
      <c r="H5" s="279" t="s">
        <v>201</v>
      </c>
      <c r="I5" s="279" t="s">
        <v>202</v>
      </c>
      <c r="J5" s="30" t="s">
        <v>203</v>
      </c>
      <c r="K5" s="30" t="s">
        <v>204</v>
      </c>
      <c r="L5" s="30" t="s">
        <v>205</v>
      </c>
      <c r="M5" s="30">
        <v>7</v>
      </c>
      <c r="N5" s="30">
        <v>8</v>
      </c>
      <c r="O5" s="30">
        <v>9</v>
      </c>
      <c r="P5" s="30">
        <v>10</v>
      </c>
      <c r="Q5" s="30">
        <v>11</v>
      </c>
      <c r="R5" s="29">
        <v>12</v>
      </c>
      <c r="T5" s="343"/>
      <c r="U5" s="250"/>
      <c r="V5" s="250"/>
      <c r="W5" s="250"/>
      <c r="X5" s="250"/>
      <c r="Y5" s="250"/>
      <c r="Z5" s="250"/>
      <c r="AA5" s="250"/>
      <c r="AB5" s="113"/>
      <c r="AC5" s="113"/>
      <c r="AN5" s="174"/>
    </row>
    <row r="6" spans="2:40" ht="24.95" customHeight="1" x14ac:dyDescent="0.2">
      <c r="B6" s="366"/>
      <c r="C6" s="28" t="str">
        <f>'BOBINAGEM C1'!C22</f>
        <v>Fibra V. interna</v>
      </c>
      <c r="D6" s="241">
        <f>E6*(1-($D$29/100))</f>
        <v>1174.8239999999998</v>
      </c>
      <c r="E6" s="37">
        <v>1198.8</v>
      </c>
      <c r="F6" s="241">
        <f>E6*(1+($D$29/100))</f>
        <v>1222.7760000000001</v>
      </c>
      <c r="G6" s="50"/>
      <c r="H6" s="51"/>
      <c r="I6" s="51"/>
      <c r="J6" s="64"/>
      <c r="K6" s="40"/>
      <c r="L6" s="64"/>
      <c r="M6" s="40"/>
      <c r="N6" s="40"/>
      <c r="O6" s="39"/>
      <c r="P6" s="39"/>
      <c r="Q6" s="39"/>
      <c r="R6" s="38"/>
      <c r="T6" s="344"/>
      <c r="U6" s="174"/>
      <c r="V6" s="174"/>
      <c r="W6" s="113"/>
      <c r="X6" s="113"/>
      <c r="Y6" s="113"/>
      <c r="Z6" s="113"/>
      <c r="AA6" s="250"/>
      <c r="AB6" s="113"/>
      <c r="AC6" s="113"/>
      <c r="AN6" s="174"/>
    </row>
    <row r="7" spans="2:40" ht="24.95" customHeight="1" x14ac:dyDescent="0.2">
      <c r="B7" s="366"/>
      <c r="C7" s="28" t="str">
        <f>'BOBINAGEM C1'!C24</f>
        <v>Altura da camada</v>
      </c>
      <c r="D7" s="241">
        <f>E7*(1-($D$29/100))</f>
        <v>378.90654339999998</v>
      </c>
      <c r="E7" s="37">
        <v>386.63932999999997</v>
      </c>
      <c r="F7" s="241">
        <f>E7*(1+($D$29/100))</f>
        <v>394.37211659999997</v>
      </c>
      <c r="G7" s="52"/>
      <c r="H7" s="53"/>
      <c r="I7" s="53"/>
      <c r="J7" s="65"/>
      <c r="K7" s="25"/>
      <c r="L7" s="65"/>
      <c r="M7" s="25"/>
      <c r="N7" s="25"/>
      <c r="O7" s="24"/>
      <c r="P7" s="24"/>
      <c r="Q7" s="24"/>
      <c r="R7" s="23"/>
      <c r="T7" s="174"/>
      <c r="U7" s="174"/>
      <c r="V7" s="174"/>
      <c r="W7" s="113"/>
      <c r="X7" s="113"/>
      <c r="Y7" s="113"/>
      <c r="Z7" s="113"/>
      <c r="AA7" s="250"/>
      <c r="AB7" s="113"/>
      <c r="AC7" s="113"/>
      <c r="AN7" s="174"/>
    </row>
    <row r="8" spans="2:40" ht="24.95" customHeight="1" thickBot="1" x14ac:dyDescent="0.25">
      <c r="B8" s="366"/>
      <c r="C8" s="22" t="str">
        <f>'BOBINAGEM C1'!C26</f>
        <v>Perimetro</v>
      </c>
      <c r="D8" s="241">
        <f>E8*(1-($D$29/100))</f>
        <v>3970.0375064</v>
      </c>
      <c r="E8" s="37">
        <v>4051.0586800000001</v>
      </c>
      <c r="F8" s="241">
        <f>E8*(1+($D$29/100))</f>
        <v>4132.0798536000002</v>
      </c>
      <c r="G8" s="54"/>
      <c r="H8" s="55"/>
      <c r="I8" s="55"/>
      <c r="J8" s="66"/>
      <c r="K8" s="36"/>
      <c r="L8" s="66"/>
      <c r="M8" s="36"/>
      <c r="N8" s="36"/>
      <c r="O8" s="35"/>
      <c r="P8" s="35"/>
      <c r="Q8" s="35"/>
      <c r="R8" s="34"/>
      <c r="T8" s="343"/>
      <c r="U8" s="250"/>
      <c r="V8" s="250"/>
      <c r="W8" s="250"/>
      <c r="X8" s="250"/>
      <c r="Y8" s="250"/>
      <c r="Z8" s="250"/>
      <c r="AA8" s="250"/>
      <c r="AB8" s="250"/>
      <c r="AC8" s="250"/>
      <c r="AD8" s="250"/>
      <c r="AE8" s="250"/>
      <c r="AF8" s="250"/>
      <c r="AG8" s="250"/>
      <c r="AH8" s="250"/>
      <c r="AI8" s="250"/>
      <c r="AJ8" s="250"/>
      <c r="AN8" s="174"/>
    </row>
    <row r="9" spans="2:40" ht="24.95" customHeight="1" x14ac:dyDescent="0.2">
      <c r="B9" s="365" t="s">
        <v>163</v>
      </c>
      <c r="C9" s="33"/>
      <c r="D9" s="32" t="s">
        <v>154</v>
      </c>
      <c r="E9" s="32" t="s">
        <v>155</v>
      </c>
      <c r="F9" s="31" t="s">
        <v>156</v>
      </c>
      <c r="G9" s="279" t="s">
        <v>200</v>
      </c>
      <c r="H9" s="279" t="s">
        <v>201</v>
      </c>
      <c r="I9" s="279" t="s">
        <v>202</v>
      </c>
      <c r="J9" s="30" t="s">
        <v>203</v>
      </c>
      <c r="K9" s="30" t="s">
        <v>204</v>
      </c>
      <c r="L9" s="30" t="s">
        <v>205</v>
      </c>
      <c r="M9" s="30">
        <v>7</v>
      </c>
      <c r="N9" s="30">
        <v>8</v>
      </c>
      <c r="O9" s="30">
        <v>9</v>
      </c>
      <c r="P9" s="30">
        <v>10</v>
      </c>
      <c r="Q9" s="30">
        <v>11</v>
      </c>
      <c r="R9" s="29">
        <v>12</v>
      </c>
      <c r="T9" s="344"/>
      <c r="U9" s="174"/>
      <c r="V9" s="251"/>
      <c r="W9" s="113"/>
      <c r="X9" s="113"/>
      <c r="Y9" s="113"/>
      <c r="Z9" s="113"/>
      <c r="AA9" s="250"/>
      <c r="AB9" s="113"/>
      <c r="AC9" s="113"/>
      <c r="AN9" s="174"/>
    </row>
    <row r="10" spans="2:40" ht="24.95" customHeight="1" x14ac:dyDescent="0.2">
      <c r="B10" s="366"/>
      <c r="C10" s="28" t="str">
        <f>C7</f>
        <v>Altura da camada</v>
      </c>
      <c r="D10" s="241">
        <f>E10*(1-($D$29/100))</f>
        <v>374.38678340000001</v>
      </c>
      <c r="E10" s="37">
        <v>382.02733000000001</v>
      </c>
      <c r="F10" s="241">
        <f>E10*(1+($D$29/100))</f>
        <v>389.6678766</v>
      </c>
      <c r="G10" s="52"/>
      <c r="H10" s="53"/>
      <c r="I10" s="53"/>
      <c r="J10" s="65"/>
      <c r="K10" s="25"/>
      <c r="L10" s="65"/>
      <c r="M10" s="25"/>
      <c r="N10" s="25"/>
      <c r="O10" s="24"/>
      <c r="P10" s="24"/>
      <c r="Q10" s="24"/>
      <c r="R10" s="23"/>
      <c r="U10" s="174"/>
      <c r="V10" s="251"/>
      <c r="W10" s="113"/>
      <c r="X10" s="113"/>
      <c r="Y10" s="113"/>
      <c r="Z10" s="113"/>
      <c r="AA10" s="250"/>
      <c r="AB10" s="113"/>
      <c r="AC10" s="113"/>
    </row>
    <row r="11" spans="2:40" ht="24.95" customHeight="1" thickBot="1" x14ac:dyDescent="0.25">
      <c r="B11" s="366"/>
      <c r="C11" s="22" t="str">
        <f>C8</f>
        <v>Perimetro</v>
      </c>
      <c r="D11" s="241">
        <f>E11*(1-($D$29/100))</f>
        <v>3994.6313218</v>
      </c>
      <c r="E11" s="37">
        <v>4076.1544100000001</v>
      </c>
      <c r="F11" s="241">
        <f>E11*(1+($D$29/100))</f>
        <v>4157.6774981999997</v>
      </c>
      <c r="G11" s="54"/>
      <c r="H11" s="55"/>
      <c r="I11" s="55"/>
      <c r="J11" s="66"/>
      <c r="K11" s="36"/>
      <c r="L11" s="66"/>
      <c r="M11" s="36"/>
      <c r="N11" s="36"/>
      <c r="O11" s="35"/>
      <c r="P11" s="35"/>
      <c r="Q11" s="35"/>
      <c r="R11" s="34"/>
      <c r="T11" s="343"/>
      <c r="U11" s="250"/>
      <c r="V11" s="250"/>
      <c r="W11" s="250"/>
      <c r="X11" s="250"/>
      <c r="Y11" s="250"/>
      <c r="Z11" s="250"/>
      <c r="AA11" s="250"/>
      <c r="AB11" s="67"/>
      <c r="AC11" s="67"/>
      <c r="AD11" s="67"/>
      <c r="AE11" s="67"/>
      <c r="AF11" s="67"/>
      <c r="AG11" s="67"/>
      <c r="AH11" s="67"/>
      <c r="AI11" s="67"/>
      <c r="AN11" s="67"/>
    </row>
    <row r="12" spans="2:40" ht="24.95" customHeight="1" x14ac:dyDescent="0.2">
      <c r="B12" s="365" t="s">
        <v>164</v>
      </c>
      <c r="C12" s="33"/>
      <c r="D12" s="32" t="s">
        <v>154</v>
      </c>
      <c r="E12" s="32" t="s">
        <v>155</v>
      </c>
      <c r="F12" s="31" t="s">
        <v>156</v>
      </c>
      <c r="G12" s="279" t="s">
        <v>200</v>
      </c>
      <c r="H12" s="279" t="s">
        <v>201</v>
      </c>
      <c r="I12" s="279" t="s">
        <v>202</v>
      </c>
      <c r="J12" s="30" t="s">
        <v>203</v>
      </c>
      <c r="K12" s="30" t="s">
        <v>204</v>
      </c>
      <c r="L12" s="30" t="s">
        <v>205</v>
      </c>
      <c r="M12" s="30">
        <v>7</v>
      </c>
      <c r="N12" s="30">
        <v>8</v>
      </c>
      <c r="O12" s="30">
        <v>9</v>
      </c>
      <c r="P12" s="30">
        <v>10</v>
      </c>
      <c r="Q12" s="30">
        <v>11</v>
      </c>
      <c r="R12" s="29">
        <v>12</v>
      </c>
      <c r="T12" s="344"/>
      <c r="U12" s="174"/>
      <c r="V12" s="251"/>
      <c r="W12" s="113"/>
      <c r="X12" s="113"/>
      <c r="AB12" s="175"/>
      <c r="AC12" s="175"/>
      <c r="AD12" s="175"/>
      <c r="AE12" s="175"/>
      <c r="AF12" s="175"/>
      <c r="AG12" s="175"/>
      <c r="AH12" s="175"/>
      <c r="AI12" s="175"/>
      <c r="AN12" s="175"/>
    </row>
    <row r="13" spans="2:40" ht="24.95" customHeight="1" x14ac:dyDescent="0.2">
      <c r="B13" s="366"/>
      <c r="C13" s="28" t="str">
        <f>C10</f>
        <v>Altura da camada</v>
      </c>
      <c r="D13" s="241">
        <f>E13*(1-($D$29/100))</f>
        <v>370.62031999999999</v>
      </c>
      <c r="E13" s="37">
        <v>378.18400000000003</v>
      </c>
      <c r="F13" s="241">
        <f>E13*(1+($D$29/100))</f>
        <v>385.74768000000006</v>
      </c>
      <c r="G13" s="52"/>
      <c r="H13" s="53"/>
      <c r="I13" s="53"/>
      <c r="J13" s="65"/>
      <c r="K13" s="25"/>
      <c r="L13" s="65"/>
      <c r="M13" s="25"/>
      <c r="N13" s="25"/>
      <c r="O13" s="24"/>
      <c r="P13" s="24"/>
      <c r="Q13" s="24"/>
      <c r="R13" s="23"/>
      <c r="U13" s="174"/>
      <c r="V13" s="251"/>
      <c r="W13" s="113"/>
      <c r="X13" s="113"/>
      <c r="Y13" s="113"/>
      <c r="Z13" s="113"/>
      <c r="AA13" s="250"/>
      <c r="AB13" s="113"/>
      <c r="AC13" s="113"/>
      <c r="AN13" s="175"/>
    </row>
    <row r="14" spans="2:40" ht="24.95" customHeight="1" thickBot="1" x14ac:dyDescent="0.25">
      <c r="B14" s="366"/>
      <c r="C14" s="22" t="str">
        <f>C11</f>
        <v>Perimetro</v>
      </c>
      <c r="D14" s="241">
        <f>E14*(1-($D$29/100))</f>
        <v>4019.2251372000001</v>
      </c>
      <c r="E14" s="37">
        <v>4101.2501400000001</v>
      </c>
      <c r="F14" s="241">
        <f>E14*(1+($D$29/100))</f>
        <v>4183.2751428000001</v>
      </c>
      <c r="G14" s="54"/>
      <c r="H14" s="55"/>
      <c r="I14" s="55"/>
      <c r="J14" s="66"/>
      <c r="K14" s="36"/>
      <c r="L14" s="66"/>
      <c r="M14" s="36"/>
      <c r="N14" s="36"/>
      <c r="O14" s="35"/>
      <c r="P14" s="35"/>
      <c r="Q14" s="35"/>
      <c r="R14" s="34"/>
      <c r="T14" s="343"/>
      <c r="U14" s="250"/>
      <c r="V14" s="250"/>
      <c r="W14" s="250"/>
      <c r="X14" s="250"/>
      <c r="Y14" s="250"/>
      <c r="Z14" s="250"/>
      <c r="AA14" s="250"/>
      <c r="AB14" s="250"/>
      <c r="AN14" s="175"/>
    </row>
    <row r="15" spans="2:40" ht="24.95" customHeight="1" x14ac:dyDescent="0.2">
      <c r="B15" s="365" t="s">
        <v>165</v>
      </c>
      <c r="C15" s="33"/>
      <c r="D15" s="32" t="s">
        <v>154</v>
      </c>
      <c r="E15" s="32" t="s">
        <v>155</v>
      </c>
      <c r="F15" s="31" t="s">
        <v>156</v>
      </c>
      <c r="G15" s="279"/>
      <c r="H15" s="279"/>
      <c r="I15" s="279"/>
      <c r="J15" s="30">
        <v>4</v>
      </c>
      <c r="K15" s="30">
        <v>5</v>
      </c>
      <c r="L15" s="30">
        <v>6</v>
      </c>
      <c r="M15" s="30">
        <v>7</v>
      </c>
      <c r="N15" s="30">
        <v>8</v>
      </c>
      <c r="O15" s="30">
        <v>9</v>
      </c>
      <c r="P15" s="30">
        <v>10</v>
      </c>
      <c r="Q15" s="30">
        <v>11</v>
      </c>
      <c r="R15" s="29">
        <v>12</v>
      </c>
      <c r="T15" s="344"/>
      <c r="U15" s="113"/>
      <c r="V15" s="113"/>
      <c r="W15" s="250"/>
      <c r="X15" s="113"/>
      <c r="Y15" s="113"/>
      <c r="AN15" s="175"/>
    </row>
    <row r="16" spans="2:40" ht="24.95" customHeight="1" x14ac:dyDescent="0.2">
      <c r="B16" s="366"/>
      <c r="C16" s="28" t="str">
        <f>C13</f>
        <v>Altura da camada</v>
      </c>
      <c r="D16" s="241">
        <f>E16*(1-($D$29/100))</f>
        <v>0</v>
      </c>
      <c r="E16" s="37"/>
      <c r="F16" s="241">
        <f>E16*(1+($D$29/100))</f>
        <v>0</v>
      </c>
      <c r="G16" s="52"/>
      <c r="H16" s="53"/>
      <c r="I16" s="53"/>
      <c r="J16" s="65"/>
      <c r="K16" s="25"/>
      <c r="L16" s="65"/>
      <c r="M16" s="25"/>
      <c r="N16" s="25"/>
      <c r="O16" s="24"/>
      <c r="P16" s="24"/>
      <c r="Q16" s="24"/>
      <c r="R16" s="23"/>
      <c r="U16" s="174"/>
      <c r="V16" s="251"/>
      <c r="W16" s="113"/>
      <c r="X16" s="113"/>
      <c r="Y16" s="113"/>
      <c r="Z16" s="113"/>
      <c r="AA16" s="250"/>
      <c r="AB16" s="113"/>
      <c r="AC16" s="113"/>
    </row>
    <row r="17" spans="2:29" ht="24.95" customHeight="1" thickBot="1" x14ac:dyDescent="0.25">
      <c r="B17" s="366"/>
      <c r="C17" s="22" t="str">
        <f>C14</f>
        <v>Perimetro</v>
      </c>
      <c r="D17" s="241">
        <f>E17*(1-($D$29/100))</f>
        <v>0</v>
      </c>
      <c r="E17" s="37"/>
      <c r="F17" s="241">
        <f>E17*(1+($D$29/100))</f>
        <v>0</v>
      </c>
      <c r="G17" s="54"/>
      <c r="H17" s="55"/>
      <c r="I17" s="55"/>
      <c r="J17" s="66"/>
      <c r="K17" s="36"/>
      <c r="L17" s="66"/>
      <c r="M17" s="36"/>
      <c r="N17" s="36"/>
      <c r="O17" s="35"/>
      <c r="P17" s="35"/>
      <c r="Q17" s="35"/>
      <c r="R17" s="34"/>
      <c r="T17" s="343"/>
      <c r="U17" s="250"/>
      <c r="V17" s="250"/>
      <c r="W17" s="250"/>
      <c r="X17" s="113"/>
      <c r="Y17" s="113"/>
      <c r="Z17" s="113"/>
      <c r="AA17" s="250"/>
      <c r="AB17" s="113"/>
      <c r="AC17" s="113"/>
    </row>
    <row r="18" spans="2:29" ht="24.95" customHeight="1" x14ac:dyDescent="0.2">
      <c r="B18" s="365" t="s">
        <v>166</v>
      </c>
      <c r="C18" s="33"/>
      <c r="D18" s="32" t="s">
        <v>154</v>
      </c>
      <c r="E18" s="32" t="s">
        <v>155</v>
      </c>
      <c r="F18" s="31" t="s">
        <v>156</v>
      </c>
      <c r="G18" s="279"/>
      <c r="H18" s="279"/>
      <c r="I18" s="279"/>
      <c r="J18" s="30">
        <v>4</v>
      </c>
      <c r="K18" s="30">
        <v>5</v>
      </c>
      <c r="L18" s="30">
        <v>6</v>
      </c>
      <c r="M18" s="30">
        <v>7</v>
      </c>
      <c r="N18" s="30">
        <v>8</v>
      </c>
      <c r="O18" s="30">
        <v>9</v>
      </c>
      <c r="P18" s="30">
        <v>10</v>
      </c>
      <c r="Q18" s="30">
        <v>11</v>
      </c>
      <c r="R18" s="29">
        <v>12</v>
      </c>
      <c r="T18" s="344"/>
      <c r="U18" s="174"/>
      <c r="V18" s="251"/>
      <c r="W18" s="113"/>
      <c r="X18" s="113"/>
      <c r="Y18" s="113"/>
      <c r="Z18" s="113"/>
      <c r="AA18" s="250"/>
      <c r="AB18" s="113"/>
      <c r="AC18" s="113"/>
    </row>
    <row r="19" spans="2:29" ht="24.95" customHeight="1" x14ac:dyDescent="0.2">
      <c r="B19" s="366"/>
      <c r="C19" s="28" t="str">
        <f>C16</f>
        <v>Altura da camada</v>
      </c>
      <c r="D19" s="241">
        <f>E19*(1-($D$29/100))</f>
        <v>0</v>
      </c>
      <c r="E19" s="37"/>
      <c r="F19" s="241">
        <f>E19*(1+($D$29/100))</f>
        <v>0</v>
      </c>
      <c r="G19" s="52"/>
      <c r="H19" s="53"/>
      <c r="I19" s="53"/>
      <c r="J19" s="65"/>
      <c r="K19" s="25"/>
      <c r="L19" s="65"/>
      <c r="M19" s="25"/>
      <c r="N19" s="25"/>
      <c r="O19" s="24"/>
      <c r="P19" s="24"/>
      <c r="Q19" s="24"/>
      <c r="R19" s="23"/>
      <c r="U19" s="174"/>
      <c r="V19" s="251"/>
      <c r="W19" s="113"/>
      <c r="X19" s="113"/>
      <c r="Y19" s="113"/>
      <c r="Z19" s="113"/>
      <c r="AA19" s="250"/>
      <c r="AB19" s="113"/>
      <c r="AC19" s="113"/>
    </row>
    <row r="20" spans="2:29" ht="24.95" customHeight="1" thickBot="1" x14ac:dyDescent="0.25">
      <c r="B20" s="366"/>
      <c r="C20" s="22" t="str">
        <f>C17</f>
        <v>Perimetro</v>
      </c>
      <c r="D20" s="241">
        <f>E20*(1-($D$29/100))</f>
        <v>0</v>
      </c>
      <c r="E20" s="37"/>
      <c r="F20" s="241">
        <f>E20*(1+($D$29/100))</f>
        <v>0</v>
      </c>
      <c r="G20" s="54"/>
      <c r="H20" s="55"/>
      <c r="I20" s="55"/>
      <c r="J20" s="66"/>
      <c r="K20" s="36"/>
      <c r="L20" s="66"/>
      <c r="M20" s="36"/>
      <c r="N20" s="36"/>
      <c r="O20" s="35"/>
      <c r="P20" s="35"/>
      <c r="Q20" s="35"/>
      <c r="R20" s="34"/>
      <c r="T20" s="343"/>
      <c r="U20" s="250"/>
      <c r="V20" s="250"/>
      <c r="W20" s="250"/>
      <c r="X20" s="250"/>
      <c r="Y20" s="113"/>
      <c r="Z20" s="113"/>
      <c r="AA20" s="250"/>
      <c r="AB20" s="113"/>
      <c r="AC20" s="113"/>
    </row>
    <row r="21" spans="2:29" ht="24.95" customHeight="1" x14ac:dyDescent="0.2">
      <c r="B21" s="365" t="s">
        <v>167</v>
      </c>
      <c r="C21" s="33"/>
      <c r="D21" s="32" t="s">
        <v>154</v>
      </c>
      <c r="E21" s="32" t="s">
        <v>155</v>
      </c>
      <c r="F21" s="31" t="s">
        <v>156</v>
      </c>
      <c r="G21" s="279"/>
      <c r="H21" s="279"/>
      <c r="I21" s="279"/>
      <c r="J21" s="30">
        <v>4</v>
      </c>
      <c r="K21" s="30">
        <v>5</v>
      </c>
      <c r="L21" s="30">
        <v>6</v>
      </c>
      <c r="M21" s="30">
        <v>7</v>
      </c>
      <c r="N21" s="30">
        <v>8</v>
      </c>
      <c r="O21" s="30">
        <v>9</v>
      </c>
      <c r="P21" s="30">
        <v>10</v>
      </c>
      <c r="Q21" s="30">
        <v>11</v>
      </c>
      <c r="R21" s="29">
        <v>12</v>
      </c>
      <c r="T21" s="344"/>
      <c r="U21" s="174"/>
      <c r="V21" s="251"/>
      <c r="W21" s="113"/>
      <c r="X21" s="113"/>
      <c r="Y21" s="113"/>
      <c r="Z21" s="113"/>
      <c r="AA21" s="250"/>
      <c r="AB21" s="113"/>
      <c r="AC21" s="113"/>
    </row>
    <row r="22" spans="2:29" ht="24.95" customHeight="1" x14ac:dyDescent="0.2">
      <c r="B22" s="366"/>
      <c r="C22" s="28" t="str">
        <f>C19</f>
        <v>Altura da camada</v>
      </c>
      <c r="D22" s="241">
        <f>E22*(1-($D$29/100))</f>
        <v>0</v>
      </c>
      <c r="E22" s="37"/>
      <c r="F22" s="241">
        <f>E22*(1+($D$29/100))</f>
        <v>0</v>
      </c>
      <c r="G22" s="27"/>
      <c r="H22" s="26"/>
      <c r="I22" s="26"/>
      <c r="J22" s="65"/>
      <c r="K22" s="25"/>
      <c r="L22" s="25"/>
      <c r="M22" s="25"/>
      <c r="N22" s="25"/>
      <c r="O22" s="24"/>
      <c r="P22" s="24"/>
      <c r="Q22" s="24"/>
      <c r="R22" s="23"/>
      <c r="T22" s="344"/>
      <c r="U22" s="250"/>
      <c r="V22" s="250"/>
      <c r="W22" s="250"/>
      <c r="X22" s="250"/>
      <c r="Y22" s="113"/>
      <c r="Z22" s="113"/>
      <c r="AA22" s="250"/>
      <c r="AB22" s="113"/>
      <c r="AC22" s="113"/>
    </row>
    <row r="23" spans="2:29" ht="24.95" customHeight="1" thickBot="1" x14ac:dyDescent="0.25">
      <c r="B23" s="366"/>
      <c r="C23" s="22" t="str">
        <f>C20</f>
        <v>Perimetro</v>
      </c>
      <c r="D23" s="241">
        <f>E23*(1-($D$29/100))</f>
        <v>0</v>
      </c>
      <c r="E23" s="37"/>
      <c r="F23" s="241">
        <f>E23*(1+($D$29/100))</f>
        <v>0</v>
      </c>
      <c r="G23" s="21"/>
      <c r="H23" s="20"/>
      <c r="I23" s="20"/>
      <c r="J23" s="21"/>
      <c r="K23" s="20"/>
      <c r="L23" s="20"/>
      <c r="M23" s="19"/>
      <c r="N23" s="19"/>
      <c r="O23" s="18"/>
      <c r="P23" s="18"/>
      <c r="Q23" s="18"/>
      <c r="R23" s="17"/>
      <c r="T23" s="344"/>
      <c r="U23" s="174"/>
      <c r="V23" s="251"/>
      <c r="W23" s="113"/>
      <c r="X23" s="113"/>
      <c r="Y23" s="113"/>
      <c r="Z23" s="113"/>
      <c r="AA23" s="250"/>
      <c r="AB23" s="113"/>
      <c r="AC23" s="113"/>
    </row>
    <row r="24" spans="2:29" ht="24.95" customHeight="1" x14ac:dyDescent="0.2">
      <c r="B24" s="365" t="s">
        <v>168</v>
      </c>
      <c r="C24" s="33"/>
      <c r="D24" s="32" t="s">
        <v>154</v>
      </c>
      <c r="E24" s="32" t="s">
        <v>155</v>
      </c>
      <c r="F24" s="31" t="s">
        <v>156</v>
      </c>
      <c r="G24" s="279"/>
      <c r="H24" s="279"/>
      <c r="I24" s="279"/>
      <c r="J24" s="30">
        <v>4</v>
      </c>
      <c r="K24" s="30">
        <v>5</v>
      </c>
      <c r="L24" s="30">
        <v>6</v>
      </c>
      <c r="M24" s="30">
        <v>7</v>
      </c>
      <c r="N24" s="30">
        <v>8</v>
      </c>
      <c r="O24" s="30">
        <v>9</v>
      </c>
      <c r="P24" s="30">
        <v>10</v>
      </c>
      <c r="Q24" s="30">
        <v>11</v>
      </c>
      <c r="R24" s="29">
        <v>12</v>
      </c>
      <c r="U24" s="174"/>
      <c r="V24" s="251"/>
      <c r="W24" s="113"/>
      <c r="X24" s="113"/>
      <c r="Y24" s="113"/>
      <c r="Z24" s="113"/>
      <c r="AA24" s="250"/>
      <c r="AB24" s="113"/>
      <c r="AC24" s="113"/>
    </row>
    <row r="25" spans="2:29" ht="24.95" customHeight="1" x14ac:dyDescent="0.2">
      <c r="B25" s="366"/>
      <c r="C25" s="28" t="str">
        <f>C22</f>
        <v>Altura da camada</v>
      </c>
      <c r="D25" s="241">
        <f>E25*(1-($D$29/100))</f>
        <v>0</v>
      </c>
      <c r="E25" s="37"/>
      <c r="F25" s="241">
        <f>E25*(1+($D$29/100))</f>
        <v>0</v>
      </c>
      <c r="G25" s="27"/>
      <c r="H25" s="26"/>
      <c r="I25" s="26"/>
      <c r="J25" s="65"/>
      <c r="K25" s="25"/>
      <c r="L25" s="25"/>
      <c r="M25" s="25"/>
      <c r="N25" s="25"/>
      <c r="O25" s="24"/>
      <c r="P25" s="24"/>
      <c r="Q25" s="24"/>
      <c r="R25" s="23"/>
      <c r="T25" s="343"/>
      <c r="U25" s="250"/>
      <c r="V25" s="250"/>
      <c r="W25" s="250"/>
      <c r="X25" s="250"/>
      <c r="Y25" s="250"/>
      <c r="Z25" s="113"/>
      <c r="AA25" s="250"/>
      <c r="AB25" s="113"/>
      <c r="AC25" s="113"/>
    </row>
    <row r="26" spans="2:29" ht="24.95" customHeight="1" thickBot="1" x14ac:dyDescent="0.25">
      <c r="B26" s="366"/>
      <c r="C26" s="22" t="str">
        <f>C23</f>
        <v>Perimetro</v>
      </c>
      <c r="D26" s="241">
        <f>E26*(1-($D$29/100))</f>
        <v>0</v>
      </c>
      <c r="E26" s="37"/>
      <c r="F26" s="241">
        <f>E26*(1+($D$29/100))</f>
        <v>0</v>
      </c>
      <c r="G26" s="21"/>
      <c r="H26" s="20"/>
      <c r="I26" s="20"/>
      <c r="J26" s="21"/>
      <c r="K26" s="20"/>
      <c r="L26" s="20"/>
      <c r="M26" s="19"/>
      <c r="N26" s="19"/>
      <c r="O26" s="18"/>
      <c r="P26" s="18"/>
      <c r="Q26" s="18"/>
      <c r="R26" s="17"/>
      <c r="T26" s="344"/>
      <c r="U26" s="174"/>
      <c r="V26" s="251"/>
      <c r="W26" s="113"/>
      <c r="X26" s="113"/>
      <c r="Y26" s="113"/>
      <c r="Z26" s="113"/>
      <c r="AA26" s="250"/>
      <c r="AB26" s="113"/>
      <c r="AC26" s="113"/>
    </row>
    <row r="27" spans="2:29" ht="24.95" customHeight="1" thickBot="1" x14ac:dyDescent="0.3">
      <c r="B27" s="367" t="s">
        <v>169</v>
      </c>
      <c r="C27" s="324"/>
      <c r="D27" s="16">
        <f ca="1">TODAY()</f>
        <v>44918</v>
      </c>
      <c r="E27" s="368" t="s">
        <v>170</v>
      </c>
      <c r="F27" s="352"/>
      <c r="G27" s="15"/>
      <c r="H27" s="14"/>
      <c r="I27" s="14"/>
      <c r="J27" s="14"/>
      <c r="K27" s="14"/>
      <c r="L27" s="14"/>
      <c r="M27" s="13"/>
      <c r="N27" s="13"/>
      <c r="O27" s="13"/>
      <c r="P27" s="13"/>
      <c r="Q27" s="13"/>
      <c r="R27" s="12"/>
      <c r="U27" s="174"/>
      <c r="V27" s="251"/>
      <c r="W27" s="113"/>
      <c r="X27" s="113"/>
      <c r="Y27" s="113"/>
      <c r="Z27" s="113"/>
      <c r="AA27" s="250"/>
      <c r="AB27" s="113"/>
      <c r="AC27" s="113"/>
    </row>
    <row r="28" spans="2:29" ht="15.75" customHeight="1" thickBot="1" x14ac:dyDescent="0.25">
      <c r="T28" s="343"/>
      <c r="U28" s="250"/>
      <c r="V28" s="250"/>
      <c r="W28" s="250"/>
      <c r="X28" s="250"/>
      <c r="Y28" s="113"/>
      <c r="Z28" s="113"/>
      <c r="AA28" s="250"/>
      <c r="AB28" s="113"/>
      <c r="AC28" s="113"/>
    </row>
    <row r="29" spans="2:29" ht="17.25" customHeight="1" thickBot="1" x14ac:dyDescent="0.3">
      <c r="B29" s="361" t="s">
        <v>145</v>
      </c>
      <c r="C29" s="324"/>
      <c r="D29" s="247">
        <v>2</v>
      </c>
      <c r="E29" s="247" t="s">
        <v>146</v>
      </c>
      <c r="F29" s="248"/>
      <c r="T29" s="344"/>
      <c r="U29" s="174"/>
      <c r="V29" s="251"/>
      <c r="W29" s="113"/>
      <c r="X29" s="113"/>
      <c r="Y29" s="113"/>
      <c r="Z29" s="113"/>
      <c r="AA29" s="250"/>
      <c r="AB29" s="113"/>
      <c r="AC29" s="113"/>
    </row>
    <row r="30" spans="2:29" ht="16.5" customHeight="1" x14ac:dyDescent="0.2">
      <c r="U30" s="174"/>
      <c r="V30" s="251"/>
      <c r="W30" s="113"/>
      <c r="X30" s="113"/>
      <c r="Y30" s="113"/>
      <c r="Z30" s="113"/>
      <c r="AA30" s="250"/>
      <c r="AB30" s="113"/>
      <c r="AC30" s="113"/>
    </row>
    <row r="31" spans="2:29" ht="15" customHeight="1" x14ac:dyDescent="0.2">
      <c r="T31" s="343"/>
      <c r="U31" s="250"/>
      <c r="V31" s="250"/>
    </row>
    <row r="32" spans="2:29" ht="16.5" customHeight="1" x14ac:dyDescent="0.2">
      <c r="T32" s="344"/>
      <c r="U32" s="174"/>
      <c r="V32" s="251"/>
      <c r="W32" s="113"/>
      <c r="X32" s="113"/>
      <c r="Y32" s="113"/>
      <c r="Z32" s="113"/>
      <c r="AA32" s="250"/>
      <c r="AB32" s="113"/>
      <c r="AC32" s="113"/>
    </row>
    <row r="33" spans="20:32" ht="16.5" customHeight="1" x14ac:dyDescent="0.2">
      <c r="U33" s="174"/>
      <c r="V33" s="251"/>
      <c r="W33" s="113"/>
      <c r="X33" s="113"/>
      <c r="Y33" s="113"/>
      <c r="Z33" s="113"/>
      <c r="AA33" s="250"/>
      <c r="AB33" s="113"/>
      <c r="AC33" s="113"/>
    </row>
    <row r="34" spans="20:32" ht="15" customHeight="1" x14ac:dyDescent="0.2">
      <c r="T34" s="343"/>
      <c r="U34" s="250"/>
      <c r="V34" s="250"/>
      <c r="W34" s="250"/>
      <c r="X34" s="250"/>
      <c r="Y34" s="250"/>
      <c r="Z34" s="250"/>
      <c r="AA34" s="250"/>
      <c r="AB34" s="250"/>
      <c r="AC34" s="113"/>
    </row>
    <row r="35" spans="20:32" ht="16.5" customHeight="1" x14ac:dyDescent="0.2">
      <c r="T35" s="344"/>
      <c r="U35" s="174"/>
      <c r="V35" s="251"/>
      <c r="W35" s="113"/>
      <c r="X35" s="113"/>
      <c r="Y35" s="113"/>
      <c r="Z35" s="113"/>
      <c r="AA35" s="250"/>
      <c r="AB35" s="113"/>
      <c r="AC35" s="113"/>
    </row>
    <row r="36" spans="20:32" ht="15" customHeight="1" x14ac:dyDescent="0.2">
      <c r="T36" s="344"/>
      <c r="U36" s="250"/>
      <c r="V36" s="250"/>
      <c r="W36" s="250"/>
      <c r="X36" s="250"/>
      <c r="Y36" s="250"/>
      <c r="Z36" s="250"/>
      <c r="AA36" s="250"/>
      <c r="AB36" s="250"/>
      <c r="AC36" s="250"/>
      <c r="AD36" s="250"/>
      <c r="AE36" s="250"/>
      <c r="AF36" s="250"/>
    </row>
    <row r="37" spans="20:32" ht="16.5" customHeight="1" x14ac:dyDescent="0.2">
      <c r="T37" s="344"/>
      <c r="U37" s="174"/>
      <c r="V37" s="251"/>
      <c r="W37" s="113"/>
      <c r="X37" s="113"/>
      <c r="Y37" s="113"/>
      <c r="Z37" s="113"/>
      <c r="AA37" s="250"/>
      <c r="AB37" s="113"/>
      <c r="AC37" s="113"/>
    </row>
    <row r="38" spans="20:32" ht="16.5" customHeight="1" x14ac:dyDescent="0.2">
      <c r="U38" s="174"/>
      <c r="V38" s="251"/>
      <c r="W38" s="113"/>
      <c r="X38" s="113"/>
      <c r="Y38" s="113"/>
      <c r="Z38" s="113"/>
      <c r="AA38" s="250"/>
      <c r="AB38" s="113"/>
      <c r="AC38" s="113"/>
    </row>
    <row r="39" spans="20:32" ht="15" customHeight="1" x14ac:dyDescent="0.2">
      <c r="T39" s="343"/>
      <c r="U39" s="250"/>
      <c r="V39" s="250"/>
      <c r="W39" s="113"/>
      <c r="X39" s="113"/>
      <c r="Y39" s="113"/>
      <c r="Z39" s="113"/>
      <c r="AA39" s="250"/>
      <c r="AB39" s="113"/>
      <c r="AC39" s="113"/>
    </row>
    <row r="40" spans="20:32" ht="16.5" customHeight="1" x14ac:dyDescent="0.2">
      <c r="T40" s="344"/>
      <c r="U40" s="174"/>
      <c r="V40" s="251"/>
      <c r="W40" s="113"/>
      <c r="X40" s="113"/>
      <c r="Y40" s="113"/>
      <c r="Z40" s="113"/>
      <c r="AA40" s="250"/>
      <c r="AB40" s="113"/>
      <c r="AC40" s="113"/>
    </row>
    <row r="41" spans="20:32" ht="16.5" customHeight="1" x14ac:dyDescent="0.2">
      <c r="U41" s="174"/>
      <c r="V41" s="251"/>
      <c r="W41" s="113"/>
      <c r="X41" s="113"/>
      <c r="Y41" s="113"/>
      <c r="Z41" s="113"/>
      <c r="AA41" s="250"/>
      <c r="AB41" s="113"/>
      <c r="AC41" s="113"/>
    </row>
    <row r="42" spans="20:32" ht="15" customHeight="1" x14ac:dyDescent="0.2">
      <c r="T42" s="343"/>
      <c r="U42" s="250"/>
      <c r="V42" s="250"/>
      <c r="W42" s="250"/>
      <c r="X42" s="250"/>
      <c r="Y42" s="250"/>
      <c r="Z42" s="250"/>
      <c r="AA42" s="250"/>
      <c r="AB42" s="113"/>
      <c r="AC42" s="113"/>
    </row>
    <row r="43" spans="20:32" ht="16.5" customHeight="1" x14ac:dyDescent="0.2">
      <c r="T43" s="344"/>
      <c r="U43" s="174"/>
      <c r="V43" s="251"/>
      <c r="W43" s="113"/>
      <c r="X43" s="113"/>
      <c r="Y43" s="113"/>
      <c r="Z43" s="113"/>
      <c r="AA43" s="250"/>
      <c r="AB43" s="113"/>
      <c r="AC43" s="113"/>
    </row>
    <row r="44" spans="20:32" ht="15" customHeight="1" x14ac:dyDescent="0.2">
      <c r="X44" s="113"/>
      <c r="Y44" s="113"/>
      <c r="Z44" s="113"/>
      <c r="AA44" s="250"/>
      <c r="AB44" s="113"/>
      <c r="AC44" s="113"/>
    </row>
    <row r="45" spans="20:32" ht="15" customHeight="1" x14ac:dyDescent="0.2">
      <c r="T45" s="343"/>
      <c r="U45" s="250"/>
      <c r="V45" s="250"/>
      <c r="W45" s="250"/>
      <c r="X45" s="113"/>
      <c r="Y45" s="113"/>
      <c r="Z45" s="113"/>
      <c r="AA45" s="250"/>
      <c r="AB45" s="113"/>
      <c r="AC45" s="113"/>
    </row>
    <row r="46" spans="20:32" ht="16.5" customHeight="1" x14ac:dyDescent="0.2">
      <c r="T46" s="344"/>
      <c r="U46" s="174"/>
      <c r="V46" s="251"/>
      <c r="W46" s="113"/>
      <c r="X46" s="113"/>
      <c r="Y46" s="113"/>
      <c r="Z46" s="113"/>
      <c r="AA46" s="250"/>
      <c r="AB46" s="113"/>
      <c r="AC46" s="113"/>
    </row>
    <row r="47" spans="20:32" ht="16.5" customHeight="1" x14ac:dyDescent="0.2">
      <c r="U47" s="174"/>
      <c r="V47" s="251"/>
      <c r="W47" s="113"/>
      <c r="X47" s="113"/>
      <c r="Y47" s="113"/>
      <c r="Z47" s="113"/>
      <c r="AA47" s="250"/>
      <c r="AB47" s="113"/>
      <c r="AC47" s="113"/>
    </row>
    <row r="48" spans="20:32" ht="15" customHeight="1" x14ac:dyDescent="0.2">
      <c r="T48" s="343"/>
      <c r="U48" s="252"/>
      <c r="V48" s="252"/>
      <c r="W48" s="252"/>
      <c r="X48" s="113"/>
      <c r="Y48" s="113"/>
      <c r="Z48" s="113"/>
      <c r="AA48" s="250"/>
      <c r="AB48" s="113"/>
      <c r="AC48" s="113"/>
    </row>
    <row r="49" spans="20:29" ht="15" customHeight="1" x14ac:dyDescent="0.2">
      <c r="T49" s="344"/>
      <c r="U49" s="252"/>
      <c r="V49" s="252"/>
      <c r="W49" s="252"/>
      <c r="X49" s="113"/>
      <c r="Y49" s="113"/>
      <c r="Z49" s="113"/>
      <c r="AA49" s="250"/>
      <c r="AB49" s="113"/>
      <c r="AC49" s="113"/>
    </row>
    <row r="50" spans="20:29" ht="15" customHeight="1" x14ac:dyDescent="0.2">
      <c r="T50" s="344"/>
      <c r="U50" s="252"/>
      <c r="V50" s="113"/>
      <c r="W50" s="252"/>
      <c r="X50" s="113"/>
      <c r="Y50" s="113"/>
      <c r="Z50" s="113"/>
      <c r="AA50" s="250"/>
      <c r="AB50" s="113"/>
      <c r="AC50" s="113"/>
    </row>
    <row r="51" spans="20:29" ht="15" customHeight="1" x14ac:dyDescent="0.2">
      <c r="T51" s="344"/>
      <c r="U51" s="252"/>
      <c r="V51" s="252"/>
      <c r="W51" s="252"/>
      <c r="X51" s="113"/>
      <c r="Y51" s="113"/>
      <c r="Z51" s="113"/>
      <c r="AA51" s="250"/>
      <c r="AB51" s="113"/>
      <c r="AC51" s="113"/>
    </row>
    <row r="52" spans="20:29" ht="15" customHeight="1" x14ac:dyDescent="0.2">
      <c r="T52" s="344"/>
      <c r="U52" s="113"/>
      <c r="V52" s="113"/>
      <c r="W52" s="113"/>
      <c r="X52" s="113"/>
      <c r="Y52" s="113"/>
      <c r="Z52" s="113"/>
      <c r="AA52" s="250"/>
      <c r="AB52" s="113"/>
      <c r="AC52" s="113"/>
    </row>
    <row r="53" spans="20:29" ht="15" customHeight="1" x14ac:dyDescent="0.2">
      <c r="T53" s="344"/>
      <c r="U53" s="252"/>
      <c r="V53" s="252"/>
      <c r="W53" s="252"/>
      <c r="X53" s="113"/>
      <c r="Y53" s="113"/>
      <c r="Z53" s="113"/>
      <c r="AA53" s="250"/>
      <c r="AB53" s="113"/>
      <c r="AC53" s="113"/>
    </row>
    <row r="54" spans="20:29" ht="15" customHeight="1" x14ac:dyDescent="0.2">
      <c r="U54" s="252"/>
      <c r="V54" s="252"/>
      <c r="W54" s="252"/>
      <c r="X54" s="113"/>
      <c r="Y54" s="113"/>
      <c r="Z54" s="113"/>
      <c r="AA54" s="250"/>
      <c r="AB54" s="113"/>
      <c r="AC54" s="113"/>
    </row>
    <row r="55" spans="20:29" ht="15" customHeight="1" x14ac:dyDescent="0.2">
      <c r="T55" s="343"/>
      <c r="U55" s="113"/>
      <c r="V55" s="252"/>
      <c r="W55" s="114"/>
      <c r="X55" s="109"/>
      <c r="Y55" s="109"/>
      <c r="Z55" s="109"/>
      <c r="AA55" s="250"/>
      <c r="AB55" s="113"/>
      <c r="AC55" s="113"/>
    </row>
    <row r="56" spans="20:29" ht="15" customHeight="1" x14ac:dyDescent="0.2">
      <c r="T56" s="344"/>
      <c r="U56" s="252"/>
      <c r="V56" s="252"/>
      <c r="W56" s="252"/>
      <c r="X56" s="113"/>
      <c r="Y56" s="113"/>
      <c r="Z56" s="113"/>
      <c r="AA56" s="250"/>
      <c r="AB56" s="113"/>
      <c r="AC56" s="113"/>
    </row>
    <row r="57" spans="20:29" ht="15" customHeight="1" x14ac:dyDescent="0.2">
      <c r="U57" s="252"/>
      <c r="V57" s="252"/>
      <c r="W57" s="252"/>
      <c r="X57" s="113"/>
      <c r="Y57" s="113"/>
      <c r="Z57" s="113"/>
      <c r="AA57" s="250"/>
      <c r="AB57" s="113"/>
      <c r="AC57" s="113"/>
    </row>
    <row r="58" spans="20:29" ht="15" customHeight="1" x14ac:dyDescent="0.2">
      <c r="T58" s="343"/>
      <c r="U58" s="250"/>
      <c r="V58" s="252"/>
      <c r="W58" s="252"/>
      <c r="X58" s="113"/>
      <c r="Y58" s="113"/>
      <c r="Z58" s="113"/>
      <c r="AA58" s="250"/>
      <c r="AB58" s="113"/>
      <c r="AC58" s="113"/>
    </row>
    <row r="59" spans="20:29" ht="15" customHeight="1" x14ac:dyDescent="0.2">
      <c r="T59" s="344"/>
      <c r="U59" s="252"/>
      <c r="V59" s="252"/>
      <c r="W59" s="252"/>
      <c r="X59" s="113"/>
      <c r="Y59" s="113"/>
      <c r="Z59" s="113"/>
      <c r="AA59" s="250"/>
      <c r="AB59" s="113"/>
      <c r="AC59" s="113"/>
    </row>
    <row r="60" spans="20:29" ht="15" customHeight="1" x14ac:dyDescent="0.2">
      <c r="U60" s="252"/>
      <c r="V60" s="252"/>
      <c r="W60" s="252"/>
      <c r="X60" s="113"/>
      <c r="Y60" s="113"/>
      <c r="Z60" s="113"/>
      <c r="AA60" s="250"/>
      <c r="AB60" s="113"/>
      <c r="AC60" s="113"/>
    </row>
    <row r="61" spans="20:29" ht="15" customHeight="1" x14ac:dyDescent="0.2">
      <c r="T61" s="343"/>
      <c r="Y61" s="113"/>
      <c r="Z61" s="113"/>
      <c r="AA61" s="250"/>
      <c r="AB61" s="113"/>
      <c r="AC61" s="113"/>
    </row>
    <row r="62" spans="20:29" ht="15" customHeight="1" x14ac:dyDescent="0.2">
      <c r="T62" s="344"/>
      <c r="U62" s="252"/>
      <c r="V62" s="252"/>
      <c r="W62" s="252"/>
      <c r="X62" s="113"/>
      <c r="Y62" s="113"/>
      <c r="Z62" s="113"/>
      <c r="AA62" s="250"/>
      <c r="AB62" s="113"/>
      <c r="AC62" s="113"/>
    </row>
    <row r="63" spans="20:29" ht="15" customHeight="1" x14ac:dyDescent="0.2">
      <c r="U63" s="252"/>
      <c r="V63" s="252"/>
      <c r="W63" s="252"/>
      <c r="X63" s="113"/>
      <c r="Y63" s="113"/>
      <c r="Z63" s="113"/>
      <c r="AA63" s="250"/>
      <c r="AB63" s="113"/>
      <c r="AC63" s="113"/>
    </row>
    <row r="64" spans="20:29" ht="15" customHeight="1" x14ac:dyDescent="0.2">
      <c r="T64" s="343"/>
      <c r="U64" s="250"/>
      <c r="V64" s="250"/>
      <c r="Y64" s="113"/>
      <c r="Z64" s="113"/>
      <c r="AA64" s="250"/>
      <c r="AB64" s="113"/>
      <c r="AC64" s="113"/>
    </row>
    <row r="65" spans="20:37" ht="16.5" customHeight="1" x14ac:dyDescent="0.2">
      <c r="T65" s="344"/>
      <c r="U65" s="174"/>
      <c r="V65" s="251"/>
      <c r="Y65" s="113"/>
      <c r="Z65" s="113"/>
      <c r="AA65" s="250"/>
      <c r="AB65" s="113"/>
      <c r="AC65" s="113"/>
    </row>
    <row r="66" spans="20:37" ht="16.5" customHeight="1" x14ac:dyDescent="0.2">
      <c r="T66" s="344"/>
      <c r="U66" s="174"/>
      <c r="V66" s="174"/>
    </row>
    <row r="67" spans="20:37" ht="15" customHeight="1" x14ac:dyDescent="0.2">
      <c r="T67" s="344"/>
      <c r="AA67" s="250"/>
      <c r="AB67" s="250"/>
    </row>
    <row r="68" spans="20:37" ht="16.5" customHeight="1" x14ac:dyDescent="0.2">
      <c r="T68" s="344"/>
      <c r="X68" s="174"/>
      <c r="AA68" s="250"/>
      <c r="AB68" s="250"/>
      <c r="AC68" s="174"/>
      <c r="AD68" s="174"/>
      <c r="AE68" s="174"/>
      <c r="AF68" s="174"/>
      <c r="AG68" s="174"/>
      <c r="AH68" s="174"/>
      <c r="AI68" s="174"/>
      <c r="AJ68" s="174"/>
      <c r="AK68" s="174"/>
    </row>
    <row r="69" spans="20:37" ht="16.5" customHeight="1" x14ac:dyDescent="0.2">
      <c r="T69" s="344"/>
      <c r="X69" s="253"/>
      <c r="AA69" s="250"/>
      <c r="AB69" s="250"/>
      <c r="AC69" s="174"/>
      <c r="AD69" s="174"/>
      <c r="AE69" s="174"/>
      <c r="AF69" s="174"/>
      <c r="AG69" s="174"/>
      <c r="AH69" s="174"/>
      <c r="AI69" s="174"/>
      <c r="AJ69" s="174"/>
      <c r="AK69" s="174"/>
    </row>
    <row r="70" spans="20:37" ht="16.5" customHeight="1" x14ac:dyDescent="0.2">
      <c r="T70" s="344"/>
      <c r="X70" s="174"/>
      <c r="AA70" s="250"/>
      <c r="AB70" s="250"/>
      <c r="AC70" s="174"/>
      <c r="AD70" s="174"/>
      <c r="AE70" s="174"/>
      <c r="AF70" s="174"/>
      <c r="AG70" s="174"/>
      <c r="AH70" s="174"/>
      <c r="AI70" s="174"/>
      <c r="AJ70" s="174"/>
      <c r="AK70" s="174"/>
    </row>
    <row r="71" spans="20:37" ht="16.5" customHeight="1" x14ac:dyDescent="0.2">
      <c r="T71" s="344"/>
      <c r="X71" s="174"/>
      <c r="AA71" s="250"/>
      <c r="AB71" s="250"/>
      <c r="AC71" s="174"/>
      <c r="AD71" s="174"/>
      <c r="AE71" s="174"/>
      <c r="AF71" s="174"/>
      <c r="AG71" s="174"/>
      <c r="AH71" s="174"/>
      <c r="AI71" s="174"/>
      <c r="AJ71" s="174"/>
      <c r="AK71" s="174"/>
    </row>
    <row r="72" spans="20:37" ht="16.5" customHeight="1" x14ac:dyDescent="0.2">
      <c r="T72" s="344"/>
      <c r="X72" s="174"/>
      <c r="AA72" s="250"/>
      <c r="AB72" s="250"/>
      <c r="AC72" s="174"/>
      <c r="AD72" s="174"/>
      <c r="AE72" s="174"/>
      <c r="AF72" s="174"/>
      <c r="AG72" s="174"/>
      <c r="AH72" s="174"/>
      <c r="AI72" s="174"/>
      <c r="AJ72" s="174"/>
      <c r="AK72" s="174"/>
    </row>
    <row r="73" spans="20:37" ht="16.5" customHeight="1" x14ac:dyDescent="0.2">
      <c r="T73" s="344"/>
      <c r="X73" s="174"/>
      <c r="AA73" s="250"/>
      <c r="AB73" s="250"/>
      <c r="AC73" s="174"/>
      <c r="AD73" s="174"/>
      <c r="AE73" s="174"/>
      <c r="AF73" s="174"/>
      <c r="AG73" s="174"/>
      <c r="AH73" s="174"/>
      <c r="AI73" s="174"/>
      <c r="AJ73" s="174"/>
      <c r="AK73" s="174"/>
    </row>
    <row r="74" spans="20:37" ht="16.5" customHeight="1" x14ac:dyDescent="0.2">
      <c r="T74" s="344"/>
      <c r="X74" s="254"/>
      <c r="AA74" s="250"/>
      <c r="AB74" s="250"/>
      <c r="AC74" s="174"/>
      <c r="AD74" s="174"/>
      <c r="AE74" s="174"/>
      <c r="AF74" s="174"/>
      <c r="AG74" s="174"/>
      <c r="AH74" s="174"/>
      <c r="AI74" s="174"/>
      <c r="AJ74" s="174"/>
      <c r="AK74" s="174"/>
    </row>
    <row r="75" spans="20:37" ht="15" customHeight="1" x14ac:dyDescent="0.2">
      <c r="T75" s="344"/>
      <c r="X75" s="255"/>
      <c r="AA75" s="250"/>
      <c r="AB75" s="250"/>
    </row>
    <row r="76" spans="20:37" ht="15" customHeight="1" x14ac:dyDescent="0.2">
      <c r="T76" s="344"/>
      <c r="X76" s="255"/>
      <c r="AA76" s="250"/>
      <c r="AB76" s="250"/>
      <c r="AC76" s="67"/>
      <c r="AD76" s="67"/>
      <c r="AE76" s="67"/>
      <c r="AF76" s="67"/>
      <c r="AG76" s="67"/>
      <c r="AH76" s="67"/>
      <c r="AI76" s="67"/>
      <c r="AJ76" s="67"/>
      <c r="AK76" s="67"/>
    </row>
    <row r="77" spans="20:37" ht="15" customHeight="1" x14ac:dyDescent="0.2">
      <c r="T77" s="344"/>
      <c r="X77" s="255"/>
      <c r="AA77" s="250"/>
      <c r="AB77" s="250"/>
      <c r="AC77" s="175"/>
      <c r="AD77" s="175"/>
      <c r="AE77" s="175"/>
      <c r="AF77" s="175"/>
      <c r="AG77" s="175"/>
      <c r="AH77" s="175"/>
      <c r="AI77" s="175"/>
      <c r="AJ77" s="175"/>
      <c r="AK77" s="175"/>
    </row>
    <row r="78" spans="20:37" ht="15" customHeight="1" x14ac:dyDescent="0.2">
      <c r="T78" s="344"/>
      <c r="X78" s="255"/>
      <c r="AA78" s="250"/>
      <c r="AB78" s="250"/>
    </row>
    <row r="79" spans="20:37" ht="15" customHeight="1" x14ac:dyDescent="0.2">
      <c r="T79" s="344"/>
      <c r="X79" s="255"/>
      <c r="AA79" s="250"/>
      <c r="AB79" s="250"/>
    </row>
    <row r="80" spans="20:37" ht="15" customHeight="1" x14ac:dyDescent="0.2">
      <c r="T80" s="344"/>
      <c r="X80" s="255"/>
      <c r="AA80" s="250"/>
      <c r="AB80" s="250"/>
    </row>
    <row r="81" spans="20:28" ht="15" customHeight="1" x14ac:dyDescent="0.2">
      <c r="T81" s="344"/>
      <c r="X81" s="255"/>
      <c r="AA81" s="250"/>
      <c r="AB81" s="250"/>
    </row>
    <row r="82" spans="20:28" x14ac:dyDescent="0.2">
      <c r="T82" s="344"/>
    </row>
    <row r="83" spans="20:28" x14ac:dyDescent="0.2">
      <c r="T83" s="344"/>
    </row>
    <row r="84" spans="20:28" x14ac:dyDescent="0.2">
      <c r="T84" s="344"/>
    </row>
    <row r="85" spans="20:28" x14ac:dyDescent="0.2">
      <c r="T85" s="344"/>
    </row>
    <row r="86" spans="20:28" x14ac:dyDescent="0.2">
      <c r="T86" s="344"/>
    </row>
    <row r="87" spans="20:28" x14ac:dyDescent="0.2">
      <c r="T87" s="344"/>
    </row>
    <row r="88" spans="20:28" x14ac:dyDescent="0.2">
      <c r="T88" s="344"/>
    </row>
    <row r="89" spans="20:28" x14ac:dyDescent="0.2">
      <c r="T89" s="344"/>
    </row>
    <row r="90" spans="20:28" x14ac:dyDescent="0.2">
      <c r="T90" s="344"/>
    </row>
    <row r="91" spans="20:28" x14ac:dyDescent="0.2">
      <c r="T91" s="344"/>
    </row>
    <row r="92" spans="20:28" x14ac:dyDescent="0.2">
      <c r="T92" s="344"/>
    </row>
    <row r="93" spans="20:28" x14ac:dyDescent="0.2">
      <c r="T93" s="344"/>
    </row>
    <row r="94" spans="20:28" x14ac:dyDescent="0.2">
      <c r="T94" s="344"/>
    </row>
    <row r="95" spans="20:28" x14ac:dyDescent="0.2">
      <c r="T95" s="344"/>
    </row>
    <row r="96" spans="20:28" x14ac:dyDescent="0.2">
      <c r="T96" s="344"/>
    </row>
    <row r="97" spans="20:20" x14ac:dyDescent="0.2">
      <c r="T97" s="344"/>
    </row>
    <row r="98" spans="20:20" x14ac:dyDescent="0.2">
      <c r="T98" s="344"/>
    </row>
    <row r="99" spans="20:20" x14ac:dyDescent="0.2">
      <c r="T99" s="344"/>
    </row>
    <row r="100" spans="20:20" x14ac:dyDescent="0.2">
      <c r="T100" s="344"/>
    </row>
    <row r="101" spans="20:20" x14ac:dyDescent="0.2">
      <c r="T101" s="344"/>
    </row>
    <row r="102" spans="20:20" x14ac:dyDescent="0.2">
      <c r="T102" s="344"/>
    </row>
    <row r="103" spans="20:20" x14ac:dyDescent="0.2">
      <c r="T103" s="344"/>
    </row>
    <row r="104" spans="20:20" x14ac:dyDescent="0.2">
      <c r="T104" s="344"/>
    </row>
    <row r="105" spans="20:20" x14ac:dyDescent="0.2">
      <c r="T105" s="344"/>
    </row>
    <row r="106" spans="20:20" x14ac:dyDescent="0.2">
      <c r="T106" s="344"/>
    </row>
    <row r="107" spans="20:20" x14ac:dyDescent="0.2">
      <c r="T107" s="344"/>
    </row>
    <row r="108" spans="20:20" x14ac:dyDescent="0.2">
      <c r="T108" s="344"/>
    </row>
    <row r="109" spans="20:20" x14ac:dyDescent="0.2">
      <c r="T109" s="344"/>
    </row>
    <row r="110" spans="20:20" x14ac:dyDescent="0.2">
      <c r="T110" s="344"/>
    </row>
    <row r="111" spans="20:20" x14ac:dyDescent="0.2">
      <c r="T111" s="344"/>
    </row>
    <row r="112" spans="20:20" x14ac:dyDescent="0.2">
      <c r="T112" s="344"/>
    </row>
    <row r="113" spans="20:20" x14ac:dyDescent="0.2">
      <c r="T113" s="344"/>
    </row>
    <row r="114" spans="20:20" x14ac:dyDescent="0.2">
      <c r="T114" s="344"/>
    </row>
    <row r="115" spans="20:20" x14ac:dyDescent="0.2">
      <c r="T115" s="344"/>
    </row>
    <row r="116" spans="20:20" x14ac:dyDescent="0.2">
      <c r="T116" s="344"/>
    </row>
    <row r="117" spans="20:20" x14ac:dyDescent="0.2">
      <c r="T117" s="344"/>
    </row>
    <row r="118" spans="20:20" x14ac:dyDescent="0.2">
      <c r="T118" s="344"/>
    </row>
    <row r="119" spans="20:20" x14ac:dyDescent="0.2">
      <c r="T119" s="344"/>
    </row>
    <row r="120" spans="20:20" x14ac:dyDescent="0.2">
      <c r="T120" s="344"/>
    </row>
    <row r="121" spans="20:20" x14ac:dyDescent="0.2">
      <c r="T121" s="344"/>
    </row>
    <row r="122" spans="20:20" x14ac:dyDescent="0.2">
      <c r="T122" s="344"/>
    </row>
    <row r="123" spans="20:20" x14ac:dyDescent="0.2">
      <c r="T123" s="344"/>
    </row>
    <row r="124" spans="20:20" x14ac:dyDescent="0.2">
      <c r="T124" s="344"/>
    </row>
    <row r="125" spans="20:20" x14ac:dyDescent="0.2">
      <c r="T125" s="344"/>
    </row>
    <row r="126" spans="20:20" x14ac:dyDescent="0.2">
      <c r="T126" s="344"/>
    </row>
    <row r="127" spans="20:20" x14ac:dyDescent="0.2">
      <c r="T127" s="344"/>
    </row>
    <row r="128" spans="20:20" x14ac:dyDescent="0.2">
      <c r="T128" s="344"/>
    </row>
    <row r="129" spans="20:20" x14ac:dyDescent="0.2">
      <c r="T129" s="344"/>
    </row>
    <row r="130" spans="20:20" x14ac:dyDescent="0.2">
      <c r="T130" s="344"/>
    </row>
    <row r="131" spans="20:20" x14ac:dyDescent="0.2">
      <c r="T131" s="344"/>
    </row>
    <row r="132" spans="20:20" x14ac:dyDescent="0.2">
      <c r="T132" s="344"/>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78"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ilha5">
    <tabColor rgb="FF00B050"/>
  </sheetPr>
  <dimension ref="B1:AN132"/>
  <sheetViews>
    <sheetView workbookViewId="0"/>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8" width="9.7109375" style="11" customWidth="1"/>
    <col min="19" max="19" width="9.140625" style="11" customWidth="1"/>
    <col min="20" max="20" width="17.42578125" style="113" customWidth="1"/>
    <col min="21" max="21" width="39.85546875" style="88" bestFit="1" customWidth="1"/>
    <col min="22" max="22" width="37.5703125" style="88" bestFit="1" customWidth="1"/>
    <col min="23" max="23" width="35.7109375" style="88" bestFit="1" customWidth="1"/>
    <col min="24" max="24" width="43.5703125" style="88" bestFit="1" customWidth="1"/>
    <col min="25" max="25" width="33.85546875" style="88" bestFit="1" customWidth="1"/>
    <col min="26" max="26" width="37.85546875" style="88" bestFit="1" customWidth="1"/>
    <col min="27" max="27" width="42.42578125" style="88" bestFit="1" customWidth="1"/>
    <col min="28" max="28" width="33.85546875" style="88" bestFit="1" customWidth="1"/>
    <col min="29" max="29" width="42.28515625" style="88" bestFit="1" customWidth="1"/>
    <col min="30" max="30" width="41.7109375" style="88" bestFit="1" customWidth="1"/>
    <col min="31" max="31" width="45.28515625" style="88" bestFit="1" customWidth="1"/>
    <col min="32" max="32" width="42.42578125" style="88" bestFit="1" customWidth="1"/>
    <col min="33" max="33" width="15.140625" style="88" bestFit="1" customWidth="1"/>
    <col min="34" max="34" width="24" style="88" bestFit="1" customWidth="1"/>
    <col min="35" max="35" width="23.28515625" style="88" customWidth="1"/>
    <col min="36" max="36" width="20.85546875" style="88" bestFit="1" customWidth="1"/>
    <col min="37" max="37" width="25.7109375" style="88" bestFit="1" customWidth="1"/>
    <col min="38" max="38" width="12.5703125" style="249" bestFit="1" customWidth="1"/>
    <col min="39" max="39" width="9.140625" style="249" customWidth="1"/>
    <col min="40" max="40" width="9.140625" style="88" customWidth="1"/>
    <col min="41" max="43" width="9.140625" style="11" customWidth="1"/>
    <col min="44" max="16384" width="9.140625" style="11"/>
  </cols>
  <sheetData>
    <row r="1" spans="2:40" ht="13.5" customHeight="1" thickBot="1" x14ac:dyDescent="0.25"/>
    <row r="2" spans="2:40" ht="15" customHeight="1" x14ac:dyDescent="0.2">
      <c r="B2" s="58"/>
      <c r="C2" s="59"/>
      <c r="D2" s="49" t="s">
        <v>147</v>
      </c>
      <c r="E2" s="48"/>
      <c r="F2" s="48"/>
      <c r="G2" s="48"/>
      <c r="H2" s="49" t="s">
        <v>148</v>
      </c>
      <c r="I2" s="49"/>
      <c r="J2" s="48"/>
      <c r="K2" s="49" t="s">
        <v>149</v>
      </c>
      <c r="L2" s="48"/>
      <c r="M2" s="49" t="s">
        <v>150</v>
      </c>
      <c r="N2" s="49"/>
      <c r="O2" s="48"/>
      <c r="P2" s="48"/>
      <c r="Q2" s="48" t="s">
        <v>151</v>
      </c>
      <c r="R2" s="47"/>
      <c r="T2" s="343"/>
      <c r="U2" s="113"/>
      <c r="V2" s="113"/>
      <c r="W2" s="113"/>
      <c r="X2" s="113"/>
      <c r="Y2" s="113"/>
      <c r="Z2" s="113"/>
      <c r="AA2" s="113"/>
      <c r="AB2" s="113"/>
      <c r="AC2" s="113"/>
    </row>
    <row r="3" spans="2:40" ht="17.25" customHeight="1" thickBot="1" x14ac:dyDescent="0.3">
      <c r="B3" s="60"/>
      <c r="C3" s="61"/>
      <c r="D3" s="363" t="s">
        <v>24</v>
      </c>
      <c r="E3" s="364"/>
      <c r="F3" s="364"/>
      <c r="G3" s="364"/>
      <c r="H3" s="363" t="s">
        <v>3</v>
      </c>
      <c r="I3" s="364"/>
      <c r="J3" s="364"/>
      <c r="K3" s="276" t="s">
        <v>25</v>
      </c>
      <c r="L3" s="277"/>
      <c r="M3" s="278" t="s">
        <v>3</v>
      </c>
      <c r="N3" s="46"/>
      <c r="O3" s="46"/>
      <c r="P3" s="45"/>
      <c r="Q3" s="362">
        <f ca="1">TODAY()</f>
        <v>44918</v>
      </c>
      <c r="R3" s="332"/>
      <c r="T3" s="344"/>
      <c r="U3" s="113"/>
      <c r="V3" s="113"/>
      <c r="W3" s="113"/>
      <c r="X3" s="113"/>
      <c r="Y3" s="113"/>
      <c r="Z3" s="113"/>
      <c r="AA3" s="250"/>
      <c r="AB3" s="113"/>
      <c r="AC3" s="113"/>
      <c r="AN3" s="174"/>
    </row>
    <row r="4" spans="2:40" ht="17.25" customHeight="1" thickBot="1" x14ac:dyDescent="0.3">
      <c r="B4" s="62"/>
      <c r="C4" s="63"/>
      <c r="D4" s="370" t="s">
        <v>206</v>
      </c>
      <c r="E4" s="338"/>
      <c r="F4" s="44"/>
      <c r="G4" s="44"/>
      <c r="H4" s="43"/>
      <c r="I4" s="43"/>
      <c r="J4" s="43"/>
      <c r="K4" s="43"/>
      <c r="L4" s="43"/>
      <c r="M4" s="43"/>
      <c r="N4" s="43"/>
      <c r="O4" s="42"/>
      <c r="P4" s="42"/>
      <c r="Q4" s="42"/>
      <c r="R4" s="41"/>
      <c r="T4" s="174"/>
      <c r="U4" s="113"/>
      <c r="V4" s="113"/>
      <c r="W4" s="113"/>
      <c r="X4" s="113"/>
      <c r="Y4" s="113"/>
      <c r="Z4" s="113"/>
      <c r="AA4" s="250"/>
      <c r="AB4" s="113"/>
      <c r="AC4" s="113"/>
      <c r="AN4" s="174"/>
    </row>
    <row r="5" spans="2:40" ht="24.95" customHeight="1" x14ac:dyDescent="0.2">
      <c r="B5" s="369" t="s">
        <v>153</v>
      </c>
      <c r="C5" s="33"/>
      <c r="D5" s="32" t="s">
        <v>154</v>
      </c>
      <c r="E5" s="32" t="s">
        <v>155</v>
      </c>
      <c r="F5" s="31" t="s">
        <v>156</v>
      </c>
      <c r="G5" s="279" t="s">
        <v>207</v>
      </c>
      <c r="H5" s="279" t="s">
        <v>208</v>
      </c>
      <c r="I5" s="279" t="s">
        <v>209</v>
      </c>
      <c r="J5" s="30" t="s">
        <v>210</v>
      </c>
      <c r="K5" s="30" t="s">
        <v>211</v>
      </c>
      <c r="L5" s="30" t="s">
        <v>212</v>
      </c>
      <c r="M5" s="30">
        <v>7</v>
      </c>
      <c r="N5" s="30">
        <v>8</v>
      </c>
      <c r="O5" s="30">
        <v>9</v>
      </c>
      <c r="P5" s="30">
        <v>10</v>
      </c>
      <c r="Q5" s="30">
        <v>11</v>
      </c>
      <c r="R5" s="29">
        <v>12</v>
      </c>
      <c r="T5" s="343"/>
      <c r="U5" s="250"/>
      <c r="V5" s="250"/>
      <c r="W5" s="250"/>
      <c r="X5" s="250"/>
      <c r="Y5" s="250"/>
      <c r="Z5" s="250"/>
      <c r="AA5" s="250"/>
      <c r="AB5" s="113"/>
      <c r="AC5" s="113"/>
      <c r="AN5" s="174"/>
    </row>
    <row r="6" spans="2:40" ht="24.95" customHeight="1" x14ac:dyDescent="0.2">
      <c r="B6" s="366"/>
      <c r="C6" s="28" t="str">
        <f>'BOBINAGEM C1'!C22</f>
        <v>Fibra V. interna</v>
      </c>
      <c r="D6" s="241">
        <f>E6*(1-($D$29/100))</f>
        <v>1174.8239999999998</v>
      </c>
      <c r="E6" s="37">
        <v>1198.8</v>
      </c>
      <c r="F6" s="241">
        <f>E6*(1+($D$29/100))</f>
        <v>1222.7760000000001</v>
      </c>
      <c r="G6" s="50"/>
      <c r="H6" s="51"/>
      <c r="I6" s="51"/>
      <c r="J6" s="64"/>
      <c r="K6" s="40"/>
      <c r="L6" s="64"/>
      <c r="M6" s="40"/>
      <c r="N6" s="40"/>
      <c r="O6" s="39"/>
      <c r="P6" s="39"/>
      <c r="Q6" s="39"/>
      <c r="R6" s="38"/>
      <c r="T6" s="344"/>
      <c r="U6" s="174"/>
      <c r="V6" s="174"/>
      <c r="W6" s="113"/>
      <c r="X6" s="113"/>
      <c r="Y6" s="113"/>
      <c r="Z6" s="113"/>
      <c r="AA6" s="250"/>
      <c r="AB6" s="113"/>
      <c r="AC6" s="113"/>
      <c r="AN6" s="174"/>
    </row>
    <row r="7" spans="2:40" ht="24.95" customHeight="1" x14ac:dyDescent="0.2">
      <c r="B7" s="366"/>
      <c r="C7" s="28" t="str">
        <f>'BOBINAGEM C1'!C24</f>
        <v>Altura da camada</v>
      </c>
      <c r="D7" s="241">
        <f>E7*(1-($D$29/100))</f>
        <v>372.59861660000001</v>
      </c>
      <c r="E7" s="37">
        <v>380.20267000000001</v>
      </c>
      <c r="F7" s="241">
        <f>E7*(1+($D$29/100))</f>
        <v>387.80672340000001</v>
      </c>
      <c r="G7" s="52"/>
      <c r="H7" s="53"/>
      <c r="I7" s="53"/>
      <c r="J7" s="65"/>
      <c r="K7" s="25"/>
      <c r="L7" s="65"/>
      <c r="M7" s="25"/>
      <c r="N7" s="25"/>
      <c r="O7" s="24"/>
      <c r="P7" s="24"/>
      <c r="Q7" s="24"/>
      <c r="R7" s="23"/>
      <c r="T7" s="174"/>
      <c r="U7" s="174"/>
      <c r="V7" s="174"/>
      <c r="W7" s="113"/>
      <c r="X7" s="113"/>
      <c r="Y7" s="113"/>
      <c r="Z7" s="113"/>
      <c r="AA7" s="250"/>
      <c r="AB7" s="113"/>
      <c r="AC7" s="113"/>
      <c r="AN7" s="174"/>
    </row>
    <row r="8" spans="2:40" ht="24.95" customHeight="1" thickBot="1" x14ac:dyDescent="0.25">
      <c r="B8" s="366"/>
      <c r="C8" s="22" t="str">
        <f>'BOBINAGEM C1'!C26</f>
        <v>Perimetro</v>
      </c>
      <c r="D8" s="241">
        <f>E8*(1-($D$29/100))</f>
        <v>4181.2541623999996</v>
      </c>
      <c r="E8" s="37">
        <v>4266.5858799999996</v>
      </c>
      <c r="F8" s="241">
        <f>E8*(1+($D$29/100))</f>
        <v>4351.9175975999997</v>
      </c>
      <c r="G8" s="54"/>
      <c r="H8" s="55"/>
      <c r="I8" s="55"/>
      <c r="J8" s="66"/>
      <c r="K8" s="36"/>
      <c r="L8" s="66"/>
      <c r="M8" s="36"/>
      <c r="N8" s="36"/>
      <c r="O8" s="35"/>
      <c r="P8" s="35"/>
      <c r="Q8" s="35"/>
      <c r="R8" s="34"/>
      <c r="T8" s="343"/>
      <c r="U8" s="250"/>
      <c r="V8" s="250"/>
      <c r="W8" s="250"/>
      <c r="X8" s="250"/>
      <c r="Y8" s="250"/>
      <c r="Z8" s="250"/>
      <c r="AA8" s="250"/>
      <c r="AB8" s="250"/>
      <c r="AC8" s="250"/>
      <c r="AD8" s="250"/>
      <c r="AE8" s="250"/>
      <c r="AF8" s="250"/>
      <c r="AG8" s="250"/>
      <c r="AH8" s="250"/>
      <c r="AI8" s="250"/>
      <c r="AJ8" s="250"/>
      <c r="AN8" s="174"/>
    </row>
    <row r="9" spans="2:40" ht="24.95" customHeight="1" x14ac:dyDescent="0.2">
      <c r="B9" s="365" t="s">
        <v>163</v>
      </c>
      <c r="C9" s="33"/>
      <c r="D9" s="32" t="s">
        <v>154</v>
      </c>
      <c r="E9" s="32" t="s">
        <v>155</v>
      </c>
      <c r="F9" s="31" t="s">
        <v>156</v>
      </c>
      <c r="G9" s="279" t="s">
        <v>207</v>
      </c>
      <c r="H9" s="279" t="s">
        <v>208</v>
      </c>
      <c r="I9" s="279" t="s">
        <v>209</v>
      </c>
      <c r="J9" s="30" t="s">
        <v>210</v>
      </c>
      <c r="K9" s="30" t="s">
        <v>211</v>
      </c>
      <c r="L9" s="30" t="s">
        <v>212</v>
      </c>
      <c r="M9" s="30">
        <v>7</v>
      </c>
      <c r="N9" s="30">
        <v>8</v>
      </c>
      <c r="O9" s="30">
        <v>9</v>
      </c>
      <c r="P9" s="30">
        <v>10</v>
      </c>
      <c r="Q9" s="30">
        <v>11</v>
      </c>
      <c r="R9" s="29">
        <v>12</v>
      </c>
      <c r="T9" s="344"/>
      <c r="U9" s="174"/>
      <c r="V9" s="251"/>
      <c r="W9" s="113"/>
      <c r="X9" s="113"/>
      <c r="Y9" s="113"/>
      <c r="Z9" s="113"/>
      <c r="AA9" s="250"/>
      <c r="AB9" s="113"/>
      <c r="AC9" s="113"/>
      <c r="AN9" s="174"/>
    </row>
    <row r="10" spans="2:40" ht="24.95" customHeight="1" x14ac:dyDescent="0.2">
      <c r="B10" s="366"/>
      <c r="C10" s="28" t="str">
        <f>C7</f>
        <v>Altura da camada</v>
      </c>
      <c r="D10" s="241">
        <f>E10*(1-($D$29/100))</f>
        <v>370.21525659999998</v>
      </c>
      <c r="E10" s="37">
        <v>377.77067</v>
      </c>
      <c r="F10" s="241">
        <f>E10*(1+($D$29/100))</f>
        <v>385.32608340000002</v>
      </c>
      <c r="G10" s="52"/>
      <c r="H10" s="53"/>
      <c r="I10" s="53"/>
      <c r="J10" s="65"/>
      <c r="K10" s="25"/>
      <c r="L10" s="65"/>
      <c r="M10" s="25"/>
      <c r="N10" s="25"/>
      <c r="O10" s="24"/>
      <c r="P10" s="24"/>
      <c r="Q10" s="24"/>
      <c r="R10" s="23"/>
      <c r="U10" s="174"/>
      <c r="V10" s="251"/>
      <c r="W10" s="113"/>
      <c r="X10" s="113"/>
      <c r="Y10" s="113"/>
      <c r="Z10" s="113"/>
      <c r="AA10" s="250"/>
      <c r="AB10" s="113"/>
      <c r="AC10" s="113"/>
    </row>
    <row r="11" spans="2:40" ht="24.95" customHeight="1" thickBot="1" x14ac:dyDescent="0.25">
      <c r="B11" s="366"/>
      <c r="C11" s="22" t="str">
        <f>C8</f>
        <v>Perimetro</v>
      </c>
      <c r="D11" s="241">
        <f>E11*(1-($D$29/100))</f>
        <v>4207.1917831999999</v>
      </c>
      <c r="E11" s="37">
        <v>4293.0528400000003</v>
      </c>
      <c r="F11" s="241">
        <f>E11*(1+($D$29/100))</f>
        <v>4378.9138968000007</v>
      </c>
      <c r="G11" s="54"/>
      <c r="H11" s="55"/>
      <c r="I11" s="55"/>
      <c r="J11" s="66"/>
      <c r="K11" s="36"/>
      <c r="L11" s="66"/>
      <c r="M11" s="36"/>
      <c r="N11" s="36"/>
      <c r="O11" s="35"/>
      <c r="P11" s="35"/>
      <c r="Q11" s="35"/>
      <c r="R11" s="34"/>
      <c r="T11" s="343"/>
      <c r="U11" s="250"/>
      <c r="V11" s="250"/>
      <c r="W11" s="250"/>
      <c r="X11" s="250"/>
      <c r="Y11" s="250"/>
      <c r="Z11" s="250"/>
      <c r="AA11" s="250"/>
      <c r="AB11" s="67"/>
      <c r="AC11" s="67"/>
      <c r="AD11" s="67"/>
      <c r="AE11" s="67"/>
      <c r="AF11" s="67"/>
      <c r="AG11" s="67"/>
      <c r="AH11" s="67"/>
      <c r="AI11" s="67"/>
      <c r="AN11" s="67"/>
    </row>
    <row r="12" spans="2:40" ht="24.95" customHeight="1" x14ac:dyDescent="0.2">
      <c r="B12" s="365" t="s">
        <v>164</v>
      </c>
      <c r="C12" s="33"/>
      <c r="D12" s="32" t="s">
        <v>154</v>
      </c>
      <c r="E12" s="32" t="s">
        <v>155</v>
      </c>
      <c r="F12" s="31" t="s">
        <v>156</v>
      </c>
      <c r="G12" s="279" t="s">
        <v>207</v>
      </c>
      <c r="H12" s="279" t="s">
        <v>208</v>
      </c>
      <c r="I12" s="279" t="s">
        <v>209</v>
      </c>
      <c r="J12" s="30" t="s">
        <v>210</v>
      </c>
      <c r="K12" s="30" t="s">
        <v>211</v>
      </c>
      <c r="L12" s="30" t="s">
        <v>212</v>
      </c>
      <c r="M12" s="30">
        <v>7</v>
      </c>
      <c r="N12" s="30">
        <v>8</v>
      </c>
      <c r="O12" s="30">
        <v>9</v>
      </c>
      <c r="P12" s="30">
        <v>10</v>
      </c>
      <c r="Q12" s="30">
        <v>11</v>
      </c>
      <c r="R12" s="29">
        <v>12</v>
      </c>
      <c r="T12" s="344"/>
      <c r="U12" s="174"/>
      <c r="V12" s="251"/>
      <c r="W12" s="113"/>
      <c r="X12" s="113"/>
      <c r="AB12" s="175"/>
      <c r="AC12" s="175"/>
      <c r="AD12" s="175"/>
      <c r="AE12" s="175"/>
      <c r="AF12" s="175"/>
      <c r="AG12" s="175"/>
      <c r="AH12" s="175"/>
      <c r="AI12" s="175"/>
      <c r="AN12" s="175"/>
    </row>
    <row r="13" spans="2:40" ht="24.95" customHeight="1" x14ac:dyDescent="0.2">
      <c r="B13" s="366"/>
      <c r="C13" s="28" t="str">
        <f>C10</f>
        <v>Altura da camada</v>
      </c>
      <c r="D13" s="241">
        <f>E13*(1-($D$29/100))</f>
        <v>367.83189659999999</v>
      </c>
      <c r="E13" s="37">
        <v>375.33866999999998</v>
      </c>
      <c r="F13" s="241">
        <f>E13*(1+($D$29/100))</f>
        <v>382.84544339999997</v>
      </c>
      <c r="G13" s="52"/>
      <c r="H13" s="53"/>
      <c r="I13" s="53"/>
      <c r="J13" s="65"/>
      <c r="K13" s="25"/>
      <c r="L13" s="65"/>
      <c r="M13" s="25"/>
      <c r="N13" s="25"/>
      <c r="O13" s="24"/>
      <c r="P13" s="24"/>
      <c r="Q13" s="24"/>
      <c r="R13" s="23"/>
      <c r="U13" s="174"/>
      <c r="V13" s="251"/>
      <c r="W13" s="113"/>
      <c r="X13" s="113"/>
      <c r="Y13" s="113"/>
      <c r="Z13" s="113"/>
      <c r="AA13" s="250"/>
      <c r="AB13" s="113"/>
      <c r="AC13" s="113"/>
      <c r="AN13" s="175"/>
    </row>
    <row r="14" spans="2:40" ht="24.95" customHeight="1" thickBot="1" x14ac:dyDescent="0.25">
      <c r="B14" s="366"/>
      <c r="C14" s="22" t="str">
        <f>C11</f>
        <v>Perimetro</v>
      </c>
      <c r="D14" s="241">
        <f>E14*(1-($D$29/100))</f>
        <v>4233.1294040000002</v>
      </c>
      <c r="E14" s="37">
        <v>4319.5198</v>
      </c>
      <c r="F14" s="241">
        <f>E14*(1+($D$29/100))</f>
        <v>4405.9101959999998</v>
      </c>
      <c r="G14" s="54"/>
      <c r="H14" s="55"/>
      <c r="I14" s="55"/>
      <c r="J14" s="66"/>
      <c r="K14" s="36"/>
      <c r="L14" s="66"/>
      <c r="M14" s="36"/>
      <c r="N14" s="36"/>
      <c r="O14" s="35"/>
      <c r="P14" s="35"/>
      <c r="Q14" s="35"/>
      <c r="R14" s="34"/>
      <c r="T14" s="343"/>
      <c r="U14" s="250"/>
      <c r="V14" s="250"/>
      <c r="W14" s="250"/>
      <c r="X14" s="250"/>
      <c r="Y14" s="250"/>
      <c r="Z14" s="250"/>
      <c r="AA14" s="250"/>
      <c r="AB14" s="250"/>
      <c r="AN14" s="175"/>
    </row>
    <row r="15" spans="2:40" ht="24.95" customHeight="1" x14ac:dyDescent="0.2">
      <c r="B15" s="365" t="s">
        <v>165</v>
      </c>
      <c r="C15" s="33"/>
      <c r="D15" s="32" t="s">
        <v>154</v>
      </c>
      <c r="E15" s="32" t="s">
        <v>155</v>
      </c>
      <c r="F15" s="31" t="s">
        <v>156</v>
      </c>
      <c r="G15" s="279"/>
      <c r="H15" s="279"/>
      <c r="I15" s="279"/>
      <c r="J15" s="30">
        <v>4</v>
      </c>
      <c r="K15" s="30">
        <v>5</v>
      </c>
      <c r="L15" s="30">
        <v>6</v>
      </c>
      <c r="M15" s="30">
        <v>7</v>
      </c>
      <c r="N15" s="30">
        <v>8</v>
      </c>
      <c r="O15" s="30">
        <v>9</v>
      </c>
      <c r="P15" s="30">
        <v>10</v>
      </c>
      <c r="Q15" s="30">
        <v>11</v>
      </c>
      <c r="R15" s="29">
        <v>12</v>
      </c>
      <c r="T15" s="344"/>
      <c r="U15" s="113"/>
      <c r="V15" s="113"/>
      <c r="W15" s="250"/>
      <c r="X15" s="113"/>
      <c r="Y15" s="113"/>
      <c r="AN15" s="175"/>
    </row>
    <row r="16" spans="2:40" ht="24.95" customHeight="1" x14ac:dyDescent="0.2">
      <c r="B16" s="366"/>
      <c r="C16" s="28" t="str">
        <f>C13</f>
        <v>Altura da camada</v>
      </c>
      <c r="D16" s="241">
        <f>E16*(1-($D$29/100))</f>
        <v>0</v>
      </c>
      <c r="E16" s="37"/>
      <c r="F16" s="241">
        <f>E16*(1+($D$29/100))</f>
        <v>0</v>
      </c>
      <c r="G16" s="52"/>
      <c r="H16" s="53"/>
      <c r="I16" s="53"/>
      <c r="J16" s="65"/>
      <c r="K16" s="25"/>
      <c r="L16" s="65"/>
      <c r="M16" s="25"/>
      <c r="N16" s="25"/>
      <c r="O16" s="24"/>
      <c r="P16" s="24"/>
      <c r="Q16" s="24"/>
      <c r="R16" s="23"/>
      <c r="U16" s="174"/>
      <c r="V16" s="251"/>
      <c r="W16" s="113"/>
      <c r="X16" s="113"/>
      <c r="Y16" s="113"/>
      <c r="Z16" s="113"/>
      <c r="AA16" s="250"/>
      <c r="AB16" s="113"/>
      <c r="AC16" s="113"/>
    </row>
    <row r="17" spans="2:29" ht="24.95" customHeight="1" thickBot="1" x14ac:dyDescent="0.25">
      <c r="B17" s="366"/>
      <c r="C17" s="22" t="str">
        <f>C14</f>
        <v>Perimetro</v>
      </c>
      <c r="D17" s="241">
        <f>E17*(1-($D$29/100))</f>
        <v>0</v>
      </c>
      <c r="E17" s="37"/>
      <c r="F17" s="241">
        <f>E17*(1+($D$29/100))</f>
        <v>0</v>
      </c>
      <c r="G17" s="54"/>
      <c r="H17" s="55"/>
      <c r="I17" s="55"/>
      <c r="J17" s="66"/>
      <c r="K17" s="36"/>
      <c r="L17" s="66"/>
      <c r="M17" s="36"/>
      <c r="N17" s="36"/>
      <c r="O17" s="35"/>
      <c r="P17" s="35"/>
      <c r="Q17" s="35"/>
      <c r="R17" s="34"/>
      <c r="T17" s="343"/>
      <c r="U17" s="250"/>
      <c r="V17" s="250"/>
      <c r="W17" s="250"/>
      <c r="X17" s="113"/>
      <c r="Y17" s="113"/>
      <c r="Z17" s="113"/>
      <c r="AA17" s="250"/>
      <c r="AB17" s="113"/>
      <c r="AC17" s="113"/>
    </row>
    <row r="18" spans="2:29" ht="24.95" customHeight="1" x14ac:dyDescent="0.2">
      <c r="B18" s="365" t="s">
        <v>166</v>
      </c>
      <c r="C18" s="33"/>
      <c r="D18" s="32" t="s">
        <v>154</v>
      </c>
      <c r="E18" s="32" t="s">
        <v>155</v>
      </c>
      <c r="F18" s="31" t="s">
        <v>156</v>
      </c>
      <c r="G18" s="279"/>
      <c r="H18" s="279"/>
      <c r="I18" s="279"/>
      <c r="J18" s="30">
        <v>4</v>
      </c>
      <c r="K18" s="30">
        <v>5</v>
      </c>
      <c r="L18" s="30">
        <v>6</v>
      </c>
      <c r="M18" s="30">
        <v>7</v>
      </c>
      <c r="N18" s="30">
        <v>8</v>
      </c>
      <c r="O18" s="30">
        <v>9</v>
      </c>
      <c r="P18" s="30">
        <v>10</v>
      </c>
      <c r="Q18" s="30">
        <v>11</v>
      </c>
      <c r="R18" s="29">
        <v>12</v>
      </c>
      <c r="T18" s="344"/>
      <c r="U18" s="174"/>
      <c r="V18" s="251"/>
      <c r="W18" s="113"/>
      <c r="X18" s="113"/>
      <c r="Y18" s="113"/>
      <c r="Z18" s="113"/>
      <c r="AA18" s="250"/>
      <c r="AB18" s="113"/>
      <c r="AC18" s="113"/>
    </row>
    <row r="19" spans="2:29" ht="24.95" customHeight="1" x14ac:dyDescent="0.2">
      <c r="B19" s="366"/>
      <c r="C19" s="28" t="str">
        <f>C16</f>
        <v>Altura da camada</v>
      </c>
      <c r="D19" s="241">
        <f>E19*(1-($D$29/100))</f>
        <v>0</v>
      </c>
      <c r="E19" s="37"/>
      <c r="F19" s="241">
        <f>E19*(1+($D$29/100))</f>
        <v>0</v>
      </c>
      <c r="G19" s="52"/>
      <c r="H19" s="53"/>
      <c r="I19" s="53"/>
      <c r="J19" s="65"/>
      <c r="K19" s="25"/>
      <c r="L19" s="65"/>
      <c r="M19" s="25"/>
      <c r="N19" s="25"/>
      <c r="O19" s="24"/>
      <c r="P19" s="24"/>
      <c r="Q19" s="24"/>
      <c r="R19" s="23"/>
      <c r="U19" s="174"/>
      <c r="V19" s="251"/>
      <c r="W19" s="113"/>
      <c r="X19" s="113"/>
      <c r="Y19" s="113"/>
      <c r="Z19" s="113"/>
      <c r="AA19" s="250"/>
      <c r="AB19" s="113"/>
      <c r="AC19" s="113"/>
    </row>
    <row r="20" spans="2:29" ht="24.95" customHeight="1" thickBot="1" x14ac:dyDescent="0.25">
      <c r="B20" s="366"/>
      <c r="C20" s="22" t="str">
        <f>C17</f>
        <v>Perimetro</v>
      </c>
      <c r="D20" s="241">
        <f>E20*(1-($D$29/100))</f>
        <v>0</v>
      </c>
      <c r="E20" s="37"/>
      <c r="F20" s="241">
        <f>E20*(1+($D$29/100))</f>
        <v>0</v>
      </c>
      <c r="G20" s="54"/>
      <c r="H20" s="55"/>
      <c r="I20" s="55"/>
      <c r="J20" s="66"/>
      <c r="K20" s="36"/>
      <c r="L20" s="66"/>
      <c r="M20" s="36"/>
      <c r="N20" s="36"/>
      <c r="O20" s="35"/>
      <c r="P20" s="35"/>
      <c r="Q20" s="35"/>
      <c r="R20" s="34"/>
      <c r="T20" s="343"/>
      <c r="U20" s="250"/>
      <c r="V20" s="250"/>
      <c r="W20" s="250"/>
      <c r="X20" s="250"/>
      <c r="Y20" s="113"/>
      <c r="Z20" s="113"/>
      <c r="AA20" s="250"/>
      <c r="AB20" s="113"/>
      <c r="AC20" s="113"/>
    </row>
    <row r="21" spans="2:29" ht="24.95" customHeight="1" x14ac:dyDescent="0.2">
      <c r="B21" s="365" t="s">
        <v>167</v>
      </c>
      <c r="C21" s="33"/>
      <c r="D21" s="32" t="s">
        <v>154</v>
      </c>
      <c r="E21" s="32" t="s">
        <v>155</v>
      </c>
      <c r="F21" s="31" t="s">
        <v>156</v>
      </c>
      <c r="G21" s="279"/>
      <c r="H21" s="279"/>
      <c r="I21" s="279"/>
      <c r="J21" s="30">
        <v>4</v>
      </c>
      <c r="K21" s="30">
        <v>5</v>
      </c>
      <c r="L21" s="30">
        <v>6</v>
      </c>
      <c r="M21" s="30">
        <v>7</v>
      </c>
      <c r="N21" s="30">
        <v>8</v>
      </c>
      <c r="O21" s="30">
        <v>9</v>
      </c>
      <c r="P21" s="30">
        <v>10</v>
      </c>
      <c r="Q21" s="30">
        <v>11</v>
      </c>
      <c r="R21" s="29">
        <v>12</v>
      </c>
      <c r="T21" s="344"/>
      <c r="U21" s="174"/>
      <c r="V21" s="251"/>
      <c r="W21" s="113"/>
      <c r="X21" s="113"/>
      <c r="Y21" s="113"/>
      <c r="Z21" s="113"/>
      <c r="AA21" s="250"/>
      <c r="AB21" s="113"/>
      <c r="AC21" s="113"/>
    </row>
    <row r="22" spans="2:29" ht="24.95" customHeight="1" x14ac:dyDescent="0.2">
      <c r="B22" s="366"/>
      <c r="C22" s="28" t="str">
        <f>C19</f>
        <v>Altura da camada</v>
      </c>
      <c r="D22" s="241">
        <f>E22*(1-($D$29/100))</f>
        <v>0</v>
      </c>
      <c r="E22" s="37"/>
      <c r="F22" s="241">
        <f>E22*(1+($D$29/100))</f>
        <v>0</v>
      </c>
      <c r="G22" s="27"/>
      <c r="H22" s="26"/>
      <c r="I22" s="26"/>
      <c r="J22" s="65"/>
      <c r="K22" s="25"/>
      <c r="L22" s="25"/>
      <c r="M22" s="25"/>
      <c r="N22" s="25"/>
      <c r="O22" s="24"/>
      <c r="P22" s="24"/>
      <c r="Q22" s="24"/>
      <c r="R22" s="23"/>
      <c r="T22" s="344"/>
      <c r="U22" s="250"/>
      <c r="V22" s="250"/>
      <c r="W22" s="250"/>
      <c r="X22" s="250"/>
      <c r="Y22" s="113"/>
      <c r="Z22" s="113"/>
      <c r="AA22" s="250"/>
      <c r="AB22" s="113"/>
      <c r="AC22" s="113"/>
    </row>
    <row r="23" spans="2:29" ht="24.95" customHeight="1" thickBot="1" x14ac:dyDescent="0.25">
      <c r="B23" s="366"/>
      <c r="C23" s="22" t="str">
        <f>C20</f>
        <v>Perimetro</v>
      </c>
      <c r="D23" s="241">
        <f>E23*(1-($D$29/100))</f>
        <v>0</v>
      </c>
      <c r="E23" s="37"/>
      <c r="F23" s="241">
        <f>E23*(1+($D$29/100))</f>
        <v>0</v>
      </c>
      <c r="G23" s="21"/>
      <c r="H23" s="20"/>
      <c r="I23" s="20"/>
      <c r="J23" s="21"/>
      <c r="K23" s="20"/>
      <c r="L23" s="20"/>
      <c r="M23" s="19"/>
      <c r="N23" s="19"/>
      <c r="O23" s="18"/>
      <c r="P23" s="18"/>
      <c r="Q23" s="18"/>
      <c r="R23" s="17"/>
      <c r="T23" s="344"/>
      <c r="U23" s="174"/>
      <c r="V23" s="251"/>
      <c r="W23" s="113"/>
      <c r="X23" s="113"/>
      <c r="Y23" s="113"/>
      <c r="Z23" s="113"/>
      <c r="AA23" s="250"/>
      <c r="AB23" s="113"/>
      <c r="AC23" s="113"/>
    </row>
    <row r="24" spans="2:29" ht="24.95" customHeight="1" x14ac:dyDescent="0.2">
      <c r="B24" s="365" t="s">
        <v>168</v>
      </c>
      <c r="C24" s="33"/>
      <c r="D24" s="32" t="s">
        <v>154</v>
      </c>
      <c r="E24" s="32" t="s">
        <v>155</v>
      </c>
      <c r="F24" s="31" t="s">
        <v>156</v>
      </c>
      <c r="G24" s="279"/>
      <c r="H24" s="279"/>
      <c r="I24" s="279"/>
      <c r="J24" s="30">
        <v>4</v>
      </c>
      <c r="K24" s="30">
        <v>5</v>
      </c>
      <c r="L24" s="30">
        <v>6</v>
      </c>
      <c r="M24" s="30">
        <v>7</v>
      </c>
      <c r="N24" s="30">
        <v>8</v>
      </c>
      <c r="O24" s="30">
        <v>9</v>
      </c>
      <c r="P24" s="30">
        <v>10</v>
      </c>
      <c r="Q24" s="30">
        <v>11</v>
      </c>
      <c r="R24" s="29">
        <v>12</v>
      </c>
      <c r="U24" s="174"/>
      <c r="V24" s="251"/>
      <c r="W24" s="113"/>
      <c r="X24" s="113"/>
      <c r="Y24" s="113"/>
      <c r="Z24" s="113"/>
      <c r="AA24" s="250"/>
      <c r="AB24" s="113"/>
      <c r="AC24" s="113"/>
    </row>
    <row r="25" spans="2:29" ht="24.95" customHeight="1" x14ac:dyDescent="0.2">
      <c r="B25" s="366"/>
      <c r="C25" s="28" t="str">
        <f>C22</f>
        <v>Altura da camada</v>
      </c>
      <c r="D25" s="241">
        <f>E25*(1-($D$29/100))</f>
        <v>0</v>
      </c>
      <c r="E25" s="37"/>
      <c r="F25" s="241">
        <f>E25*(1+($D$29/100))</f>
        <v>0</v>
      </c>
      <c r="G25" s="27"/>
      <c r="H25" s="26"/>
      <c r="I25" s="26"/>
      <c r="J25" s="65"/>
      <c r="K25" s="25"/>
      <c r="L25" s="25"/>
      <c r="M25" s="25"/>
      <c r="N25" s="25"/>
      <c r="O25" s="24"/>
      <c r="P25" s="24"/>
      <c r="Q25" s="24"/>
      <c r="R25" s="23"/>
      <c r="T25" s="343"/>
      <c r="U25" s="250"/>
      <c r="V25" s="250"/>
      <c r="W25" s="250"/>
      <c r="X25" s="250"/>
      <c r="Y25" s="250"/>
      <c r="Z25" s="113"/>
      <c r="AA25" s="250"/>
      <c r="AB25" s="113"/>
      <c r="AC25" s="113"/>
    </row>
    <row r="26" spans="2:29" ht="24.95" customHeight="1" thickBot="1" x14ac:dyDescent="0.25">
      <c r="B26" s="366"/>
      <c r="C26" s="22" t="str">
        <f>C23</f>
        <v>Perimetro</v>
      </c>
      <c r="D26" s="241">
        <f>E26*(1-($D$29/100))</f>
        <v>0</v>
      </c>
      <c r="E26" s="37"/>
      <c r="F26" s="241">
        <f>E26*(1+($D$29/100))</f>
        <v>0</v>
      </c>
      <c r="G26" s="21"/>
      <c r="H26" s="20"/>
      <c r="I26" s="20"/>
      <c r="J26" s="21"/>
      <c r="K26" s="20"/>
      <c r="L26" s="20"/>
      <c r="M26" s="19"/>
      <c r="N26" s="19"/>
      <c r="O26" s="18"/>
      <c r="P26" s="18"/>
      <c r="Q26" s="18"/>
      <c r="R26" s="17"/>
      <c r="T26" s="344"/>
      <c r="U26" s="174"/>
      <c r="V26" s="251"/>
      <c r="W26" s="113"/>
      <c r="X26" s="113"/>
      <c r="Y26" s="113"/>
      <c r="Z26" s="113"/>
      <c r="AA26" s="250"/>
      <c r="AB26" s="113"/>
      <c r="AC26" s="113"/>
    </row>
    <row r="27" spans="2:29" ht="24.95" customHeight="1" thickBot="1" x14ac:dyDescent="0.3">
      <c r="B27" s="367" t="s">
        <v>169</v>
      </c>
      <c r="C27" s="324"/>
      <c r="D27" s="16">
        <f ca="1">TODAY()</f>
        <v>44918</v>
      </c>
      <c r="E27" s="368" t="s">
        <v>170</v>
      </c>
      <c r="F27" s="352"/>
      <c r="G27" s="15"/>
      <c r="H27" s="14"/>
      <c r="I27" s="14"/>
      <c r="J27" s="14"/>
      <c r="K27" s="14"/>
      <c r="L27" s="14"/>
      <c r="M27" s="13"/>
      <c r="N27" s="13"/>
      <c r="O27" s="13"/>
      <c r="P27" s="13"/>
      <c r="Q27" s="13"/>
      <c r="R27" s="12"/>
      <c r="U27" s="174"/>
      <c r="V27" s="251"/>
      <c r="W27" s="113"/>
      <c r="X27" s="113"/>
      <c r="Y27" s="113"/>
      <c r="Z27" s="113"/>
      <c r="AA27" s="250"/>
      <c r="AB27" s="113"/>
      <c r="AC27" s="113"/>
    </row>
    <row r="28" spans="2:29" ht="15.75" customHeight="1" thickBot="1" x14ac:dyDescent="0.25">
      <c r="T28" s="343"/>
      <c r="U28" s="250"/>
      <c r="V28" s="250"/>
      <c r="W28" s="250"/>
      <c r="X28" s="250"/>
      <c r="Y28" s="113"/>
      <c r="Z28" s="113"/>
      <c r="AA28" s="250"/>
      <c r="AB28" s="113"/>
      <c r="AC28" s="113"/>
    </row>
    <row r="29" spans="2:29" ht="17.25" customHeight="1" thickBot="1" x14ac:dyDescent="0.3">
      <c r="B29" s="361" t="s">
        <v>145</v>
      </c>
      <c r="C29" s="324"/>
      <c r="D29" s="247">
        <v>2</v>
      </c>
      <c r="E29" s="247" t="s">
        <v>146</v>
      </c>
      <c r="F29" s="248"/>
      <c r="T29" s="344"/>
      <c r="U29" s="174"/>
      <c r="V29" s="251"/>
      <c r="W29" s="113"/>
      <c r="X29" s="113"/>
      <c r="Y29" s="113"/>
      <c r="Z29" s="113"/>
      <c r="AA29" s="250"/>
      <c r="AB29" s="113"/>
      <c r="AC29" s="113"/>
    </row>
    <row r="30" spans="2:29" ht="16.5" customHeight="1" x14ac:dyDescent="0.2">
      <c r="U30" s="174"/>
      <c r="V30" s="251"/>
      <c r="W30" s="113"/>
      <c r="X30" s="113"/>
      <c r="Y30" s="113"/>
      <c r="Z30" s="113"/>
      <c r="AA30" s="250"/>
      <c r="AB30" s="113"/>
      <c r="AC30" s="113"/>
    </row>
    <row r="31" spans="2:29" ht="15" customHeight="1" x14ac:dyDescent="0.2">
      <c r="T31" s="343"/>
      <c r="U31" s="250"/>
      <c r="V31" s="250"/>
    </row>
    <row r="32" spans="2:29" ht="16.5" customHeight="1" x14ac:dyDescent="0.2">
      <c r="T32" s="344"/>
      <c r="U32" s="174"/>
      <c r="V32" s="251"/>
      <c r="W32" s="113"/>
      <c r="X32" s="113"/>
      <c r="Y32" s="113"/>
      <c r="Z32" s="113"/>
      <c r="AA32" s="250"/>
      <c r="AB32" s="113"/>
      <c r="AC32" s="113"/>
    </row>
    <row r="33" spans="20:32" ht="16.5" customHeight="1" x14ac:dyDescent="0.2">
      <c r="U33" s="174"/>
      <c r="V33" s="251"/>
      <c r="W33" s="113"/>
      <c r="X33" s="113"/>
      <c r="Y33" s="113"/>
      <c r="Z33" s="113"/>
      <c r="AA33" s="250"/>
      <c r="AB33" s="113"/>
      <c r="AC33" s="113"/>
    </row>
    <row r="34" spans="20:32" ht="15" customHeight="1" x14ac:dyDescent="0.2">
      <c r="T34" s="343"/>
      <c r="U34" s="250"/>
      <c r="V34" s="250"/>
      <c r="W34" s="250"/>
      <c r="X34" s="250"/>
      <c r="Y34" s="250"/>
      <c r="Z34" s="250"/>
      <c r="AA34" s="250"/>
      <c r="AB34" s="250"/>
      <c r="AC34" s="113"/>
    </row>
    <row r="35" spans="20:32" ht="16.5" customHeight="1" x14ac:dyDescent="0.2">
      <c r="T35" s="344"/>
      <c r="U35" s="174"/>
      <c r="V35" s="251"/>
      <c r="W35" s="113"/>
      <c r="X35" s="113"/>
      <c r="Y35" s="113"/>
      <c r="Z35" s="113"/>
      <c r="AA35" s="250"/>
      <c r="AB35" s="113"/>
      <c r="AC35" s="113"/>
    </row>
    <row r="36" spans="20:32" ht="15" customHeight="1" x14ac:dyDescent="0.2">
      <c r="T36" s="344"/>
      <c r="U36" s="250"/>
      <c r="V36" s="250"/>
      <c r="W36" s="250"/>
      <c r="X36" s="250"/>
      <c r="Y36" s="250"/>
      <c r="Z36" s="250"/>
      <c r="AA36" s="250"/>
      <c r="AB36" s="250"/>
      <c r="AC36" s="250"/>
      <c r="AD36" s="250"/>
      <c r="AE36" s="250"/>
      <c r="AF36" s="250"/>
    </row>
    <row r="37" spans="20:32" ht="16.5" customHeight="1" x14ac:dyDescent="0.2">
      <c r="T37" s="344"/>
      <c r="U37" s="174"/>
      <c r="V37" s="251"/>
      <c r="W37" s="113"/>
      <c r="X37" s="113"/>
      <c r="Y37" s="113"/>
      <c r="Z37" s="113"/>
      <c r="AA37" s="250"/>
      <c r="AB37" s="113"/>
      <c r="AC37" s="113"/>
    </row>
    <row r="38" spans="20:32" ht="16.5" customHeight="1" x14ac:dyDescent="0.2">
      <c r="U38" s="174"/>
      <c r="V38" s="251"/>
      <c r="W38" s="113"/>
      <c r="X38" s="113"/>
      <c r="Y38" s="113"/>
      <c r="Z38" s="113"/>
      <c r="AA38" s="250"/>
      <c r="AB38" s="113"/>
      <c r="AC38" s="113"/>
    </row>
    <row r="39" spans="20:32" ht="15" customHeight="1" x14ac:dyDescent="0.2">
      <c r="T39" s="343"/>
      <c r="U39" s="250"/>
      <c r="V39" s="250"/>
      <c r="W39" s="113"/>
      <c r="X39" s="113"/>
      <c r="Y39" s="113"/>
      <c r="Z39" s="113"/>
      <c r="AA39" s="250"/>
      <c r="AB39" s="113"/>
      <c r="AC39" s="113"/>
    </row>
    <row r="40" spans="20:32" ht="16.5" customHeight="1" x14ac:dyDescent="0.2">
      <c r="T40" s="344"/>
      <c r="U40" s="174"/>
      <c r="V40" s="251"/>
      <c r="W40" s="113"/>
      <c r="X40" s="113"/>
      <c r="Y40" s="113"/>
      <c r="Z40" s="113"/>
      <c r="AA40" s="250"/>
      <c r="AB40" s="113"/>
      <c r="AC40" s="113"/>
    </row>
    <row r="41" spans="20:32" ht="16.5" customHeight="1" x14ac:dyDescent="0.2">
      <c r="U41" s="174"/>
      <c r="V41" s="251"/>
      <c r="W41" s="113"/>
      <c r="X41" s="113"/>
      <c r="Y41" s="113"/>
      <c r="Z41" s="113"/>
      <c r="AA41" s="250"/>
      <c r="AB41" s="113"/>
      <c r="AC41" s="113"/>
    </row>
    <row r="42" spans="20:32" ht="15" customHeight="1" x14ac:dyDescent="0.2">
      <c r="T42" s="343"/>
      <c r="U42" s="250"/>
      <c r="V42" s="250"/>
      <c r="W42" s="250"/>
      <c r="X42" s="250"/>
      <c r="Y42" s="250"/>
      <c r="Z42" s="250"/>
      <c r="AA42" s="250"/>
      <c r="AB42" s="113"/>
      <c r="AC42" s="113"/>
    </row>
    <row r="43" spans="20:32" ht="16.5" customHeight="1" x14ac:dyDescent="0.2">
      <c r="T43" s="344"/>
      <c r="U43" s="174"/>
      <c r="V43" s="251"/>
      <c r="W43" s="113"/>
      <c r="X43" s="113"/>
      <c r="Y43" s="113"/>
      <c r="Z43" s="113"/>
      <c r="AA43" s="250"/>
      <c r="AB43" s="113"/>
      <c r="AC43" s="113"/>
    </row>
    <row r="44" spans="20:32" ht="15" customHeight="1" x14ac:dyDescent="0.2">
      <c r="X44" s="113"/>
      <c r="Y44" s="113"/>
      <c r="Z44" s="113"/>
      <c r="AA44" s="250"/>
      <c r="AB44" s="113"/>
      <c r="AC44" s="113"/>
    </row>
    <row r="45" spans="20:32" ht="15" customHeight="1" x14ac:dyDescent="0.2">
      <c r="T45" s="343"/>
      <c r="U45" s="250"/>
      <c r="V45" s="250"/>
      <c r="W45" s="250"/>
      <c r="X45" s="113"/>
      <c r="Y45" s="113"/>
      <c r="Z45" s="113"/>
      <c r="AA45" s="250"/>
      <c r="AB45" s="113"/>
      <c r="AC45" s="113"/>
    </row>
    <row r="46" spans="20:32" ht="16.5" customHeight="1" x14ac:dyDescent="0.2">
      <c r="T46" s="344"/>
      <c r="U46" s="174"/>
      <c r="V46" s="251"/>
      <c r="W46" s="113"/>
      <c r="X46" s="113"/>
      <c r="Y46" s="113"/>
      <c r="Z46" s="113"/>
      <c r="AA46" s="250"/>
      <c r="AB46" s="113"/>
      <c r="AC46" s="113"/>
    </row>
    <row r="47" spans="20:32" ht="16.5" customHeight="1" x14ac:dyDescent="0.2">
      <c r="U47" s="174"/>
      <c r="V47" s="251"/>
      <c r="W47" s="113"/>
      <c r="X47" s="113"/>
      <c r="Y47" s="113"/>
      <c r="Z47" s="113"/>
      <c r="AA47" s="250"/>
      <c r="AB47" s="113"/>
      <c r="AC47" s="113"/>
    </row>
    <row r="48" spans="20:32" ht="15" customHeight="1" x14ac:dyDescent="0.2">
      <c r="T48" s="343"/>
      <c r="U48" s="252"/>
      <c r="V48" s="252"/>
      <c r="W48" s="252"/>
      <c r="X48" s="113"/>
      <c r="Y48" s="113"/>
      <c r="Z48" s="113"/>
      <c r="AA48" s="250"/>
      <c r="AB48" s="113"/>
      <c r="AC48" s="113"/>
    </row>
    <row r="49" spans="20:29" ht="15" customHeight="1" x14ac:dyDescent="0.2">
      <c r="T49" s="344"/>
      <c r="U49" s="252"/>
      <c r="V49" s="252"/>
      <c r="W49" s="252"/>
      <c r="X49" s="113"/>
      <c r="Y49" s="113"/>
      <c r="Z49" s="113"/>
      <c r="AA49" s="250"/>
      <c r="AB49" s="113"/>
      <c r="AC49" s="113"/>
    </row>
    <row r="50" spans="20:29" ht="15" customHeight="1" x14ac:dyDescent="0.2">
      <c r="T50" s="344"/>
      <c r="U50" s="252"/>
      <c r="V50" s="113"/>
      <c r="W50" s="252"/>
      <c r="X50" s="113"/>
      <c r="Y50" s="113"/>
      <c r="Z50" s="113"/>
      <c r="AA50" s="250"/>
      <c r="AB50" s="113"/>
      <c r="AC50" s="113"/>
    </row>
    <row r="51" spans="20:29" ht="15" customHeight="1" x14ac:dyDescent="0.2">
      <c r="T51" s="344"/>
      <c r="U51" s="252"/>
      <c r="V51" s="252"/>
      <c r="W51" s="252"/>
      <c r="X51" s="113"/>
      <c r="Y51" s="113"/>
      <c r="Z51" s="113"/>
      <c r="AA51" s="250"/>
      <c r="AB51" s="113"/>
      <c r="AC51" s="113"/>
    </row>
    <row r="52" spans="20:29" ht="15" customHeight="1" x14ac:dyDescent="0.2">
      <c r="T52" s="344"/>
      <c r="U52" s="113"/>
      <c r="V52" s="113"/>
      <c r="W52" s="113"/>
      <c r="X52" s="113"/>
      <c r="Y52" s="113"/>
      <c r="Z52" s="113"/>
      <c r="AA52" s="250"/>
      <c r="AB52" s="113"/>
      <c r="AC52" s="113"/>
    </row>
    <row r="53" spans="20:29" ht="15" customHeight="1" x14ac:dyDescent="0.2">
      <c r="T53" s="344"/>
      <c r="U53" s="252"/>
      <c r="V53" s="252"/>
      <c r="W53" s="252"/>
      <c r="X53" s="113"/>
      <c r="Y53" s="113"/>
      <c r="Z53" s="113"/>
      <c r="AA53" s="250"/>
      <c r="AB53" s="113"/>
      <c r="AC53" s="113"/>
    </row>
    <row r="54" spans="20:29" ht="15" customHeight="1" x14ac:dyDescent="0.2">
      <c r="U54" s="252"/>
      <c r="V54" s="252"/>
      <c r="W54" s="252"/>
      <c r="X54" s="113"/>
      <c r="Y54" s="113"/>
      <c r="Z54" s="113"/>
      <c r="AA54" s="250"/>
      <c r="AB54" s="113"/>
      <c r="AC54" s="113"/>
    </row>
    <row r="55" spans="20:29" ht="15" customHeight="1" x14ac:dyDescent="0.2">
      <c r="T55" s="343"/>
      <c r="U55" s="113"/>
      <c r="V55" s="252"/>
      <c r="W55" s="114"/>
      <c r="X55" s="109"/>
      <c r="Y55" s="109"/>
      <c r="Z55" s="109"/>
      <c r="AA55" s="250"/>
      <c r="AB55" s="113"/>
      <c r="AC55" s="113"/>
    </row>
    <row r="56" spans="20:29" ht="15" customHeight="1" x14ac:dyDescent="0.2">
      <c r="T56" s="344"/>
      <c r="U56" s="252"/>
      <c r="V56" s="252"/>
      <c r="W56" s="252"/>
      <c r="X56" s="113"/>
      <c r="Y56" s="113"/>
      <c r="Z56" s="113"/>
      <c r="AA56" s="250"/>
      <c r="AB56" s="113"/>
      <c r="AC56" s="113"/>
    </row>
    <row r="57" spans="20:29" ht="15" customHeight="1" x14ac:dyDescent="0.2">
      <c r="U57" s="252"/>
      <c r="V57" s="252"/>
      <c r="W57" s="252"/>
      <c r="X57" s="113"/>
      <c r="Y57" s="113"/>
      <c r="Z57" s="113"/>
      <c r="AA57" s="250"/>
      <c r="AB57" s="113"/>
      <c r="AC57" s="113"/>
    </row>
    <row r="58" spans="20:29" ht="15" customHeight="1" x14ac:dyDescent="0.2">
      <c r="T58" s="343"/>
      <c r="U58" s="250"/>
      <c r="V58" s="252"/>
      <c r="W58" s="252"/>
      <c r="X58" s="113"/>
      <c r="Y58" s="113"/>
      <c r="Z58" s="113"/>
      <c r="AA58" s="250"/>
      <c r="AB58" s="113"/>
      <c r="AC58" s="113"/>
    </row>
    <row r="59" spans="20:29" ht="15" customHeight="1" x14ac:dyDescent="0.2">
      <c r="T59" s="344"/>
      <c r="U59" s="252"/>
      <c r="V59" s="252"/>
      <c r="W59" s="252"/>
      <c r="X59" s="113"/>
      <c r="Y59" s="113"/>
      <c r="Z59" s="113"/>
      <c r="AA59" s="250"/>
      <c r="AB59" s="113"/>
      <c r="AC59" s="113"/>
    </row>
    <row r="60" spans="20:29" ht="15" customHeight="1" x14ac:dyDescent="0.2">
      <c r="U60" s="252"/>
      <c r="V60" s="252"/>
      <c r="W60" s="252"/>
      <c r="X60" s="113"/>
      <c r="Y60" s="113"/>
      <c r="Z60" s="113"/>
      <c r="AA60" s="250"/>
      <c r="AB60" s="113"/>
      <c r="AC60" s="113"/>
    </row>
    <row r="61" spans="20:29" ht="15" customHeight="1" x14ac:dyDescent="0.2">
      <c r="T61" s="343"/>
      <c r="Y61" s="113"/>
      <c r="Z61" s="113"/>
      <c r="AA61" s="250"/>
      <c r="AB61" s="113"/>
      <c r="AC61" s="113"/>
    </row>
    <row r="62" spans="20:29" ht="15" customHeight="1" x14ac:dyDescent="0.2">
      <c r="T62" s="344"/>
      <c r="U62" s="252"/>
      <c r="V62" s="252"/>
      <c r="W62" s="252"/>
      <c r="X62" s="113"/>
      <c r="Y62" s="113"/>
      <c r="Z62" s="113"/>
      <c r="AA62" s="250"/>
      <c r="AB62" s="113"/>
      <c r="AC62" s="113"/>
    </row>
    <row r="63" spans="20:29" ht="15" customHeight="1" x14ac:dyDescent="0.2">
      <c r="U63" s="252"/>
      <c r="V63" s="252"/>
      <c r="W63" s="252"/>
      <c r="X63" s="113"/>
      <c r="Y63" s="113"/>
      <c r="Z63" s="113"/>
      <c r="AA63" s="250"/>
      <c r="AB63" s="113"/>
      <c r="AC63" s="113"/>
    </row>
    <row r="64" spans="20:29" ht="15" customHeight="1" x14ac:dyDescent="0.2">
      <c r="T64" s="343"/>
      <c r="U64" s="250"/>
      <c r="V64" s="250"/>
      <c r="Y64" s="113"/>
      <c r="Z64" s="113"/>
      <c r="AA64" s="250"/>
      <c r="AB64" s="113"/>
      <c r="AC64" s="113"/>
    </row>
    <row r="65" spans="20:37" ht="16.5" customHeight="1" x14ac:dyDescent="0.2">
      <c r="T65" s="344"/>
      <c r="U65" s="174"/>
      <c r="V65" s="251"/>
      <c r="Y65" s="113"/>
      <c r="Z65" s="113"/>
      <c r="AA65" s="250"/>
      <c r="AB65" s="113"/>
      <c r="AC65" s="113"/>
    </row>
    <row r="66" spans="20:37" ht="16.5" customHeight="1" x14ac:dyDescent="0.2">
      <c r="T66" s="344"/>
      <c r="U66" s="174"/>
      <c r="V66" s="174"/>
    </row>
    <row r="67" spans="20:37" ht="15" customHeight="1" x14ac:dyDescent="0.2">
      <c r="T67" s="344"/>
      <c r="AA67" s="250"/>
      <c r="AB67" s="250"/>
    </row>
    <row r="68" spans="20:37" ht="16.5" customHeight="1" x14ac:dyDescent="0.2">
      <c r="T68" s="344"/>
      <c r="X68" s="174"/>
      <c r="AA68" s="250"/>
      <c r="AB68" s="250"/>
      <c r="AC68" s="174"/>
      <c r="AD68" s="174"/>
      <c r="AE68" s="174"/>
      <c r="AF68" s="174"/>
      <c r="AG68" s="174"/>
      <c r="AH68" s="174"/>
      <c r="AI68" s="174"/>
      <c r="AJ68" s="174"/>
      <c r="AK68" s="174"/>
    </row>
    <row r="69" spans="20:37" ht="16.5" customHeight="1" x14ac:dyDescent="0.2">
      <c r="T69" s="344"/>
      <c r="X69" s="253"/>
      <c r="AA69" s="250"/>
      <c r="AB69" s="250"/>
      <c r="AC69" s="174"/>
      <c r="AD69" s="174"/>
      <c r="AE69" s="174"/>
      <c r="AF69" s="174"/>
      <c r="AG69" s="174"/>
      <c r="AH69" s="174"/>
      <c r="AI69" s="174"/>
      <c r="AJ69" s="174"/>
      <c r="AK69" s="174"/>
    </row>
    <row r="70" spans="20:37" ht="16.5" customHeight="1" x14ac:dyDescent="0.2">
      <c r="T70" s="344"/>
      <c r="X70" s="174"/>
      <c r="AA70" s="250"/>
      <c r="AB70" s="250"/>
      <c r="AC70" s="174"/>
      <c r="AD70" s="174"/>
      <c r="AE70" s="174"/>
      <c r="AF70" s="174"/>
      <c r="AG70" s="174"/>
      <c r="AH70" s="174"/>
      <c r="AI70" s="174"/>
      <c r="AJ70" s="174"/>
      <c r="AK70" s="174"/>
    </row>
    <row r="71" spans="20:37" ht="16.5" customHeight="1" x14ac:dyDescent="0.2">
      <c r="T71" s="344"/>
      <c r="X71" s="174"/>
      <c r="AA71" s="250"/>
      <c r="AB71" s="250"/>
      <c r="AC71" s="174"/>
      <c r="AD71" s="174"/>
      <c r="AE71" s="174"/>
      <c r="AF71" s="174"/>
      <c r="AG71" s="174"/>
      <c r="AH71" s="174"/>
      <c r="AI71" s="174"/>
      <c r="AJ71" s="174"/>
      <c r="AK71" s="174"/>
    </row>
    <row r="72" spans="20:37" ht="16.5" customHeight="1" x14ac:dyDescent="0.2">
      <c r="T72" s="344"/>
      <c r="X72" s="174"/>
      <c r="AA72" s="250"/>
      <c r="AB72" s="250"/>
      <c r="AC72" s="174"/>
      <c r="AD72" s="174"/>
      <c r="AE72" s="174"/>
      <c r="AF72" s="174"/>
      <c r="AG72" s="174"/>
      <c r="AH72" s="174"/>
      <c r="AI72" s="174"/>
      <c r="AJ72" s="174"/>
      <c r="AK72" s="174"/>
    </row>
    <row r="73" spans="20:37" ht="16.5" customHeight="1" x14ac:dyDescent="0.2">
      <c r="T73" s="344"/>
      <c r="X73" s="174"/>
      <c r="AA73" s="250"/>
      <c r="AB73" s="250"/>
      <c r="AC73" s="174"/>
      <c r="AD73" s="174"/>
      <c r="AE73" s="174"/>
      <c r="AF73" s="174"/>
      <c r="AG73" s="174"/>
      <c r="AH73" s="174"/>
      <c r="AI73" s="174"/>
      <c r="AJ73" s="174"/>
      <c r="AK73" s="174"/>
    </row>
    <row r="74" spans="20:37" ht="16.5" customHeight="1" x14ac:dyDescent="0.2">
      <c r="T74" s="344"/>
      <c r="X74" s="254"/>
      <c r="AA74" s="250"/>
      <c r="AB74" s="250"/>
      <c r="AC74" s="174"/>
      <c r="AD74" s="174"/>
      <c r="AE74" s="174"/>
      <c r="AF74" s="174"/>
      <c r="AG74" s="174"/>
      <c r="AH74" s="174"/>
      <c r="AI74" s="174"/>
      <c r="AJ74" s="174"/>
      <c r="AK74" s="174"/>
    </row>
    <row r="75" spans="20:37" ht="15" customHeight="1" x14ac:dyDescent="0.2">
      <c r="T75" s="344"/>
      <c r="X75" s="255"/>
      <c r="AA75" s="250"/>
      <c r="AB75" s="250"/>
    </row>
    <row r="76" spans="20:37" ht="15" customHeight="1" x14ac:dyDescent="0.2">
      <c r="T76" s="344"/>
      <c r="X76" s="255"/>
      <c r="AA76" s="250"/>
      <c r="AB76" s="250"/>
      <c r="AC76" s="67"/>
      <c r="AD76" s="67"/>
      <c r="AE76" s="67"/>
      <c r="AF76" s="67"/>
      <c r="AG76" s="67"/>
      <c r="AH76" s="67"/>
      <c r="AI76" s="67"/>
      <c r="AJ76" s="67"/>
      <c r="AK76" s="67"/>
    </row>
    <row r="77" spans="20:37" ht="15" customHeight="1" x14ac:dyDescent="0.2">
      <c r="T77" s="344"/>
      <c r="X77" s="255"/>
      <c r="AA77" s="250"/>
      <c r="AB77" s="250"/>
      <c r="AC77" s="175"/>
      <c r="AD77" s="175"/>
      <c r="AE77" s="175"/>
      <c r="AF77" s="175"/>
      <c r="AG77" s="175"/>
      <c r="AH77" s="175"/>
      <c r="AI77" s="175"/>
      <c r="AJ77" s="175"/>
      <c r="AK77" s="175"/>
    </row>
    <row r="78" spans="20:37" ht="15" customHeight="1" x14ac:dyDescent="0.2">
      <c r="T78" s="344"/>
      <c r="X78" s="255"/>
      <c r="AA78" s="250"/>
      <c r="AB78" s="250"/>
    </row>
    <row r="79" spans="20:37" ht="15" customHeight="1" x14ac:dyDescent="0.2">
      <c r="T79" s="344"/>
      <c r="X79" s="255"/>
      <c r="AA79" s="250"/>
      <c r="AB79" s="250"/>
    </row>
    <row r="80" spans="20:37" ht="15" customHeight="1" x14ac:dyDescent="0.2">
      <c r="T80" s="344"/>
      <c r="X80" s="255"/>
      <c r="AA80" s="250"/>
      <c r="AB80" s="250"/>
    </row>
    <row r="81" spans="20:28" ht="15" customHeight="1" x14ac:dyDescent="0.2">
      <c r="T81" s="344"/>
      <c r="X81" s="255"/>
      <c r="AA81" s="250"/>
      <c r="AB81" s="250"/>
    </row>
    <row r="82" spans="20:28" x14ac:dyDescent="0.2">
      <c r="T82" s="344"/>
    </row>
    <row r="83" spans="20:28" x14ac:dyDescent="0.2">
      <c r="T83" s="344"/>
    </row>
    <row r="84" spans="20:28" x14ac:dyDescent="0.2">
      <c r="T84" s="344"/>
    </row>
    <row r="85" spans="20:28" x14ac:dyDescent="0.2">
      <c r="T85" s="344"/>
    </row>
    <row r="86" spans="20:28" x14ac:dyDescent="0.2">
      <c r="T86" s="344"/>
    </row>
    <row r="87" spans="20:28" x14ac:dyDescent="0.2">
      <c r="T87" s="344"/>
    </row>
    <row r="88" spans="20:28" x14ac:dyDescent="0.2">
      <c r="T88" s="344"/>
    </row>
    <row r="89" spans="20:28" x14ac:dyDescent="0.2">
      <c r="T89" s="344"/>
    </row>
    <row r="90" spans="20:28" x14ac:dyDescent="0.2">
      <c r="T90" s="344"/>
    </row>
    <row r="91" spans="20:28" x14ac:dyDescent="0.2">
      <c r="T91" s="344"/>
    </row>
    <row r="92" spans="20:28" x14ac:dyDescent="0.2">
      <c r="T92" s="344"/>
    </row>
    <row r="93" spans="20:28" x14ac:dyDescent="0.2">
      <c r="T93" s="344"/>
    </row>
    <row r="94" spans="20:28" x14ac:dyDescent="0.2">
      <c r="T94" s="344"/>
    </row>
    <row r="95" spans="20:28" x14ac:dyDescent="0.2">
      <c r="T95" s="344"/>
    </row>
    <row r="96" spans="20:28" x14ac:dyDescent="0.2">
      <c r="T96" s="344"/>
    </row>
    <row r="97" spans="20:20" x14ac:dyDescent="0.2">
      <c r="T97" s="344"/>
    </row>
    <row r="98" spans="20:20" x14ac:dyDescent="0.2">
      <c r="T98" s="344"/>
    </row>
    <row r="99" spans="20:20" x14ac:dyDescent="0.2">
      <c r="T99" s="344"/>
    </row>
    <row r="100" spans="20:20" x14ac:dyDescent="0.2">
      <c r="T100" s="344"/>
    </row>
    <row r="101" spans="20:20" x14ac:dyDescent="0.2">
      <c r="T101" s="344"/>
    </row>
    <row r="102" spans="20:20" x14ac:dyDescent="0.2">
      <c r="T102" s="344"/>
    </row>
    <row r="103" spans="20:20" x14ac:dyDescent="0.2">
      <c r="T103" s="344"/>
    </row>
    <row r="104" spans="20:20" x14ac:dyDescent="0.2">
      <c r="T104" s="344"/>
    </row>
    <row r="105" spans="20:20" x14ac:dyDescent="0.2">
      <c r="T105" s="344"/>
    </row>
    <row r="106" spans="20:20" x14ac:dyDescent="0.2">
      <c r="T106" s="344"/>
    </row>
    <row r="107" spans="20:20" x14ac:dyDescent="0.2">
      <c r="T107" s="344"/>
    </row>
    <row r="108" spans="20:20" x14ac:dyDescent="0.2">
      <c r="T108" s="344"/>
    </row>
    <row r="109" spans="20:20" x14ac:dyDescent="0.2">
      <c r="T109" s="344"/>
    </row>
    <row r="110" spans="20:20" x14ac:dyDescent="0.2">
      <c r="T110" s="344"/>
    </row>
    <row r="111" spans="20:20" x14ac:dyDescent="0.2">
      <c r="T111" s="344"/>
    </row>
    <row r="112" spans="20:20" x14ac:dyDescent="0.2">
      <c r="T112" s="344"/>
    </row>
    <row r="113" spans="20:20" x14ac:dyDescent="0.2">
      <c r="T113" s="344"/>
    </row>
    <row r="114" spans="20:20" x14ac:dyDescent="0.2">
      <c r="T114" s="344"/>
    </row>
    <row r="115" spans="20:20" x14ac:dyDescent="0.2">
      <c r="T115" s="344"/>
    </row>
    <row r="116" spans="20:20" x14ac:dyDescent="0.2">
      <c r="T116" s="344"/>
    </row>
    <row r="117" spans="20:20" x14ac:dyDescent="0.2">
      <c r="T117" s="344"/>
    </row>
    <row r="118" spans="20:20" x14ac:dyDescent="0.2">
      <c r="T118" s="344"/>
    </row>
    <row r="119" spans="20:20" x14ac:dyDescent="0.2">
      <c r="T119" s="344"/>
    </row>
    <row r="120" spans="20:20" x14ac:dyDescent="0.2">
      <c r="T120" s="344"/>
    </row>
    <row r="121" spans="20:20" x14ac:dyDescent="0.2">
      <c r="T121" s="344"/>
    </row>
    <row r="122" spans="20:20" x14ac:dyDescent="0.2">
      <c r="T122" s="344"/>
    </row>
    <row r="123" spans="20:20" x14ac:dyDescent="0.2">
      <c r="T123" s="344"/>
    </row>
    <row r="124" spans="20:20" x14ac:dyDescent="0.2">
      <c r="T124" s="344"/>
    </row>
    <row r="125" spans="20:20" x14ac:dyDescent="0.2">
      <c r="T125" s="344"/>
    </row>
    <row r="126" spans="20:20" x14ac:dyDescent="0.2">
      <c r="T126" s="344"/>
    </row>
    <row r="127" spans="20:20" x14ac:dyDescent="0.2">
      <c r="T127" s="344"/>
    </row>
    <row r="128" spans="20:20" x14ac:dyDescent="0.2">
      <c r="T128" s="344"/>
    </row>
    <row r="129" spans="20:20" x14ac:dyDescent="0.2">
      <c r="T129" s="344"/>
    </row>
    <row r="130" spans="20:20" x14ac:dyDescent="0.2">
      <c r="T130" s="344"/>
    </row>
    <row r="131" spans="20:20" x14ac:dyDescent="0.2">
      <c r="T131" s="344"/>
    </row>
    <row r="132" spans="20:20" x14ac:dyDescent="0.2">
      <c r="T132" s="344"/>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78"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11</vt:i4>
      </vt:variant>
      <vt:variant>
        <vt:lpstr>Intervalos Nomeados</vt:lpstr>
      </vt:variant>
      <vt:variant>
        <vt:i4>5</vt:i4>
      </vt:variant>
    </vt:vector>
  </HeadingPairs>
  <TitlesOfParts>
    <vt:vector size="16" baseType="lpstr">
      <vt:lpstr>OF RFE</vt:lpstr>
      <vt:lpstr>BOBINAGEM C1</vt:lpstr>
      <vt:lpstr>CONTROLE C1</vt:lpstr>
      <vt:lpstr>BOBINAGEM C2</vt:lpstr>
      <vt:lpstr>BOBINAGEM C3</vt:lpstr>
      <vt:lpstr>BOBINAGEM C4</vt:lpstr>
      <vt:lpstr>BOBINAGEM C5</vt:lpstr>
      <vt:lpstr>CONTROLE C2</vt:lpstr>
      <vt:lpstr>CONTROLE C3</vt:lpstr>
      <vt:lpstr>CONTROLE C4</vt:lpstr>
      <vt:lpstr>CONTROLE C5</vt:lpstr>
      <vt:lpstr>'BOBINAGEM C1'!Area_de_impressao</vt:lpstr>
      <vt:lpstr>'CONTROLE C1'!Area_de_impressao</vt:lpstr>
      <vt:lpstr>'OF RFE'!Area_de_impressao</vt:lpstr>
      <vt:lpstr>deecalc</vt:lpstr>
      <vt:lpstr>'CONTROLE C1'!di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2022-09-19T21:00:58Z</cp:lastPrinted>
  <dcterms:created xsi:type="dcterms:W3CDTF">2017-08-11T16:49:19Z</dcterms:created>
  <dcterms:modified xsi:type="dcterms:W3CDTF">2022-12-23T13:45:20Z</dcterms:modified>
</cp:coreProperties>
</file>