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63A8EA39-0967-434D-83B2-2E2B3F109F81}" xr6:coauthVersionLast="47" xr6:coauthVersionMax="47" xr10:uidLastSave="{00000000-0000-0000-0000-000000000000}"/>
  <bookViews>
    <workbookView xWindow="28680" yWindow="-120" windowWidth="29040" windowHeight="15840" xr2:uid="{701481EE-AC9D-4DDF-9840-6196C8643803}"/>
  </bookViews>
  <sheets>
    <sheet name="Carga" sheetId="384" r:id="rId1"/>
    <sheet name="Destino" sheetId="391" r:id="rId2"/>
    <sheet name="Base de dados" sheetId="192" state="hidden" r:id="rId3"/>
  </sheets>
  <functionGroups builtInGroupCount="19"/>
  <definedNames>
    <definedName name="_xlnm._FilterDatabase" localSheetId="2" hidden="1">'Base de dados'!$A$1:$BE$10841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3" i="384" l="1"/>
  <c r="AJ3" i="384"/>
  <c r="AN30" i="384"/>
  <c r="AN51" i="384"/>
  <c r="AN75" i="384"/>
  <c r="AN102" i="384"/>
  <c r="AN126" i="384"/>
  <c r="AN150" i="384"/>
  <c r="AN171" i="384"/>
  <c r="AN195" i="384"/>
  <c r="AN219" i="384"/>
  <c r="AN243" i="384"/>
  <c r="AN267" i="384"/>
  <c r="AN291" i="384"/>
  <c r="AN315" i="384"/>
  <c r="AN331" i="384"/>
  <c r="AN355" i="384"/>
  <c r="AN381" i="384"/>
  <c r="AN395" i="384"/>
  <c r="AN413" i="384"/>
  <c r="AN427" i="384"/>
  <c r="AN454" i="384"/>
  <c r="AN480" i="384"/>
  <c r="AN503" i="384"/>
  <c r="AN517" i="384"/>
  <c r="AN533" i="384"/>
  <c r="AN559" i="384"/>
  <c r="AN588" i="384"/>
  <c r="AN609" i="384"/>
  <c r="AN628" i="384"/>
  <c r="AN649" i="384"/>
  <c r="AN676" i="384"/>
  <c r="AN698" i="384"/>
  <c r="AN722" i="384"/>
  <c r="AN738" i="384"/>
  <c r="AN762" i="384"/>
  <c r="AN786" i="384"/>
  <c r="AN802" i="384"/>
  <c r="AN826" i="384"/>
  <c r="AN844" i="384"/>
  <c r="AN857" i="384"/>
  <c r="AN870" i="384"/>
  <c r="AN882" i="384"/>
  <c r="AN889" i="384"/>
  <c r="AN896" i="384"/>
  <c r="AN903" i="384"/>
  <c r="AN912" i="384"/>
  <c r="AN931" i="384"/>
  <c r="AN943" i="384"/>
  <c r="AN951" i="384"/>
  <c r="AN965" i="384"/>
  <c r="AN986" i="384"/>
  <c r="AN997" i="384"/>
  <c r="AN1006" i="384"/>
  <c r="AM1015" i="384"/>
  <c r="AM1014" i="384"/>
  <c r="AM1013" i="384"/>
  <c r="AM1012" i="384"/>
  <c r="AM1011" i="384"/>
  <c r="AM1010" i="384"/>
  <c r="AM1009" i="384"/>
  <c r="AM1008" i="384"/>
  <c r="AM1007" i="384"/>
  <c r="AM1006" i="384"/>
  <c r="AM1005" i="384"/>
  <c r="AM1004" i="384"/>
  <c r="AM1003" i="384"/>
  <c r="AM1002" i="384"/>
  <c r="AM1001" i="384"/>
  <c r="AM1000" i="384"/>
  <c r="AM999" i="384"/>
  <c r="AM998" i="384"/>
  <c r="AM997" i="384"/>
  <c r="AM996" i="384"/>
  <c r="AM995" i="384"/>
  <c r="AM994" i="384"/>
  <c r="AM993" i="384"/>
  <c r="AM992" i="384"/>
  <c r="AM991" i="384"/>
  <c r="AM990" i="384"/>
  <c r="AM989" i="384"/>
  <c r="AM988" i="384"/>
  <c r="AM987" i="384"/>
  <c r="AM986" i="384"/>
  <c r="AM985" i="384"/>
  <c r="AM984" i="384"/>
  <c r="AM983" i="384"/>
  <c r="AM982" i="384"/>
  <c r="AM981" i="384"/>
  <c r="AM980" i="384"/>
  <c r="AM979" i="384"/>
  <c r="AM978" i="384"/>
  <c r="AM977" i="384"/>
  <c r="AM976" i="384"/>
  <c r="AM975" i="384"/>
  <c r="AM974" i="384"/>
  <c r="AM973" i="384"/>
  <c r="AM972" i="384"/>
  <c r="AM971" i="384"/>
  <c r="AM970" i="384"/>
  <c r="AM969" i="384"/>
  <c r="AM968" i="384"/>
  <c r="AM967" i="384"/>
  <c r="AM966" i="384"/>
  <c r="AM965" i="384"/>
  <c r="AM964" i="384"/>
  <c r="AM963" i="384"/>
  <c r="AM962" i="384"/>
  <c r="AM961" i="384"/>
  <c r="AM960" i="384"/>
  <c r="AM959" i="384"/>
  <c r="AM958" i="384"/>
  <c r="AM957" i="384"/>
  <c r="AM956" i="384"/>
  <c r="AM955" i="384"/>
  <c r="AM954" i="384"/>
  <c r="AM953" i="384"/>
  <c r="AM952" i="384"/>
  <c r="AM951" i="384"/>
  <c r="AM950" i="384"/>
  <c r="AM949" i="384"/>
  <c r="AM948" i="384"/>
  <c r="AM947" i="384"/>
  <c r="AM946" i="384"/>
  <c r="AM945" i="384"/>
  <c r="AM944" i="384"/>
  <c r="AM943" i="384"/>
  <c r="AM942" i="384"/>
  <c r="AM941" i="384"/>
  <c r="AM940" i="384"/>
  <c r="AM939" i="384"/>
  <c r="AM938" i="384"/>
  <c r="AM937" i="384"/>
  <c r="AM936" i="384"/>
  <c r="AM935" i="384"/>
  <c r="AM934" i="384"/>
  <c r="AM933" i="384"/>
  <c r="AM932" i="384"/>
  <c r="AM931" i="384"/>
  <c r="AM930" i="384"/>
  <c r="AM929" i="384"/>
  <c r="AM928" i="384"/>
  <c r="AM927" i="384"/>
  <c r="AM926" i="384"/>
  <c r="AM925" i="384"/>
  <c r="AM924" i="384"/>
  <c r="AM923" i="384"/>
  <c r="AM922" i="384"/>
  <c r="AM921" i="384"/>
  <c r="AM920" i="384"/>
  <c r="AM919" i="384"/>
  <c r="AM918" i="384"/>
  <c r="AM917" i="384"/>
  <c r="AM916" i="384"/>
  <c r="AM915" i="384"/>
  <c r="AM914" i="384"/>
  <c r="AM913" i="384"/>
  <c r="AM912" i="384"/>
  <c r="AM911" i="384"/>
  <c r="AM910" i="384"/>
  <c r="AM909" i="384"/>
  <c r="AM908" i="384"/>
  <c r="AM907" i="384"/>
  <c r="AM906" i="384"/>
  <c r="AM905" i="384"/>
  <c r="AM904" i="384"/>
  <c r="AM903" i="384"/>
  <c r="AM902" i="384"/>
  <c r="AM901" i="384"/>
  <c r="AM900" i="384"/>
  <c r="AM899" i="384"/>
  <c r="AM898" i="384"/>
  <c r="AM897" i="384"/>
  <c r="AM896" i="384"/>
  <c r="AM895" i="384"/>
  <c r="AM894" i="384"/>
  <c r="AM893" i="384"/>
  <c r="AM892" i="384"/>
  <c r="AM891" i="384"/>
  <c r="AM890" i="384"/>
  <c r="AM889" i="384"/>
  <c r="AM888" i="384"/>
  <c r="AM887" i="384"/>
  <c r="AM886" i="384"/>
  <c r="AM885" i="384"/>
  <c r="AM884" i="384"/>
  <c r="AM883" i="384"/>
  <c r="AM882" i="384"/>
  <c r="AM881" i="384"/>
  <c r="AM880" i="384"/>
  <c r="AM879" i="384"/>
  <c r="AM878" i="384"/>
  <c r="AM877" i="384"/>
  <c r="AM876" i="384"/>
  <c r="AM875" i="384"/>
  <c r="AM874" i="384"/>
  <c r="AM873" i="384"/>
  <c r="AM872" i="384"/>
  <c r="AM871" i="384"/>
  <c r="AM870" i="384"/>
  <c r="AM869" i="384"/>
  <c r="AM868" i="384"/>
  <c r="AM867" i="384"/>
  <c r="AM866" i="384"/>
  <c r="AM865" i="384"/>
  <c r="AM864" i="384"/>
  <c r="AM863" i="384"/>
  <c r="AM862" i="384"/>
  <c r="AM861" i="384"/>
  <c r="AM860" i="384"/>
  <c r="AM859" i="384"/>
  <c r="AM858" i="384"/>
  <c r="AM857" i="384"/>
  <c r="AM856" i="384"/>
  <c r="AM855" i="384"/>
  <c r="AM854" i="384"/>
  <c r="AM853" i="384"/>
  <c r="AM852" i="384"/>
  <c r="AM851" i="384"/>
  <c r="AM850" i="384"/>
  <c r="AM849" i="384"/>
  <c r="AM848" i="384"/>
  <c r="AM847" i="384"/>
  <c r="AM846" i="384"/>
  <c r="AM845" i="384"/>
  <c r="AM844" i="384"/>
  <c r="AM843" i="384"/>
  <c r="AM842" i="384"/>
  <c r="AM841" i="384"/>
  <c r="AM840" i="384"/>
  <c r="AM839" i="384"/>
  <c r="AM838" i="384"/>
  <c r="AM837" i="384"/>
  <c r="AM836" i="384"/>
  <c r="AM835" i="384"/>
  <c r="AM834" i="384"/>
  <c r="AM833" i="384"/>
  <c r="AM832" i="384"/>
  <c r="AM831" i="384"/>
  <c r="AM830" i="384"/>
  <c r="AM829" i="384"/>
  <c r="AM828" i="384"/>
  <c r="AM827" i="384"/>
  <c r="AM826" i="384"/>
  <c r="AM825" i="384"/>
  <c r="AM824" i="384"/>
  <c r="AM823" i="384"/>
  <c r="AM822" i="384"/>
  <c r="AM821" i="384"/>
  <c r="AM820" i="384"/>
  <c r="AM819" i="384"/>
  <c r="AM818" i="384"/>
  <c r="AM817" i="384"/>
  <c r="AM816" i="384"/>
  <c r="AM815" i="384"/>
  <c r="AM814" i="384"/>
  <c r="AM813" i="384"/>
  <c r="AM812" i="384"/>
  <c r="AM811" i="384"/>
  <c r="AM810" i="384"/>
  <c r="AM809" i="384"/>
  <c r="AM808" i="384"/>
  <c r="AM807" i="384"/>
  <c r="AM806" i="384"/>
  <c r="AM805" i="384"/>
  <c r="AM804" i="384"/>
  <c r="AM803" i="384"/>
  <c r="AM802" i="384"/>
  <c r="AM801" i="384"/>
  <c r="AM800" i="384"/>
  <c r="AM799" i="384"/>
  <c r="AM798" i="384"/>
  <c r="AM797" i="384"/>
  <c r="AM796" i="384"/>
  <c r="AM795" i="384"/>
  <c r="AM794" i="384"/>
  <c r="AM793" i="384"/>
  <c r="AM792" i="384"/>
  <c r="AM791" i="384"/>
  <c r="AM790" i="384"/>
  <c r="AM789" i="384"/>
  <c r="AM788" i="384"/>
  <c r="AM787" i="384"/>
  <c r="AM786" i="384"/>
  <c r="AM785" i="384"/>
  <c r="AM784" i="384"/>
  <c r="AM783" i="384"/>
  <c r="AM782" i="384"/>
  <c r="AM781" i="384"/>
  <c r="AM780" i="384"/>
  <c r="AM779" i="384"/>
  <c r="AM778" i="384"/>
  <c r="AM777" i="384"/>
  <c r="AM776" i="384"/>
  <c r="AM775" i="384"/>
  <c r="AM774" i="384"/>
  <c r="AM773" i="384"/>
  <c r="AM772" i="384"/>
  <c r="AM771" i="384"/>
  <c r="AM770" i="384"/>
  <c r="AM769" i="384"/>
  <c r="AM768" i="384"/>
  <c r="AM767" i="384"/>
  <c r="AM766" i="384"/>
  <c r="AM765" i="384"/>
  <c r="AM764" i="384"/>
  <c r="AM763" i="384"/>
  <c r="AM762" i="384"/>
  <c r="AM761" i="384"/>
  <c r="AM760" i="384"/>
  <c r="AM759" i="384"/>
  <c r="AM758" i="384"/>
  <c r="AM757" i="384"/>
  <c r="AM756" i="384"/>
  <c r="AM755" i="384"/>
  <c r="AM754" i="384"/>
  <c r="AM753" i="384"/>
  <c r="AM752" i="384"/>
  <c r="AM751" i="384"/>
  <c r="AM750" i="384"/>
  <c r="AM749" i="384"/>
  <c r="AM748" i="384"/>
  <c r="AM747" i="384"/>
  <c r="AM746" i="384"/>
  <c r="AM745" i="384"/>
  <c r="AM744" i="384"/>
  <c r="AM743" i="384"/>
  <c r="AM742" i="384"/>
  <c r="AM741" i="384"/>
  <c r="AM740" i="384"/>
  <c r="AM739" i="384"/>
  <c r="AM738" i="384"/>
  <c r="AM737" i="384"/>
  <c r="AM736" i="384"/>
  <c r="AM735" i="384"/>
  <c r="AM734" i="384"/>
  <c r="AM733" i="384"/>
  <c r="AM732" i="384"/>
  <c r="AM731" i="384"/>
  <c r="AM730" i="384"/>
  <c r="AM729" i="384"/>
  <c r="AM728" i="384"/>
  <c r="AM727" i="384"/>
  <c r="AM726" i="384"/>
  <c r="AM725" i="384"/>
  <c r="AM724" i="384"/>
  <c r="AM723" i="384"/>
  <c r="AM722" i="384"/>
  <c r="AM721" i="384"/>
  <c r="AM720" i="384"/>
  <c r="AM719" i="384"/>
  <c r="AM718" i="384"/>
  <c r="AM717" i="384"/>
  <c r="AM716" i="384"/>
  <c r="AM715" i="384"/>
  <c r="AM714" i="384"/>
  <c r="AM713" i="384"/>
  <c r="AM712" i="384"/>
  <c r="AM711" i="384"/>
  <c r="AM710" i="384"/>
  <c r="AM709" i="384"/>
  <c r="AM708" i="384"/>
  <c r="AM707" i="384"/>
  <c r="AM706" i="384"/>
  <c r="AM705" i="384"/>
  <c r="AM704" i="384"/>
  <c r="AM703" i="384"/>
  <c r="AM702" i="384"/>
  <c r="AM701" i="384"/>
  <c r="AM700" i="384"/>
  <c r="AM699" i="384"/>
  <c r="AM698" i="384"/>
  <c r="AM697" i="384"/>
  <c r="AM696" i="384"/>
  <c r="AM695" i="384"/>
  <c r="AM694" i="384"/>
  <c r="AM693" i="384"/>
  <c r="AM692" i="384"/>
  <c r="AM691" i="384"/>
  <c r="AM690" i="384"/>
  <c r="AM689" i="384"/>
  <c r="AM688" i="384"/>
  <c r="AM687" i="384"/>
  <c r="AM686" i="384"/>
  <c r="AM685" i="384"/>
  <c r="AM684" i="384"/>
  <c r="AM683" i="384"/>
  <c r="AM682" i="384"/>
  <c r="AM681" i="384"/>
  <c r="AM680" i="384"/>
  <c r="AM679" i="384"/>
  <c r="AM678" i="384"/>
  <c r="AM677" i="384"/>
  <c r="AM676" i="384"/>
  <c r="AM675" i="384"/>
  <c r="AM674" i="384"/>
  <c r="AM673" i="384"/>
  <c r="AM672" i="384"/>
  <c r="AM671" i="384"/>
  <c r="AM670" i="384"/>
  <c r="AM669" i="384"/>
  <c r="AM668" i="384"/>
  <c r="AM667" i="384"/>
  <c r="AM666" i="384"/>
  <c r="AM665" i="384"/>
  <c r="AM664" i="384"/>
  <c r="AM663" i="384"/>
  <c r="AM662" i="384"/>
  <c r="AM661" i="384"/>
  <c r="AM660" i="384"/>
  <c r="AM659" i="384"/>
  <c r="AM658" i="384"/>
  <c r="AM657" i="384"/>
  <c r="AM656" i="384"/>
  <c r="AM655" i="384"/>
  <c r="AM654" i="384"/>
  <c r="AM653" i="384"/>
  <c r="AM652" i="384"/>
  <c r="AM651" i="384"/>
  <c r="AM650" i="384"/>
  <c r="AM649" i="384"/>
  <c r="AM648" i="384"/>
  <c r="AM647" i="384"/>
  <c r="AM646" i="384"/>
  <c r="AM645" i="384"/>
  <c r="AM644" i="384"/>
  <c r="AM643" i="384"/>
  <c r="AM642" i="384"/>
  <c r="AM641" i="384"/>
  <c r="AM640" i="384"/>
  <c r="AM639" i="384"/>
  <c r="AM638" i="384"/>
  <c r="AM637" i="384"/>
  <c r="AM636" i="384"/>
  <c r="AM635" i="384"/>
  <c r="AM634" i="384"/>
  <c r="AM633" i="384"/>
  <c r="AM632" i="384"/>
  <c r="AM631" i="384"/>
  <c r="AM630" i="384"/>
  <c r="AM629" i="384"/>
  <c r="AM628" i="384"/>
  <c r="AM627" i="384"/>
  <c r="AM626" i="384"/>
  <c r="AM625" i="384"/>
  <c r="AM624" i="384"/>
  <c r="AM623" i="384"/>
  <c r="AM622" i="384"/>
  <c r="AM621" i="384"/>
  <c r="AM620" i="384"/>
  <c r="AM619" i="384"/>
  <c r="AM618" i="384"/>
  <c r="AM617" i="384"/>
  <c r="AM616" i="384"/>
  <c r="AM615" i="384"/>
  <c r="AM614" i="384"/>
  <c r="AM613" i="384"/>
  <c r="AM612" i="384"/>
  <c r="AM611" i="384"/>
  <c r="AM610" i="384"/>
  <c r="AM609" i="384"/>
  <c r="AM608" i="384"/>
  <c r="AM607" i="384"/>
  <c r="AM606" i="384"/>
  <c r="AM605" i="384"/>
  <c r="AM604" i="384"/>
  <c r="AM603" i="384"/>
  <c r="AM602" i="384"/>
  <c r="AM601" i="384"/>
  <c r="AM600" i="384"/>
  <c r="AM599" i="384"/>
  <c r="AM598" i="384"/>
  <c r="AM597" i="384"/>
  <c r="AM596" i="384"/>
  <c r="AM595" i="384"/>
  <c r="AM594" i="384"/>
  <c r="AM593" i="384"/>
  <c r="AM592" i="384"/>
  <c r="AM591" i="384"/>
  <c r="AM590" i="384"/>
  <c r="AM589" i="384"/>
  <c r="AM588" i="384"/>
  <c r="AM587" i="384"/>
  <c r="AM586" i="384"/>
  <c r="AM585" i="384"/>
  <c r="AM584" i="384"/>
  <c r="AM583" i="384"/>
  <c r="AM582" i="384"/>
  <c r="AM581" i="384"/>
  <c r="AM580" i="384"/>
  <c r="AM579" i="384"/>
  <c r="AM578" i="384"/>
  <c r="AM577" i="384"/>
  <c r="AM576" i="384"/>
  <c r="AM575" i="384"/>
  <c r="AM574" i="384"/>
  <c r="AM573" i="384"/>
  <c r="AM572" i="384"/>
  <c r="AM571" i="384"/>
  <c r="AM570" i="384"/>
  <c r="AM569" i="384"/>
  <c r="AM568" i="384"/>
  <c r="AM567" i="384"/>
  <c r="AM566" i="384"/>
  <c r="AM565" i="384"/>
  <c r="AM564" i="384"/>
  <c r="AM563" i="384"/>
  <c r="AM562" i="384"/>
  <c r="AM561" i="384"/>
  <c r="AM560" i="384"/>
  <c r="AM559" i="384"/>
  <c r="AM558" i="384"/>
  <c r="AM557" i="384"/>
  <c r="AM556" i="384"/>
  <c r="AM555" i="384"/>
  <c r="AM554" i="384"/>
  <c r="AM553" i="384"/>
  <c r="AM552" i="384"/>
  <c r="AM551" i="384"/>
  <c r="AM550" i="384"/>
  <c r="AM549" i="384"/>
  <c r="AM548" i="384"/>
  <c r="AM547" i="384"/>
  <c r="AM546" i="384"/>
  <c r="AM545" i="384"/>
  <c r="AM544" i="384"/>
  <c r="AM543" i="384"/>
  <c r="AM542" i="384"/>
  <c r="AM541" i="384"/>
  <c r="AM540" i="384"/>
  <c r="AM539" i="384"/>
  <c r="AM538" i="384"/>
  <c r="AM537" i="384"/>
  <c r="AM536" i="384"/>
  <c r="AM535" i="384"/>
  <c r="AM534" i="384"/>
  <c r="AM533" i="384"/>
  <c r="AM532" i="384"/>
  <c r="AM531" i="384"/>
  <c r="AM530" i="384"/>
  <c r="AM529" i="384"/>
  <c r="AM528" i="384"/>
  <c r="AM527" i="384"/>
  <c r="AM526" i="384"/>
  <c r="AM525" i="384"/>
  <c r="AM524" i="384"/>
  <c r="AM523" i="384"/>
  <c r="AM522" i="384"/>
  <c r="AM521" i="384"/>
  <c r="AM520" i="384"/>
  <c r="AM519" i="384"/>
  <c r="AM518" i="384"/>
  <c r="AM517" i="384"/>
  <c r="AM516" i="384"/>
  <c r="AM515" i="384"/>
  <c r="AM514" i="384"/>
  <c r="AM513" i="384"/>
  <c r="AM512" i="384"/>
  <c r="AM511" i="384"/>
  <c r="AM510" i="384"/>
  <c r="AM509" i="384"/>
  <c r="AM508" i="384"/>
  <c r="AM507" i="384"/>
  <c r="AM506" i="384"/>
  <c r="AM505" i="384"/>
  <c r="AM504" i="384"/>
  <c r="AM503" i="384"/>
  <c r="AM502" i="384"/>
  <c r="AM501" i="384"/>
  <c r="AM500" i="384"/>
  <c r="AM499" i="384"/>
  <c r="AM498" i="384"/>
  <c r="AM497" i="384"/>
  <c r="AM496" i="384"/>
  <c r="AM495" i="384"/>
  <c r="AM494" i="384"/>
  <c r="AM493" i="384"/>
  <c r="AM492" i="384"/>
  <c r="AM491" i="384"/>
  <c r="AM490" i="384"/>
  <c r="AM489" i="384"/>
  <c r="AM488" i="384"/>
  <c r="AM487" i="384"/>
  <c r="AM486" i="384"/>
  <c r="AM485" i="384"/>
  <c r="AM484" i="384"/>
  <c r="AM483" i="384"/>
  <c r="AM482" i="384"/>
  <c r="AM481" i="384"/>
  <c r="AM480" i="384"/>
  <c r="AM479" i="384"/>
  <c r="AM478" i="384"/>
  <c r="AM477" i="384"/>
  <c r="AM476" i="384"/>
  <c r="AM475" i="384"/>
  <c r="AM474" i="384"/>
  <c r="AM473" i="384"/>
  <c r="AM472" i="384"/>
  <c r="AM471" i="384"/>
  <c r="AM470" i="384"/>
  <c r="AM469" i="384"/>
  <c r="AM468" i="384"/>
  <c r="AM467" i="384"/>
  <c r="AM466" i="384"/>
  <c r="AM465" i="384"/>
  <c r="AM464" i="384"/>
  <c r="AM463" i="384"/>
  <c r="AM462" i="384"/>
  <c r="AM461" i="384"/>
  <c r="AM460" i="384"/>
  <c r="AM459" i="384"/>
  <c r="AM458" i="384"/>
  <c r="AM457" i="384"/>
  <c r="AM456" i="384"/>
  <c r="AM455" i="384"/>
  <c r="AM454" i="384"/>
  <c r="AM453" i="384"/>
  <c r="AM452" i="384"/>
  <c r="AM451" i="384"/>
  <c r="AM450" i="384"/>
  <c r="AM449" i="384"/>
  <c r="AM448" i="384"/>
  <c r="AM447" i="384"/>
  <c r="AM446" i="384"/>
  <c r="AM445" i="384"/>
  <c r="AM444" i="384"/>
  <c r="AM443" i="384"/>
  <c r="AM442" i="384"/>
  <c r="AM441" i="384"/>
  <c r="AM440" i="384"/>
  <c r="AM439" i="384"/>
  <c r="AM438" i="384"/>
  <c r="AM437" i="384"/>
  <c r="AM436" i="384"/>
  <c r="AM435" i="384"/>
  <c r="AM434" i="384"/>
  <c r="AM433" i="384"/>
  <c r="AM432" i="384"/>
  <c r="AM431" i="384"/>
  <c r="AM430" i="384"/>
  <c r="AM429" i="384"/>
  <c r="AM428" i="384"/>
  <c r="AM427" i="384"/>
  <c r="AM426" i="384"/>
  <c r="AM425" i="384"/>
  <c r="AM424" i="384"/>
  <c r="AM423" i="384"/>
  <c r="AM422" i="384"/>
  <c r="AM421" i="384"/>
  <c r="AM420" i="384"/>
  <c r="AM419" i="384"/>
  <c r="AM418" i="384"/>
  <c r="AM417" i="384"/>
  <c r="AM416" i="384"/>
  <c r="AM415" i="384"/>
  <c r="AM414" i="384"/>
  <c r="AM413" i="384"/>
  <c r="AM412" i="384"/>
  <c r="AM411" i="384"/>
  <c r="AM410" i="384"/>
  <c r="AM409" i="384"/>
  <c r="AM408" i="384"/>
  <c r="AM407" i="384"/>
  <c r="AM406" i="384"/>
  <c r="AM405" i="384"/>
  <c r="AM404" i="384"/>
  <c r="AM403" i="384"/>
  <c r="AM402" i="384"/>
  <c r="AM401" i="384"/>
  <c r="AM400" i="384"/>
  <c r="AM399" i="384"/>
  <c r="AM398" i="384"/>
  <c r="AM397" i="384"/>
  <c r="AM396" i="384"/>
  <c r="AM395" i="384"/>
  <c r="AM394" i="384"/>
  <c r="AM393" i="384"/>
  <c r="AM392" i="384"/>
  <c r="AM391" i="384"/>
  <c r="AM390" i="384"/>
  <c r="AM389" i="384"/>
  <c r="AM388" i="384"/>
  <c r="AM387" i="384"/>
  <c r="AM386" i="384"/>
  <c r="AM385" i="384"/>
  <c r="AM384" i="384"/>
  <c r="AM383" i="384"/>
  <c r="AM382" i="384"/>
  <c r="AM381" i="384"/>
  <c r="AM380" i="384"/>
  <c r="AM379" i="384"/>
  <c r="AM378" i="384"/>
  <c r="AM377" i="384"/>
  <c r="AM376" i="384"/>
  <c r="AM375" i="384"/>
  <c r="AM374" i="384"/>
  <c r="AM373" i="384"/>
  <c r="AM372" i="384"/>
  <c r="AM371" i="384"/>
  <c r="AM370" i="384"/>
  <c r="AM369" i="384"/>
  <c r="AM368" i="384"/>
  <c r="AM367" i="384"/>
  <c r="AM366" i="384"/>
  <c r="AM365" i="384"/>
  <c r="AM364" i="384"/>
  <c r="AM363" i="384"/>
  <c r="AM362" i="384"/>
  <c r="AM361" i="384"/>
  <c r="AM360" i="384"/>
  <c r="AM359" i="384"/>
  <c r="AM358" i="384"/>
  <c r="AM357" i="384"/>
  <c r="AM356" i="384"/>
  <c r="AM355" i="384"/>
  <c r="AM354" i="384"/>
  <c r="AM353" i="384"/>
  <c r="AM352" i="384"/>
  <c r="AM351" i="384"/>
  <c r="AM350" i="384"/>
  <c r="AM349" i="384"/>
  <c r="AM348" i="384"/>
  <c r="AM347" i="384"/>
  <c r="AM346" i="384"/>
  <c r="AM345" i="384"/>
  <c r="AM344" i="384"/>
  <c r="AM343" i="384"/>
  <c r="AM342" i="384"/>
  <c r="AM341" i="384"/>
  <c r="AM340" i="384"/>
  <c r="AM339" i="384"/>
  <c r="AM338" i="384"/>
  <c r="AM337" i="384"/>
  <c r="AM336" i="384"/>
  <c r="AM335" i="384"/>
  <c r="AM334" i="384"/>
  <c r="AM333" i="384"/>
  <c r="AM332" i="384"/>
  <c r="AM331" i="384"/>
  <c r="AM330" i="384"/>
  <c r="AM329" i="384"/>
  <c r="AM328" i="384"/>
  <c r="AM327" i="384"/>
  <c r="AM326" i="384"/>
  <c r="AM325" i="384"/>
  <c r="AM324" i="384"/>
  <c r="AM323" i="384"/>
  <c r="AM322" i="384"/>
  <c r="AM321" i="384"/>
  <c r="AM320" i="384"/>
  <c r="AM319" i="384"/>
  <c r="AM318" i="384"/>
  <c r="AM317" i="384"/>
  <c r="AM316" i="384"/>
  <c r="AM315" i="384"/>
  <c r="AM314" i="384"/>
  <c r="AM313" i="384"/>
  <c r="AM312" i="384"/>
  <c r="AM311" i="384"/>
  <c r="AM310" i="384"/>
  <c r="AM309" i="384"/>
  <c r="AM308" i="384"/>
  <c r="AM307" i="384"/>
  <c r="AM306" i="384"/>
  <c r="AM305" i="384"/>
  <c r="AM304" i="384"/>
  <c r="AM303" i="384"/>
  <c r="AM302" i="384"/>
  <c r="AM301" i="384"/>
  <c r="AM300" i="384"/>
  <c r="AM299" i="384"/>
  <c r="AM298" i="384"/>
  <c r="AM297" i="384"/>
  <c r="AM296" i="384"/>
  <c r="AM295" i="384"/>
  <c r="AM294" i="384"/>
  <c r="AM293" i="384"/>
  <c r="AM292" i="384"/>
  <c r="AM291" i="384"/>
  <c r="AM290" i="384"/>
  <c r="AM289" i="384"/>
  <c r="AM288" i="384"/>
  <c r="AM287" i="384"/>
  <c r="AM286" i="384"/>
  <c r="AM285" i="384"/>
  <c r="AM284" i="384"/>
  <c r="AM283" i="384"/>
  <c r="AM282" i="384"/>
  <c r="AM281" i="384"/>
  <c r="AM280" i="384"/>
  <c r="AM279" i="384"/>
  <c r="AM278" i="384"/>
  <c r="AM277" i="384"/>
  <c r="AM276" i="384"/>
  <c r="AM275" i="384"/>
  <c r="AM274" i="384"/>
  <c r="AM273" i="384"/>
  <c r="AM272" i="384"/>
  <c r="AM271" i="384"/>
  <c r="AM270" i="384"/>
  <c r="AM269" i="384"/>
  <c r="AM268" i="384"/>
  <c r="AM267" i="384"/>
  <c r="AM266" i="384"/>
  <c r="AM265" i="384"/>
  <c r="AM264" i="384"/>
  <c r="AM263" i="384"/>
  <c r="AM262" i="384"/>
  <c r="AM261" i="384"/>
  <c r="AM260" i="384"/>
  <c r="AM259" i="384"/>
  <c r="AM258" i="384"/>
  <c r="AM257" i="384"/>
  <c r="AM256" i="384"/>
  <c r="AM255" i="384"/>
  <c r="AM254" i="384"/>
  <c r="AM253" i="384"/>
  <c r="AM252" i="384"/>
  <c r="AM251" i="384"/>
  <c r="AM250" i="384"/>
  <c r="AM249" i="384"/>
  <c r="AM248" i="384"/>
  <c r="AM247" i="384"/>
  <c r="AM246" i="384"/>
  <c r="AM245" i="384"/>
  <c r="AM244" i="384"/>
  <c r="AM243" i="384"/>
  <c r="AM242" i="384"/>
  <c r="AM241" i="384"/>
  <c r="AM240" i="384"/>
  <c r="AM239" i="384"/>
  <c r="AM238" i="384"/>
  <c r="AM237" i="384"/>
  <c r="AM236" i="384"/>
  <c r="AM235" i="384"/>
  <c r="AM234" i="384"/>
  <c r="AM233" i="384"/>
  <c r="AM232" i="384"/>
  <c r="AM231" i="384"/>
  <c r="AM230" i="384"/>
  <c r="AM229" i="384"/>
  <c r="AM228" i="384"/>
  <c r="AM227" i="384"/>
  <c r="AM226" i="384"/>
  <c r="AM225" i="384"/>
  <c r="AM224" i="384"/>
  <c r="AM223" i="384"/>
  <c r="AM222" i="384"/>
  <c r="AM221" i="384"/>
  <c r="AM220" i="384"/>
  <c r="AM219" i="384"/>
  <c r="AM218" i="384"/>
  <c r="AM217" i="384"/>
  <c r="AM216" i="384"/>
  <c r="AM215" i="384"/>
  <c r="AM214" i="384"/>
  <c r="AM213" i="384"/>
  <c r="AM212" i="384"/>
  <c r="AM211" i="384"/>
  <c r="AM210" i="384"/>
  <c r="AM209" i="384"/>
  <c r="AM208" i="384"/>
  <c r="AM207" i="384"/>
  <c r="AM206" i="384"/>
  <c r="AM205" i="384"/>
  <c r="AM204" i="384"/>
  <c r="AM203" i="384"/>
  <c r="AM202" i="384"/>
  <c r="AM201" i="384"/>
  <c r="AM200" i="384"/>
  <c r="AM199" i="384"/>
  <c r="AM198" i="384"/>
  <c r="AM197" i="384"/>
  <c r="AM196" i="384"/>
  <c r="AM195" i="384"/>
  <c r="AM194" i="384"/>
  <c r="AM193" i="384"/>
  <c r="AM192" i="384"/>
  <c r="AM191" i="384"/>
  <c r="AM190" i="384"/>
  <c r="AM189" i="384"/>
  <c r="AM188" i="384"/>
  <c r="AM187" i="384"/>
  <c r="AM186" i="384"/>
  <c r="AM185" i="384"/>
  <c r="AM184" i="384"/>
  <c r="AM183" i="384"/>
  <c r="AM182" i="384"/>
  <c r="AM181" i="384"/>
  <c r="AM180" i="384"/>
  <c r="AM179" i="384"/>
  <c r="AM178" i="384"/>
  <c r="AM177" i="384"/>
  <c r="AM176" i="384"/>
  <c r="AM175" i="384"/>
  <c r="AM174" i="384"/>
  <c r="AM173" i="384"/>
  <c r="AM172" i="384"/>
  <c r="AM171" i="384"/>
  <c r="AM170" i="384"/>
  <c r="AM169" i="384"/>
  <c r="AM168" i="384"/>
  <c r="AM167" i="384"/>
  <c r="AM166" i="384"/>
  <c r="AM165" i="384"/>
  <c r="AM164" i="384"/>
  <c r="AM163" i="384"/>
  <c r="AM162" i="384"/>
  <c r="AM161" i="384"/>
  <c r="AM160" i="384"/>
  <c r="AM159" i="384"/>
  <c r="AM158" i="384"/>
  <c r="AM157" i="384"/>
  <c r="AM156" i="384"/>
  <c r="AM155" i="384"/>
  <c r="AM154" i="384"/>
  <c r="AM153" i="384"/>
  <c r="AM152" i="384"/>
  <c r="AM151" i="384"/>
  <c r="AM150" i="384"/>
  <c r="AM149" i="384"/>
  <c r="AM148" i="384"/>
  <c r="AM147" i="384"/>
  <c r="AM146" i="384"/>
  <c r="AM145" i="384"/>
  <c r="AM144" i="384"/>
  <c r="AM143" i="384"/>
  <c r="AM142" i="384"/>
  <c r="AM141" i="384"/>
  <c r="AM140" i="384"/>
  <c r="AM139" i="384"/>
  <c r="AM138" i="384"/>
  <c r="AM137" i="384"/>
  <c r="AM136" i="384"/>
  <c r="AM135" i="384"/>
  <c r="AM134" i="384"/>
  <c r="AM133" i="384"/>
  <c r="AM132" i="384"/>
  <c r="AM131" i="384"/>
  <c r="AM130" i="384"/>
  <c r="AM129" i="384"/>
  <c r="AM128" i="384"/>
  <c r="AM127" i="384"/>
  <c r="AM126" i="384"/>
  <c r="AM125" i="384"/>
  <c r="AM124" i="384"/>
  <c r="AM123" i="384"/>
  <c r="AM122" i="384"/>
  <c r="AM121" i="384"/>
  <c r="AM120" i="384"/>
  <c r="AM119" i="384"/>
  <c r="AM118" i="384"/>
  <c r="AM117" i="384"/>
  <c r="AM116" i="384"/>
  <c r="AM115" i="384"/>
  <c r="AM114" i="384"/>
  <c r="AM113" i="384"/>
  <c r="AM112" i="384"/>
  <c r="AM111" i="384"/>
  <c r="AM110" i="384"/>
  <c r="AM109" i="384"/>
  <c r="AM108" i="384"/>
  <c r="AM107" i="384"/>
  <c r="AM106" i="384"/>
  <c r="AM105" i="384"/>
  <c r="AM104" i="384"/>
  <c r="AM103" i="384"/>
  <c r="AM102" i="384"/>
  <c r="AM101" i="384"/>
  <c r="AM100" i="384"/>
  <c r="AM99" i="384"/>
  <c r="AM98" i="384"/>
  <c r="AM97" i="384"/>
  <c r="AM96" i="384"/>
  <c r="AM95" i="384"/>
  <c r="AM94" i="384"/>
  <c r="AM93" i="384"/>
  <c r="AM92" i="384"/>
  <c r="AM91" i="384"/>
  <c r="AM90" i="384"/>
  <c r="AM89" i="384"/>
  <c r="AM88" i="384"/>
  <c r="AM87" i="384"/>
  <c r="AM86" i="384"/>
  <c r="AM85" i="384"/>
  <c r="AM84" i="384"/>
  <c r="AM83" i="384"/>
  <c r="AM82" i="384"/>
  <c r="AM81" i="384"/>
  <c r="AM80" i="384"/>
  <c r="AM79" i="384"/>
  <c r="AM78" i="384"/>
  <c r="AM77" i="384"/>
  <c r="AM76" i="384"/>
  <c r="AM75" i="384"/>
  <c r="AM74" i="384"/>
  <c r="AM73" i="384"/>
  <c r="AM72" i="384"/>
  <c r="AM71" i="384"/>
  <c r="AM70" i="384"/>
  <c r="AM69" i="384"/>
  <c r="AM68" i="384"/>
  <c r="AM67" i="384"/>
  <c r="AM66" i="384"/>
  <c r="AM65" i="384"/>
  <c r="AM64" i="384"/>
  <c r="AM63" i="384"/>
  <c r="AM62" i="384"/>
  <c r="AM61" i="384"/>
  <c r="AM60" i="384"/>
  <c r="AM59" i="384"/>
  <c r="AM58" i="384"/>
  <c r="AM57" i="384"/>
  <c r="AM56" i="384"/>
  <c r="AM55" i="384"/>
  <c r="AM54" i="384"/>
  <c r="AM53" i="384"/>
  <c r="AM52" i="384"/>
  <c r="AM51" i="384"/>
  <c r="AM50" i="384"/>
  <c r="AM49" i="384"/>
  <c r="AM48" i="384"/>
  <c r="AM47" i="384"/>
  <c r="AM46" i="384"/>
  <c r="AM45" i="384"/>
  <c r="AM44" i="384"/>
  <c r="AM43" i="384"/>
  <c r="AM42" i="384"/>
  <c r="AM41" i="384"/>
  <c r="AM40" i="384"/>
  <c r="AM39" i="384"/>
  <c r="AM38" i="384"/>
  <c r="AM37" i="384"/>
  <c r="AM36" i="384"/>
  <c r="AM35" i="384"/>
  <c r="AM34" i="384"/>
  <c r="AM33" i="384"/>
  <c r="AM32" i="384"/>
  <c r="AM31" i="384"/>
  <c r="AM30" i="384"/>
  <c r="AM29" i="384"/>
  <c r="AM28" i="384"/>
  <c r="AM27" i="384"/>
  <c r="AM26" i="384"/>
  <c r="AM25" i="384"/>
  <c r="AM24" i="384"/>
  <c r="AM23" i="384"/>
  <c r="AM22" i="384"/>
  <c r="AM21" i="384"/>
  <c r="AM20" i="384"/>
  <c r="AM19" i="384"/>
  <c r="AM18" i="384"/>
  <c r="AM17" i="384"/>
  <c r="AM16" i="384"/>
  <c r="AM15" i="384"/>
  <c r="AM14" i="384"/>
  <c r="AM13" i="384"/>
  <c r="AM12" i="384"/>
  <c r="AM11" i="384"/>
  <c r="AM10" i="384"/>
  <c r="AM9" i="384"/>
  <c r="AM8" i="384"/>
  <c r="AM7" i="384"/>
  <c r="AM6" i="384"/>
  <c r="AM5" i="384"/>
  <c r="AM4" i="384"/>
  <c r="AM3" i="384"/>
  <c r="AM2" i="384"/>
  <c r="A1015" i="391"/>
  <c r="A1014" i="391"/>
  <c r="A1013" i="391"/>
  <c r="A1012" i="391"/>
  <c r="A1011" i="391"/>
  <c r="A1010" i="391"/>
  <c r="A1009" i="391"/>
  <c r="A1008" i="391"/>
  <c r="A1007" i="391"/>
  <c r="A1006" i="391"/>
  <c r="A1005" i="391"/>
  <c r="A1004" i="391"/>
  <c r="A1003" i="391"/>
  <c r="A1002" i="391"/>
  <c r="A1001" i="391"/>
  <c r="A1000" i="391"/>
  <c r="A999" i="391"/>
  <c r="A998" i="391"/>
  <c r="A997" i="391"/>
  <c r="A996" i="391"/>
  <c r="A995" i="391"/>
  <c r="A994" i="391"/>
  <c r="A993" i="391"/>
  <c r="A992" i="391"/>
  <c r="A991" i="391"/>
  <c r="A990" i="391"/>
  <c r="A989" i="391"/>
  <c r="A988" i="391"/>
  <c r="A987" i="391"/>
  <c r="A986" i="391"/>
  <c r="A985" i="391"/>
  <c r="A984" i="391"/>
  <c r="A983" i="391"/>
  <c r="A982" i="391"/>
  <c r="A981" i="391"/>
  <c r="A980" i="391"/>
  <c r="A979" i="391"/>
  <c r="A978" i="391"/>
  <c r="A977" i="391"/>
  <c r="A976" i="391"/>
  <c r="A975" i="391"/>
  <c r="A974" i="391"/>
  <c r="A973" i="391"/>
  <c r="A972" i="391"/>
  <c r="A971" i="391"/>
  <c r="A970" i="391"/>
  <c r="A969" i="391"/>
  <c r="A968" i="391"/>
  <c r="A967" i="391"/>
  <c r="A966" i="391"/>
  <c r="A965" i="391"/>
  <c r="A964" i="391"/>
  <c r="A963" i="391"/>
  <c r="A962" i="391"/>
  <c r="A961" i="391"/>
  <c r="A960" i="391"/>
  <c r="A959" i="391"/>
  <c r="A958" i="391"/>
  <c r="A957" i="391"/>
  <c r="A956" i="391"/>
  <c r="A955" i="391"/>
  <c r="A954" i="391"/>
  <c r="A953" i="391"/>
  <c r="A952" i="391"/>
  <c r="A951" i="391"/>
  <c r="A950" i="391"/>
  <c r="A949" i="391"/>
  <c r="A948" i="391"/>
  <c r="A947" i="391"/>
  <c r="A946" i="391"/>
  <c r="A945" i="391"/>
  <c r="A944" i="391"/>
  <c r="A943" i="391"/>
  <c r="A942" i="391"/>
  <c r="A941" i="391"/>
  <c r="A940" i="391"/>
  <c r="A939" i="391"/>
  <c r="A938" i="391"/>
  <c r="A937" i="391"/>
  <c r="A936" i="391"/>
  <c r="A935" i="391"/>
  <c r="A934" i="391"/>
  <c r="A933" i="391"/>
  <c r="A932" i="391"/>
  <c r="A931" i="391"/>
  <c r="A930" i="391"/>
  <c r="A929" i="391"/>
  <c r="A928" i="391"/>
  <c r="A927" i="391"/>
  <c r="A926" i="391"/>
  <c r="A925" i="391"/>
  <c r="A924" i="391"/>
  <c r="A923" i="391"/>
  <c r="A922" i="391"/>
  <c r="A921" i="391"/>
  <c r="A920" i="391"/>
  <c r="A919" i="391"/>
  <c r="A918" i="391"/>
  <c r="A917" i="391"/>
  <c r="A916" i="391"/>
  <c r="A915" i="391"/>
  <c r="A914" i="391"/>
  <c r="A913" i="391"/>
  <c r="A912" i="391"/>
  <c r="A911" i="391"/>
  <c r="A910" i="391"/>
  <c r="A909" i="391"/>
  <c r="A908" i="391"/>
  <c r="A907" i="391"/>
  <c r="A906" i="391"/>
  <c r="A905" i="391"/>
  <c r="A904" i="391"/>
  <c r="A903" i="391"/>
  <c r="A902" i="391"/>
  <c r="A901" i="391"/>
  <c r="A900" i="391"/>
  <c r="A899" i="391"/>
  <c r="A898" i="391"/>
  <c r="A897" i="391"/>
  <c r="A896" i="391"/>
  <c r="A895" i="391"/>
  <c r="A894" i="391"/>
  <c r="A893" i="391"/>
  <c r="A892" i="391"/>
  <c r="A891" i="391"/>
  <c r="A890" i="391"/>
  <c r="A889" i="391"/>
  <c r="A888" i="391"/>
  <c r="A887" i="391"/>
  <c r="A886" i="391"/>
  <c r="A885" i="391"/>
  <c r="A884" i="391"/>
  <c r="A883" i="391"/>
  <c r="A882" i="391"/>
  <c r="A881" i="391"/>
  <c r="A880" i="391"/>
  <c r="A879" i="391"/>
  <c r="A878" i="391"/>
  <c r="A877" i="391"/>
  <c r="A876" i="391"/>
  <c r="A875" i="391"/>
  <c r="A874" i="391"/>
  <c r="A873" i="391"/>
  <c r="A872" i="391"/>
  <c r="A871" i="391"/>
  <c r="A870" i="391"/>
  <c r="A869" i="391"/>
  <c r="A868" i="391"/>
  <c r="A867" i="391"/>
  <c r="A866" i="391"/>
  <c r="A865" i="391"/>
  <c r="A864" i="391"/>
  <c r="A863" i="391"/>
  <c r="A862" i="391"/>
  <c r="A861" i="391"/>
  <c r="A860" i="391"/>
  <c r="A859" i="391"/>
  <c r="A858" i="391"/>
  <c r="A857" i="391"/>
  <c r="A856" i="391"/>
  <c r="A855" i="391"/>
  <c r="A854" i="391"/>
  <c r="A853" i="391"/>
  <c r="A852" i="391"/>
  <c r="A851" i="391"/>
  <c r="A850" i="391"/>
  <c r="A849" i="391"/>
  <c r="A848" i="391"/>
  <c r="A847" i="391"/>
  <c r="A846" i="391"/>
  <c r="A845" i="391"/>
  <c r="A844" i="391"/>
  <c r="A843" i="391"/>
  <c r="A842" i="391"/>
  <c r="A841" i="391"/>
  <c r="A840" i="391"/>
  <c r="A839" i="391"/>
  <c r="A838" i="391"/>
  <c r="A837" i="391"/>
  <c r="A836" i="391"/>
  <c r="A835" i="391"/>
  <c r="A834" i="391"/>
  <c r="A833" i="391"/>
  <c r="A832" i="391"/>
  <c r="A831" i="391"/>
  <c r="A830" i="391"/>
  <c r="A829" i="391"/>
  <c r="A828" i="391"/>
  <c r="A827" i="391"/>
  <c r="A826" i="391"/>
  <c r="A825" i="391"/>
  <c r="A824" i="391"/>
  <c r="A823" i="391"/>
  <c r="A822" i="391"/>
  <c r="A821" i="391"/>
  <c r="A820" i="391"/>
  <c r="A819" i="391"/>
  <c r="A818" i="391"/>
  <c r="A817" i="391"/>
  <c r="A816" i="391"/>
  <c r="A815" i="391"/>
  <c r="A814" i="391"/>
  <c r="A813" i="391"/>
  <c r="A812" i="391"/>
  <c r="A811" i="391"/>
  <c r="A810" i="391"/>
  <c r="A809" i="391"/>
  <c r="A808" i="391"/>
  <c r="A807" i="391"/>
  <c r="A806" i="391"/>
  <c r="A805" i="391"/>
  <c r="A804" i="391"/>
  <c r="A803" i="391"/>
  <c r="A802" i="391"/>
  <c r="A801" i="391"/>
  <c r="A800" i="391"/>
  <c r="A799" i="391"/>
  <c r="A798" i="391"/>
  <c r="A797" i="391"/>
  <c r="A796" i="391"/>
  <c r="A795" i="391"/>
  <c r="A794" i="391"/>
  <c r="A793" i="391"/>
  <c r="A792" i="391"/>
  <c r="A791" i="391"/>
  <c r="A790" i="391"/>
  <c r="A789" i="391"/>
  <c r="A788" i="391"/>
  <c r="A787" i="391"/>
  <c r="A786" i="391"/>
  <c r="A785" i="391"/>
  <c r="A784" i="391"/>
  <c r="A783" i="391"/>
  <c r="A782" i="391"/>
  <c r="A781" i="391"/>
  <c r="A780" i="391"/>
  <c r="A779" i="391"/>
  <c r="A778" i="391"/>
  <c r="A777" i="391"/>
  <c r="A776" i="391"/>
  <c r="A775" i="391"/>
  <c r="A774" i="391"/>
  <c r="A773" i="391"/>
  <c r="A772" i="391"/>
  <c r="A771" i="391"/>
  <c r="A770" i="391"/>
  <c r="A769" i="391"/>
  <c r="A768" i="391"/>
  <c r="A767" i="391"/>
  <c r="A766" i="391"/>
  <c r="A765" i="391"/>
  <c r="A764" i="391"/>
  <c r="A763" i="391"/>
  <c r="A762" i="391"/>
  <c r="A761" i="391"/>
  <c r="A760" i="391"/>
  <c r="A759" i="391"/>
  <c r="A758" i="391"/>
  <c r="A757" i="391"/>
  <c r="A756" i="391"/>
  <c r="A755" i="391"/>
  <c r="A754" i="391"/>
  <c r="A753" i="391"/>
  <c r="A752" i="391"/>
  <c r="A751" i="391"/>
  <c r="A750" i="391"/>
  <c r="A749" i="391"/>
  <c r="A748" i="391"/>
  <c r="A747" i="391"/>
  <c r="A746" i="391"/>
  <c r="A745" i="391"/>
  <c r="A744" i="391"/>
  <c r="A743" i="391"/>
  <c r="A742" i="391"/>
  <c r="A741" i="391"/>
  <c r="A740" i="391"/>
  <c r="A739" i="391"/>
  <c r="A738" i="391"/>
  <c r="A737" i="391"/>
  <c r="A736" i="391"/>
  <c r="A735" i="391"/>
  <c r="A734" i="391"/>
  <c r="A733" i="391"/>
  <c r="A732" i="391"/>
  <c r="A731" i="391"/>
  <c r="A730" i="391"/>
  <c r="A729" i="391"/>
  <c r="A728" i="391"/>
  <c r="A727" i="391"/>
  <c r="A726" i="391"/>
  <c r="A725" i="391"/>
  <c r="A724" i="391"/>
  <c r="A723" i="391"/>
  <c r="A722" i="391"/>
  <c r="A721" i="391"/>
  <c r="A720" i="391"/>
  <c r="A719" i="391"/>
  <c r="A718" i="391"/>
  <c r="A717" i="391"/>
  <c r="A716" i="391"/>
  <c r="A715" i="391"/>
  <c r="A714" i="391"/>
  <c r="A713" i="391"/>
  <c r="A712" i="391"/>
  <c r="A711" i="391"/>
  <c r="A710" i="391"/>
  <c r="A709" i="391"/>
  <c r="A708" i="391"/>
  <c r="A707" i="391"/>
  <c r="A706" i="391"/>
  <c r="A705" i="391"/>
  <c r="A704" i="391"/>
  <c r="A703" i="391"/>
  <c r="A702" i="391"/>
  <c r="A701" i="391"/>
  <c r="A700" i="391"/>
  <c r="A699" i="391"/>
  <c r="A698" i="391"/>
  <c r="A697" i="391"/>
  <c r="A696" i="391"/>
  <c r="A695" i="391"/>
  <c r="A694" i="391"/>
  <c r="A693" i="391"/>
  <c r="A692" i="391"/>
  <c r="A691" i="391"/>
  <c r="A690" i="391"/>
  <c r="A689" i="391"/>
  <c r="A688" i="391"/>
  <c r="A687" i="391"/>
  <c r="A686" i="391"/>
  <c r="A685" i="391"/>
  <c r="A684" i="391"/>
  <c r="A683" i="391"/>
  <c r="A682" i="391"/>
  <c r="A681" i="391"/>
  <c r="A680" i="391"/>
  <c r="A679" i="391"/>
  <c r="A678" i="391"/>
  <c r="A677" i="391"/>
  <c r="A676" i="391"/>
  <c r="A675" i="391"/>
  <c r="A674" i="391"/>
  <c r="A673" i="391"/>
  <c r="A672" i="391"/>
  <c r="A671" i="391"/>
  <c r="A670" i="391"/>
  <c r="A669" i="391"/>
  <c r="A668" i="391"/>
  <c r="A667" i="391"/>
  <c r="A666" i="391"/>
  <c r="A665" i="391"/>
  <c r="A664" i="391"/>
  <c r="A663" i="391"/>
  <c r="A662" i="391"/>
  <c r="A661" i="391"/>
  <c r="A660" i="391"/>
  <c r="A659" i="391"/>
  <c r="A658" i="391"/>
  <c r="A657" i="391"/>
  <c r="A656" i="391"/>
  <c r="A655" i="391"/>
  <c r="A654" i="391"/>
  <c r="A653" i="391"/>
  <c r="A652" i="391"/>
  <c r="A651" i="391"/>
  <c r="A650" i="391"/>
  <c r="A649" i="391"/>
  <c r="A648" i="391"/>
  <c r="A647" i="391"/>
  <c r="A646" i="391"/>
  <c r="A645" i="391"/>
  <c r="A644" i="391"/>
  <c r="A643" i="391"/>
  <c r="A642" i="391"/>
  <c r="A641" i="391"/>
  <c r="A640" i="391"/>
  <c r="A639" i="391"/>
  <c r="A638" i="391"/>
  <c r="A637" i="391"/>
  <c r="A636" i="391"/>
  <c r="A635" i="391"/>
  <c r="A634" i="391"/>
  <c r="A633" i="391"/>
  <c r="A632" i="391"/>
  <c r="A631" i="391"/>
  <c r="A630" i="391"/>
  <c r="A629" i="391"/>
  <c r="A628" i="391"/>
  <c r="A627" i="391"/>
  <c r="A626" i="391"/>
  <c r="A625" i="391"/>
  <c r="A624" i="391"/>
  <c r="A623" i="391"/>
  <c r="A622" i="391"/>
  <c r="A621" i="391"/>
  <c r="A620" i="391"/>
  <c r="A619" i="391"/>
  <c r="A618" i="391"/>
  <c r="A617" i="391"/>
  <c r="A616" i="391"/>
  <c r="A615" i="391"/>
  <c r="A614" i="391"/>
  <c r="A613" i="391"/>
  <c r="A612" i="391"/>
  <c r="A611" i="391"/>
  <c r="A610" i="391"/>
  <c r="A609" i="391"/>
  <c r="A608" i="391"/>
  <c r="A607" i="391"/>
  <c r="A606" i="391"/>
  <c r="A605" i="391"/>
  <c r="A604" i="391"/>
  <c r="A603" i="391"/>
  <c r="A602" i="391"/>
  <c r="A601" i="391"/>
  <c r="A600" i="391"/>
  <c r="A599" i="391"/>
  <c r="A598" i="391"/>
  <c r="A597" i="391"/>
  <c r="A596" i="391"/>
  <c r="A595" i="391"/>
  <c r="A594" i="391"/>
  <c r="A593" i="391"/>
  <c r="A592" i="391"/>
  <c r="A591" i="391"/>
  <c r="A590" i="391"/>
  <c r="A589" i="391"/>
  <c r="A588" i="391"/>
  <c r="A587" i="391"/>
  <c r="A586" i="391"/>
  <c r="A585" i="391"/>
  <c r="A584" i="391"/>
  <c r="A583" i="391"/>
  <c r="A582" i="391"/>
  <c r="A581" i="391"/>
  <c r="A580" i="391"/>
  <c r="A579" i="391"/>
  <c r="A578" i="391"/>
  <c r="A577" i="391"/>
  <c r="A576" i="391"/>
  <c r="A575" i="391"/>
  <c r="A574" i="391"/>
  <c r="A573" i="391"/>
  <c r="A572" i="391"/>
  <c r="A571" i="391"/>
  <c r="A570" i="391"/>
  <c r="A569" i="391"/>
  <c r="A568" i="391"/>
  <c r="A567" i="391"/>
  <c r="A566" i="391"/>
  <c r="A565" i="391"/>
  <c r="A564" i="391"/>
  <c r="A563" i="391"/>
  <c r="A562" i="391"/>
  <c r="A561" i="391"/>
  <c r="A560" i="391"/>
  <c r="A559" i="391"/>
  <c r="A558" i="391"/>
  <c r="A557" i="391"/>
  <c r="A556" i="391"/>
  <c r="A555" i="391"/>
  <c r="A554" i="391"/>
  <c r="A553" i="391"/>
  <c r="A552" i="391"/>
  <c r="A551" i="391"/>
  <c r="A550" i="391"/>
  <c r="A549" i="391"/>
  <c r="A548" i="391"/>
  <c r="A547" i="391"/>
  <c r="A546" i="391"/>
  <c r="A545" i="391"/>
  <c r="A544" i="391"/>
  <c r="A543" i="391"/>
  <c r="A542" i="391"/>
  <c r="A541" i="391"/>
  <c r="A540" i="391"/>
  <c r="A539" i="391"/>
  <c r="A538" i="391"/>
  <c r="A537" i="391"/>
  <c r="A536" i="391"/>
  <c r="A535" i="391"/>
  <c r="A534" i="391"/>
  <c r="A533" i="391"/>
  <c r="A532" i="391"/>
  <c r="A531" i="391"/>
  <c r="A530" i="391"/>
  <c r="A529" i="391"/>
  <c r="A528" i="391"/>
  <c r="A527" i="391"/>
  <c r="A526" i="391"/>
  <c r="A525" i="391"/>
  <c r="A524" i="391"/>
  <c r="A523" i="391"/>
  <c r="A522" i="391"/>
  <c r="A521" i="391"/>
  <c r="A520" i="391"/>
  <c r="A519" i="391"/>
  <c r="A518" i="391"/>
  <c r="A517" i="391"/>
  <c r="A516" i="391"/>
  <c r="A515" i="391"/>
  <c r="A514" i="391"/>
  <c r="A513" i="391"/>
  <c r="A512" i="391"/>
  <c r="A511" i="391"/>
  <c r="A510" i="391"/>
  <c r="A509" i="391"/>
  <c r="A508" i="391"/>
  <c r="A507" i="391"/>
  <c r="A506" i="391"/>
  <c r="A505" i="391"/>
  <c r="A504" i="391"/>
  <c r="A503" i="391"/>
  <c r="A502" i="391"/>
  <c r="A501" i="391"/>
  <c r="A500" i="391"/>
  <c r="A499" i="391"/>
  <c r="A498" i="391"/>
  <c r="A497" i="391"/>
  <c r="A496" i="391"/>
  <c r="A495" i="391"/>
  <c r="A494" i="391"/>
  <c r="A493" i="391"/>
  <c r="A492" i="391"/>
  <c r="A491" i="391"/>
  <c r="A490" i="391"/>
  <c r="A489" i="391"/>
  <c r="A488" i="391"/>
  <c r="A487" i="391"/>
  <c r="A486" i="391"/>
  <c r="A485" i="391"/>
  <c r="A484" i="391"/>
  <c r="A483" i="391"/>
  <c r="A482" i="391"/>
  <c r="A481" i="391"/>
  <c r="A480" i="391"/>
  <c r="A479" i="391"/>
  <c r="A478" i="391"/>
  <c r="A477" i="391"/>
  <c r="A476" i="391"/>
  <c r="A475" i="391"/>
  <c r="A474" i="391"/>
  <c r="A473" i="391"/>
  <c r="A472" i="391"/>
  <c r="A471" i="391"/>
  <c r="A470" i="391"/>
  <c r="A469" i="391"/>
  <c r="A468" i="391"/>
  <c r="A467" i="391"/>
  <c r="A466" i="391"/>
  <c r="A465" i="391"/>
  <c r="A464" i="391"/>
  <c r="A463" i="391"/>
  <c r="A462" i="391"/>
  <c r="A461" i="391"/>
  <c r="A460" i="391"/>
  <c r="A459" i="391"/>
  <c r="A458" i="391"/>
  <c r="A457" i="391"/>
  <c r="A456" i="391"/>
  <c r="A455" i="391"/>
  <c r="A454" i="391"/>
  <c r="A453" i="391"/>
  <c r="A452" i="391"/>
  <c r="A451" i="391"/>
  <c r="A450" i="391"/>
  <c r="A449" i="391"/>
  <c r="A448" i="391"/>
  <c r="A447" i="391"/>
  <c r="A446" i="391"/>
  <c r="A445" i="391"/>
  <c r="A444" i="391"/>
  <c r="A443" i="391"/>
  <c r="A442" i="391"/>
  <c r="A441" i="391"/>
  <c r="A440" i="391"/>
  <c r="A439" i="391"/>
  <c r="A438" i="391"/>
  <c r="A437" i="391"/>
  <c r="A436" i="391"/>
  <c r="A435" i="391"/>
  <c r="A434" i="391"/>
  <c r="A433" i="391"/>
  <c r="A432" i="391"/>
  <c r="A431" i="391"/>
  <c r="A430" i="391"/>
  <c r="A429" i="391"/>
  <c r="A428" i="391"/>
  <c r="A427" i="391"/>
  <c r="A426" i="391"/>
  <c r="A425" i="391"/>
  <c r="A424" i="391"/>
  <c r="A423" i="391"/>
  <c r="A422" i="391"/>
  <c r="A421" i="391"/>
  <c r="A420" i="391"/>
  <c r="A419" i="391"/>
  <c r="A418" i="391"/>
  <c r="A417" i="391"/>
  <c r="A416" i="391"/>
  <c r="A415" i="391"/>
  <c r="A414" i="391"/>
  <c r="A413" i="391"/>
  <c r="A412" i="391"/>
  <c r="A411" i="391"/>
  <c r="A410" i="391"/>
  <c r="A409" i="391"/>
  <c r="A408" i="391"/>
  <c r="A407" i="391"/>
  <c r="A406" i="391"/>
  <c r="A405" i="391"/>
  <c r="A404" i="391"/>
  <c r="A403" i="391"/>
  <c r="A402" i="391"/>
  <c r="A401" i="391"/>
  <c r="A400" i="391"/>
  <c r="A399" i="391"/>
  <c r="A398" i="391"/>
  <c r="A397" i="391"/>
  <c r="A396" i="391"/>
  <c r="A395" i="391"/>
  <c r="A394" i="391"/>
  <c r="A393" i="391"/>
  <c r="A392" i="391"/>
  <c r="A391" i="391"/>
  <c r="A390" i="391"/>
  <c r="A389" i="391"/>
  <c r="A388" i="391"/>
  <c r="A387" i="391"/>
  <c r="A386" i="391"/>
  <c r="A385" i="391"/>
  <c r="A384" i="391"/>
  <c r="A383" i="391"/>
  <c r="A382" i="391"/>
  <c r="A381" i="391"/>
  <c r="A380" i="391"/>
  <c r="A379" i="391"/>
  <c r="A378" i="391"/>
  <c r="A377" i="391"/>
  <c r="A376" i="391"/>
  <c r="A375" i="391"/>
  <c r="A374" i="391"/>
  <c r="A373" i="391"/>
  <c r="A372" i="391"/>
  <c r="A371" i="391"/>
  <c r="A370" i="391"/>
  <c r="A369" i="391"/>
  <c r="A368" i="391"/>
  <c r="A367" i="391"/>
  <c r="A366" i="391"/>
  <c r="A365" i="391"/>
  <c r="A364" i="391"/>
  <c r="A363" i="391"/>
  <c r="A362" i="391"/>
  <c r="A361" i="391"/>
  <c r="A360" i="391"/>
  <c r="A359" i="391"/>
  <c r="A358" i="391"/>
  <c r="A357" i="391"/>
  <c r="A356" i="391"/>
  <c r="A355" i="391"/>
  <c r="A354" i="391"/>
  <c r="A353" i="391"/>
  <c r="A352" i="391"/>
  <c r="A351" i="391"/>
  <c r="A350" i="391"/>
  <c r="A349" i="391"/>
  <c r="A348" i="391"/>
  <c r="A347" i="391"/>
  <c r="A346" i="391"/>
  <c r="A345" i="391"/>
  <c r="A344" i="391"/>
  <c r="A343" i="391"/>
  <c r="A342" i="391"/>
  <c r="A341" i="391"/>
  <c r="A340" i="391"/>
  <c r="A339" i="391"/>
  <c r="A338" i="391"/>
  <c r="A337" i="391"/>
  <c r="A336" i="391"/>
  <c r="A335" i="391"/>
  <c r="A334" i="391"/>
  <c r="A333" i="391"/>
  <c r="A332" i="391"/>
  <c r="A331" i="391"/>
  <c r="A330" i="391"/>
  <c r="A329" i="391"/>
  <c r="A328" i="391"/>
  <c r="A327" i="391"/>
  <c r="A326" i="391"/>
  <c r="A325" i="391"/>
  <c r="A324" i="391"/>
  <c r="A323" i="391"/>
  <c r="A322" i="391"/>
  <c r="A321" i="391"/>
  <c r="A320" i="391"/>
  <c r="A319" i="391"/>
  <c r="A318" i="391"/>
  <c r="A317" i="391"/>
  <c r="A316" i="391"/>
  <c r="A315" i="391"/>
  <c r="A314" i="391"/>
  <c r="A313" i="391"/>
  <c r="A312" i="391"/>
  <c r="A311" i="391"/>
  <c r="A310" i="391"/>
  <c r="A309" i="391"/>
  <c r="A308" i="391"/>
  <c r="A307" i="391"/>
  <c r="A306" i="391"/>
  <c r="A305" i="391"/>
  <c r="A304" i="391"/>
  <c r="A303" i="391"/>
  <c r="A302" i="391"/>
  <c r="A301" i="391"/>
  <c r="A300" i="391"/>
  <c r="A299" i="391"/>
  <c r="A298" i="391"/>
  <c r="A297" i="391"/>
  <c r="A296" i="391"/>
  <c r="A295" i="391"/>
  <c r="A294" i="391"/>
  <c r="A293" i="391"/>
  <c r="A292" i="391"/>
  <c r="A291" i="391"/>
  <c r="A290" i="391"/>
  <c r="A289" i="391"/>
  <c r="A288" i="391"/>
  <c r="A287" i="391"/>
  <c r="A286" i="391"/>
  <c r="A285" i="391"/>
  <c r="A284" i="391"/>
  <c r="A283" i="391"/>
  <c r="A282" i="391"/>
  <c r="A281" i="391"/>
  <c r="A280" i="391"/>
  <c r="A279" i="391"/>
  <c r="A278" i="391"/>
  <c r="A277" i="391"/>
  <c r="A276" i="391"/>
  <c r="A275" i="391"/>
  <c r="A274" i="391"/>
  <c r="A273" i="391"/>
  <c r="A272" i="391"/>
  <c r="A271" i="391"/>
  <c r="A270" i="391"/>
  <c r="A269" i="391"/>
  <c r="A268" i="391"/>
  <c r="A267" i="391"/>
  <c r="A266" i="391"/>
  <c r="A265" i="391"/>
  <c r="A264" i="391"/>
  <c r="A263" i="391"/>
  <c r="A262" i="391"/>
  <c r="A261" i="391"/>
  <c r="A260" i="391"/>
  <c r="A259" i="391"/>
  <c r="A258" i="391"/>
  <c r="A257" i="391"/>
  <c r="A256" i="391"/>
  <c r="A255" i="391"/>
  <c r="A254" i="391"/>
  <c r="A253" i="391"/>
  <c r="A252" i="391"/>
  <c r="A251" i="391"/>
  <c r="A250" i="391"/>
  <c r="A249" i="391"/>
  <c r="A248" i="391"/>
  <c r="A247" i="391"/>
  <c r="A246" i="391"/>
  <c r="A245" i="391"/>
  <c r="A244" i="391"/>
  <c r="A243" i="391"/>
  <c r="A242" i="391"/>
  <c r="A241" i="391"/>
  <c r="A240" i="391"/>
  <c r="A239" i="391"/>
  <c r="A238" i="391"/>
  <c r="A237" i="391"/>
  <c r="A236" i="391"/>
  <c r="A235" i="391"/>
  <c r="A234" i="391"/>
  <c r="A233" i="391"/>
  <c r="A232" i="391"/>
  <c r="A231" i="391"/>
  <c r="A230" i="391"/>
  <c r="A229" i="391"/>
  <c r="A228" i="391"/>
  <c r="A227" i="391"/>
  <c r="A226" i="391"/>
  <c r="A225" i="391"/>
  <c r="A224" i="391"/>
  <c r="A223" i="391"/>
  <c r="A222" i="391"/>
  <c r="A221" i="391"/>
  <c r="A220" i="391"/>
  <c r="A219" i="391"/>
  <c r="A218" i="391"/>
  <c r="A217" i="391"/>
  <c r="A216" i="391"/>
  <c r="A215" i="391"/>
  <c r="A214" i="391"/>
  <c r="A213" i="391"/>
  <c r="A212" i="391"/>
  <c r="A211" i="391"/>
  <c r="A210" i="391"/>
  <c r="A209" i="391"/>
  <c r="A208" i="391"/>
  <c r="A207" i="391"/>
  <c r="A206" i="391"/>
  <c r="A205" i="391"/>
  <c r="A204" i="391"/>
  <c r="A203" i="391"/>
  <c r="A202" i="391"/>
  <c r="A201" i="391"/>
  <c r="A200" i="391"/>
  <c r="A199" i="391"/>
  <c r="A198" i="391"/>
  <c r="A197" i="391"/>
  <c r="A196" i="391"/>
  <c r="A195" i="391"/>
  <c r="A194" i="391"/>
  <c r="A193" i="391"/>
  <c r="A192" i="391"/>
  <c r="A191" i="391"/>
  <c r="A190" i="391"/>
  <c r="A189" i="391"/>
  <c r="A188" i="391"/>
  <c r="A187" i="391"/>
  <c r="A186" i="391"/>
  <c r="A185" i="391"/>
  <c r="A184" i="391"/>
  <c r="A183" i="391"/>
  <c r="A182" i="391"/>
  <c r="A181" i="391"/>
  <c r="A180" i="391"/>
  <c r="A179" i="391"/>
  <c r="A178" i="391"/>
  <c r="A177" i="391"/>
  <c r="A176" i="391"/>
  <c r="A175" i="391"/>
  <c r="A174" i="391"/>
  <c r="A173" i="391"/>
  <c r="A172" i="391"/>
  <c r="A171" i="391"/>
  <c r="A170" i="391"/>
  <c r="A169" i="391"/>
  <c r="A168" i="391"/>
  <c r="A167" i="391"/>
  <c r="A166" i="391"/>
  <c r="A165" i="391"/>
  <c r="A164" i="391"/>
  <c r="A163" i="391"/>
  <c r="A162" i="391"/>
  <c r="A161" i="391"/>
  <c r="A160" i="391"/>
  <c r="A159" i="391"/>
  <c r="A158" i="391"/>
  <c r="A157" i="391"/>
  <c r="A156" i="391"/>
  <c r="A155" i="391"/>
  <c r="A154" i="391"/>
  <c r="A153" i="391"/>
  <c r="A152" i="391"/>
  <c r="A151" i="391"/>
  <c r="A150" i="391"/>
  <c r="A149" i="391"/>
  <c r="A148" i="391"/>
  <c r="A147" i="391"/>
  <c r="A146" i="391"/>
  <c r="A145" i="391"/>
  <c r="A144" i="391"/>
  <c r="A143" i="391"/>
  <c r="A142" i="391"/>
  <c r="A141" i="391"/>
  <c r="A140" i="391"/>
  <c r="A139" i="391"/>
  <c r="A138" i="391"/>
  <c r="A137" i="391"/>
  <c r="A136" i="391"/>
  <c r="A135" i="391"/>
  <c r="A134" i="391"/>
  <c r="A133" i="391"/>
  <c r="A132" i="391"/>
  <c r="A131" i="391"/>
  <c r="A130" i="391"/>
  <c r="A129" i="391"/>
  <c r="A128" i="391"/>
  <c r="A127" i="391"/>
  <c r="A126" i="391"/>
  <c r="A125" i="391"/>
  <c r="A124" i="391"/>
  <c r="A123" i="391"/>
  <c r="A122" i="391"/>
  <c r="A121" i="391"/>
  <c r="A120" i="391"/>
  <c r="A119" i="391"/>
  <c r="A118" i="391"/>
  <c r="A117" i="391"/>
  <c r="A116" i="391"/>
  <c r="A115" i="391"/>
  <c r="A114" i="391"/>
  <c r="A113" i="391"/>
  <c r="A112" i="391"/>
  <c r="A111" i="391"/>
  <c r="A110" i="391"/>
  <c r="A109" i="391"/>
  <c r="A108" i="391"/>
  <c r="A107" i="391"/>
  <c r="A106" i="391"/>
  <c r="A105" i="391"/>
  <c r="A104" i="391"/>
  <c r="A103" i="391"/>
  <c r="A102" i="391"/>
  <c r="A101" i="391"/>
  <c r="A100" i="391"/>
  <c r="A99" i="391"/>
  <c r="A98" i="391"/>
  <c r="A97" i="391"/>
  <c r="A96" i="391"/>
  <c r="A95" i="391"/>
  <c r="A94" i="391"/>
  <c r="A93" i="391"/>
  <c r="A92" i="391"/>
  <c r="A91" i="391"/>
  <c r="A90" i="391"/>
  <c r="A89" i="391"/>
  <c r="A88" i="391"/>
  <c r="A87" i="391"/>
  <c r="A86" i="391"/>
  <c r="A85" i="391"/>
  <c r="A84" i="391"/>
  <c r="A83" i="391"/>
  <c r="A82" i="391"/>
  <c r="A81" i="391"/>
  <c r="A80" i="391"/>
  <c r="A79" i="391"/>
  <c r="A78" i="391"/>
  <c r="A77" i="391"/>
  <c r="A76" i="391"/>
  <c r="A75" i="391"/>
  <c r="A74" i="391"/>
  <c r="A73" i="391"/>
  <c r="A72" i="391"/>
  <c r="A71" i="391"/>
  <c r="A70" i="391"/>
  <c r="A69" i="391"/>
  <c r="A68" i="391"/>
  <c r="A67" i="391"/>
  <c r="A66" i="391"/>
  <c r="A65" i="391"/>
  <c r="A64" i="391"/>
  <c r="A63" i="391"/>
  <c r="A62" i="391"/>
  <c r="A61" i="391"/>
  <c r="A60" i="391"/>
  <c r="A59" i="391"/>
  <c r="A58" i="391"/>
  <c r="A57" i="391"/>
  <c r="A56" i="391"/>
  <c r="A55" i="391"/>
  <c r="A54" i="391"/>
  <c r="A53" i="391"/>
  <c r="A52" i="391"/>
  <c r="A51" i="391"/>
  <c r="A50" i="391"/>
  <c r="A49" i="391"/>
  <c r="A48" i="391"/>
  <c r="A47" i="391"/>
  <c r="A46" i="391"/>
  <c r="A45" i="391"/>
  <c r="A44" i="391"/>
  <c r="A43" i="391"/>
  <c r="A42" i="391"/>
  <c r="A41" i="391"/>
  <c r="A40" i="391"/>
  <c r="A39" i="391"/>
  <c r="A38" i="391"/>
  <c r="A37" i="391"/>
  <c r="A36" i="391"/>
  <c r="A35" i="391"/>
  <c r="A34" i="391"/>
  <c r="A33" i="391"/>
  <c r="A32" i="391"/>
  <c r="A31" i="391"/>
  <c r="A30" i="391"/>
  <c r="A29" i="391"/>
  <c r="A28" i="391"/>
  <c r="A27" i="391"/>
  <c r="A26" i="391"/>
  <c r="A25" i="391"/>
  <c r="A24" i="391"/>
  <c r="A23" i="391"/>
  <c r="A22" i="391"/>
  <c r="A21" i="391"/>
  <c r="A20" i="391"/>
  <c r="A19" i="391"/>
  <c r="A18" i="391"/>
  <c r="A17" i="391"/>
  <c r="A16" i="391"/>
  <c r="A15" i="391"/>
  <c r="A14" i="391"/>
  <c r="A13" i="391"/>
  <c r="A12" i="391"/>
  <c r="A11" i="391"/>
  <c r="A10" i="391"/>
  <c r="A9" i="391"/>
  <c r="A8" i="391"/>
  <c r="A7" i="391"/>
  <c r="A6" i="391"/>
  <c r="A5" i="391"/>
  <c r="A4" i="391"/>
  <c r="A3" i="391"/>
  <c r="A2" i="391"/>
  <c r="AL1015" i="384"/>
  <c r="AL1014" i="384"/>
  <c r="AL1013" i="384"/>
  <c r="AL1012" i="384"/>
  <c r="AL1011" i="384"/>
  <c r="AL1010" i="384"/>
  <c r="AL1009" i="384"/>
  <c r="AL1008" i="384"/>
  <c r="AL1007" i="384"/>
  <c r="AL1006" i="384"/>
  <c r="AL1005" i="384"/>
  <c r="AL1004" i="384"/>
  <c r="AL1003" i="384"/>
  <c r="AL1002" i="384"/>
  <c r="AL1001" i="384"/>
  <c r="AL1000" i="384"/>
  <c r="AL999" i="384"/>
  <c r="AL998" i="384"/>
  <c r="AL997" i="384"/>
  <c r="AL996" i="384"/>
  <c r="AL995" i="384"/>
  <c r="AL994" i="384"/>
  <c r="AL993" i="384"/>
  <c r="AL992" i="384"/>
  <c r="AL991" i="384"/>
  <c r="AL990" i="384"/>
  <c r="AL989" i="384"/>
  <c r="AL988" i="384"/>
  <c r="AL987" i="384"/>
  <c r="AL986" i="384"/>
  <c r="AL985" i="384"/>
  <c r="AL984" i="384"/>
  <c r="AL983" i="384"/>
  <c r="AL982" i="384"/>
  <c r="AL981" i="384"/>
  <c r="AL980" i="384"/>
  <c r="AL979" i="384"/>
  <c r="AL978" i="384"/>
  <c r="AL977" i="384"/>
  <c r="AL976" i="384"/>
  <c r="AL975" i="384"/>
  <c r="AL974" i="384"/>
  <c r="AL973" i="384"/>
  <c r="AL972" i="384"/>
  <c r="AL971" i="384"/>
  <c r="AL970" i="384"/>
  <c r="AL969" i="384"/>
  <c r="AL968" i="384"/>
  <c r="AL967" i="384"/>
  <c r="AL966" i="384"/>
  <c r="AL965" i="384"/>
  <c r="AL964" i="384"/>
  <c r="AL963" i="384"/>
  <c r="AL962" i="384"/>
  <c r="AL961" i="384"/>
  <c r="AL960" i="384"/>
  <c r="AL959" i="384"/>
  <c r="AL958" i="384"/>
  <c r="AL957" i="384"/>
  <c r="AL956" i="384"/>
  <c r="AL955" i="384"/>
  <c r="AL954" i="384"/>
  <c r="AL953" i="384"/>
  <c r="AL952" i="384"/>
  <c r="AL951" i="384"/>
  <c r="AL950" i="384"/>
  <c r="AL949" i="384"/>
  <c r="AL948" i="384"/>
  <c r="AL947" i="384"/>
  <c r="AL946" i="384"/>
  <c r="AL945" i="384"/>
  <c r="AL944" i="384"/>
  <c r="AL943" i="384"/>
  <c r="AL942" i="384"/>
  <c r="AL941" i="384"/>
  <c r="AL940" i="384"/>
  <c r="AL939" i="384"/>
  <c r="AL938" i="384"/>
  <c r="AL937" i="384"/>
  <c r="AL936" i="384"/>
  <c r="AL935" i="384"/>
  <c r="AL934" i="384"/>
  <c r="AL933" i="384"/>
  <c r="AL932" i="384"/>
  <c r="AL931" i="384"/>
  <c r="AL930" i="384"/>
  <c r="AL929" i="384"/>
  <c r="AL928" i="384"/>
  <c r="AL927" i="384"/>
  <c r="AL926" i="384"/>
  <c r="AL925" i="384"/>
  <c r="AL924" i="384"/>
  <c r="AL923" i="384"/>
  <c r="AL922" i="384"/>
  <c r="AL921" i="384"/>
  <c r="AL920" i="384"/>
  <c r="AL919" i="384"/>
  <c r="AL918" i="384"/>
  <c r="AL917" i="384"/>
  <c r="AL916" i="384"/>
  <c r="AL915" i="384"/>
  <c r="AL914" i="384"/>
  <c r="AL913" i="384"/>
  <c r="AL912" i="384"/>
  <c r="AL911" i="384"/>
  <c r="AL910" i="384"/>
  <c r="AL909" i="384"/>
  <c r="AL908" i="384"/>
  <c r="AL907" i="384"/>
  <c r="AL906" i="384"/>
  <c r="AL905" i="384"/>
  <c r="AL904" i="384"/>
  <c r="AL903" i="384"/>
  <c r="AL902" i="384"/>
  <c r="AL901" i="384"/>
  <c r="AL900" i="384"/>
  <c r="AL899" i="384"/>
  <c r="AL898" i="384"/>
  <c r="AL897" i="384"/>
  <c r="AL896" i="384"/>
  <c r="AL895" i="384"/>
  <c r="AL894" i="384"/>
  <c r="AL893" i="384"/>
  <c r="AL892" i="384"/>
  <c r="AL891" i="384"/>
  <c r="AL890" i="384"/>
  <c r="AL889" i="384"/>
  <c r="AL888" i="384"/>
  <c r="AL887" i="384"/>
  <c r="AL886" i="384"/>
  <c r="AL885" i="384"/>
  <c r="AL884" i="384"/>
  <c r="AL883" i="384"/>
  <c r="AL882" i="384"/>
  <c r="AL881" i="384"/>
  <c r="AL880" i="384"/>
  <c r="AL879" i="384"/>
  <c r="AL878" i="384"/>
  <c r="AL877" i="384"/>
  <c r="AL876" i="384"/>
  <c r="AL875" i="384"/>
  <c r="AL874" i="384"/>
  <c r="AL873" i="384"/>
  <c r="AL872" i="384"/>
  <c r="AL871" i="384"/>
  <c r="AL870" i="384"/>
  <c r="AL869" i="384"/>
  <c r="AL868" i="384"/>
  <c r="AL867" i="384"/>
  <c r="AL866" i="384"/>
  <c r="AL865" i="384"/>
  <c r="AL864" i="384"/>
  <c r="AL863" i="384"/>
  <c r="AL862" i="384"/>
  <c r="AL861" i="384"/>
  <c r="AL860" i="384"/>
  <c r="AL859" i="384"/>
  <c r="AL858" i="384"/>
  <c r="AL857" i="384"/>
  <c r="AL856" i="384"/>
  <c r="AL855" i="384"/>
  <c r="AL854" i="384"/>
  <c r="AL853" i="384"/>
  <c r="AL852" i="384"/>
  <c r="AL851" i="384"/>
  <c r="AL850" i="384"/>
  <c r="AL849" i="384"/>
  <c r="AL848" i="384"/>
  <c r="AL847" i="384"/>
  <c r="AL846" i="384"/>
  <c r="AL845" i="384"/>
  <c r="AL844" i="384"/>
  <c r="AL843" i="384"/>
  <c r="AL842" i="384"/>
  <c r="AL841" i="384"/>
  <c r="AL840" i="384"/>
  <c r="AL839" i="384"/>
  <c r="AL838" i="384"/>
  <c r="AL837" i="384"/>
  <c r="AL836" i="384"/>
  <c r="AL835" i="384"/>
  <c r="AL834" i="384"/>
  <c r="AL833" i="384"/>
  <c r="AL832" i="384"/>
  <c r="AL831" i="384"/>
  <c r="AL830" i="384"/>
  <c r="AL829" i="384"/>
  <c r="AL828" i="384"/>
  <c r="AL827" i="384"/>
  <c r="AL826" i="384"/>
  <c r="AL825" i="384"/>
  <c r="AL824" i="384"/>
  <c r="AL823" i="384"/>
  <c r="AL822" i="384"/>
  <c r="AL821" i="384"/>
  <c r="AL820" i="384"/>
  <c r="AL819" i="384"/>
  <c r="AL818" i="384"/>
  <c r="AL817" i="384"/>
  <c r="AL816" i="384"/>
  <c r="AL815" i="384"/>
  <c r="AL814" i="384"/>
  <c r="AL813" i="384"/>
  <c r="AL812" i="384"/>
  <c r="AL811" i="384"/>
  <c r="AL810" i="384"/>
  <c r="AL809" i="384"/>
  <c r="AL808" i="384"/>
  <c r="AL807" i="384"/>
  <c r="AL806" i="384"/>
  <c r="AL805" i="384"/>
  <c r="AL804" i="384"/>
  <c r="AL803" i="384"/>
  <c r="AL802" i="384"/>
  <c r="AL801" i="384"/>
  <c r="AL800" i="384"/>
  <c r="AL799" i="384"/>
  <c r="AL798" i="384"/>
  <c r="AL797" i="384"/>
  <c r="AL796" i="384"/>
  <c r="AL795" i="384"/>
  <c r="AL794" i="384"/>
  <c r="AL793" i="384"/>
  <c r="AL792" i="384"/>
  <c r="AL791" i="384"/>
  <c r="AL790" i="384"/>
  <c r="AL789" i="384"/>
  <c r="AL788" i="384"/>
  <c r="AL787" i="384"/>
  <c r="AL786" i="384"/>
  <c r="AL785" i="384"/>
  <c r="AL784" i="384"/>
  <c r="AL783" i="384"/>
  <c r="AL782" i="384"/>
  <c r="AL781" i="384"/>
  <c r="AL780" i="384"/>
  <c r="AL779" i="384"/>
  <c r="AL778" i="384"/>
  <c r="AL777" i="384"/>
  <c r="AL776" i="384"/>
  <c r="AL775" i="384"/>
  <c r="AL774" i="384"/>
  <c r="AL773" i="384"/>
  <c r="AL772" i="384"/>
  <c r="AL771" i="384"/>
  <c r="AL770" i="384"/>
  <c r="AL769" i="384"/>
  <c r="AL768" i="384"/>
  <c r="AL767" i="384"/>
  <c r="AL766" i="384"/>
  <c r="AL765" i="384"/>
  <c r="AL764" i="384"/>
  <c r="AL763" i="384"/>
  <c r="AL762" i="384"/>
  <c r="AL761" i="384"/>
  <c r="AL760" i="384"/>
  <c r="AL759" i="384"/>
  <c r="AL758" i="384"/>
  <c r="AL757" i="384"/>
  <c r="AL756" i="384"/>
  <c r="AL755" i="384"/>
  <c r="AL754" i="384"/>
  <c r="AL753" i="384"/>
  <c r="AL752" i="384"/>
  <c r="AL751" i="384"/>
  <c r="AL750" i="384"/>
  <c r="AL749" i="384"/>
  <c r="AL748" i="384"/>
  <c r="AL747" i="384"/>
  <c r="AL746" i="384"/>
  <c r="AL745" i="384"/>
  <c r="AL744" i="384"/>
  <c r="AL743" i="384"/>
  <c r="AL742" i="384"/>
  <c r="AL741" i="384"/>
  <c r="AL740" i="384"/>
  <c r="AL739" i="384"/>
  <c r="AL738" i="384"/>
  <c r="AL737" i="384"/>
  <c r="AL736" i="384"/>
  <c r="AL735" i="384"/>
  <c r="AL734" i="384"/>
  <c r="AL733" i="384"/>
  <c r="AL732" i="384"/>
  <c r="AL731" i="384"/>
  <c r="AL730" i="384"/>
  <c r="AL729" i="384"/>
  <c r="AL728" i="384"/>
  <c r="AL727" i="384"/>
  <c r="AL726" i="384"/>
  <c r="AL725" i="384"/>
  <c r="AL724" i="384"/>
  <c r="AL723" i="384"/>
  <c r="AL722" i="384"/>
  <c r="AL721" i="384"/>
  <c r="AL720" i="384"/>
  <c r="AL719" i="384"/>
  <c r="AL718" i="384"/>
  <c r="AL717" i="384"/>
  <c r="AL716" i="384"/>
  <c r="AL715" i="384"/>
  <c r="AL714" i="384"/>
  <c r="AL713" i="384"/>
  <c r="AL712" i="384"/>
  <c r="AL711" i="384"/>
  <c r="AL710" i="384"/>
  <c r="AL709" i="384"/>
  <c r="AL708" i="384"/>
  <c r="AL707" i="384"/>
  <c r="AL706" i="384"/>
  <c r="AL705" i="384"/>
  <c r="AL704" i="384"/>
  <c r="AL703" i="384"/>
  <c r="AL702" i="384"/>
  <c r="AL701" i="384"/>
  <c r="AL700" i="384"/>
  <c r="AL699" i="384"/>
  <c r="AL698" i="384"/>
  <c r="AL697" i="384"/>
  <c r="AL696" i="384"/>
  <c r="AL695" i="384"/>
  <c r="AL694" i="384"/>
  <c r="AL693" i="384"/>
  <c r="AL692" i="384"/>
  <c r="AL691" i="384"/>
  <c r="AL690" i="384"/>
  <c r="AL689" i="384"/>
  <c r="AL688" i="384"/>
  <c r="AL687" i="384"/>
  <c r="AL686" i="384"/>
  <c r="AL685" i="384"/>
  <c r="AL684" i="384"/>
  <c r="AL683" i="384"/>
  <c r="AL682" i="384"/>
  <c r="AL681" i="384"/>
  <c r="AL680" i="384"/>
  <c r="AL679" i="384"/>
  <c r="AL678" i="384"/>
  <c r="AL677" i="384"/>
  <c r="AL676" i="384"/>
  <c r="AL675" i="384"/>
  <c r="AL674" i="384"/>
  <c r="AL673" i="384"/>
  <c r="AL672" i="384"/>
  <c r="AL671" i="384"/>
  <c r="AL670" i="384"/>
  <c r="AL669" i="384"/>
  <c r="AL668" i="384"/>
  <c r="AL667" i="384"/>
  <c r="AL666" i="384"/>
  <c r="AL665" i="384"/>
  <c r="AL664" i="384"/>
  <c r="AL663" i="384"/>
  <c r="AL662" i="384"/>
  <c r="AL661" i="384"/>
  <c r="AL660" i="384"/>
  <c r="AL659" i="384"/>
  <c r="AL658" i="384"/>
  <c r="AL657" i="384"/>
  <c r="AL656" i="384"/>
  <c r="AL655" i="384"/>
  <c r="AL654" i="384"/>
  <c r="AL653" i="384"/>
  <c r="AL652" i="384"/>
  <c r="AL651" i="384"/>
  <c r="AL650" i="384"/>
  <c r="AL649" i="384"/>
  <c r="AL648" i="384"/>
  <c r="AL647" i="384"/>
  <c r="AL646" i="384"/>
  <c r="AL645" i="384"/>
  <c r="AL644" i="384"/>
  <c r="AL643" i="384"/>
  <c r="AL642" i="384"/>
  <c r="AL641" i="384"/>
  <c r="AL640" i="384"/>
  <c r="AL639" i="384"/>
  <c r="AL638" i="384"/>
  <c r="AL637" i="384"/>
  <c r="AL636" i="384"/>
  <c r="AL635" i="384"/>
  <c r="AL634" i="384"/>
  <c r="AL633" i="384"/>
  <c r="AL632" i="384"/>
  <c r="AL631" i="384"/>
  <c r="AL630" i="384"/>
  <c r="AL629" i="384"/>
  <c r="AL628" i="384"/>
  <c r="AL627" i="384"/>
  <c r="AL626" i="384"/>
  <c r="AL625" i="384"/>
  <c r="AL624" i="384"/>
  <c r="AL623" i="384"/>
  <c r="AL622" i="384"/>
  <c r="AL621" i="384"/>
  <c r="AL620" i="384"/>
  <c r="AL619" i="384"/>
  <c r="AL618" i="384"/>
  <c r="AL617" i="384"/>
  <c r="AL616" i="384"/>
  <c r="AL615" i="384"/>
  <c r="AL614" i="384"/>
  <c r="AL613" i="384"/>
  <c r="AL612" i="384"/>
  <c r="AL611" i="384"/>
  <c r="AL610" i="384"/>
  <c r="AL609" i="384"/>
  <c r="AL608" i="384"/>
  <c r="AL607" i="384"/>
  <c r="AL606" i="384"/>
  <c r="AL605" i="384"/>
  <c r="AL604" i="384"/>
  <c r="AL603" i="384"/>
  <c r="AL602" i="384"/>
  <c r="AL601" i="384"/>
  <c r="AL600" i="384"/>
  <c r="AL599" i="384"/>
  <c r="AL598" i="384"/>
  <c r="AL597" i="384"/>
  <c r="AL596" i="384"/>
  <c r="AL595" i="384"/>
  <c r="AL594" i="384"/>
  <c r="AL593" i="384"/>
  <c r="AL592" i="384"/>
  <c r="AL591" i="384"/>
  <c r="AL590" i="384"/>
  <c r="AL589" i="384"/>
  <c r="AL588" i="384"/>
  <c r="AL587" i="384"/>
  <c r="AL586" i="384"/>
  <c r="AL585" i="384"/>
  <c r="AL584" i="384"/>
  <c r="AL583" i="384"/>
  <c r="AL582" i="384"/>
  <c r="AL581" i="384"/>
  <c r="AL580" i="384"/>
  <c r="AL579" i="384"/>
  <c r="AL578" i="384"/>
  <c r="AL577" i="384"/>
  <c r="AL576" i="384"/>
  <c r="AL575" i="384"/>
  <c r="AL574" i="384"/>
  <c r="AL573" i="384"/>
  <c r="AL572" i="384"/>
  <c r="AL571" i="384"/>
  <c r="AL570" i="384"/>
  <c r="AL569" i="384"/>
  <c r="AL568" i="384"/>
  <c r="AL567" i="384"/>
  <c r="AL566" i="384"/>
  <c r="AL565" i="384"/>
  <c r="AL564" i="384"/>
  <c r="AL563" i="384"/>
  <c r="AL562" i="384"/>
  <c r="AL561" i="384"/>
  <c r="AL560" i="384"/>
  <c r="AL559" i="384"/>
  <c r="AL558" i="384"/>
  <c r="AL557" i="384"/>
  <c r="AL556" i="384"/>
  <c r="AL555" i="384"/>
  <c r="AL554" i="384"/>
  <c r="AL553" i="384"/>
  <c r="AL552" i="384"/>
  <c r="AL551" i="384"/>
  <c r="AL550" i="384"/>
  <c r="AL549" i="384"/>
  <c r="AL548" i="384"/>
  <c r="AL547" i="384"/>
  <c r="AL546" i="384"/>
  <c r="AL545" i="384"/>
  <c r="AL544" i="384"/>
  <c r="AL543" i="384"/>
  <c r="AL542" i="384"/>
  <c r="AL541" i="384"/>
  <c r="AL540" i="384"/>
  <c r="AL539" i="384"/>
  <c r="AL538" i="384"/>
  <c r="AL537" i="384"/>
  <c r="AL536" i="384"/>
  <c r="AL535" i="384"/>
  <c r="AL534" i="384"/>
  <c r="AL533" i="384"/>
  <c r="AL532" i="384"/>
  <c r="AL531" i="384"/>
  <c r="AL530" i="384"/>
  <c r="AL529" i="384"/>
  <c r="AL528" i="384"/>
  <c r="AL527" i="384"/>
  <c r="AL526" i="384"/>
  <c r="AL525" i="384"/>
  <c r="AL524" i="384"/>
  <c r="AL523" i="384"/>
  <c r="AL522" i="384"/>
  <c r="AL521" i="384"/>
  <c r="AL520" i="384"/>
  <c r="AL519" i="384"/>
  <c r="AL518" i="384"/>
  <c r="AL517" i="384"/>
  <c r="AL516" i="384"/>
  <c r="AL515" i="384"/>
  <c r="AL514" i="384"/>
  <c r="AL513" i="384"/>
  <c r="AL512" i="384"/>
  <c r="AL511" i="384"/>
  <c r="AL510" i="384"/>
  <c r="AL509" i="384"/>
  <c r="AL508" i="384"/>
  <c r="AL507" i="384"/>
  <c r="AL506" i="384"/>
  <c r="AL505" i="384"/>
  <c r="AL504" i="384"/>
  <c r="AL503" i="384"/>
  <c r="AL502" i="384"/>
  <c r="AL501" i="384"/>
  <c r="AL500" i="384"/>
  <c r="AL499" i="384"/>
  <c r="AL498" i="384"/>
  <c r="AL497" i="384"/>
  <c r="AL496" i="384"/>
  <c r="AL495" i="384"/>
  <c r="AL494" i="384"/>
  <c r="AL493" i="384"/>
  <c r="AL492" i="384"/>
  <c r="AL491" i="384"/>
  <c r="AL490" i="384"/>
  <c r="AL489" i="384"/>
  <c r="AL488" i="384"/>
  <c r="AL487" i="384"/>
  <c r="AL486" i="384"/>
  <c r="AL485" i="384"/>
  <c r="AL484" i="384"/>
  <c r="AL483" i="384"/>
  <c r="AL482" i="384"/>
  <c r="AL481" i="384"/>
  <c r="AL480" i="384"/>
  <c r="AL479" i="384"/>
  <c r="AL478" i="384"/>
  <c r="AL477" i="384"/>
  <c r="AL476" i="384"/>
  <c r="AL475" i="384"/>
  <c r="AL474" i="384"/>
  <c r="AL473" i="384"/>
  <c r="AL472" i="384"/>
  <c r="AL471" i="384"/>
  <c r="AL470" i="384"/>
  <c r="AL469" i="384"/>
  <c r="AL468" i="384"/>
  <c r="AL467" i="384"/>
  <c r="AL466" i="384"/>
  <c r="AL465" i="384"/>
  <c r="AL464" i="384"/>
  <c r="AL463" i="384"/>
  <c r="AL462" i="384"/>
  <c r="AL461" i="384"/>
  <c r="AL460" i="384"/>
  <c r="AL459" i="384"/>
  <c r="AL458" i="384"/>
  <c r="AL457" i="384"/>
  <c r="AL456" i="384"/>
  <c r="AL455" i="384"/>
  <c r="AL454" i="384"/>
  <c r="AL453" i="384"/>
  <c r="AL452" i="384"/>
  <c r="AL451" i="384"/>
  <c r="AL450" i="384"/>
  <c r="AL449" i="384"/>
  <c r="AL448" i="384"/>
  <c r="AL447" i="384"/>
  <c r="AL446" i="384"/>
  <c r="AL445" i="384"/>
  <c r="AL444" i="384"/>
  <c r="AL443" i="384"/>
  <c r="AL442" i="384"/>
  <c r="AL441" i="384"/>
  <c r="AL440" i="384"/>
  <c r="AL439" i="384"/>
  <c r="AL438" i="384"/>
  <c r="AL437" i="384"/>
  <c r="AL436" i="384"/>
  <c r="AL435" i="384"/>
  <c r="AL434" i="384"/>
  <c r="AL433" i="384"/>
  <c r="AL432" i="384"/>
  <c r="AL431" i="384"/>
  <c r="AL430" i="384"/>
  <c r="AL429" i="384"/>
  <c r="AL428" i="384"/>
  <c r="AL427" i="384"/>
  <c r="AL426" i="384"/>
  <c r="AL425" i="384"/>
  <c r="AL424" i="384"/>
  <c r="AL423" i="384"/>
  <c r="AL422" i="384"/>
  <c r="AL421" i="384"/>
  <c r="AL420" i="384"/>
  <c r="AL419" i="384"/>
  <c r="AL418" i="384"/>
  <c r="AL417" i="384"/>
  <c r="AL416" i="384"/>
  <c r="AL415" i="384"/>
  <c r="AL414" i="384"/>
  <c r="AL413" i="384"/>
  <c r="AL412" i="384"/>
  <c r="AL411" i="384"/>
  <c r="AL410" i="384"/>
  <c r="AL409" i="384"/>
  <c r="AL408" i="384"/>
  <c r="AL407" i="384"/>
  <c r="AL406" i="384"/>
  <c r="AL405" i="384"/>
  <c r="AL404" i="384"/>
  <c r="AL403" i="384"/>
  <c r="AL402" i="384"/>
  <c r="AL401" i="384"/>
  <c r="AL400" i="384"/>
  <c r="AL399" i="384"/>
  <c r="AL398" i="384"/>
  <c r="AL397" i="384"/>
  <c r="AL396" i="384"/>
  <c r="AL395" i="384"/>
  <c r="AL394" i="384"/>
  <c r="AL393" i="384"/>
  <c r="AL392" i="384"/>
  <c r="AL391" i="384"/>
  <c r="AL390" i="384"/>
  <c r="AL389" i="384"/>
  <c r="AL388" i="384"/>
  <c r="AL387" i="384"/>
  <c r="AL386" i="384"/>
  <c r="AL385" i="384"/>
  <c r="AL384" i="384"/>
  <c r="AL383" i="384"/>
  <c r="AL382" i="384"/>
  <c r="AL381" i="384"/>
  <c r="AL380" i="384"/>
  <c r="AL379" i="384"/>
  <c r="AL378" i="384"/>
  <c r="AL377" i="384"/>
  <c r="AL376" i="384"/>
  <c r="AL375" i="384"/>
  <c r="AL374" i="384"/>
  <c r="AL373" i="384"/>
  <c r="AL372" i="384"/>
  <c r="AL371" i="384"/>
  <c r="AL370" i="384"/>
  <c r="AL369" i="384"/>
  <c r="AL368" i="384"/>
  <c r="AL367" i="384"/>
  <c r="AL366" i="384"/>
  <c r="AL365" i="384"/>
  <c r="AL364" i="384"/>
  <c r="AL363" i="384"/>
  <c r="AL362" i="384"/>
  <c r="AL361" i="384"/>
  <c r="AL360" i="384"/>
  <c r="AL359" i="384"/>
  <c r="AL358" i="384"/>
  <c r="AL357" i="384"/>
  <c r="AL356" i="384"/>
  <c r="AL355" i="384"/>
  <c r="AL354" i="384"/>
  <c r="AL353" i="384"/>
  <c r="AL352" i="384"/>
  <c r="AL351" i="384"/>
  <c r="AL350" i="384"/>
  <c r="AL349" i="384"/>
  <c r="AL348" i="384"/>
  <c r="AL347" i="384"/>
  <c r="AL346" i="384"/>
  <c r="AL345" i="384"/>
  <c r="AL344" i="384"/>
  <c r="AL343" i="384"/>
  <c r="AL342" i="384"/>
  <c r="AL341" i="384"/>
  <c r="AL340" i="384"/>
  <c r="AL339" i="384"/>
  <c r="AL338" i="384"/>
  <c r="AL337" i="384"/>
  <c r="AL336" i="384"/>
  <c r="AL335" i="384"/>
  <c r="AL334" i="384"/>
  <c r="AL333" i="384"/>
  <c r="AL332" i="384"/>
  <c r="AL331" i="384"/>
  <c r="AL330" i="384"/>
  <c r="AL329" i="384"/>
  <c r="AL328" i="384"/>
  <c r="AL327" i="384"/>
  <c r="AL326" i="384"/>
  <c r="AL325" i="384"/>
  <c r="AL324" i="384"/>
  <c r="AL323" i="384"/>
  <c r="AL322" i="384"/>
  <c r="AL321" i="384"/>
  <c r="AL320" i="384"/>
  <c r="AL319" i="384"/>
  <c r="AL318" i="384"/>
  <c r="AL317" i="384"/>
  <c r="AL316" i="384"/>
  <c r="AL315" i="384"/>
  <c r="AL314" i="384"/>
  <c r="AL313" i="384"/>
  <c r="AL312" i="384"/>
  <c r="AL311" i="384"/>
  <c r="AL310" i="384"/>
  <c r="AL309" i="384"/>
  <c r="AL308" i="384"/>
  <c r="AL307" i="384"/>
  <c r="AL306" i="384"/>
  <c r="AL305" i="384"/>
  <c r="AL304" i="384"/>
  <c r="AL303" i="384"/>
  <c r="AL302" i="384"/>
  <c r="AL301" i="384"/>
  <c r="AL300" i="384"/>
  <c r="AL299" i="384"/>
  <c r="AL298" i="384"/>
  <c r="AL297" i="384"/>
  <c r="AL296" i="384"/>
  <c r="AL295" i="384"/>
  <c r="AL294" i="384"/>
  <c r="AL293" i="384"/>
  <c r="AL292" i="384"/>
  <c r="AL291" i="384"/>
  <c r="AL290" i="384"/>
  <c r="AL289" i="384"/>
  <c r="AL288" i="384"/>
  <c r="AL287" i="384"/>
  <c r="AL286" i="384"/>
  <c r="AL285" i="384"/>
  <c r="AL284" i="384"/>
  <c r="AL283" i="384"/>
  <c r="AL282" i="384"/>
  <c r="AL281" i="384"/>
  <c r="AL280" i="384"/>
  <c r="AL279" i="384"/>
  <c r="AL278" i="384"/>
  <c r="AL277" i="384"/>
  <c r="AL276" i="384"/>
  <c r="AL275" i="384"/>
  <c r="AL274" i="384"/>
  <c r="AL273" i="384"/>
  <c r="AL272" i="384"/>
  <c r="AL271" i="384"/>
  <c r="AL270" i="384"/>
  <c r="AL269" i="384"/>
  <c r="AL268" i="384"/>
  <c r="AL267" i="384"/>
  <c r="AL266" i="384"/>
  <c r="AL265" i="384"/>
  <c r="AL264" i="384"/>
  <c r="AL263" i="384"/>
  <c r="AL262" i="384"/>
  <c r="AL261" i="384"/>
  <c r="AL260" i="384"/>
  <c r="AL259" i="384"/>
  <c r="AL258" i="384"/>
  <c r="AL257" i="384"/>
  <c r="AL256" i="384"/>
  <c r="AL255" i="384"/>
  <c r="AL254" i="384"/>
  <c r="AL253" i="384"/>
  <c r="AL252" i="384"/>
  <c r="AL251" i="384"/>
  <c r="AL250" i="384"/>
  <c r="AL249" i="384"/>
  <c r="AL248" i="384"/>
  <c r="AL247" i="384"/>
  <c r="AL246" i="384"/>
  <c r="AL245" i="384"/>
  <c r="AL244" i="384"/>
  <c r="AL243" i="384"/>
  <c r="AL242" i="384"/>
  <c r="AL241" i="384"/>
  <c r="AL240" i="384"/>
  <c r="AL239" i="384"/>
  <c r="AL238" i="384"/>
  <c r="AL237" i="384"/>
  <c r="AL236" i="384"/>
  <c r="AL235" i="384"/>
  <c r="AL234" i="384"/>
  <c r="AL233" i="384"/>
  <c r="AL232" i="384"/>
  <c r="AL231" i="384"/>
  <c r="AL230" i="384"/>
  <c r="AL229" i="384"/>
  <c r="AL228" i="384"/>
  <c r="AL227" i="384"/>
  <c r="AL226" i="384"/>
  <c r="AL225" i="384"/>
  <c r="AL224" i="384"/>
  <c r="AL223" i="384"/>
  <c r="AL222" i="384"/>
  <c r="AL221" i="384"/>
  <c r="AL220" i="384"/>
  <c r="AL219" i="384"/>
  <c r="AL218" i="384"/>
  <c r="AL217" i="384"/>
  <c r="AL216" i="384"/>
  <c r="AL215" i="384"/>
  <c r="AL214" i="384"/>
  <c r="AL213" i="384"/>
  <c r="AL212" i="384"/>
  <c r="AL211" i="384"/>
  <c r="AL210" i="384"/>
  <c r="AL209" i="384"/>
  <c r="AL208" i="384"/>
  <c r="AL207" i="384"/>
  <c r="AL206" i="384"/>
  <c r="AL205" i="384"/>
  <c r="AL204" i="384"/>
  <c r="AL203" i="384"/>
  <c r="AL202" i="384"/>
  <c r="AL201" i="384"/>
  <c r="AL200" i="384"/>
  <c r="AL199" i="384"/>
  <c r="AL198" i="384"/>
  <c r="AL197" i="384"/>
  <c r="AL196" i="384"/>
  <c r="AL195" i="384"/>
  <c r="AL194" i="384"/>
  <c r="AL193" i="384"/>
  <c r="AL192" i="384"/>
  <c r="AL191" i="384"/>
  <c r="AL190" i="384"/>
  <c r="AL189" i="384"/>
  <c r="AL188" i="384"/>
  <c r="AL187" i="384"/>
  <c r="AL186" i="384"/>
  <c r="AL185" i="384"/>
  <c r="AL184" i="384"/>
  <c r="AL183" i="384"/>
  <c r="AL182" i="384"/>
  <c r="AL181" i="384"/>
  <c r="AL180" i="384"/>
  <c r="AL179" i="384"/>
  <c r="AL178" i="384"/>
  <c r="AL177" i="384"/>
  <c r="AL176" i="384"/>
  <c r="AL175" i="384"/>
  <c r="AL174" i="384"/>
  <c r="AL173" i="384"/>
  <c r="AL172" i="384"/>
  <c r="AL171" i="384"/>
  <c r="AL170" i="384"/>
  <c r="AL169" i="384"/>
  <c r="AL168" i="384"/>
  <c r="AL167" i="384"/>
  <c r="AL166" i="384"/>
  <c r="AL165" i="384"/>
  <c r="AL164" i="384"/>
  <c r="AL163" i="384"/>
  <c r="AL162" i="384"/>
  <c r="AL161" i="384"/>
  <c r="AL160" i="384"/>
  <c r="AL159" i="384"/>
  <c r="AL158" i="384"/>
  <c r="AL157" i="384"/>
  <c r="AL156" i="384"/>
  <c r="AL155" i="384"/>
  <c r="AL154" i="384"/>
  <c r="AL153" i="384"/>
  <c r="AL152" i="384"/>
  <c r="AL151" i="384"/>
  <c r="AL150" i="384"/>
  <c r="AL149" i="384"/>
  <c r="AL148" i="384"/>
  <c r="AL147" i="384"/>
  <c r="AL146" i="384"/>
  <c r="AL145" i="384"/>
  <c r="AL144" i="384"/>
  <c r="AL143" i="384"/>
  <c r="AL142" i="384"/>
  <c r="AL141" i="384"/>
  <c r="AL140" i="384"/>
  <c r="AL139" i="384"/>
  <c r="AL138" i="384"/>
  <c r="AL137" i="384"/>
  <c r="AL136" i="384"/>
  <c r="AL135" i="384"/>
  <c r="AL134" i="384"/>
  <c r="AL133" i="384"/>
  <c r="AL132" i="384"/>
  <c r="AL131" i="384"/>
  <c r="AL130" i="384"/>
  <c r="AL129" i="384"/>
  <c r="AL128" i="384"/>
  <c r="AL127" i="384"/>
  <c r="AL126" i="384"/>
  <c r="AL125" i="384"/>
  <c r="AL124" i="384"/>
  <c r="AL123" i="384"/>
  <c r="AL122" i="384"/>
  <c r="AL121" i="384"/>
  <c r="AL120" i="384"/>
  <c r="AL119" i="384"/>
  <c r="AL118" i="384"/>
  <c r="AL117" i="384"/>
  <c r="AL116" i="384"/>
  <c r="AL115" i="384"/>
  <c r="AL114" i="384"/>
  <c r="AL113" i="384"/>
  <c r="AL112" i="384"/>
  <c r="AL111" i="384"/>
  <c r="AL110" i="384"/>
  <c r="AL109" i="384"/>
  <c r="AL108" i="384"/>
  <c r="AL107" i="384"/>
  <c r="AL106" i="384"/>
  <c r="AL105" i="384"/>
  <c r="AL104" i="384"/>
  <c r="AL103" i="384"/>
  <c r="AL102" i="384"/>
  <c r="AL101" i="384"/>
  <c r="AL100" i="384"/>
  <c r="AL99" i="384"/>
  <c r="AL98" i="384"/>
  <c r="AL97" i="384"/>
  <c r="AL96" i="384"/>
  <c r="AL95" i="384"/>
  <c r="AL94" i="384"/>
  <c r="AL93" i="384"/>
  <c r="AL92" i="384"/>
  <c r="AL91" i="384"/>
  <c r="AL90" i="384"/>
  <c r="AL89" i="384"/>
  <c r="AL88" i="384"/>
  <c r="AL87" i="384"/>
  <c r="AL86" i="384"/>
  <c r="AL85" i="384"/>
  <c r="AL84" i="384"/>
  <c r="AL83" i="384"/>
  <c r="AL82" i="384"/>
  <c r="AL81" i="384"/>
  <c r="AL80" i="384"/>
  <c r="AL79" i="384"/>
  <c r="AL78" i="384"/>
  <c r="AL77" i="384"/>
  <c r="AL76" i="384"/>
  <c r="AL75" i="384"/>
  <c r="AL74" i="384"/>
  <c r="AL73" i="384"/>
  <c r="AL72" i="384"/>
  <c r="AL71" i="384"/>
  <c r="AL70" i="384"/>
  <c r="AL69" i="384"/>
  <c r="AL68" i="384"/>
  <c r="AL67" i="384"/>
  <c r="AL66" i="384"/>
  <c r="AL65" i="384"/>
  <c r="AL64" i="384"/>
  <c r="AL63" i="384"/>
  <c r="AL62" i="384"/>
  <c r="AL61" i="384"/>
  <c r="AL60" i="384"/>
  <c r="AL59" i="384"/>
  <c r="AL58" i="384"/>
  <c r="AL57" i="384"/>
  <c r="AL56" i="384"/>
  <c r="AL55" i="384"/>
  <c r="AL54" i="384"/>
  <c r="AL53" i="384"/>
  <c r="AL52" i="384"/>
  <c r="AL51" i="384"/>
  <c r="AL50" i="384"/>
  <c r="AL49" i="384"/>
  <c r="AL48" i="384"/>
  <c r="AL47" i="384"/>
  <c r="AL46" i="384"/>
  <c r="AL45" i="384"/>
  <c r="AL44" i="384"/>
  <c r="AL43" i="384"/>
  <c r="AL42" i="384"/>
  <c r="AL41" i="384"/>
  <c r="AL40" i="384"/>
  <c r="AL39" i="384"/>
  <c r="AL38" i="384"/>
  <c r="AL37" i="384"/>
  <c r="AL36" i="384"/>
  <c r="AL35" i="384"/>
  <c r="AL34" i="384"/>
  <c r="AL33" i="384"/>
  <c r="AL32" i="384"/>
  <c r="AL31" i="384"/>
  <c r="AL30" i="384"/>
  <c r="AL29" i="384"/>
  <c r="AL28" i="384"/>
  <c r="AL27" i="384"/>
  <c r="AL26" i="384"/>
  <c r="AL25" i="384"/>
  <c r="AL24" i="384"/>
  <c r="AL23" i="384"/>
  <c r="AL22" i="384"/>
  <c r="AL21" i="384"/>
  <c r="AL20" i="384"/>
  <c r="AL19" i="384"/>
  <c r="AL18" i="384"/>
  <c r="AL17" i="384"/>
  <c r="AL16" i="384"/>
  <c r="AL15" i="384"/>
  <c r="AL14" i="384"/>
  <c r="AL13" i="384"/>
  <c r="AL12" i="384"/>
  <c r="AL11" i="384"/>
  <c r="AL10" i="384"/>
  <c r="AL9" i="384"/>
  <c r="AL8" i="384"/>
  <c r="AL7" i="384"/>
  <c r="AL6" i="384"/>
  <c r="AL5" i="384"/>
  <c r="AL4" i="384"/>
  <c r="AL3" i="384"/>
  <c r="AL2" i="384"/>
  <c r="Q1015" i="384"/>
  <c r="Q1014" i="384"/>
  <c r="Q1013" i="384"/>
  <c r="P1013" i="384"/>
  <c r="Q1012" i="384"/>
  <c r="Q1011" i="384"/>
  <c r="Q1010" i="384"/>
  <c r="P1010" i="384"/>
  <c r="Q1009" i="384"/>
  <c r="Q1008" i="384"/>
  <c r="Q1007" i="384"/>
  <c r="P1007" i="384"/>
  <c r="AI1006" i="384"/>
  <c r="AG1006" i="384"/>
  <c r="AE1006" i="384"/>
  <c r="AD1006" i="384"/>
  <c r="Q1005" i="384"/>
  <c r="Q1004" i="384"/>
  <c r="Q1003" i="384"/>
  <c r="Q1002" i="384"/>
  <c r="Q1001" i="384"/>
  <c r="P1001" i="384"/>
  <c r="Q1000" i="384"/>
  <c r="Q999" i="384"/>
  <c r="P999" i="384"/>
  <c r="Q998" i="384"/>
  <c r="AI997" i="384"/>
  <c r="AG997" i="384"/>
  <c r="AE997" i="384"/>
  <c r="AD997" i="384"/>
  <c r="Q996" i="384"/>
  <c r="Q995" i="384"/>
  <c r="Q994" i="384"/>
  <c r="Q993" i="384"/>
  <c r="P993" i="384"/>
  <c r="Q992" i="384"/>
  <c r="Q991" i="384"/>
  <c r="Q990" i="384"/>
  <c r="P990" i="384"/>
  <c r="Q989" i="384"/>
  <c r="Q988" i="384"/>
  <c r="Q987" i="384"/>
  <c r="P987" i="384"/>
  <c r="AI986" i="384"/>
  <c r="AG986" i="384"/>
  <c r="AE986" i="384"/>
  <c r="AD986" i="384"/>
  <c r="Q985" i="384"/>
  <c r="Q984" i="384"/>
  <c r="Q983" i="384"/>
  <c r="Q982" i="384"/>
  <c r="Q981" i="384"/>
  <c r="P981" i="384"/>
  <c r="Q980" i="384"/>
  <c r="Q979" i="384"/>
  <c r="Q978" i="384"/>
  <c r="P978" i="384"/>
  <c r="Q977" i="384"/>
  <c r="Q976" i="384"/>
  <c r="Q975" i="384"/>
  <c r="Q974" i="384"/>
  <c r="P974" i="384"/>
  <c r="Q973" i="384"/>
  <c r="Q972" i="384"/>
  <c r="Q971" i="384"/>
  <c r="Q970" i="384"/>
  <c r="P970" i="384"/>
  <c r="Q969" i="384"/>
  <c r="Q968" i="384"/>
  <c r="Q967" i="384"/>
  <c r="Q966" i="384"/>
  <c r="P966" i="384"/>
  <c r="AI965" i="384"/>
  <c r="AG965" i="384"/>
  <c r="AE965" i="384"/>
  <c r="AD965" i="384"/>
  <c r="Q964" i="384"/>
  <c r="Q963" i="384"/>
  <c r="Q962" i="384"/>
  <c r="Q961" i="384"/>
  <c r="Q960" i="384"/>
  <c r="Q959" i="384"/>
  <c r="Q958" i="384"/>
  <c r="P958" i="384"/>
  <c r="Q957" i="384"/>
  <c r="Q956" i="384"/>
  <c r="Q955" i="384"/>
  <c r="P955" i="384"/>
  <c r="Q954" i="384"/>
  <c r="Q953" i="384"/>
  <c r="Q952" i="384"/>
  <c r="P952" i="384"/>
  <c r="AI951" i="384"/>
  <c r="AG951" i="384"/>
  <c r="AE951" i="384"/>
  <c r="AD951" i="384"/>
  <c r="Q950" i="384"/>
  <c r="Q949" i="384"/>
  <c r="Q948" i="384"/>
  <c r="Q947" i="384"/>
  <c r="Q946" i="384"/>
  <c r="P946" i="384"/>
  <c r="Q945" i="384"/>
  <c r="Q944" i="384"/>
  <c r="P944" i="384"/>
  <c r="AI943" i="384"/>
  <c r="AG943" i="384"/>
  <c r="AE943" i="384"/>
  <c r="AD943" i="384"/>
  <c r="Q942" i="384"/>
  <c r="Q941" i="384"/>
  <c r="Q940" i="384"/>
  <c r="Q939" i="384"/>
  <c r="Q938" i="384"/>
  <c r="P938" i="384"/>
  <c r="Q937" i="384"/>
  <c r="Q936" i="384"/>
  <c r="Q935" i="384"/>
  <c r="P935" i="384"/>
  <c r="Q934" i="384"/>
  <c r="Q933" i="384"/>
  <c r="Q932" i="384"/>
  <c r="P932" i="384"/>
  <c r="AI931" i="384"/>
  <c r="AG931" i="384"/>
  <c r="AE931" i="384"/>
  <c r="AD931" i="384"/>
  <c r="Q930" i="384"/>
  <c r="Q929" i="384"/>
  <c r="Q928" i="384"/>
  <c r="Q927" i="384"/>
  <c r="Q926" i="384"/>
  <c r="Q925" i="384"/>
  <c r="P925" i="384"/>
  <c r="Q924" i="384"/>
  <c r="Q923" i="384"/>
  <c r="Q922" i="384"/>
  <c r="Q921" i="384"/>
  <c r="P921" i="384"/>
  <c r="Q920" i="384"/>
  <c r="Q919" i="384"/>
  <c r="Q918" i="384"/>
  <c r="Q917" i="384"/>
  <c r="P917" i="384"/>
  <c r="Q916" i="384"/>
  <c r="Q915" i="384"/>
  <c r="Q914" i="384"/>
  <c r="Q913" i="384"/>
  <c r="P913" i="384"/>
  <c r="AI912" i="384"/>
  <c r="AG912" i="384"/>
  <c r="AE912" i="384"/>
  <c r="AD912" i="384"/>
  <c r="Q911" i="384"/>
  <c r="Q910" i="384"/>
  <c r="Q909" i="384"/>
  <c r="Q908" i="384"/>
  <c r="Q907" i="384"/>
  <c r="Q906" i="384"/>
  <c r="P906" i="384"/>
  <c r="Q905" i="384"/>
  <c r="Q904" i="384"/>
  <c r="P904" i="384"/>
  <c r="AI903" i="384"/>
  <c r="AG903" i="384"/>
  <c r="AE903" i="384"/>
  <c r="AD903" i="384"/>
  <c r="Q902" i="384"/>
  <c r="Q901" i="384"/>
  <c r="Q900" i="384"/>
  <c r="Q899" i="384"/>
  <c r="P899" i="384"/>
  <c r="Q898" i="384"/>
  <c r="Q897" i="384"/>
  <c r="P897" i="384"/>
  <c r="AI896" i="384"/>
  <c r="AG896" i="384"/>
  <c r="AE896" i="384"/>
  <c r="AD896" i="384"/>
  <c r="Q895" i="384"/>
  <c r="Q894" i="384"/>
  <c r="Q893" i="384"/>
  <c r="Q892" i="384"/>
  <c r="P892" i="384"/>
  <c r="Q891" i="384"/>
  <c r="Q890" i="384"/>
  <c r="P890" i="384"/>
  <c r="AI889" i="384"/>
  <c r="AG889" i="384"/>
  <c r="AE889" i="384"/>
  <c r="AD889" i="384"/>
  <c r="Q888" i="384"/>
  <c r="Q887" i="384"/>
  <c r="Q886" i="384"/>
  <c r="Q885" i="384"/>
  <c r="P885" i="384"/>
  <c r="Q884" i="384"/>
  <c r="Q883" i="384"/>
  <c r="P883" i="384"/>
  <c r="AI882" i="384"/>
  <c r="AG882" i="384"/>
  <c r="AE882" i="384"/>
  <c r="AD882" i="384"/>
  <c r="Q881" i="384"/>
  <c r="Q880" i="384"/>
  <c r="Q879" i="384"/>
  <c r="Q878" i="384"/>
  <c r="Q877" i="384"/>
  <c r="P877" i="384"/>
  <c r="Q876" i="384"/>
  <c r="Q875" i="384"/>
  <c r="Q874" i="384"/>
  <c r="P874" i="384"/>
  <c r="Q873" i="384"/>
  <c r="Q872" i="384"/>
  <c r="Q871" i="384"/>
  <c r="P871" i="384"/>
  <c r="AI870" i="384"/>
  <c r="AG870" i="384"/>
  <c r="AE870" i="384"/>
  <c r="AD870" i="384"/>
  <c r="Q869" i="384"/>
  <c r="Q868" i="384"/>
  <c r="Q867" i="384"/>
  <c r="Q866" i="384"/>
  <c r="Q865" i="384"/>
  <c r="Q864" i="384"/>
  <c r="P864" i="384"/>
  <c r="Q863" i="384"/>
  <c r="Q862" i="384"/>
  <c r="Q861" i="384"/>
  <c r="P861" i="384"/>
  <c r="Q860" i="384"/>
  <c r="Q859" i="384"/>
  <c r="Q858" i="384"/>
  <c r="P858" i="384"/>
  <c r="AI857" i="384"/>
  <c r="AG857" i="384"/>
  <c r="AE857" i="384"/>
  <c r="AD857" i="384"/>
  <c r="Q856" i="384"/>
  <c r="Q855" i="384"/>
  <c r="Q854" i="384"/>
  <c r="Q853" i="384"/>
  <c r="Q852" i="384"/>
  <c r="P852" i="384"/>
  <c r="Q851" i="384"/>
  <c r="P851" i="384"/>
  <c r="Q850" i="384"/>
  <c r="Q849" i="384"/>
  <c r="Q848" i="384"/>
  <c r="P848" i="384"/>
  <c r="Q847" i="384"/>
  <c r="Q846" i="384"/>
  <c r="Q845" i="384"/>
  <c r="P845" i="384"/>
  <c r="AI844" i="384"/>
  <c r="AG844" i="384"/>
  <c r="AE844" i="384"/>
  <c r="AD844" i="384"/>
  <c r="Q843" i="384"/>
  <c r="Q842" i="384"/>
  <c r="Q841" i="384"/>
  <c r="Q840" i="384"/>
  <c r="Q839" i="384"/>
  <c r="P839" i="384"/>
  <c r="Q838" i="384"/>
  <c r="Q837" i="384"/>
  <c r="P837" i="384"/>
  <c r="N836" i="384"/>
  <c r="BD836" i="384" s="1"/>
  <c r="Q835" i="384"/>
  <c r="P835" i="384"/>
  <c r="Q834" i="384"/>
  <c r="Q833" i="384"/>
  <c r="Q832" i="384"/>
  <c r="P832" i="384"/>
  <c r="Q831" i="384"/>
  <c r="Q830" i="384"/>
  <c r="Q829" i="384"/>
  <c r="P829" i="384"/>
  <c r="Q828" i="384"/>
  <c r="Q827" i="384"/>
  <c r="AI826" i="384"/>
  <c r="AG826" i="384"/>
  <c r="AE826" i="384"/>
  <c r="AD826" i="384"/>
  <c r="Q825" i="384"/>
  <c r="Q824" i="384"/>
  <c r="Q823" i="384"/>
  <c r="P823" i="384"/>
  <c r="Q822" i="384"/>
  <c r="Q821" i="384"/>
  <c r="Q820" i="384"/>
  <c r="P820" i="384"/>
  <c r="Q819" i="384"/>
  <c r="Q818" i="384"/>
  <c r="Q817" i="384"/>
  <c r="Q816" i="384"/>
  <c r="P816" i="384"/>
  <c r="N815" i="384"/>
  <c r="BD815" i="384" s="1"/>
  <c r="Q814" i="384"/>
  <c r="P814" i="384"/>
  <c r="Q813" i="384"/>
  <c r="Q812" i="384"/>
  <c r="Q811" i="384"/>
  <c r="Q810" i="384"/>
  <c r="P810" i="384"/>
  <c r="Q809" i="384"/>
  <c r="Q808" i="384"/>
  <c r="Q807" i="384"/>
  <c r="Q806" i="384"/>
  <c r="P806" i="384"/>
  <c r="Q805" i="384"/>
  <c r="Q804" i="384"/>
  <c r="Q803" i="384"/>
  <c r="AI802" i="384"/>
  <c r="AG802" i="384"/>
  <c r="AE802" i="384"/>
  <c r="AD802" i="384"/>
  <c r="Q801" i="384"/>
  <c r="Q800" i="384"/>
  <c r="Q799" i="384"/>
  <c r="P799" i="384"/>
  <c r="Q798" i="384"/>
  <c r="Q797" i="384"/>
  <c r="P797" i="384"/>
  <c r="N796" i="384"/>
  <c r="BD796" i="384" s="1"/>
  <c r="Q795" i="384"/>
  <c r="P795" i="384"/>
  <c r="Q794" i="384"/>
  <c r="Q793" i="384"/>
  <c r="Q792" i="384"/>
  <c r="P792" i="384"/>
  <c r="Q791" i="384"/>
  <c r="Q790" i="384"/>
  <c r="Q789" i="384"/>
  <c r="P789" i="384"/>
  <c r="Q788" i="384"/>
  <c r="Q787" i="384"/>
  <c r="AI786" i="384"/>
  <c r="AG786" i="384"/>
  <c r="AE786" i="384"/>
  <c r="AD786" i="384"/>
  <c r="Q785" i="384"/>
  <c r="Q784" i="384"/>
  <c r="Q783" i="384"/>
  <c r="P783" i="384"/>
  <c r="Q782" i="384"/>
  <c r="Q781" i="384"/>
  <c r="Q780" i="384"/>
  <c r="P780" i="384"/>
  <c r="Q779" i="384"/>
  <c r="Q778" i="384"/>
  <c r="Q777" i="384"/>
  <c r="Q776" i="384"/>
  <c r="P776" i="384"/>
  <c r="N775" i="384"/>
  <c r="BD775" i="384" s="1"/>
  <c r="Q774" i="384"/>
  <c r="P774" i="384"/>
  <c r="Q773" i="384"/>
  <c r="Q772" i="384"/>
  <c r="Q771" i="384"/>
  <c r="Q770" i="384"/>
  <c r="P770" i="384"/>
  <c r="Q769" i="384"/>
  <c r="Q768" i="384"/>
  <c r="Q767" i="384"/>
  <c r="Q766" i="384"/>
  <c r="P766" i="384"/>
  <c r="Q765" i="384"/>
  <c r="Q764" i="384"/>
  <c r="Q763" i="384"/>
  <c r="AI762" i="384"/>
  <c r="AG762" i="384"/>
  <c r="AE762" i="384"/>
  <c r="AD762" i="384"/>
  <c r="Q761" i="384"/>
  <c r="Q760" i="384"/>
  <c r="Q759" i="384"/>
  <c r="P759" i="384"/>
  <c r="Q758" i="384"/>
  <c r="Q757" i="384"/>
  <c r="Q756" i="384"/>
  <c r="P756" i="384"/>
  <c r="Q755" i="384"/>
  <c r="Q754" i="384"/>
  <c r="Q753" i="384"/>
  <c r="Q752" i="384"/>
  <c r="P752" i="384"/>
  <c r="N751" i="384"/>
  <c r="BD751" i="384" s="1"/>
  <c r="Q750" i="384"/>
  <c r="P750" i="384"/>
  <c r="Q749" i="384"/>
  <c r="Q748" i="384"/>
  <c r="Q747" i="384"/>
  <c r="Q746" i="384"/>
  <c r="P746" i="384"/>
  <c r="Q745" i="384"/>
  <c r="Q744" i="384"/>
  <c r="Q743" i="384"/>
  <c r="Q742" i="384"/>
  <c r="P742" i="384"/>
  <c r="Q741" i="384"/>
  <c r="Q740" i="384"/>
  <c r="Q739" i="384"/>
  <c r="AI738" i="384"/>
  <c r="AG738" i="384"/>
  <c r="AE738" i="384"/>
  <c r="AD738" i="384"/>
  <c r="Q737" i="384"/>
  <c r="Q736" i="384"/>
  <c r="Q735" i="384"/>
  <c r="P735" i="384"/>
  <c r="Q734" i="384"/>
  <c r="Q733" i="384"/>
  <c r="P733" i="384"/>
  <c r="N732" i="384"/>
  <c r="BD732" i="384" s="1"/>
  <c r="Q731" i="384"/>
  <c r="P731" i="384"/>
  <c r="Q730" i="384"/>
  <c r="Q729" i="384"/>
  <c r="Q728" i="384"/>
  <c r="P728" i="384"/>
  <c r="Q727" i="384"/>
  <c r="Q726" i="384"/>
  <c r="Q725" i="384"/>
  <c r="P725" i="384"/>
  <c r="Q724" i="384"/>
  <c r="Q723" i="384"/>
  <c r="AI722" i="384"/>
  <c r="AG722" i="384"/>
  <c r="AE722" i="384"/>
  <c r="AD722" i="384"/>
  <c r="Q721" i="384"/>
  <c r="Q720" i="384"/>
  <c r="Q719" i="384"/>
  <c r="P719" i="384"/>
  <c r="Q718" i="384"/>
  <c r="Q717" i="384"/>
  <c r="Q716" i="384"/>
  <c r="P716" i="384"/>
  <c r="Q715" i="384"/>
  <c r="Q714" i="384"/>
  <c r="Q713" i="384"/>
  <c r="Q712" i="384"/>
  <c r="P712" i="384"/>
  <c r="N711" i="384"/>
  <c r="BD711" i="384" s="1"/>
  <c r="Q710" i="384"/>
  <c r="P710" i="384"/>
  <c r="Q709" i="384"/>
  <c r="Q708" i="384"/>
  <c r="Q707" i="384"/>
  <c r="Q706" i="384"/>
  <c r="P706" i="384"/>
  <c r="Q705" i="384"/>
  <c r="Q704" i="384"/>
  <c r="Q703" i="384"/>
  <c r="Q702" i="384"/>
  <c r="P702" i="384"/>
  <c r="Q701" i="384"/>
  <c r="Q700" i="384"/>
  <c r="Q699" i="384"/>
  <c r="AI698" i="384"/>
  <c r="AG698" i="384"/>
  <c r="AE698" i="384"/>
  <c r="AD698" i="384"/>
  <c r="Q697" i="384"/>
  <c r="N696" i="384"/>
  <c r="BD696" i="384" s="1"/>
  <c r="Q695" i="384"/>
  <c r="Q694" i="384"/>
  <c r="P694" i="384"/>
  <c r="Q693" i="384"/>
  <c r="Q692" i="384"/>
  <c r="Q691" i="384"/>
  <c r="P691" i="384"/>
  <c r="Q690" i="384"/>
  <c r="Q689" i="384"/>
  <c r="Q688" i="384"/>
  <c r="Q687" i="384"/>
  <c r="P687" i="384"/>
  <c r="N686" i="384"/>
  <c r="BD686" i="384" s="1"/>
  <c r="Q685" i="384"/>
  <c r="P685" i="384"/>
  <c r="Q684" i="384"/>
  <c r="Q683" i="384"/>
  <c r="Q682" i="384"/>
  <c r="Q681" i="384"/>
  <c r="P681" i="384"/>
  <c r="Q680" i="384"/>
  <c r="Q679" i="384"/>
  <c r="Q678" i="384"/>
  <c r="Q677" i="384"/>
  <c r="P677" i="384"/>
  <c r="AI676" i="384"/>
  <c r="AG676" i="384"/>
  <c r="AE676" i="384"/>
  <c r="AD676" i="384"/>
  <c r="Q675" i="384"/>
  <c r="Q674" i="384"/>
  <c r="Q673" i="384"/>
  <c r="Q672" i="384"/>
  <c r="Q671" i="384"/>
  <c r="Q670" i="384"/>
  <c r="P670" i="384"/>
  <c r="Q669" i="384"/>
  <c r="Q668" i="384"/>
  <c r="Q667" i="384"/>
  <c r="P667" i="384"/>
  <c r="Q666" i="384"/>
  <c r="Q665" i="384"/>
  <c r="Q664" i="384"/>
  <c r="Q663" i="384"/>
  <c r="P663" i="384"/>
  <c r="N662" i="384"/>
  <c r="BD662" i="384" s="1"/>
  <c r="Q661" i="384"/>
  <c r="P661" i="384"/>
  <c r="Q660" i="384"/>
  <c r="Q659" i="384"/>
  <c r="Q658" i="384"/>
  <c r="Q657" i="384"/>
  <c r="P657" i="384"/>
  <c r="Q656" i="384"/>
  <c r="Q655" i="384"/>
  <c r="Q654" i="384"/>
  <c r="Q653" i="384"/>
  <c r="P653" i="384"/>
  <c r="Q652" i="384"/>
  <c r="Q651" i="384"/>
  <c r="Q650" i="384"/>
  <c r="AI649" i="384"/>
  <c r="AG649" i="384"/>
  <c r="AE649" i="384"/>
  <c r="AD649" i="384"/>
  <c r="Q648" i="384"/>
  <c r="Q647" i="384"/>
  <c r="Q646" i="384"/>
  <c r="P646" i="384"/>
  <c r="Q645" i="384"/>
  <c r="Q644" i="384"/>
  <c r="Q643" i="384"/>
  <c r="P643" i="384"/>
  <c r="Q642" i="384"/>
  <c r="Q641" i="384"/>
  <c r="Q640" i="384"/>
  <c r="Q639" i="384"/>
  <c r="P639" i="384"/>
  <c r="N638" i="384"/>
  <c r="Q637" i="384"/>
  <c r="P637" i="384"/>
  <c r="Q636" i="384"/>
  <c r="Q635" i="384"/>
  <c r="Q634" i="384"/>
  <c r="Q633" i="384"/>
  <c r="P633" i="384"/>
  <c r="Q632" i="384"/>
  <c r="Q631" i="384"/>
  <c r="Q630" i="384"/>
  <c r="Q629" i="384"/>
  <c r="P629" i="384"/>
  <c r="AI628" i="384"/>
  <c r="AG628" i="384"/>
  <c r="AE628" i="384"/>
  <c r="AD628" i="384"/>
  <c r="Q627" i="384"/>
  <c r="Q626" i="384"/>
  <c r="Q625" i="384"/>
  <c r="Q624" i="384"/>
  <c r="Q623" i="384"/>
  <c r="Q622" i="384"/>
  <c r="P622" i="384"/>
  <c r="Q621" i="384"/>
  <c r="Q620" i="384"/>
  <c r="P620" i="384"/>
  <c r="N619" i="384"/>
  <c r="BD619" i="384" s="1"/>
  <c r="Q618" i="384"/>
  <c r="P618" i="384"/>
  <c r="Q617" i="384"/>
  <c r="Q616" i="384"/>
  <c r="Q615" i="384"/>
  <c r="P615" i="384"/>
  <c r="Q614" i="384"/>
  <c r="Q613" i="384"/>
  <c r="Q612" i="384"/>
  <c r="P612" i="384"/>
  <c r="Q611" i="384"/>
  <c r="Q610" i="384"/>
  <c r="AI609" i="384"/>
  <c r="AG609" i="384"/>
  <c r="AE609" i="384"/>
  <c r="AD609" i="384"/>
  <c r="Q608" i="384"/>
  <c r="Q607" i="384"/>
  <c r="Q606" i="384"/>
  <c r="P606" i="384"/>
  <c r="Q605" i="384"/>
  <c r="Q604" i="384"/>
  <c r="Q603" i="384"/>
  <c r="P603" i="384"/>
  <c r="Q602" i="384"/>
  <c r="Q601" i="384"/>
  <c r="Q600" i="384"/>
  <c r="Q599" i="384"/>
  <c r="P599" i="384"/>
  <c r="N598" i="384"/>
  <c r="BD598" i="384" s="1"/>
  <c r="Q597" i="384"/>
  <c r="P597" i="384"/>
  <c r="Q596" i="384"/>
  <c r="Q595" i="384"/>
  <c r="Q594" i="384"/>
  <c r="Q593" i="384"/>
  <c r="P593" i="384"/>
  <c r="Q592" i="384"/>
  <c r="Q591" i="384"/>
  <c r="Q590" i="384"/>
  <c r="Q589" i="384"/>
  <c r="P589" i="384"/>
  <c r="AI588" i="384"/>
  <c r="AG588" i="384"/>
  <c r="AE588" i="384"/>
  <c r="AD588" i="384"/>
  <c r="Q587" i="384"/>
  <c r="Q586" i="384"/>
  <c r="Q585" i="384"/>
  <c r="Q584" i="384"/>
  <c r="Q583" i="384"/>
  <c r="Q582" i="384"/>
  <c r="P582" i="384"/>
  <c r="N581" i="384"/>
  <c r="BD581" i="384" s="1"/>
  <c r="Q580" i="384"/>
  <c r="P580" i="384"/>
  <c r="Q579" i="384"/>
  <c r="Q578" i="384"/>
  <c r="Q577" i="384"/>
  <c r="P577" i="384"/>
  <c r="Q576" i="384"/>
  <c r="Q575" i="384"/>
  <c r="Q574" i="384"/>
  <c r="Q573" i="384"/>
  <c r="P573" i="384"/>
  <c r="N572" i="384"/>
  <c r="BD572" i="384" s="1"/>
  <c r="Q571" i="384"/>
  <c r="P571" i="384"/>
  <c r="Q570" i="384"/>
  <c r="Q569" i="384"/>
  <c r="Q568" i="384"/>
  <c r="Q567" i="384"/>
  <c r="P567" i="384"/>
  <c r="Q566" i="384"/>
  <c r="Q565" i="384"/>
  <c r="Q564" i="384"/>
  <c r="Q563" i="384"/>
  <c r="P563" i="384"/>
  <c r="Q562" i="384"/>
  <c r="Q561" i="384"/>
  <c r="Q560" i="384"/>
  <c r="AI559" i="384"/>
  <c r="AG559" i="384"/>
  <c r="AE559" i="384"/>
  <c r="AD559" i="384"/>
  <c r="Q558" i="384"/>
  <c r="Q557" i="384"/>
  <c r="Q556" i="384"/>
  <c r="P556" i="384"/>
  <c r="N555" i="384"/>
  <c r="BD555" i="384" s="1"/>
  <c r="Q554" i="384"/>
  <c r="P554" i="384"/>
  <c r="Q553" i="384"/>
  <c r="Q552" i="384"/>
  <c r="Q551" i="384"/>
  <c r="P551" i="384"/>
  <c r="Q550" i="384"/>
  <c r="Q549" i="384"/>
  <c r="Q548" i="384"/>
  <c r="Q547" i="384"/>
  <c r="P547" i="384"/>
  <c r="N546" i="384"/>
  <c r="BD546" i="384" s="1"/>
  <c r="Q545" i="384"/>
  <c r="P545" i="384"/>
  <c r="Q544" i="384"/>
  <c r="Q543" i="384"/>
  <c r="Q542" i="384"/>
  <c r="Q541" i="384"/>
  <c r="P541" i="384"/>
  <c r="Q540" i="384"/>
  <c r="Q539" i="384"/>
  <c r="Q538" i="384"/>
  <c r="Q537" i="384"/>
  <c r="P537" i="384"/>
  <c r="Q536" i="384"/>
  <c r="Q535" i="384"/>
  <c r="Q534" i="384"/>
  <c r="AI533" i="384"/>
  <c r="AG533" i="384"/>
  <c r="AE533" i="384"/>
  <c r="AD533" i="384"/>
  <c r="Q532" i="384"/>
  <c r="Q531" i="384"/>
  <c r="Q530" i="384"/>
  <c r="P530" i="384"/>
  <c r="Q529" i="384"/>
  <c r="Q528" i="384"/>
  <c r="P528" i="384"/>
  <c r="N527" i="384"/>
  <c r="BD527" i="384" s="1"/>
  <c r="Q526" i="384"/>
  <c r="P526" i="384"/>
  <c r="Q525" i="384"/>
  <c r="Q524" i="384"/>
  <c r="Q523" i="384"/>
  <c r="P523" i="384"/>
  <c r="Q522" i="384"/>
  <c r="Q521" i="384"/>
  <c r="Q520" i="384"/>
  <c r="P520" i="384"/>
  <c r="Q519" i="384"/>
  <c r="Q518" i="384"/>
  <c r="AI517" i="384"/>
  <c r="AG517" i="384"/>
  <c r="AE517" i="384"/>
  <c r="AD517" i="384"/>
  <c r="Q516" i="384"/>
  <c r="Q515" i="384"/>
  <c r="Q514" i="384"/>
  <c r="P514" i="384"/>
  <c r="Q513" i="384"/>
  <c r="Q512" i="384"/>
  <c r="P512" i="384"/>
  <c r="N511" i="384"/>
  <c r="BD511" i="384" s="1"/>
  <c r="Q510" i="384"/>
  <c r="P510" i="384"/>
  <c r="Q509" i="384"/>
  <c r="Q508" i="384"/>
  <c r="Q507" i="384"/>
  <c r="P507" i="384"/>
  <c r="Q506" i="384"/>
  <c r="Q505" i="384"/>
  <c r="Q504" i="384"/>
  <c r="P504" i="384"/>
  <c r="AI503" i="384"/>
  <c r="AG503" i="384"/>
  <c r="AE503" i="384"/>
  <c r="AD503" i="384"/>
  <c r="Q502" i="384"/>
  <c r="Q501" i="384"/>
  <c r="Q500" i="384"/>
  <c r="Q499" i="384"/>
  <c r="Q498" i="384"/>
  <c r="P498" i="384"/>
  <c r="Q497" i="384"/>
  <c r="Q496" i="384"/>
  <c r="Q495" i="384"/>
  <c r="P495" i="384"/>
  <c r="Q494" i="384"/>
  <c r="Q493" i="384"/>
  <c r="Q492" i="384"/>
  <c r="Q491" i="384"/>
  <c r="P491" i="384"/>
  <c r="N490" i="384"/>
  <c r="BD490" i="384" s="1"/>
  <c r="Q489" i="384"/>
  <c r="P489" i="384"/>
  <c r="Q488" i="384"/>
  <c r="Q487" i="384"/>
  <c r="Q486" i="384"/>
  <c r="Q485" i="384"/>
  <c r="P485" i="384"/>
  <c r="Q484" i="384"/>
  <c r="Q483" i="384"/>
  <c r="Q482" i="384"/>
  <c r="Q481" i="384"/>
  <c r="P481" i="384"/>
  <c r="AI480" i="384"/>
  <c r="AG480" i="384"/>
  <c r="AE480" i="384"/>
  <c r="AD480" i="384"/>
  <c r="Q479" i="384"/>
  <c r="Q478" i="384"/>
  <c r="Q477" i="384"/>
  <c r="Q476" i="384"/>
  <c r="Q475" i="384"/>
  <c r="Q474" i="384"/>
  <c r="P474" i="384"/>
  <c r="N473" i="384"/>
  <c r="BD473" i="384" s="1"/>
  <c r="Q472" i="384"/>
  <c r="P472" i="384"/>
  <c r="Q471" i="384"/>
  <c r="Q470" i="384"/>
  <c r="Q469" i="384"/>
  <c r="P469" i="384"/>
  <c r="Q468" i="384"/>
  <c r="Q467" i="384"/>
  <c r="Q466" i="384"/>
  <c r="Q465" i="384"/>
  <c r="P465" i="384"/>
  <c r="N464" i="384"/>
  <c r="BD464" i="384" s="1"/>
  <c r="Q463" i="384"/>
  <c r="P463" i="384"/>
  <c r="Q462" i="384"/>
  <c r="Q461" i="384"/>
  <c r="Q460" i="384"/>
  <c r="Q459" i="384"/>
  <c r="P459" i="384"/>
  <c r="Q458" i="384"/>
  <c r="Q457" i="384"/>
  <c r="Q456" i="384"/>
  <c r="Q455" i="384"/>
  <c r="P455" i="384"/>
  <c r="AI454" i="384"/>
  <c r="AG454" i="384"/>
  <c r="AE454" i="384"/>
  <c r="AD454" i="384"/>
  <c r="Q453" i="384"/>
  <c r="Q452" i="384"/>
  <c r="Q451" i="384"/>
  <c r="Q450" i="384"/>
  <c r="Q449" i="384"/>
  <c r="Q448" i="384"/>
  <c r="P448" i="384"/>
  <c r="Q447" i="384"/>
  <c r="Q446" i="384"/>
  <c r="Q445" i="384"/>
  <c r="P445" i="384"/>
  <c r="Q444" i="384"/>
  <c r="Q443" i="384"/>
  <c r="Q442" i="384"/>
  <c r="Q441" i="384"/>
  <c r="P441" i="384"/>
  <c r="N440" i="384"/>
  <c r="BD440" i="384" s="1"/>
  <c r="Q439" i="384"/>
  <c r="P439" i="384"/>
  <c r="Q438" i="384"/>
  <c r="Q437" i="384"/>
  <c r="Q436" i="384"/>
  <c r="Q435" i="384"/>
  <c r="P435" i="384"/>
  <c r="Q434" i="384"/>
  <c r="Q433" i="384"/>
  <c r="Q432" i="384"/>
  <c r="Q431" i="384"/>
  <c r="P431" i="384"/>
  <c r="Q430" i="384"/>
  <c r="Q429" i="384"/>
  <c r="Q428" i="384"/>
  <c r="AI427" i="384"/>
  <c r="AG427" i="384"/>
  <c r="AE427" i="384"/>
  <c r="AD427" i="384"/>
  <c r="Q426" i="384"/>
  <c r="Q425" i="384"/>
  <c r="Q424" i="384"/>
  <c r="P424" i="384"/>
  <c r="Q423" i="384"/>
  <c r="Q422" i="384"/>
  <c r="P422" i="384"/>
  <c r="N421" i="384"/>
  <c r="BD421" i="384" s="1"/>
  <c r="Q420" i="384"/>
  <c r="P420" i="384"/>
  <c r="Q419" i="384"/>
  <c r="Q418" i="384"/>
  <c r="Q417" i="384"/>
  <c r="P417" i="384"/>
  <c r="Q416" i="384"/>
  <c r="Q415" i="384"/>
  <c r="Q414" i="384"/>
  <c r="P414" i="384"/>
  <c r="AI413" i="384"/>
  <c r="AG413" i="384"/>
  <c r="AE413" i="384"/>
  <c r="AD413" i="384"/>
  <c r="Q412" i="384"/>
  <c r="Q411" i="384"/>
  <c r="Q410" i="384"/>
  <c r="Q409" i="384"/>
  <c r="Q408" i="384"/>
  <c r="P408" i="384"/>
  <c r="Q407" i="384"/>
  <c r="Q406" i="384"/>
  <c r="P406" i="384"/>
  <c r="N405" i="384"/>
  <c r="BD405" i="384" s="1"/>
  <c r="Q404" i="384"/>
  <c r="P404" i="384"/>
  <c r="Q403" i="384"/>
  <c r="Q402" i="384"/>
  <c r="Q401" i="384"/>
  <c r="P401" i="384"/>
  <c r="Q400" i="384"/>
  <c r="Q399" i="384"/>
  <c r="Q398" i="384"/>
  <c r="P398" i="384"/>
  <c r="Q397" i="384"/>
  <c r="Q396" i="384"/>
  <c r="AI395" i="384"/>
  <c r="AG395" i="384"/>
  <c r="AE395" i="384"/>
  <c r="AD395" i="384"/>
  <c r="Q394" i="384"/>
  <c r="Q393" i="384"/>
  <c r="Q392" i="384"/>
  <c r="P392" i="384"/>
  <c r="Q391" i="384"/>
  <c r="Q390" i="384"/>
  <c r="P390" i="384"/>
  <c r="N389" i="384"/>
  <c r="BD389" i="384" s="1"/>
  <c r="Q388" i="384"/>
  <c r="P388" i="384"/>
  <c r="Q387" i="384"/>
  <c r="Q386" i="384"/>
  <c r="Q385" i="384"/>
  <c r="P385" i="384"/>
  <c r="Q384" i="384"/>
  <c r="Q383" i="384"/>
  <c r="Q382" i="384"/>
  <c r="P382" i="384"/>
  <c r="AI381" i="384"/>
  <c r="AG381" i="384"/>
  <c r="AE381" i="384"/>
  <c r="AD381" i="384"/>
  <c r="Q380" i="384"/>
  <c r="Q379" i="384"/>
  <c r="Q378" i="384"/>
  <c r="Q377" i="384"/>
  <c r="Q376" i="384"/>
  <c r="P376" i="384"/>
  <c r="Q375" i="384"/>
  <c r="Q374" i="384"/>
  <c r="Q373" i="384"/>
  <c r="P373" i="384"/>
  <c r="Q372" i="384"/>
  <c r="Q371" i="384"/>
  <c r="Q370" i="384"/>
  <c r="Q369" i="384"/>
  <c r="P369" i="384"/>
  <c r="N368" i="384"/>
  <c r="BD368" i="384" s="1"/>
  <c r="Q367" i="384"/>
  <c r="P367" i="384"/>
  <c r="Q366" i="384"/>
  <c r="Q365" i="384"/>
  <c r="Q364" i="384"/>
  <c r="Q363" i="384"/>
  <c r="P363" i="384"/>
  <c r="Q362" i="384"/>
  <c r="Q361" i="384"/>
  <c r="Q360" i="384"/>
  <c r="Q359" i="384"/>
  <c r="P359" i="384"/>
  <c r="Q358" i="384"/>
  <c r="Q357" i="384"/>
  <c r="Q356" i="384"/>
  <c r="AI355" i="384"/>
  <c r="AG355" i="384"/>
  <c r="AE355" i="384"/>
  <c r="AD355" i="384"/>
  <c r="Q354" i="384"/>
  <c r="Q353" i="384"/>
  <c r="Q352" i="384"/>
  <c r="P352" i="384"/>
  <c r="Q351" i="384"/>
  <c r="Q350" i="384"/>
  <c r="Q349" i="384"/>
  <c r="P349" i="384"/>
  <c r="Q348" i="384"/>
  <c r="Q347" i="384"/>
  <c r="Q346" i="384"/>
  <c r="Q345" i="384"/>
  <c r="P345" i="384"/>
  <c r="N344" i="384"/>
  <c r="BD344" i="384" s="1"/>
  <c r="Q343" i="384"/>
  <c r="P343" i="384"/>
  <c r="Q342" i="384"/>
  <c r="Q341" i="384"/>
  <c r="Q340" i="384"/>
  <c r="Q339" i="384"/>
  <c r="P339" i="384"/>
  <c r="Q338" i="384"/>
  <c r="Q337" i="384"/>
  <c r="Q336" i="384"/>
  <c r="Q335" i="384"/>
  <c r="P335" i="384"/>
  <c r="Q334" i="384"/>
  <c r="Q333" i="384"/>
  <c r="Q332" i="384"/>
  <c r="AI331" i="384"/>
  <c r="AG331" i="384"/>
  <c r="AE331" i="384"/>
  <c r="AD331" i="384"/>
  <c r="Q330" i="384"/>
  <c r="Q329" i="384"/>
  <c r="Q328" i="384"/>
  <c r="P328" i="384"/>
  <c r="Q327" i="384"/>
  <c r="Q326" i="384"/>
  <c r="P326" i="384"/>
  <c r="N325" i="384"/>
  <c r="BD325" i="384" s="1"/>
  <c r="Q324" i="384"/>
  <c r="P324" i="384"/>
  <c r="Q323" i="384"/>
  <c r="Q322" i="384"/>
  <c r="Q321" i="384"/>
  <c r="P321" i="384"/>
  <c r="Q320" i="384"/>
  <c r="Q319" i="384"/>
  <c r="Q318" i="384"/>
  <c r="P318" i="384"/>
  <c r="Q317" i="384"/>
  <c r="Q316" i="384"/>
  <c r="AI315" i="384"/>
  <c r="AG315" i="384"/>
  <c r="AE315" i="384"/>
  <c r="AD315" i="384"/>
  <c r="Q314" i="384"/>
  <c r="Q313" i="384"/>
  <c r="Q312" i="384"/>
  <c r="P312" i="384"/>
  <c r="Q311" i="384"/>
  <c r="Q310" i="384"/>
  <c r="Q309" i="384"/>
  <c r="P309" i="384"/>
  <c r="Q308" i="384"/>
  <c r="Q307" i="384"/>
  <c r="Q306" i="384"/>
  <c r="Q305" i="384"/>
  <c r="P305" i="384"/>
  <c r="N304" i="384"/>
  <c r="BD304" i="384" s="1"/>
  <c r="Q303" i="384"/>
  <c r="P303" i="384"/>
  <c r="Q302" i="384"/>
  <c r="Q301" i="384"/>
  <c r="Q300" i="384"/>
  <c r="Q299" i="384"/>
  <c r="P299" i="384"/>
  <c r="Q298" i="384"/>
  <c r="Q297" i="384"/>
  <c r="Q296" i="384"/>
  <c r="Q295" i="384"/>
  <c r="P295" i="384"/>
  <c r="Q294" i="384"/>
  <c r="Q293" i="384"/>
  <c r="Q292" i="384"/>
  <c r="AI291" i="384"/>
  <c r="AG291" i="384"/>
  <c r="AE291" i="384"/>
  <c r="AD291" i="384"/>
  <c r="Q290" i="384"/>
  <c r="Q289" i="384"/>
  <c r="Q288" i="384"/>
  <c r="P288" i="384"/>
  <c r="Q287" i="384"/>
  <c r="Q286" i="384"/>
  <c r="Q285" i="384"/>
  <c r="P285" i="384"/>
  <c r="Q284" i="384"/>
  <c r="Q283" i="384"/>
  <c r="Q282" i="384"/>
  <c r="Q281" i="384"/>
  <c r="P281" i="384"/>
  <c r="N280" i="384"/>
  <c r="BD280" i="384" s="1"/>
  <c r="Q279" i="384"/>
  <c r="P279" i="384"/>
  <c r="Q278" i="384"/>
  <c r="Q277" i="384"/>
  <c r="Q276" i="384"/>
  <c r="Q275" i="384"/>
  <c r="P275" i="384"/>
  <c r="Q274" i="384"/>
  <c r="Q273" i="384"/>
  <c r="Q272" i="384"/>
  <c r="Q271" i="384"/>
  <c r="P271" i="384"/>
  <c r="Q270" i="384"/>
  <c r="Q269" i="384"/>
  <c r="Q268" i="384"/>
  <c r="AI267" i="384"/>
  <c r="AG267" i="384"/>
  <c r="AE267" i="384"/>
  <c r="AD267" i="384"/>
  <c r="Q266" i="384"/>
  <c r="Q265" i="384"/>
  <c r="Q264" i="384"/>
  <c r="P264" i="384"/>
  <c r="Q263" i="384"/>
  <c r="Q262" i="384"/>
  <c r="Q261" i="384"/>
  <c r="P261" i="384"/>
  <c r="Q260" i="384"/>
  <c r="Q259" i="384"/>
  <c r="Q258" i="384"/>
  <c r="Q257" i="384"/>
  <c r="P257" i="384"/>
  <c r="N256" i="384"/>
  <c r="BD256" i="384" s="1"/>
  <c r="Q255" i="384"/>
  <c r="P255" i="384"/>
  <c r="Q254" i="384"/>
  <c r="Q253" i="384"/>
  <c r="Q252" i="384"/>
  <c r="Q251" i="384"/>
  <c r="P251" i="384"/>
  <c r="Q250" i="384"/>
  <c r="Q249" i="384"/>
  <c r="Q248" i="384"/>
  <c r="Q247" i="384"/>
  <c r="P247" i="384"/>
  <c r="Q246" i="384"/>
  <c r="Q245" i="384"/>
  <c r="Q244" i="384"/>
  <c r="AI243" i="384"/>
  <c r="AG243" i="384"/>
  <c r="AE243" i="384"/>
  <c r="AD243" i="384"/>
  <c r="Q242" i="384"/>
  <c r="Q241" i="384"/>
  <c r="Q240" i="384"/>
  <c r="P240" i="384"/>
  <c r="Q239" i="384"/>
  <c r="Q238" i="384"/>
  <c r="Q237" i="384"/>
  <c r="P237" i="384"/>
  <c r="Q236" i="384"/>
  <c r="Q235" i="384"/>
  <c r="Q234" i="384"/>
  <c r="Q233" i="384"/>
  <c r="P233" i="384"/>
  <c r="N232" i="384"/>
  <c r="BD232" i="384" s="1"/>
  <c r="Q231" i="384"/>
  <c r="P231" i="384"/>
  <c r="Q230" i="384"/>
  <c r="Q229" i="384"/>
  <c r="Q228" i="384"/>
  <c r="Q227" i="384"/>
  <c r="P227" i="384"/>
  <c r="Q226" i="384"/>
  <c r="Q225" i="384"/>
  <c r="Q224" i="384"/>
  <c r="Q223" i="384"/>
  <c r="P223" i="384"/>
  <c r="Q222" i="384"/>
  <c r="Q221" i="384"/>
  <c r="Q220" i="384"/>
  <c r="AI219" i="384"/>
  <c r="AG219" i="384"/>
  <c r="AE219" i="384"/>
  <c r="AD219" i="384"/>
  <c r="Q218" i="384"/>
  <c r="Q217" i="384"/>
  <c r="Q216" i="384"/>
  <c r="P216" i="384"/>
  <c r="Q215" i="384"/>
  <c r="Q214" i="384"/>
  <c r="Q213" i="384"/>
  <c r="P213" i="384"/>
  <c r="Q212" i="384"/>
  <c r="Q211" i="384"/>
  <c r="Q210" i="384"/>
  <c r="Q209" i="384"/>
  <c r="P209" i="384"/>
  <c r="N208" i="384"/>
  <c r="BD208" i="384" s="1"/>
  <c r="Q207" i="384"/>
  <c r="P207" i="384"/>
  <c r="Q206" i="384"/>
  <c r="Q205" i="384"/>
  <c r="Q204" i="384"/>
  <c r="Q203" i="384"/>
  <c r="P203" i="384"/>
  <c r="Q202" i="384"/>
  <c r="Q201" i="384"/>
  <c r="Q200" i="384"/>
  <c r="Q199" i="384"/>
  <c r="P199" i="384"/>
  <c r="Q198" i="384"/>
  <c r="Q197" i="384"/>
  <c r="Q196" i="384"/>
  <c r="AI195" i="384"/>
  <c r="AG195" i="384"/>
  <c r="AE195" i="384"/>
  <c r="AD195" i="384"/>
  <c r="Q194" i="384"/>
  <c r="Q193" i="384"/>
  <c r="Q192" i="384"/>
  <c r="P192" i="384"/>
  <c r="Q191" i="384"/>
  <c r="Q190" i="384"/>
  <c r="Q189" i="384"/>
  <c r="P189" i="384"/>
  <c r="Q188" i="384"/>
  <c r="Q187" i="384"/>
  <c r="Q186" i="384"/>
  <c r="Q185" i="384"/>
  <c r="P185" i="384"/>
  <c r="N184" i="384"/>
  <c r="BD184" i="384" s="1"/>
  <c r="Q183" i="384"/>
  <c r="P183" i="384"/>
  <c r="Q182" i="384"/>
  <c r="Q181" i="384"/>
  <c r="Q180" i="384"/>
  <c r="Q179" i="384"/>
  <c r="P179" i="384"/>
  <c r="Q178" i="384"/>
  <c r="Q177" i="384"/>
  <c r="Q176" i="384"/>
  <c r="Q175" i="384"/>
  <c r="P175" i="384"/>
  <c r="Q174" i="384"/>
  <c r="Q173" i="384"/>
  <c r="Q172" i="384"/>
  <c r="AI171" i="384"/>
  <c r="AG171" i="384"/>
  <c r="AE171" i="384"/>
  <c r="AD171" i="384"/>
  <c r="Q170" i="384"/>
  <c r="Q169" i="384"/>
  <c r="Q168" i="384"/>
  <c r="P168" i="384"/>
  <c r="Q167" i="384"/>
  <c r="Q166" i="384"/>
  <c r="Q165" i="384"/>
  <c r="P165" i="384"/>
  <c r="Q164" i="384"/>
  <c r="Q163" i="384"/>
  <c r="Q162" i="384"/>
  <c r="Q161" i="384"/>
  <c r="P161" i="384"/>
  <c r="N160" i="384"/>
  <c r="BD160" i="384" s="1"/>
  <c r="Q159" i="384"/>
  <c r="P159" i="384"/>
  <c r="Q158" i="384"/>
  <c r="Q157" i="384"/>
  <c r="Q156" i="384"/>
  <c r="Q155" i="384"/>
  <c r="P155" i="384"/>
  <c r="Q154" i="384"/>
  <c r="Q153" i="384"/>
  <c r="Q152" i="384"/>
  <c r="Q151" i="384"/>
  <c r="P151" i="384"/>
  <c r="AI150" i="384"/>
  <c r="AG150" i="384"/>
  <c r="AE150" i="384"/>
  <c r="AD150" i="384"/>
  <c r="Q149" i="384"/>
  <c r="Q148" i="384"/>
  <c r="Q147" i="384"/>
  <c r="Q146" i="384"/>
  <c r="Q145" i="384"/>
  <c r="Q144" i="384"/>
  <c r="P144" i="384"/>
  <c r="Q143" i="384"/>
  <c r="Q142" i="384"/>
  <c r="Q141" i="384"/>
  <c r="P141" i="384"/>
  <c r="Q140" i="384"/>
  <c r="Q139" i="384"/>
  <c r="Q138" i="384"/>
  <c r="Q137" i="384"/>
  <c r="P137" i="384"/>
  <c r="N136" i="384"/>
  <c r="BD136" i="384" s="1"/>
  <c r="Q135" i="384"/>
  <c r="P135" i="384"/>
  <c r="Q134" i="384"/>
  <c r="Q133" i="384"/>
  <c r="Q132" i="384"/>
  <c r="Q131" i="384"/>
  <c r="P131" i="384"/>
  <c r="Q130" i="384"/>
  <c r="Q129" i="384"/>
  <c r="Q128" i="384"/>
  <c r="Q127" i="384"/>
  <c r="P127" i="384"/>
  <c r="AI126" i="384"/>
  <c r="AG126" i="384"/>
  <c r="AE126" i="384"/>
  <c r="AD126" i="384"/>
  <c r="Q125" i="384"/>
  <c r="Q124" i="384"/>
  <c r="Q123" i="384"/>
  <c r="Q122" i="384"/>
  <c r="Q121" i="384"/>
  <c r="Q120" i="384"/>
  <c r="P120" i="384"/>
  <c r="Q119" i="384"/>
  <c r="Q118" i="384"/>
  <c r="Q117" i="384"/>
  <c r="P117" i="384"/>
  <c r="Q116" i="384"/>
  <c r="Q115" i="384"/>
  <c r="Q114" i="384"/>
  <c r="Q113" i="384"/>
  <c r="P113" i="384"/>
  <c r="N112" i="384"/>
  <c r="BD112" i="384" s="1"/>
  <c r="Q111" i="384"/>
  <c r="P111" i="384"/>
  <c r="Q110" i="384"/>
  <c r="Q109" i="384"/>
  <c r="Q108" i="384"/>
  <c r="Q107" i="384"/>
  <c r="P107" i="384"/>
  <c r="Q106" i="384"/>
  <c r="Q105" i="384"/>
  <c r="Q104" i="384"/>
  <c r="Q103" i="384"/>
  <c r="P103" i="384"/>
  <c r="AI102" i="384"/>
  <c r="AG102" i="384"/>
  <c r="AE102" i="384"/>
  <c r="AD102" i="384"/>
  <c r="Q101" i="384"/>
  <c r="Q100" i="384"/>
  <c r="Q99" i="384"/>
  <c r="Q98" i="384"/>
  <c r="Q97" i="384"/>
  <c r="Q96" i="384"/>
  <c r="P96" i="384"/>
  <c r="Q95" i="384"/>
  <c r="Q94" i="384"/>
  <c r="Q93" i="384"/>
  <c r="P93" i="384"/>
  <c r="Q92" i="384"/>
  <c r="Q91" i="384"/>
  <c r="Q90" i="384"/>
  <c r="Q89" i="384"/>
  <c r="P89" i="384"/>
  <c r="N88" i="384"/>
  <c r="BD88" i="384" s="1"/>
  <c r="Q87" i="384"/>
  <c r="P87" i="384"/>
  <c r="Q86" i="384"/>
  <c r="Q85" i="384"/>
  <c r="Q84" i="384"/>
  <c r="Q83" i="384"/>
  <c r="P83" i="384"/>
  <c r="Q82" i="384"/>
  <c r="Q81" i="384"/>
  <c r="Q80" i="384"/>
  <c r="Q79" i="384"/>
  <c r="P79" i="384"/>
  <c r="Q78" i="384"/>
  <c r="Q77" i="384"/>
  <c r="Q76" i="384"/>
  <c r="AI75" i="384"/>
  <c r="AG75" i="384"/>
  <c r="AE75" i="384"/>
  <c r="AD75" i="384"/>
  <c r="Q74" i="384"/>
  <c r="Q73" i="384"/>
  <c r="Q72" i="384"/>
  <c r="P72" i="384"/>
  <c r="Q71" i="384"/>
  <c r="Q70" i="384"/>
  <c r="Q69" i="384"/>
  <c r="P69" i="384"/>
  <c r="Q68" i="384"/>
  <c r="Q67" i="384"/>
  <c r="Q66" i="384"/>
  <c r="Q65" i="384"/>
  <c r="P65" i="384"/>
  <c r="N64" i="384"/>
  <c r="BD64" i="384" s="1"/>
  <c r="Q63" i="384"/>
  <c r="P63" i="384"/>
  <c r="Q62" i="384"/>
  <c r="Q61" i="384"/>
  <c r="Q60" i="384"/>
  <c r="Q59" i="384"/>
  <c r="P59" i="384"/>
  <c r="Q58" i="384"/>
  <c r="Q57" i="384"/>
  <c r="Q56" i="384"/>
  <c r="Q55" i="384"/>
  <c r="P55" i="384"/>
  <c r="Q54" i="384"/>
  <c r="Q53" i="384"/>
  <c r="Q52" i="384"/>
  <c r="AI51" i="384"/>
  <c r="AG51" i="384"/>
  <c r="AE51" i="384"/>
  <c r="AD51" i="384"/>
  <c r="Q50" i="384"/>
  <c r="Q49" i="384"/>
  <c r="Q48" i="384"/>
  <c r="P48" i="384"/>
  <c r="Q47" i="384"/>
  <c r="Q46" i="384"/>
  <c r="Q45" i="384"/>
  <c r="P45" i="384"/>
  <c r="Q44" i="384"/>
  <c r="Q43" i="384"/>
  <c r="Q42" i="384"/>
  <c r="Q41" i="384"/>
  <c r="P41" i="384"/>
  <c r="N40" i="384"/>
  <c r="BD40" i="384" s="1"/>
  <c r="Q39" i="384"/>
  <c r="P39" i="384"/>
  <c r="Q38" i="384"/>
  <c r="Q37" i="384"/>
  <c r="Q36" i="384"/>
  <c r="Q35" i="384"/>
  <c r="P35" i="384"/>
  <c r="Q34" i="384"/>
  <c r="Q33" i="384"/>
  <c r="Q32" i="384"/>
  <c r="Q31" i="384"/>
  <c r="P31" i="384"/>
  <c r="AI30" i="384"/>
  <c r="AG30" i="384"/>
  <c r="AE30" i="384"/>
  <c r="AD30" i="384"/>
  <c r="Q29" i="384"/>
  <c r="Q28" i="384"/>
  <c r="Q27" i="384"/>
  <c r="Q26" i="384"/>
  <c r="Q25" i="384"/>
  <c r="Q24" i="384"/>
  <c r="Q23" i="384"/>
  <c r="Q22" i="384"/>
  <c r="Q21" i="384"/>
  <c r="Q20" i="384"/>
  <c r="Q19" i="384"/>
  <c r="Q18" i="384"/>
  <c r="Q17" i="384"/>
  <c r="N16" i="384"/>
  <c r="BD16" i="384" s="1"/>
  <c r="Q15" i="384"/>
  <c r="Q14" i="384"/>
  <c r="Q13" i="384"/>
  <c r="Q12" i="384"/>
  <c r="Q11" i="384"/>
  <c r="Q10" i="384"/>
  <c r="Q9" i="384"/>
  <c r="Q8" i="384"/>
  <c r="Q7" i="384"/>
  <c r="Q6" i="384"/>
  <c r="Q5" i="384"/>
  <c r="Q4" i="384"/>
  <c r="AI3" i="384"/>
  <c r="AG3" i="384"/>
  <c r="AE3" i="384"/>
  <c r="AD3" i="384"/>
  <c r="Q2" i="384"/>
  <c r="BD2" i="384"/>
  <c r="BD3" i="384"/>
  <c r="BD4" i="384"/>
  <c r="BD5" i="384"/>
  <c r="BD6" i="384"/>
  <c r="BD7" i="384"/>
  <c r="BD8" i="384"/>
  <c r="BD9" i="384"/>
  <c r="BD10" i="384"/>
  <c r="BD11" i="384"/>
  <c r="BD12" i="384"/>
  <c r="BD13" i="384"/>
  <c r="BD14" i="384"/>
  <c r="BD15" i="384"/>
  <c r="BD17" i="384"/>
  <c r="BD18" i="384"/>
  <c r="BD19" i="384"/>
  <c r="BD20" i="384"/>
  <c r="BD21" i="384"/>
  <c r="BD22" i="384"/>
  <c r="BD23" i="384"/>
  <c r="BD24" i="384"/>
  <c r="BD25" i="384"/>
  <c r="BD26" i="384"/>
  <c r="BD27" i="384"/>
  <c r="BD28" i="384"/>
  <c r="BD29" i="384"/>
  <c r="BD30" i="384"/>
  <c r="BD31" i="384"/>
  <c r="BD32" i="384"/>
  <c r="BD33" i="384"/>
  <c r="BD34" i="384"/>
  <c r="BD35" i="384"/>
  <c r="BD36" i="384"/>
  <c r="BD37" i="384"/>
  <c r="BD38" i="384"/>
  <c r="BD39" i="384"/>
  <c r="BD41" i="384"/>
  <c r="BD42" i="384"/>
  <c r="BD43" i="384"/>
  <c r="BD44" i="384"/>
  <c r="BD45" i="384"/>
  <c r="BD46" i="384"/>
  <c r="BD47" i="384"/>
  <c r="BD48" i="384"/>
  <c r="BD49" i="384"/>
  <c r="BD50" i="384"/>
  <c r="BD51" i="384"/>
  <c r="BD52" i="384"/>
  <c r="BD53" i="384"/>
  <c r="BD54" i="384"/>
  <c r="BD55" i="384"/>
  <c r="BD56" i="384"/>
  <c r="BD57" i="384"/>
  <c r="BD58" i="384"/>
  <c r="BD59" i="384"/>
  <c r="BD60" i="384"/>
  <c r="BD61" i="384"/>
  <c r="BD62" i="384"/>
  <c r="BD63" i="384"/>
  <c r="BD65" i="384"/>
  <c r="BD66" i="384"/>
  <c r="BD67" i="384"/>
  <c r="BD68" i="384"/>
  <c r="BD69" i="384"/>
  <c r="BD70" i="384"/>
  <c r="BD71" i="384"/>
  <c r="BD72" i="384"/>
  <c r="BD73" i="384"/>
  <c r="BD74" i="384"/>
  <c r="BD75" i="384"/>
  <c r="BD76" i="384"/>
  <c r="BD77" i="384"/>
  <c r="BD78" i="384"/>
  <c r="BD79" i="384"/>
  <c r="BD80" i="384"/>
  <c r="BD81" i="384"/>
  <c r="BD82" i="384"/>
  <c r="BD83" i="384"/>
  <c r="BD84" i="384"/>
  <c r="BD85" i="384"/>
  <c r="BD86" i="384"/>
  <c r="BD87" i="384"/>
  <c r="BD89" i="384"/>
  <c r="BD90" i="384"/>
  <c r="BD91" i="384"/>
  <c r="BD92" i="384"/>
  <c r="BD93" i="384"/>
  <c r="BD94" i="384"/>
  <c r="BD95" i="384"/>
  <c r="BD96" i="384"/>
  <c r="BD97" i="384"/>
  <c r="BD98" i="384"/>
  <c r="BD99" i="384"/>
  <c r="BD100" i="384"/>
  <c r="BD101" i="384"/>
  <c r="BD102" i="384"/>
  <c r="BD103" i="384"/>
  <c r="BD104" i="384"/>
  <c r="BD105" i="384"/>
  <c r="BD106" i="384"/>
  <c r="BD107" i="384"/>
  <c r="BD108" i="384"/>
  <c r="BD109" i="384"/>
  <c r="BD110" i="384"/>
  <c r="BD111" i="384"/>
  <c r="BD113" i="384"/>
  <c r="BD114" i="384"/>
  <c r="BD115" i="384"/>
  <c r="BD116" i="384"/>
  <c r="BD117" i="384"/>
  <c r="BD118" i="384"/>
  <c r="BD119" i="384"/>
  <c r="BD120" i="384"/>
  <c r="BD121" i="384"/>
  <c r="BD122" i="384"/>
  <c r="BD123" i="384"/>
  <c r="BD124" i="384"/>
  <c r="BD125" i="384"/>
  <c r="BD126" i="384"/>
  <c r="BD127" i="384"/>
  <c r="BD128" i="384"/>
  <c r="BD129" i="384"/>
  <c r="BD130" i="384"/>
  <c r="BD131" i="384"/>
  <c r="BD132" i="384"/>
  <c r="BD133" i="384"/>
  <c r="BD134" i="384"/>
  <c r="BD135" i="384"/>
  <c r="BD137" i="384"/>
  <c r="BD138" i="384"/>
  <c r="BD139" i="384"/>
  <c r="BD140" i="384"/>
  <c r="BD141" i="384"/>
  <c r="BD142" i="384"/>
  <c r="BD143" i="384"/>
  <c r="BD144" i="384"/>
  <c r="BD145" i="384"/>
  <c r="BD146" i="384"/>
  <c r="BD147" i="384"/>
  <c r="BD148" i="384"/>
  <c r="BD149" i="384"/>
  <c r="BD150" i="384"/>
  <c r="BD151" i="384"/>
  <c r="BD152" i="384"/>
  <c r="BD153" i="384"/>
  <c r="BD154" i="384"/>
  <c r="BD155" i="384"/>
  <c r="BD156" i="384"/>
  <c r="BD157" i="384"/>
  <c r="BD158" i="384"/>
  <c r="BD159" i="384"/>
  <c r="BD161" i="384"/>
  <c r="BD162" i="384"/>
  <c r="BD163" i="384"/>
  <c r="BD164" i="384"/>
  <c r="BD165" i="384"/>
  <c r="BD166" i="384"/>
  <c r="BD167" i="384"/>
  <c r="BD168" i="384"/>
  <c r="BD169" i="384"/>
  <c r="BD170" i="384"/>
  <c r="BD171" i="384"/>
  <c r="BD172" i="384"/>
  <c r="BD173" i="384"/>
  <c r="BD174" i="384"/>
  <c r="BD175" i="384"/>
  <c r="BD176" i="384"/>
  <c r="BD177" i="384"/>
  <c r="BD178" i="384"/>
  <c r="BD179" i="384"/>
  <c r="BD180" i="384"/>
  <c r="BD181" i="384"/>
  <c r="BD182" i="384"/>
  <c r="BD183" i="384"/>
  <c r="BD185" i="384"/>
  <c r="BD186" i="384"/>
  <c r="BD187" i="384"/>
  <c r="BD188" i="384"/>
  <c r="BD189" i="384"/>
  <c r="BD190" i="384"/>
  <c r="BD191" i="384"/>
  <c r="BD192" i="384"/>
  <c r="BD193" i="384"/>
  <c r="BD194" i="384"/>
  <c r="BD195" i="384"/>
  <c r="BD196" i="384"/>
  <c r="BD197" i="384"/>
  <c r="BD198" i="384"/>
  <c r="BD199" i="384"/>
  <c r="BD200" i="384"/>
  <c r="BD201" i="384"/>
  <c r="BD202" i="384"/>
  <c r="BD203" i="384"/>
  <c r="BD204" i="384"/>
  <c r="BD205" i="384"/>
  <c r="BD206" i="384"/>
  <c r="BD207" i="384"/>
  <c r="BD209" i="384"/>
  <c r="BD210" i="384"/>
  <c r="BD211" i="384"/>
  <c r="BD212" i="384"/>
  <c r="BD213" i="384"/>
  <c r="BD214" i="384"/>
  <c r="BD215" i="384"/>
  <c r="BD216" i="384"/>
  <c r="BD217" i="384"/>
  <c r="BD218" i="384"/>
  <c r="BD219" i="384"/>
  <c r="BD220" i="384"/>
  <c r="BD221" i="384"/>
  <c r="BD222" i="384"/>
  <c r="BD223" i="384"/>
  <c r="BD224" i="384"/>
  <c r="BD225" i="384"/>
  <c r="BD226" i="384"/>
  <c r="BD227" i="384"/>
  <c r="BD228" i="384"/>
  <c r="BD229" i="384"/>
  <c r="BD230" i="384"/>
  <c r="BD231" i="384"/>
  <c r="BD233" i="384"/>
  <c r="BD234" i="384"/>
  <c r="BD235" i="384"/>
  <c r="BD236" i="384"/>
  <c r="BD237" i="384"/>
  <c r="BD238" i="384"/>
  <c r="BD239" i="384"/>
  <c r="BD240" i="384"/>
  <c r="BD241" i="384"/>
  <c r="BD242" i="384"/>
  <c r="BD243" i="384"/>
  <c r="BD244" i="384"/>
  <c r="BD245" i="384"/>
  <c r="BD246" i="384"/>
  <c r="BD247" i="384"/>
  <c r="BD248" i="384"/>
  <c r="BD249" i="384"/>
  <c r="BD250" i="384"/>
  <c r="BD251" i="384"/>
  <c r="BD252" i="384"/>
  <c r="BD253" i="384"/>
  <c r="BD254" i="384"/>
  <c r="BD255" i="384"/>
  <c r="BD257" i="384"/>
  <c r="BD258" i="384"/>
  <c r="BD259" i="384"/>
  <c r="BD260" i="384"/>
  <c r="BD261" i="384"/>
  <c r="BD262" i="384"/>
  <c r="BD263" i="384"/>
  <c r="BD264" i="384"/>
  <c r="BD265" i="384"/>
  <c r="BD266" i="384"/>
  <c r="BD267" i="384"/>
  <c r="BD268" i="384"/>
  <c r="BD269" i="384"/>
  <c r="BD270" i="384"/>
  <c r="BD271" i="384"/>
  <c r="BD272" i="384"/>
  <c r="BD273" i="384"/>
  <c r="BD274" i="384"/>
  <c r="BD275" i="384"/>
  <c r="BD276" i="384"/>
  <c r="BD277" i="384"/>
  <c r="BD278" i="384"/>
  <c r="BD279" i="384"/>
  <c r="BD281" i="384"/>
  <c r="BD282" i="384"/>
  <c r="BD283" i="384"/>
  <c r="BD284" i="384"/>
  <c r="BD285" i="384"/>
  <c r="BD286" i="384"/>
  <c r="BD287" i="384"/>
  <c r="BD288" i="384"/>
  <c r="BD289" i="384"/>
  <c r="BD290" i="384"/>
  <c r="BD291" i="384"/>
  <c r="BD292" i="384"/>
  <c r="BD293" i="384"/>
  <c r="BD294" i="384"/>
  <c r="BD295" i="384"/>
  <c r="BD296" i="384"/>
  <c r="BD297" i="384"/>
  <c r="BD298" i="384"/>
  <c r="BD299" i="384"/>
  <c r="BD300" i="384"/>
  <c r="BD301" i="384"/>
  <c r="BD302" i="384"/>
  <c r="BD303" i="384"/>
  <c r="BD305" i="384"/>
  <c r="BD306" i="384"/>
  <c r="BD307" i="384"/>
  <c r="BD308" i="384"/>
  <c r="BD309" i="384"/>
  <c r="BD310" i="384"/>
  <c r="BD311" i="384"/>
  <c r="BD312" i="384"/>
  <c r="BD313" i="384"/>
  <c r="BD314" i="384"/>
  <c r="BD315" i="384"/>
  <c r="BD316" i="384"/>
  <c r="BD317" i="384"/>
  <c r="BD318" i="384"/>
  <c r="BD319" i="384"/>
  <c r="BD320" i="384"/>
  <c r="BD321" i="384"/>
  <c r="BD322" i="384"/>
  <c r="BD323" i="384"/>
  <c r="BD324" i="384"/>
  <c r="BD326" i="384"/>
  <c r="BD327" i="384"/>
  <c r="BD328" i="384"/>
  <c r="BD329" i="384"/>
  <c r="BD330" i="384"/>
  <c r="BD331" i="384"/>
  <c r="BD332" i="384"/>
  <c r="BD333" i="384"/>
  <c r="BD334" i="384"/>
  <c r="BD335" i="384"/>
  <c r="BD336" i="384"/>
  <c r="BD337" i="384"/>
  <c r="BD338" i="384"/>
  <c r="BD339" i="384"/>
  <c r="BD340" i="384"/>
  <c r="BD341" i="384"/>
  <c r="BD342" i="384"/>
  <c r="BD343" i="384"/>
  <c r="BD345" i="384"/>
  <c r="BD346" i="384"/>
  <c r="BD347" i="384"/>
  <c r="BD348" i="384"/>
  <c r="BD349" i="384"/>
  <c r="BD350" i="384"/>
  <c r="BD351" i="384"/>
  <c r="BD352" i="384"/>
  <c r="BD353" i="384"/>
  <c r="BD354" i="384"/>
  <c r="BD355" i="384"/>
  <c r="BD356" i="384"/>
  <c r="BD357" i="384"/>
  <c r="BD358" i="384"/>
  <c r="BD359" i="384"/>
  <c r="BD360" i="384"/>
  <c r="BD361" i="384"/>
  <c r="BD362" i="384"/>
  <c r="BD363" i="384"/>
  <c r="BD364" i="384"/>
  <c r="BD365" i="384"/>
  <c r="BD366" i="384"/>
  <c r="BD367" i="384"/>
  <c r="BD369" i="384"/>
  <c r="BD370" i="384"/>
  <c r="BD371" i="384"/>
  <c r="BD372" i="384"/>
  <c r="BD373" i="384"/>
  <c r="BD374" i="384"/>
  <c r="BD375" i="384"/>
  <c r="BD376" i="384"/>
  <c r="BD377" i="384"/>
  <c r="BD378" i="384"/>
  <c r="BD379" i="384"/>
  <c r="BD380" i="384"/>
  <c r="BD381" i="384"/>
  <c r="BD382" i="384"/>
  <c r="BD383" i="384"/>
  <c r="BD384" i="384"/>
  <c r="BD385" i="384"/>
  <c r="BD386" i="384"/>
  <c r="BD387" i="384"/>
  <c r="BD388" i="384"/>
  <c r="BD390" i="384"/>
  <c r="BD391" i="384"/>
  <c r="BD392" i="384"/>
  <c r="BD393" i="384"/>
  <c r="BD394" i="384"/>
  <c r="BD395" i="384"/>
  <c r="BD396" i="384"/>
  <c r="BD397" i="384"/>
  <c r="BD398" i="384"/>
  <c r="BD399" i="384"/>
  <c r="BD400" i="384"/>
  <c r="BD401" i="384"/>
  <c r="BD402" i="384"/>
  <c r="BD403" i="384"/>
  <c r="BD404" i="384"/>
  <c r="BD406" i="384"/>
  <c r="BD407" i="384"/>
  <c r="BD408" i="384"/>
  <c r="BD409" i="384"/>
  <c r="BD410" i="384"/>
  <c r="BD411" i="384"/>
  <c r="BD412" i="384"/>
  <c r="BD413" i="384"/>
  <c r="BD414" i="384"/>
  <c r="BD415" i="384"/>
  <c r="BD416" i="384"/>
  <c r="BD417" i="384"/>
  <c r="BD418" i="384"/>
  <c r="BD419" i="384"/>
  <c r="BD420" i="384"/>
  <c r="BD422" i="384"/>
  <c r="BD423" i="384"/>
  <c r="BD424" i="384"/>
  <c r="BD425" i="384"/>
  <c r="BD426" i="384"/>
  <c r="BD427" i="384"/>
  <c r="BD428" i="384"/>
  <c r="BD429" i="384"/>
  <c r="BD430" i="384"/>
  <c r="BD431" i="384"/>
  <c r="BD432" i="384"/>
  <c r="BD433" i="384"/>
  <c r="BD434" i="384"/>
  <c r="BD435" i="384"/>
  <c r="BD436" i="384"/>
  <c r="BD437" i="384"/>
  <c r="BD438" i="384"/>
  <c r="BD439" i="384"/>
  <c r="BD441" i="384"/>
  <c r="BD442" i="384"/>
  <c r="BD443" i="384"/>
  <c r="BD444" i="384"/>
  <c r="BD445" i="384"/>
  <c r="BD446" i="384"/>
  <c r="BD447" i="384"/>
  <c r="BD448" i="384"/>
  <c r="BD449" i="384"/>
  <c r="BD450" i="384"/>
  <c r="BD451" i="384"/>
  <c r="BD452" i="384"/>
  <c r="BD453" i="384"/>
  <c r="BD454" i="384"/>
  <c r="BD455" i="384"/>
  <c r="BD456" i="384"/>
  <c r="BD457" i="384"/>
  <c r="BD458" i="384"/>
  <c r="BD459" i="384"/>
  <c r="BD460" i="384"/>
  <c r="BD461" i="384"/>
  <c r="BD462" i="384"/>
  <c r="BD463" i="384"/>
  <c r="BD465" i="384"/>
  <c r="BD466" i="384"/>
  <c r="BD467" i="384"/>
  <c r="BD468" i="384"/>
  <c r="BD469" i="384"/>
  <c r="BD470" i="384"/>
  <c r="BD471" i="384"/>
  <c r="BD472" i="384"/>
  <c r="BD474" i="384"/>
  <c r="BD475" i="384"/>
  <c r="BD476" i="384"/>
  <c r="BD477" i="384"/>
  <c r="BD478" i="384"/>
  <c r="BD479" i="384"/>
  <c r="BD480" i="384"/>
  <c r="BD481" i="384"/>
  <c r="BD482" i="384"/>
  <c r="BD483" i="384"/>
  <c r="BD484" i="384"/>
  <c r="BD485" i="384"/>
  <c r="BD486" i="384"/>
  <c r="BD487" i="384"/>
  <c r="BD488" i="384"/>
  <c r="BD489" i="384"/>
  <c r="BD491" i="384"/>
  <c r="BD492" i="384"/>
  <c r="BD493" i="384"/>
  <c r="BD494" i="384"/>
  <c r="BD495" i="384"/>
  <c r="BD496" i="384"/>
  <c r="BD497" i="384"/>
  <c r="BD498" i="384"/>
  <c r="BD499" i="384"/>
  <c r="BD500" i="384"/>
  <c r="BD501" i="384"/>
  <c r="BD502" i="384"/>
  <c r="BD503" i="384"/>
  <c r="BD504" i="384"/>
  <c r="BD505" i="384"/>
  <c r="BD506" i="384"/>
  <c r="BD507" i="384"/>
  <c r="BD508" i="384"/>
  <c r="BD509" i="384"/>
  <c r="BD510" i="384"/>
  <c r="BD512" i="384"/>
  <c r="BD513" i="384"/>
  <c r="BD514" i="384"/>
  <c r="BD515" i="384"/>
  <c r="BD516" i="384"/>
  <c r="BD517" i="384"/>
  <c r="BD518" i="384"/>
  <c r="BD519" i="384"/>
  <c r="BD520" i="384"/>
  <c r="BD521" i="384"/>
  <c r="BD522" i="384"/>
  <c r="BD523" i="384"/>
  <c r="BD524" i="384"/>
  <c r="BD525" i="384"/>
  <c r="BD526" i="384"/>
  <c r="BD528" i="384"/>
  <c r="BD529" i="384"/>
  <c r="BD530" i="384"/>
  <c r="BD531" i="384"/>
  <c r="BD532" i="384"/>
  <c r="BD533" i="384"/>
  <c r="BD534" i="384"/>
  <c r="BD535" i="384"/>
  <c r="BD536" i="384"/>
  <c r="BD537" i="384"/>
  <c r="BD538" i="384"/>
  <c r="BD539" i="384"/>
  <c r="BD540" i="384"/>
  <c r="BD541" i="384"/>
  <c r="BD542" i="384"/>
  <c r="BD543" i="384"/>
  <c r="BD544" i="384"/>
  <c r="BD545" i="384"/>
  <c r="BD547" i="384"/>
  <c r="BD548" i="384"/>
  <c r="BD549" i="384"/>
  <c r="BD550" i="384"/>
  <c r="BD551" i="384"/>
  <c r="BD552" i="384"/>
  <c r="BD553" i="384"/>
  <c r="BD554" i="384"/>
  <c r="BD556" i="384"/>
  <c r="BD557" i="384"/>
  <c r="BD558" i="384"/>
  <c r="BD559" i="384"/>
  <c r="BD560" i="384"/>
  <c r="BD561" i="384"/>
  <c r="BD562" i="384"/>
  <c r="BD563" i="384"/>
  <c r="BD564" i="384"/>
  <c r="BD565" i="384"/>
  <c r="BD566" i="384"/>
  <c r="BD567" i="384"/>
  <c r="BD568" i="384"/>
  <c r="BD569" i="384"/>
  <c r="BD570" i="384"/>
  <c r="BD571" i="384"/>
  <c r="BD573" i="384"/>
  <c r="BD574" i="384"/>
  <c r="BD575" i="384"/>
  <c r="BD576" i="384"/>
  <c r="BD577" i="384"/>
  <c r="BD578" i="384"/>
  <c r="BD579" i="384"/>
  <c r="BD580" i="384"/>
  <c r="BD582" i="384"/>
  <c r="BD583" i="384"/>
  <c r="BD584" i="384"/>
  <c r="BD585" i="384"/>
  <c r="BD586" i="384"/>
  <c r="BD587" i="384"/>
  <c r="BD588" i="384"/>
  <c r="BD589" i="384"/>
  <c r="BD590" i="384"/>
  <c r="BD591" i="384"/>
  <c r="BD592" i="384"/>
  <c r="BD593" i="384"/>
  <c r="BD594" i="384"/>
  <c r="BD595" i="384"/>
  <c r="BD596" i="384"/>
  <c r="BD597" i="384"/>
  <c r="BD599" i="384"/>
  <c r="BD600" i="384"/>
  <c r="BD601" i="384"/>
  <c r="BD602" i="384"/>
  <c r="BD603" i="384"/>
  <c r="BD604" i="384"/>
  <c r="BD605" i="384"/>
  <c r="BD606" i="384"/>
  <c r="BD607" i="384"/>
  <c r="BD608" i="384"/>
  <c r="BD609" i="384"/>
  <c r="BD610" i="384"/>
  <c r="BD611" i="384"/>
  <c r="BD612" i="384"/>
  <c r="BD613" i="384"/>
  <c r="BD614" i="384"/>
  <c r="BD615" i="384"/>
  <c r="BD616" i="384"/>
  <c r="BD617" i="384"/>
  <c r="BD618" i="384"/>
  <c r="BD620" i="384"/>
  <c r="BD621" i="384"/>
  <c r="BD622" i="384"/>
  <c r="BD623" i="384"/>
  <c r="BD624" i="384"/>
  <c r="BD625" i="384"/>
  <c r="BD626" i="384"/>
  <c r="BD627" i="384"/>
  <c r="BD628" i="384"/>
  <c r="BD629" i="384"/>
  <c r="BD630" i="384"/>
  <c r="BD631" i="384"/>
  <c r="BD632" i="384"/>
  <c r="BD633" i="384"/>
  <c r="BD634" i="384"/>
  <c r="BD635" i="384"/>
  <c r="BD636" i="384"/>
  <c r="BD637" i="384"/>
  <c r="BD638" i="384"/>
  <c r="BD639" i="384"/>
  <c r="BD640" i="384"/>
  <c r="BD641" i="384"/>
  <c r="BD642" i="384"/>
  <c r="BD643" i="384"/>
  <c r="BD644" i="384"/>
  <c r="BD645" i="384"/>
  <c r="BD646" i="384"/>
  <c r="BD647" i="384"/>
  <c r="BD648" i="384"/>
  <c r="BD649" i="384"/>
  <c r="BD650" i="384"/>
  <c r="BD651" i="384"/>
  <c r="BD652" i="384"/>
  <c r="BD653" i="384"/>
  <c r="BD654" i="384"/>
  <c r="BD655" i="384"/>
  <c r="BD656" i="384"/>
  <c r="BD657" i="384"/>
  <c r="BD658" i="384"/>
  <c r="BD659" i="384"/>
  <c r="BD660" i="384"/>
  <c r="BD661" i="384"/>
  <c r="BD663" i="384"/>
  <c r="BD664" i="384"/>
  <c r="BD665" i="384"/>
  <c r="BD666" i="384"/>
  <c r="BD667" i="384"/>
  <c r="BD668" i="384"/>
  <c r="BD669" i="384"/>
  <c r="BD670" i="384"/>
  <c r="BD671" i="384"/>
  <c r="BD672" i="384"/>
  <c r="BD673" i="384"/>
  <c r="BD674" i="384"/>
  <c r="BD675" i="384"/>
  <c r="BD676" i="384"/>
  <c r="BD677" i="384"/>
  <c r="BD678" i="384"/>
  <c r="BD679" i="384"/>
  <c r="BD680" i="384"/>
  <c r="BD681" i="384"/>
  <c r="BD682" i="384"/>
  <c r="BD683" i="384"/>
  <c r="BD684" i="384"/>
  <c r="BD685" i="384"/>
  <c r="BD687" i="384"/>
  <c r="BD688" i="384"/>
  <c r="BD689" i="384"/>
  <c r="BD690" i="384"/>
  <c r="BD691" i="384"/>
  <c r="BD692" i="384"/>
  <c r="BD693" i="384"/>
  <c r="BD694" i="384"/>
  <c r="BD695" i="384"/>
  <c r="BD697" i="384"/>
  <c r="BD698" i="384"/>
  <c r="BD699" i="384"/>
  <c r="BD700" i="384"/>
  <c r="BD701" i="384"/>
  <c r="BD702" i="384"/>
  <c r="BD703" i="384"/>
  <c r="BD704" i="384"/>
  <c r="BD705" i="384"/>
  <c r="BD706" i="384"/>
  <c r="BD707" i="384"/>
  <c r="BD708" i="384"/>
  <c r="BD709" i="384"/>
  <c r="BD710" i="384"/>
  <c r="BD712" i="384"/>
  <c r="BD713" i="384"/>
  <c r="BD714" i="384"/>
  <c r="BD715" i="384"/>
  <c r="BD716" i="384"/>
  <c r="BD717" i="384"/>
  <c r="BD718" i="384"/>
  <c r="BD719" i="384"/>
  <c r="BD720" i="384"/>
  <c r="BD721" i="384"/>
  <c r="BD722" i="384"/>
  <c r="BD723" i="384"/>
  <c r="BD724" i="384"/>
  <c r="BD725" i="384"/>
  <c r="BD726" i="384"/>
  <c r="BD727" i="384"/>
  <c r="BD728" i="384"/>
  <c r="BD729" i="384"/>
  <c r="BD730" i="384"/>
  <c r="BD731" i="384"/>
  <c r="BD733" i="384"/>
  <c r="BD734" i="384"/>
  <c r="BD735" i="384"/>
  <c r="BD736" i="384"/>
  <c r="BD737" i="384"/>
  <c r="BD738" i="384"/>
  <c r="BD739" i="384"/>
  <c r="BD740" i="384"/>
  <c r="BD741" i="384"/>
  <c r="BD742" i="384"/>
  <c r="BD743" i="384"/>
  <c r="BD744" i="384"/>
  <c r="BD745" i="384"/>
  <c r="BD746" i="384"/>
  <c r="BD747" i="384"/>
  <c r="BD748" i="384"/>
  <c r="BD749" i="384"/>
  <c r="BD750" i="384"/>
  <c r="BD752" i="384"/>
  <c r="BD753" i="384"/>
  <c r="BD754" i="384"/>
  <c r="BD755" i="384"/>
  <c r="BD756" i="384"/>
  <c r="BD757" i="384"/>
  <c r="BD758" i="384"/>
  <c r="BD759" i="384"/>
  <c r="BD760" i="384"/>
  <c r="BD761" i="384"/>
  <c r="BD762" i="384"/>
  <c r="BD763" i="384"/>
  <c r="BD764" i="384"/>
  <c r="BD765" i="384"/>
  <c r="BD766" i="384"/>
  <c r="BD767" i="384"/>
  <c r="BD768" i="384"/>
  <c r="BD769" i="384"/>
  <c r="BD770" i="384"/>
  <c r="BD771" i="384"/>
  <c r="BD772" i="384"/>
  <c r="BD773" i="384"/>
  <c r="BD774" i="384"/>
  <c r="BD776" i="384"/>
  <c r="BD777" i="384"/>
  <c r="BD778" i="384"/>
  <c r="BD779" i="384"/>
  <c r="BD780" i="384"/>
  <c r="BD781" i="384"/>
  <c r="BD782" i="384"/>
  <c r="BD783" i="384"/>
  <c r="BD784" i="384"/>
  <c r="BD785" i="384"/>
  <c r="BD786" i="384"/>
  <c r="BD787" i="384"/>
  <c r="BD788" i="384"/>
  <c r="BD789" i="384"/>
  <c r="BD790" i="384"/>
  <c r="BD791" i="384"/>
  <c r="BD792" i="384"/>
  <c r="BD793" i="384"/>
  <c r="BD794" i="384"/>
  <c r="BD795" i="384"/>
  <c r="BD797" i="384"/>
  <c r="BD798" i="384"/>
  <c r="BD799" i="384"/>
  <c r="BD800" i="384"/>
  <c r="BD801" i="384"/>
  <c r="BD802" i="384"/>
  <c r="BD803" i="384"/>
  <c r="BD804" i="384"/>
  <c r="BD805" i="384"/>
  <c r="BD806" i="384"/>
  <c r="BD807" i="384"/>
  <c r="BD808" i="384"/>
  <c r="BD809" i="384"/>
  <c r="BD810" i="384"/>
  <c r="BD811" i="384"/>
  <c r="BD812" i="384"/>
  <c r="BD813" i="384"/>
  <c r="BD814" i="384"/>
  <c r="BD816" i="384"/>
  <c r="BD817" i="384"/>
  <c r="BD818" i="384"/>
  <c r="BD819" i="384"/>
  <c r="BD820" i="384"/>
  <c r="BD821" i="384"/>
  <c r="BD822" i="384"/>
  <c r="BD823" i="384"/>
  <c r="BD824" i="384"/>
  <c r="BD825" i="384"/>
  <c r="BD826" i="384"/>
  <c r="BD827" i="384"/>
  <c r="BD828" i="384"/>
  <c r="BD829" i="384"/>
  <c r="BD830" i="384"/>
  <c r="BD831" i="384"/>
  <c r="BD832" i="384"/>
  <c r="BD833" i="384"/>
  <c r="BD834" i="384"/>
  <c r="BD835" i="384"/>
  <c r="BD837" i="384"/>
  <c r="BD838" i="384"/>
  <c r="BD839" i="384"/>
  <c r="BD840" i="384"/>
  <c r="BD841" i="384"/>
  <c r="BD842" i="384"/>
  <c r="BD843" i="384"/>
  <c r="BD844" i="384"/>
  <c r="BD845" i="384"/>
  <c r="BD846" i="384"/>
  <c r="BD847" i="384"/>
  <c r="BD848" i="384"/>
  <c r="BD849" i="384"/>
  <c r="BD850" i="384"/>
  <c r="BD851" i="384"/>
  <c r="BD852" i="384"/>
  <c r="BD853" i="384"/>
  <c r="BD854" i="384"/>
  <c r="BD855" i="384"/>
  <c r="BD856" i="384"/>
  <c r="BD857" i="384"/>
  <c r="BD858" i="384"/>
  <c r="BD859" i="384"/>
  <c r="BD860" i="384"/>
  <c r="BD861" i="384"/>
  <c r="BD862" i="384"/>
  <c r="BD863" i="384"/>
  <c r="BD864" i="384"/>
  <c r="BD865" i="384"/>
  <c r="BD866" i="384"/>
  <c r="BD867" i="384"/>
  <c r="BD868" i="384"/>
  <c r="BD869" i="384"/>
  <c r="BD870" i="384"/>
  <c r="BD871" i="384"/>
  <c r="BD872" i="384"/>
  <c r="BD873" i="384"/>
  <c r="BD874" i="384"/>
  <c r="BD875" i="384"/>
  <c r="BD876" i="384"/>
  <c r="BD877" i="384"/>
  <c r="BD878" i="384"/>
  <c r="BD879" i="384"/>
  <c r="BD880" i="384"/>
  <c r="BD881" i="384"/>
  <c r="BD882" i="384"/>
  <c r="BD883" i="384"/>
  <c r="BD884" i="384"/>
  <c r="BD885" i="384"/>
  <c r="BD886" i="384"/>
  <c r="BD887" i="384"/>
  <c r="BD888" i="384"/>
  <c r="BD889" i="384"/>
  <c r="BD890" i="384"/>
  <c r="BD891" i="384"/>
  <c r="BD892" i="384"/>
  <c r="BD893" i="384"/>
  <c r="BD894" i="384"/>
  <c r="BD895" i="384"/>
  <c r="BD896" i="384"/>
  <c r="BD897" i="384"/>
  <c r="BD898" i="384"/>
  <c r="BD899" i="384"/>
  <c r="BD900" i="384"/>
  <c r="BD901" i="384"/>
  <c r="BD902" i="384"/>
  <c r="BD903" i="384"/>
  <c r="BD904" i="384"/>
  <c r="BD905" i="384"/>
  <c r="BD906" i="384"/>
  <c r="BD907" i="384"/>
  <c r="BD908" i="384"/>
  <c r="BD909" i="384"/>
  <c r="BD910" i="384"/>
  <c r="BD911" i="384"/>
  <c r="BD912" i="384"/>
  <c r="BD913" i="384"/>
  <c r="BD914" i="384"/>
  <c r="BD915" i="384"/>
  <c r="BD916" i="384"/>
  <c r="BD917" i="384"/>
  <c r="BD918" i="384"/>
  <c r="BD919" i="384"/>
  <c r="BD920" i="384"/>
  <c r="BD921" i="384"/>
  <c r="BD922" i="384"/>
  <c r="BD923" i="384"/>
  <c r="BD924" i="384"/>
  <c r="BD925" i="384"/>
  <c r="BD926" i="384"/>
  <c r="BD927" i="384"/>
  <c r="BD928" i="384"/>
  <c r="BD929" i="384"/>
  <c r="BD930" i="384"/>
  <c r="BD931" i="384"/>
  <c r="BD932" i="384"/>
  <c r="BD933" i="384"/>
  <c r="BD934" i="384"/>
  <c r="BD935" i="384"/>
  <c r="BD936" i="384"/>
  <c r="BD937" i="384"/>
  <c r="BD938" i="384"/>
  <c r="BD939" i="384"/>
  <c r="BD940" i="384"/>
  <c r="BD941" i="384"/>
  <c r="BD942" i="384"/>
  <c r="BD943" i="384"/>
  <c r="BD944" i="384"/>
  <c r="BD945" i="384"/>
  <c r="BD946" i="384"/>
  <c r="BD947" i="384"/>
  <c r="BD948" i="384"/>
  <c r="BD949" i="384"/>
  <c r="BD950" i="384"/>
  <c r="BD951" i="384"/>
  <c r="BD952" i="384"/>
  <c r="BD953" i="384"/>
  <c r="BD954" i="384"/>
  <c r="BD955" i="384"/>
  <c r="BD956" i="384"/>
  <c r="BD957" i="384"/>
  <c r="BD958" i="384"/>
  <c r="BD959" i="384"/>
  <c r="BD960" i="384"/>
  <c r="BD961" i="384"/>
  <c r="BD962" i="384"/>
  <c r="BD963" i="384"/>
  <c r="BD964" i="384"/>
  <c r="BD965" i="384"/>
  <c r="BD966" i="384"/>
  <c r="BD967" i="384"/>
  <c r="BD968" i="384"/>
  <c r="BD969" i="384"/>
  <c r="BD970" i="384"/>
  <c r="BD971" i="384"/>
  <c r="BD972" i="384"/>
  <c r="BD973" i="384"/>
  <c r="BD974" i="384"/>
  <c r="BD975" i="384"/>
  <c r="BD976" i="384"/>
  <c r="BD977" i="384"/>
  <c r="BD978" i="384"/>
  <c r="BD979" i="384"/>
  <c r="BD980" i="384"/>
  <c r="BD981" i="384"/>
  <c r="BD982" i="384"/>
  <c r="BD983" i="384"/>
  <c r="BD984" i="384"/>
  <c r="BD985" i="384"/>
  <c r="BD986" i="384"/>
  <c r="BD987" i="384"/>
  <c r="BD988" i="384"/>
  <c r="BD989" i="384"/>
  <c r="BD990" i="384"/>
  <c r="BD991" i="384"/>
  <c r="BD992" i="384"/>
  <c r="BD993" i="384"/>
  <c r="BD994" i="384"/>
  <c r="BD995" i="384"/>
  <c r="BD996" i="384"/>
  <c r="BD997" i="384"/>
  <c r="BD998" i="384"/>
  <c r="BD999" i="384"/>
  <c r="BD1000" i="384"/>
  <c r="BD1001" i="384"/>
  <c r="BD1002" i="384"/>
  <c r="BD1003" i="384"/>
  <c r="BD1004" i="384"/>
  <c r="BD1005" i="384"/>
  <c r="BD1006" i="384"/>
  <c r="BD1007" i="384"/>
  <c r="BD1008" i="384"/>
  <c r="BD1009" i="384"/>
  <c r="BD1010" i="384"/>
  <c r="BD1011" i="384"/>
  <c r="BD1012" i="384"/>
  <c r="BD1013" i="384"/>
  <c r="BD1014" i="384"/>
  <c r="BD1015" i="384"/>
  <c r="BB395" i="384"/>
  <c r="BB480" i="384"/>
  <c r="BB738" i="384"/>
  <c r="BB896" i="384"/>
  <c r="BB965" i="384"/>
  <c r="AK291" i="384"/>
  <c r="BB291" i="384" s="1"/>
  <c r="AK315" i="384"/>
  <c r="BB315" i="384" s="1"/>
  <c r="AK331" i="384"/>
  <c r="BB331" i="384" s="1"/>
  <c r="AK381" i="384"/>
  <c r="BB381" i="384" s="1"/>
  <c r="AK395" i="384"/>
  <c r="AK413" i="384"/>
  <c r="BB413" i="384" s="1"/>
  <c r="AK454" i="384"/>
  <c r="BB454" i="384" s="1"/>
  <c r="AK480" i="384"/>
  <c r="AK517" i="384"/>
  <c r="BB517" i="384" s="1"/>
  <c r="AK533" i="384"/>
  <c r="BB533" i="384" s="1"/>
  <c r="AK559" i="384"/>
  <c r="BB559" i="384" s="1"/>
  <c r="AK609" i="384"/>
  <c r="BB609" i="384" s="1"/>
  <c r="AK649" i="384"/>
  <c r="BB649" i="384" s="1"/>
  <c r="AK698" i="384"/>
  <c r="BB698" i="384" s="1"/>
  <c r="P696" i="384" s="1"/>
  <c r="H696" i="384" s="1"/>
  <c r="AB696" i="384" s="1"/>
  <c r="AK738" i="384"/>
  <c r="AK802" i="384"/>
  <c r="BB802" i="384" s="1"/>
  <c r="AK826" i="384"/>
  <c r="BB826" i="384" s="1"/>
  <c r="AK844" i="384"/>
  <c r="BB844" i="384" s="1"/>
  <c r="AK896" i="384"/>
  <c r="AK903" i="384"/>
  <c r="BB903" i="384" s="1"/>
  <c r="AK912" i="384"/>
  <c r="BB912" i="384" s="1"/>
  <c r="AK931" i="384"/>
  <c r="BB931" i="384" s="1"/>
  <c r="AK965" i="384"/>
  <c r="AJ30" i="384"/>
  <c r="AK30" i="384" s="1"/>
  <c r="BB30" i="384" s="1"/>
  <c r="AJ51" i="384"/>
  <c r="AK51" i="384" s="1"/>
  <c r="BB51" i="384" s="1"/>
  <c r="AJ75" i="384"/>
  <c r="AK75" i="384" s="1"/>
  <c r="BB75" i="384" s="1"/>
  <c r="AJ102" i="384"/>
  <c r="AK102" i="384" s="1"/>
  <c r="BB102" i="384" s="1"/>
  <c r="AJ126" i="384"/>
  <c r="AK126" i="384" s="1"/>
  <c r="BB126" i="384" s="1"/>
  <c r="AJ150" i="384"/>
  <c r="AK150" i="384" s="1"/>
  <c r="BB150" i="384" s="1"/>
  <c r="AJ171" i="384"/>
  <c r="AK171" i="384" s="1"/>
  <c r="BB171" i="384" s="1"/>
  <c r="AJ195" i="384"/>
  <c r="AK195" i="384" s="1"/>
  <c r="BB195" i="384" s="1"/>
  <c r="AJ219" i="384"/>
  <c r="AK219" i="384" s="1"/>
  <c r="BB219" i="384" s="1"/>
  <c r="AJ243" i="384"/>
  <c r="AK243" i="384" s="1"/>
  <c r="BB243" i="384" s="1"/>
  <c r="AJ267" i="384"/>
  <c r="AK267" i="384" s="1"/>
  <c r="BB267" i="384" s="1"/>
  <c r="AJ291" i="384"/>
  <c r="AJ315" i="384"/>
  <c r="AJ331" i="384"/>
  <c r="AJ355" i="384"/>
  <c r="AK355" i="384" s="1"/>
  <c r="BB355" i="384" s="1"/>
  <c r="AJ381" i="384"/>
  <c r="AJ395" i="384"/>
  <c r="AJ413" i="384"/>
  <c r="AJ427" i="384"/>
  <c r="AK427" i="384" s="1"/>
  <c r="BB427" i="384" s="1"/>
  <c r="AJ454" i="384"/>
  <c r="AJ480" i="384"/>
  <c r="AJ503" i="384"/>
  <c r="AK503" i="384" s="1"/>
  <c r="BB503" i="384" s="1"/>
  <c r="AJ517" i="384"/>
  <c r="AJ533" i="384"/>
  <c r="AJ559" i="384"/>
  <c r="AJ588" i="384"/>
  <c r="AK588" i="384" s="1"/>
  <c r="BB588" i="384" s="1"/>
  <c r="AJ609" i="384"/>
  <c r="AJ628" i="384"/>
  <c r="AK628" i="384" s="1"/>
  <c r="BB628" i="384" s="1"/>
  <c r="AJ649" i="384"/>
  <c r="AJ676" i="384"/>
  <c r="AK676" i="384" s="1"/>
  <c r="BB676" i="384" s="1"/>
  <c r="AJ698" i="384"/>
  <c r="AJ722" i="384"/>
  <c r="AK722" i="384" s="1"/>
  <c r="BB722" i="384" s="1"/>
  <c r="AJ738" i="384"/>
  <c r="AJ762" i="384"/>
  <c r="AK762" i="384" s="1"/>
  <c r="BB762" i="384" s="1"/>
  <c r="AJ786" i="384"/>
  <c r="AK786" i="384" s="1"/>
  <c r="BB786" i="384" s="1"/>
  <c r="AJ802" i="384"/>
  <c r="AJ826" i="384"/>
  <c r="AJ844" i="384"/>
  <c r="AJ857" i="384"/>
  <c r="AK857" i="384" s="1"/>
  <c r="BB857" i="384" s="1"/>
  <c r="AJ870" i="384"/>
  <c r="AK870" i="384" s="1"/>
  <c r="BB870" i="384" s="1"/>
  <c r="AJ882" i="384"/>
  <c r="AK882" i="384" s="1"/>
  <c r="BB882" i="384" s="1"/>
  <c r="AJ889" i="384"/>
  <c r="AK889" i="384" s="1"/>
  <c r="BB889" i="384" s="1"/>
  <c r="AJ896" i="384"/>
  <c r="AJ903" i="384"/>
  <c r="AJ912" i="384"/>
  <c r="AJ931" i="384"/>
  <c r="AJ943" i="384"/>
  <c r="AK943" i="384" s="1"/>
  <c r="BB943" i="384" s="1"/>
  <c r="AJ951" i="384"/>
  <c r="AK951" i="384" s="1"/>
  <c r="BB951" i="384" s="1"/>
  <c r="AJ965" i="384"/>
  <c r="AJ986" i="384"/>
  <c r="AK986" i="384" s="1"/>
  <c r="BB986" i="384" s="1"/>
  <c r="AJ997" i="384"/>
  <c r="AK997" i="384" s="1"/>
  <c r="BB997" i="384" s="1"/>
  <c r="AJ1006" i="384"/>
  <c r="AK1006" i="384" s="1"/>
  <c r="BB1006" i="384" s="1"/>
  <c r="AH243" i="384"/>
  <c r="AH315" i="384"/>
  <c r="AH454" i="384"/>
  <c r="AH533" i="384"/>
  <c r="AH786" i="384"/>
  <c r="AH844" i="384"/>
  <c r="AC3" i="384"/>
  <c r="AC30" i="384"/>
  <c r="AC51" i="384"/>
  <c r="AC75" i="384"/>
  <c r="AC102" i="384"/>
  <c r="AC126" i="384"/>
  <c r="AC150" i="384"/>
  <c r="AC171" i="384"/>
  <c r="AC195" i="384"/>
  <c r="AC219" i="384"/>
  <c r="AC243" i="384"/>
  <c r="AC267" i="384"/>
  <c r="AC291" i="384"/>
  <c r="AC315" i="384"/>
  <c r="AC331" i="384"/>
  <c r="AC355" i="384"/>
  <c r="AC381" i="384"/>
  <c r="AC395" i="384"/>
  <c r="AC413" i="384"/>
  <c r="AC427" i="384"/>
  <c r="AC454" i="384"/>
  <c r="AC480" i="384"/>
  <c r="AC503" i="384"/>
  <c r="AC517" i="384"/>
  <c r="AC533" i="384"/>
  <c r="AC559" i="384"/>
  <c r="AC588" i="384"/>
  <c r="AC609" i="384"/>
  <c r="AC628" i="384"/>
  <c r="AC649" i="384"/>
  <c r="AC676" i="384"/>
  <c r="AC698" i="384"/>
  <c r="AC722" i="384"/>
  <c r="AC738" i="384"/>
  <c r="AC762" i="384"/>
  <c r="AC786" i="384"/>
  <c r="AC802" i="384"/>
  <c r="AC826" i="384"/>
  <c r="AC844" i="384"/>
  <c r="AC857" i="384"/>
  <c r="AC870" i="384"/>
  <c r="AC882" i="384"/>
  <c r="AC889" i="384"/>
  <c r="AC896" i="384"/>
  <c r="AC903" i="384"/>
  <c r="AC912" i="384"/>
  <c r="AC931" i="384"/>
  <c r="AC943" i="384"/>
  <c r="AC951" i="384"/>
  <c r="AC965" i="384"/>
  <c r="AC986" i="384"/>
  <c r="AC997" i="384"/>
  <c r="AC1006" i="384"/>
  <c r="AB3" i="384"/>
  <c r="AH3" i="384" s="1"/>
  <c r="AB30" i="384"/>
  <c r="AH30" i="384" s="1"/>
  <c r="AB51" i="384"/>
  <c r="AH51" i="384" s="1"/>
  <c r="AB75" i="384"/>
  <c r="AH75" i="384" s="1"/>
  <c r="AB102" i="384"/>
  <c r="AH102" i="384" s="1"/>
  <c r="AB126" i="384"/>
  <c r="AH126" i="384" s="1"/>
  <c r="AB150" i="384"/>
  <c r="AH150" i="384" s="1"/>
  <c r="AB171" i="384"/>
  <c r="AH171" i="384" s="1"/>
  <c r="AB195" i="384"/>
  <c r="AH195" i="384" s="1"/>
  <c r="AB219" i="384"/>
  <c r="AH219" i="384" s="1"/>
  <c r="AB243" i="384"/>
  <c r="AB267" i="384"/>
  <c r="AH267" i="384" s="1"/>
  <c r="AB291" i="384"/>
  <c r="AH291" i="384" s="1"/>
  <c r="AB315" i="384"/>
  <c r="AB331" i="384"/>
  <c r="AH331" i="384" s="1"/>
  <c r="AB355" i="384"/>
  <c r="AH355" i="384" s="1"/>
  <c r="AB381" i="384"/>
  <c r="AH381" i="384" s="1"/>
  <c r="AB395" i="384"/>
  <c r="AH395" i="384" s="1"/>
  <c r="AB413" i="384"/>
  <c r="AH413" i="384" s="1"/>
  <c r="AB427" i="384"/>
  <c r="AH427" i="384" s="1"/>
  <c r="AB454" i="384"/>
  <c r="AB480" i="384"/>
  <c r="AH480" i="384" s="1"/>
  <c r="AB503" i="384"/>
  <c r="AH503" i="384" s="1"/>
  <c r="AB517" i="384"/>
  <c r="AH517" i="384" s="1"/>
  <c r="AB533" i="384"/>
  <c r="AB559" i="384"/>
  <c r="AH559" i="384" s="1"/>
  <c r="AB588" i="384"/>
  <c r="AH588" i="384" s="1"/>
  <c r="AB609" i="384"/>
  <c r="AH609" i="384" s="1"/>
  <c r="AB628" i="384"/>
  <c r="AH628" i="384" s="1"/>
  <c r="AB649" i="384"/>
  <c r="AH649" i="384" s="1"/>
  <c r="AB676" i="384"/>
  <c r="AH676" i="384" s="1"/>
  <c r="AB698" i="384"/>
  <c r="AH698" i="384" s="1"/>
  <c r="AB722" i="384"/>
  <c r="AH722" i="384" s="1"/>
  <c r="AB738" i="384"/>
  <c r="AH738" i="384" s="1"/>
  <c r="AB762" i="384"/>
  <c r="AH762" i="384" s="1"/>
  <c r="AB786" i="384"/>
  <c r="AB802" i="384"/>
  <c r="AH802" i="384" s="1"/>
  <c r="AB826" i="384"/>
  <c r="AH826" i="384" s="1"/>
  <c r="AB844" i="384"/>
  <c r="AB857" i="384"/>
  <c r="AH857" i="384" s="1"/>
  <c r="AB870" i="384"/>
  <c r="AH870" i="384" s="1"/>
  <c r="AB882" i="384"/>
  <c r="AH882" i="384" s="1"/>
  <c r="AB889" i="384"/>
  <c r="AH889" i="384" s="1"/>
  <c r="AB896" i="384"/>
  <c r="AH896" i="384" s="1"/>
  <c r="AB903" i="384"/>
  <c r="AH903" i="384" s="1"/>
  <c r="AB912" i="384"/>
  <c r="AH912" i="384" s="1"/>
  <c r="AB931" i="384"/>
  <c r="AH931" i="384" s="1"/>
  <c r="AB943" i="384"/>
  <c r="AH943" i="384" s="1"/>
  <c r="AB951" i="384"/>
  <c r="AH951" i="384" s="1"/>
  <c r="AB965" i="384"/>
  <c r="AH965" i="384" s="1"/>
  <c r="AB986" i="384"/>
  <c r="AH986" i="384" s="1"/>
  <c r="AB997" i="384"/>
  <c r="AH997" i="384" s="1"/>
  <c r="AB1006" i="384"/>
  <c r="AH1006" i="384" s="1"/>
  <c r="E2" i="384"/>
  <c r="E3" i="384"/>
  <c r="E4" i="384"/>
  <c r="E5" i="384"/>
  <c r="E6" i="384"/>
  <c r="E7" i="384"/>
  <c r="E8" i="384"/>
  <c r="E9" i="384"/>
  <c r="E10" i="384"/>
  <c r="E11" i="384"/>
  <c r="E12" i="384"/>
  <c r="E13" i="384"/>
  <c r="E14" i="384"/>
  <c r="E15" i="384"/>
  <c r="E16" i="384"/>
  <c r="E17" i="384"/>
  <c r="E18" i="384"/>
  <c r="E19" i="384"/>
  <c r="E20" i="384"/>
  <c r="E21" i="384"/>
  <c r="E22" i="384"/>
  <c r="E23" i="384"/>
  <c r="E24" i="384"/>
  <c r="E25" i="384"/>
  <c r="E26" i="384"/>
  <c r="E27" i="384"/>
  <c r="E28" i="384"/>
  <c r="E29" i="384"/>
  <c r="E30" i="384"/>
  <c r="E31" i="384"/>
  <c r="E32" i="384"/>
  <c r="E33" i="384"/>
  <c r="E34" i="384"/>
  <c r="E35" i="384"/>
  <c r="E36" i="384"/>
  <c r="E37" i="384"/>
  <c r="E38" i="384"/>
  <c r="E39" i="384"/>
  <c r="E40" i="384"/>
  <c r="E41" i="384"/>
  <c r="E42" i="384"/>
  <c r="E43" i="384"/>
  <c r="E44" i="384"/>
  <c r="E45" i="384"/>
  <c r="E46" i="384"/>
  <c r="E47" i="384"/>
  <c r="E48" i="384"/>
  <c r="E49" i="384"/>
  <c r="E50" i="384"/>
  <c r="E51" i="384"/>
  <c r="E52" i="384"/>
  <c r="E53" i="384"/>
  <c r="E54" i="384"/>
  <c r="E55" i="384"/>
  <c r="E56" i="384"/>
  <c r="E57" i="384"/>
  <c r="E58" i="384"/>
  <c r="E59" i="384"/>
  <c r="E60" i="384"/>
  <c r="E61" i="384"/>
  <c r="E62" i="384"/>
  <c r="E63" i="384"/>
  <c r="E64" i="384"/>
  <c r="E65" i="384"/>
  <c r="E66" i="384"/>
  <c r="E67" i="384"/>
  <c r="E68" i="384"/>
  <c r="E69" i="384"/>
  <c r="E70" i="384"/>
  <c r="E71" i="384"/>
  <c r="E72" i="384"/>
  <c r="E73" i="384"/>
  <c r="E74" i="384"/>
  <c r="E75" i="384"/>
  <c r="E76" i="384"/>
  <c r="E77" i="384"/>
  <c r="E78" i="384"/>
  <c r="E79" i="384"/>
  <c r="E80" i="384"/>
  <c r="E81" i="384"/>
  <c r="E82" i="384"/>
  <c r="E83" i="384"/>
  <c r="E84" i="384"/>
  <c r="E85" i="384"/>
  <c r="E86" i="384"/>
  <c r="E87" i="384"/>
  <c r="E88" i="384"/>
  <c r="E89" i="384"/>
  <c r="E90" i="384"/>
  <c r="E91" i="384"/>
  <c r="E92" i="384"/>
  <c r="E93" i="384"/>
  <c r="E94" i="384"/>
  <c r="E95" i="384"/>
  <c r="E96" i="384"/>
  <c r="E97" i="384"/>
  <c r="E98" i="384"/>
  <c r="E99" i="384"/>
  <c r="E100" i="384"/>
  <c r="E101" i="384"/>
  <c r="E102" i="384"/>
  <c r="E103" i="384"/>
  <c r="E104" i="384"/>
  <c r="E105" i="384"/>
  <c r="E106" i="384"/>
  <c r="E107" i="384"/>
  <c r="E108" i="384"/>
  <c r="E109" i="384"/>
  <c r="E110" i="384"/>
  <c r="E111" i="384"/>
  <c r="E112" i="384"/>
  <c r="E113" i="384"/>
  <c r="E114" i="384"/>
  <c r="E115" i="384"/>
  <c r="E116" i="384"/>
  <c r="E117" i="384"/>
  <c r="E118" i="384"/>
  <c r="E119" i="384"/>
  <c r="E120" i="384"/>
  <c r="E121" i="384"/>
  <c r="E122" i="384"/>
  <c r="E123" i="384"/>
  <c r="E124" i="384"/>
  <c r="E125" i="384"/>
  <c r="E126" i="384"/>
  <c r="E127" i="384"/>
  <c r="E128" i="384"/>
  <c r="E129" i="384"/>
  <c r="E130" i="384"/>
  <c r="E131" i="384"/>
  <c r="E132" i="384"/>
  <c r="E133" i="384"/>
  <c r="E134" i="384"/>
  <c r="E135" i="384"/>
  <c r="E136" i="384"/>
  <c r="E137" i="384"/>
  <c r="E138" i="384"/>
  <c r="E139" i="384"/>
  <c r="E140" i="384"/>
  <c r="E141" i="384"/>
  <c r="E142" i="384"/>
  <c r="E143" i="384"/>
  <c r="E144" i="384"/>
  <c r="E145" i="384"/>
  <c r="E146" i="384"/>
  <c r="E147" i="384"/>
  <c r="E148" i="384"/>
  <c r="E149" i="384"/>
  <c r="E150" i="384"/>
  <c r="E151" i="384"/>
  <c r="E152" i="384"/>
  <c r="E153" i="384"/>
  <c r="E154" i="384"/>
  <c r="E155" i="384"/>
  <c r="E156" i="384"/>
  <c r="E157" i="384"/>
  <c r="E158" i="384"/>
  <c r="E159" i="384"/>
  <c r="E160" i="384"/>
  <c r="E161" i="384"/>
  <c r="E162" i="384"/>
  <c r="E163" i="384"/>
  <c r="E164" i="384"/>
  <c r="E165" i="384"/>
  <c r="E166" i="384"/>
  <c r="E167" i="384"/>
  <c r="E168" i="384"/>
  <c r="E169" i="384"/>
  <c r="E170" i="384"/>
  <c r="E171" i="384"/>
  <c r="E172" i="384"/>
  <c r="E173" i="384"/>
  <c r="E174" i="384"/>
  <c r="E175" i="384"/>
  <c r="E176" i="384"/>
  <c r="E177" i="384"/>
  <c r="E178" i="384"/>
  <c r="E179" i="384"/>
  <c r="E180" i="384"/>
  <c r="E181" i="384"/>
  <c r="E182" i="384"/>
  <c r="E183" i="384"/>
  <c r="E184" i="384"/>
  <c r="E185" i="384"/>
  <c r="E186" i="384"/>
  <c r="E187" i="384"/>
  <c r="E188" i="384"/>
  <c r="E189" i="384"/>
  <c r="E190" i="384"/>
  <c r="E191" i="384"/>
  <c r="E192" i="384"/>
  <c r="E193" i="384"/>
  <c r="E194" i="384"/>
  <c r="E195" i="384"/>
  <c r="E196" i="384"/>
  <c r="E197" i="384"/>
  <c r="E198" i="384"/>
  <c r="E199" i="384"/>
  <c r="E200" i="384"/>
  <c r="E201" i="384"/>
  <c r="E202" i="384"/>
  <c r="E203" i="384"/>
  <c r="E204" i="384"/>
  <c r="E205" i="384"/>
  <c r="E206" i="384"/>
  <c r="E207" i="384"/>
  <c r="E208" i="384"/>
  <c r="E209" i="384"/>
  <c r="E210" i="384"/>
  <c r="E211" i="384"/>
  <c r="E212" i="384"/>
  <c r="E213" i="384"/>
  <c r="E214" i="384"/>
  <c r="E215" i="384"/>
  <c r="E216" i="384"/>
  <c r="E217" i="384"/>
  <c r="E218" i="384"/>
  <c r="E219" i="384"/>
  <c r="E220" i="384"/>
  <c r="E221" i="384"/>
  <c r="E222" i="384"/>
  <c r="E223" i="384"/>
  <c r="E224" i="384"/>
  <c r="E225" i="384"/>
  <c r="E226" i="384"/>
  <c r="E227" i="384"/>
  <c r="E228" i="384"/>
  <c r="E229" i="384"/>
  <c r="E230" i="384"/>
  <c r="E231" i="384"/>
  <c r="E232" i="384"/>
  <c r="E233" i="384"/>
  <c r="E234" i="384"/>
  <c r="E235" i="384"/>
  <c r="E236" i="384"/>
  <c r="E237" i="384"/>
  <c r="E238" i="384"/>
  <c r="E239" i="384"/>
  <c r="E240" i="384"/>
  <c r="E241" i="384"/>
  <c r="E242" i="384"/>
  <c r="E243" i="384"/>
  <c r="E244" i="384"/>
  <c r="E245" i="384"/>
  <c r="E246" i="384"/>
  <c r="E247" i="384"/>
  <c r="E248" i="384"/>
  <c r="E249" i="384"/>
  <c r="E250" i="384"/>
  <c r="E251" i="384"/>
  <c r="E252" i="384"/>
  <c r="E253" i="384"/>
  <c r="E254" i="384"/>
  <c r="E255" i="384"/>
  <c r="E256" i="384"/>
  <c r="E257" i="384"/>
  <c r="E258" i="384"/>
  <c r="E259" i="384"/>
  <c r="E260" i="384"/>
  <c r="E261" i="384"/>
  <c r="E262" i="384"/>
  <c r="E263" i="384"/>
  <c r="E264" i="384"/>
  <c r="E265" i="384"/>
  <c r="E266" i="384"/>
  <c r="E267" i="384"/>
  <c r="E268" i="384"/>
  <c r="E269" i="384"/>
  <c r="E270" i="384"/>
  <c r="E271" i="384"/>
  <c r="E272" i="384"/>
  <c r="E273" i="384"/>
  <c r="E274" i="384"/>
  <c r="E275" i="384"/>
  <c r="E276" i="384"/>
  <c r="E277" i="384"/>
  <c r="E278" i="384"/>
  <c r="E279" i="384"/>
  <c r="E280" i="384"/>
  <c r="E281" i="384"/>
  <c r="E282" i="384"/>
  <c r="E283" i="384"/>
  <c r="E284" i="384"/>
  <c r="E285" i="384"/>
  <c r="E286" i="384"/>
  <c r="E287" i="384"/>
  <c r="E288" i="384"/>
  <c r="E289" i="384"/>
  <c r="E290" i="384"/>
  <c r="E291" i="384"/>
  <c r="E292" i="384"/>
  <c r="E293" i="384"/>
  <c r="E294" i="384"/>
  <c r="E295" i="384"/>
  <c r="E296" i="384"/>
  <c r="E297" i="384"/>
  <c r="E298" i="384"/>
  <c r="E299" i="384"/>
  <c r="E300" i="384"/>
  <c r="E301" i="384"/>
  <c r="E302" i="384"/>
  <c r="E303" i="384"/>
  <c r="E304" i="384"/>
  <c r="E305" i="384"/>
  <c r="E306" i="384"/>
  <c r="E307" i="384"/>
  <c r="E308" i="384"/>
  <c r="E309" i="384"/>
  <c r="E310" i="384"/>
  <c r="E311" i="384"/>
  <c r="E312" i="384"/>
  <c r="E313" i="384"/>
  <c r="E314" i="384"/>
  <c r="E315" i="384"/>
  <c r="E316" i="384"/>
  <c r="E317" i="384"/>
  <c r="E318" i="384"/>
  <c r="E319" i="384"/>
  <c r="E320" i="384"/>
  <c r="E321" i="384"/>
  <c r="E322" i="384"/>
  <c r="E323" i="384"/>
  <c r="E324" i="384"/>
  <c r="E325" i="384"/>
  <c r="E326" i="384"/>
  <c r="E327" i="384"/>
  <c r="E328" i="384"/>
  <c r="E329" i="384"/>
  <c r="E330" i="384"/>
  <c r="E331" i="384"/>
  <c r="E332" i="384"/>
  <c r="E333" i="384"/>
  <c r="E334" i="384"/>
  <c r="E335" i="384"/>
  <c r="E336" i="384"/>
  <c r="E337" i="384"/>
  <c r="E338" i="384"/>
  <c r="E339" i="384"/>
  <c r="E340" i="384"/>
  <c r="E341" i="384"/>
  <c r="E342" i="384"/>
  <c r="E343" i="384"/>
  <c r="E344" i="384"/>
  <c r="E345" i="384"/>
  <c r="E346" i="384"/>
  <c r="E347" i="384"/>
  <c r="E348" i="384"/>
  <c r="E349" i="384"/>
  <c r="E350" i="384"/>
  <c r="E351" i="384"/>
  <c r="E352" i="384"/>
  <c r="E353" i="384"/>
  <c r="E354" i="384"/>
  <c r="E355" i="384"/>
  <c r="E356" i="384"/>
  <c r="E357" i="384"/>
  <c r="E358" i="384"/>
  <c r="E359" i="384"/>
  <c r="E360" i="384"/>
  <c r="E361" i="384"/>
  <c r="E362" i="384"/>
  <c r="E363" i="384"/>
  <c r="E364" i="384"/>
  <c r="E365" i="384"/>
  <c r="E366" i="384"/>
  <c r="E367" i="384"/>
  <c r="E368" i="384"/>
  <c r="E369" i="384"/>
  <c r="E370" i="384"/>
  <c r="E371" i="384"/>
  <c r="E372" i="384"/>
  <c r="E373" i="384"/>
  <c r="E374" i="384"/>
  <c r="E375" i="384"/>
  <c r="E376" i="384"/>
  <c r="E377" i="384"/>
  <c r="E378" i="384"/>
  <c r="E379" i="384"/>
  <c r="E380" i="384"/>
  <c r="E381" i="384"/>
  <c r="E382" i="384"/>
  <c r="E383" i="384"/>
  <c r="E384" i="384"/>
  <c r="E385" i="384"/>
  <c r="E386" i="384"/>
  <c r="E387" i="384"/>
  <c r="E388" i="384"/>
  <c r="E389" i="384"/>
  <c r="E390" i="384"/>
  <c r="E391" i="384"/>
  <c r="E392" i="384"/>
  <c r="E393" i="384"/>
  <c r="E394" i="384"/>
  <c r="E395" i="384"/>
  <c r="E396" i="384"/>
  <c r="E397" i="384"/>
  <c r="E398" i="384"/>
  <c r="E399" i="384"/>
  <c r="E400" i="384"/>
  <c r="E401" i="384"/>
  <c r="E402" i="384"/>
  <c r="E403" i="384"/>
  <c r="E404" i="384"/>
  <c r="E405" i="384"/>
  <c r="E406" i="384"/>
  <c r="E407" i="384"/>
  <c r="E408" i="384"/>
  <c r="E409" i="384"/>
  <c r="E410" i="384"/>
  <c r="E411" i="384"/>
  <c r="E412" i="384"/>
  <c r="E413" i="384"/>
  <c r="E414" i="384"/>
  <c r="E415" i="384"/>
  <c r="E416" i="384"/>
  <c r="E417" i="384"/>
  <c r="E418" i="384"/>
  <c r="E419" i="384"/>
  <c r="E420" i="384"/>
  <c r="E421" i="384"/>
  <c r="E422" i="384"/>
  <c r="E423" i="384"/>
  <c r="E424" i="384"/>
  <c r="E425" i="384"/>
  <c r="E426" i="384"/>
  <c r="E427" i="384"/>
  <c r="E428" i="384"/>
  <c r="E429" i="384"/>
  <c r="E430" i="384"/>
  <c r="E431" i="384"/>
  <c r="E432" i="384"/>
  <c r="E433" i="384"/>
  <c r="E434" i="384"/>
  <c r="E435" i="384"/>
  <c r="E436" i="384"/>
  <c r="E437" i="384"/>
  <c r="E438" i="384"/>
  <c r="E439" i="384"/>
  <c r="E440" i="384"/>
  <c r="E441" i="384"/>
  <c r="E442" i="384"/>
  <c r="E443" i="384"/>
  <c r="E444" i="384"/>
  <c r="E445" i="384"/>
  <c r="E446" i="384"/>
  <c r="E447" i="384"/>
  <c r="E448" i="384"/>
  <c r="E449" i="384"/>
  <c r="E450" i="384"/>
  <c r="E451" i="384"/>
  <c r="E452" i="384"/>
  <c r="E453" i="384"/>
  <c r="E454" i="384"/>
  <c r="E455" i="384"/>
  <c r="E456" i="384"/>
  <c r="E457" i="384"/>
  <c r="E458" i="384"/>
  <c r="E459" i="384"/>
  <c r="E460" i="384"/>
  <c r="E461" i="384"/>
  <c r="E462" i="384"/>
  <c r="E463" i="384"/>
  <c r="E464" i="384"/>
  <c r="E465" i="384"/>
  <c r="E466" i="384"/>
  <c r="E467" i="384"/>
  <c r="E468" i="384"/>
  <c r="E469" i="384"/>
  <c r="E470" i="384"/>
  <c r="E471" i="384"/>
  <c r="E472" i="384"/>
  <c r="E473" i="384"/>
  <c r="E474" i="384"/>
  <c r="E475" i="384"/>
  <c r="E476" i="384"/>
  <c r="E477" i="384"/>
  <c r="E478" i="384"/>
  <c r="E479" i="384"/>
  <c r="E480" i="384"/>
  <c r="E481" i="384"/>
  <c r="E482" i="384"/>
  <c r="E483" i="384"/>
  <c r="E484" i="384"/>
  <c r="E485" i="384"/>
  <c r="E486" i="384"/>
  <c r="E487" i="384"/>
  <c r="E488" i="384"/>
  <c r="E489" i="384"/>
  <c r="E490" i="384"/>
  <c r="E491" i="384"/>
  <c r="E492" i="384"/>
  <c r="E493" i="384"/>
  <c r="E494" i="384"/>
  <c r="E495" i="384"/>
  <c r="E496" i="384"/>
  <c r="E497" i="384"/>
  <c r="E498" i="384"/>
  <c r="E499" i="384"/>
  <c r="E500" i="384"/>
  <c r="E501" i="384"/>
  <c r="E502" i="384"/>
  <c r="E503" i="384"/>
  <c r="E504" i="384"/>
  <c r="E505" i="384"/>
  <c r="E506" i="384"/>
  <c r="E507" i="384"/>
  <c r="E508" i="384"/>
  <c r="E509" i="384"/>
  <c r="E510" i="384"/>
  <c r="E511" i="384"/>
  <c r="E512" i="384"/>
  <c r="E513" i="384"/>
  <c r="E514" i="384"/>
  <c r="E515" i="384"/>
  <c r="E516" i="384"/>
  <c r="E517" i="384"/>
  <c r="E518" i="384"/>
  <c r="E519" i="384"/>
  <c r="E520" i="384"/>
  <c r="E521" i="384"/>
  <c r="E522" i="384"/>
  <c r="E523" i="384"/>
  <c r="E524" i="384"/>
  <c r="E525" i="384"/>
  <c r="E526" i="384"/>
  <c r="E527" i="384"/>
  <c r="E528" i="384"/>
  <c r="E529" i="384"/>
  <c r="E530" i="384"/>
  <c r="E531" i="384"/>
  <c r="E532" i="384"/>
  <c r="E533" i="384"/>
  <c r="E534" i="384"/>
  <c r="E535" i="384"/>
  <c r="E536" i="384"/>
  <c r="E537" i="384"/>
  <c r="E538" i="384"/>
  <c r="E539" i="384"/>
  <c r="E540" i="384"/>
  <c r="E541" i="384"/>
  <c r="E542" i="384"/>
  <c r="E543" i="384"/>
  <c r="E544" i="384"/>
  <c r="E545" i="384"/>
  <c r="E546" i="384"/>
  <c r="E547" i="384"/>
  <c r="E548" i="384"/>
  <c r="E549" i="384"/>
  <c r="E550" i="384"/>
  <c r="E551" i="384"/>
  <c r="E552" i="384"/>
  <c r="E553" i="384"/>
  <c r="E554" i="384"/>
  <c r="E555" i="384"/>
  <c r="E556" i="384"/>
  <c r="E557" i="384"/>
  <c r="E558" i="384"/>
  <c r="E559" i="384"/>
  <c r="E560" i="384"/>
  <c r="E561" i="384"/>
  <c r="E562" i="384"/>
  <c r="E563" i="384"/>
  <c r="E564" i="384"/>
  <c r="E565" i="384"/>
  <c r="E566" i="384"/>
  <c r="E567" i="384"/>
  <c r="E568" i="384"/>
  <c r="E569" i="384"/>
  <c r="E570" i="384"/>
  <c r="E571" i="384"/>
  <c r="E572" i="384"/>
  <c r="E573" i="384"/>
  <c r="E574" i="384"/>
  <c r="E575" i="384"/>
  <c r="E576" i="384"/>
  <c r="E577" i="384"/>
  <c r="E578" i="384"/>
  <c r="E579" i="384"/>
  <c r="E580" i="384"/>
  <c r="E581" i="384"/>
  <c r="E582" i="384"/>
  <c r="E583" i="384"/>
  <c r="E584" i="384"/>
  <c r="E585" i="384"/>
  <c r="E586" i="384"/>
  <c r="E587" i="384"/>
  <c r="E588" i="384"/>
  <c r="E589" i="384"/>
  <c r="E590" i="384"/>
  <c r="E591" i="384"/>
  <c r="E592" i="384"/>
  <c r="E593" i="384"/>
  <c r="E594" i="384"/>
  <c r="E595" i="384"/>
  <c r="E596" i="384"/>
  <c r="E597" i="384"/>
  <c r="E598" i="384"/>
  <c r="E599" i="384"/>
  <c r="E600" i="384"/>
  <c r="E601" i="384"/>
  <c r="E602" i="384"/>
  <c r="E603" i="384"/>
  <c r="E604" i="384"/>
  <c r="E605" i="384"/>
  <c r="E606" i="384"/>
  <c r="E607" i="384"/>
  <c r="E608" i="384"/>
  <c r="E609" i="384"/>
  <c r="E610" i="384"/>
  <c r="E611" i="384"/>
  <c r="E612" i="384"/>
  <c r="E613" i="384"/>
  <c r="E614" i="384"/>
  <c r="E615" i="384"/>
  <c r="E616" i="384"/>
  <c r="E617" i="384"/>
  <c r="E618" i="384"/>
  <c r="E619" i="384"/>
  <c r="E620" i="384"/>
  <c r="E621" i="384"/>
  <c r="E622" i="384"/>
  <c r="E623" i="384"/>
  <c r="E624" i="384"/>
  <c r="E625" i="384"/>
  <c r="E626" i="384"/>
  <c r="E627" i="384"/>
  <c r="E628" i="384"/>
  <c r="E629" i="384"/>
  <c r="E630" i="384"/>
  <c r="E631" i="384"/>
  <c r="E632" i="384"/>
  <c r="E633" i="384"/>
  <c r="E634" i="384"/>
  <c r="E635" i="384"/>
  <c r="E636" i="384"/>
  <c r="E637" i="384"/>
  <c r="E638" i="384"/>
  <c r="E639" i="384"/>
  <c r="E640" i="384"/>
  <c r="E641" i="384"/>
  <c r="E642" i="384"/>
  <c r="E643" i="384"/>
  <c r="E644" i="384"/>
  <c r="E645" i="384"/>
  <c r="E646" i="384"/>
  <c r="E647" i="384"/>
  <c r="E648" i="384"/>
  <c r="E649" i="384"/>
  <c r="E650" i="384"/>
  <c r="E651" i="384"/>
  <c r="E652" i="384"/>
  <c r="E653" i="384"/>
  <c r="E654" i="384"/>
  <c r="E655" i="384"/>
  <c r="E656" i="384"/>
  <c r="E657" i="384"/>
  <c r="E658" i="384"/>
  <c r="E659" i="384"/>
  <c r="E660" i="384"/>
  <c r="E661" i="384"/>
  <c r="E662" i="384"/>
  <c r="E663" i="384"/>
  <c r="E664" i="384"/>
  <c r="E665" i="384"/>
  <c r="E666" i="384"/>
  <c r="E667" i="384"/>
  <c r="E668" i="384"/>
  <c r="E669" i="384"/>
  <c r="E670" i="384"/>
  <c r="E671" i="384"/>
  <c r="E672" i="384"/>
  <c r="E673" i="384"/>
  <c r="E674" i="384"/>
  <c r="E675" i="384"/>
  <c r="E676" i="384"/>
  <c r="E677" i="384"/>
  <c r="E678" i="384"/>
  <c r="E679" i="384"/>
  <c r="E680" i="384"/>
  <c r="E681" i="384"/>
  <c r="E682" i="384"/>
  <c r="E683" i="384"/>
  <c r="E684" i="384"/>
  <c r="E685" i="384"/>
  <c r="E686" i="384"/>
  <c r="E687" i="384"/>
  <c r="E688" i="384"/>
  <c r="E689" i="384"/>
  <c r="E690" i="384"/>
  <c r="E691" i="384"/>
  <c r="E692" i="384"/>
  <c r="E693" i="384"/>
  <c r="E694" i="384"/>
  <c r="E695" i="384"/>
  <c r="E696" i="384"/>
  <c r="E697" i="384"/>
  <c r="E698" i="384"/>
  <c r="E699" i="384"/>
  <c r="E700" i="384"/>
  <c r="E701" i="384"/>
  <c r="E702" i="384"/>
  <c r="E703" i="384"/>
  <c r="E704" i="384"/>
  <c r="E705" i="384"/>
  <c r="E706" i="384"/>
  <c r="E707" i="384"/>
  <c r="E708" i="384"/>
  <c r="E709" i="384"/>
  <c r="E710" i="384"/>
  <c r="E711" i="384"/>
  <c r="E712" i="384"/>
  <c r="E713" i="384"/>
  <c r="E714" i="384"/>
  <c r="E715" i="384"/>
  <c r="E716" i="384"/>
  <c r="E717" i="384"/>
  <c r="E718" i="384"/>
  <c r="E719" i="384"/>
  <c r="E720" i="384"/>
  <c r="E721" i="384"/>
  <c r="E722" i="384"/>
  <c r="E723" i="384"/>
  <c r="E724" i="384"/>
  <c r="E725" i="384"/>
  <c r="E726" i="384"/>
  <c r="E727" i="384"/>
  <c r="E728" i="384"/>
  <c r="E729" i="384"/>
  <c r="E730" i="384"/>
  <c r="E731" i="384"/>
  <c r="E732" i="384"/>
  <c r="E733" i="384"/>
  <c r="E734" i="384"/>
  <c r="E735" i="384"/>
  <c r="E736" i="384"/>
  <c r="E737" i="384"/>
  <c r="E738" i="384"/>
  <c r="E739" i="384"/>
  <c r="E740" i="384"/>
  <c r="E741" i="384"/>
  <c r="E742" i="384"/>
  <c r="E743" i="384"/>
  <c r="E744" i="384"/>
  <c r="E745" i="384"/>
  <c r="E746" i="384"/>
  <c r="E747" i="384"/>
  <c r="E748" i="384"/>
  <c r="E749" i="384"/>
  <c r="E750" i="384"/>
  <c r="E751" i="384"/>
  <c r="E752" i="384"/>
  <c r="E753" i="384"/>
  <c r="E754" i="384"/>
  <c r="E755" i="384"/>
  <c r="E756" i="384"/>
  <c r="E757" i="384"/>
  <c r="E758" i="384"/>
  <c r="E759" i="384"/>
  <c r="E760" i="384"/>
  <c r="E761" i="384"/>
  <c r="E762" i="384"/>
  <c r="E763" i="384"/>
  <c r="E764" i="384"/>
  <c r="E765" i="384"/>
  <c r="E766" i="384"/>
  <c r="E767" i="384"/>
  <c r="E768" i="384"/>
  <c r="E769" i="384"/>
  <c r="E770" i="384"/>
  <c r="E771" i="384"/>
  <c r="E772" i="384"/>
  <c r="E773" i="384"/>
  <c r="E774" i="384"/>
  <c r="E775" i="384"/>
  <c r="E776" i="384"/>
  <c r="E777" i="384"/>
  <c r="E778" i="384"/>
  <c r="E779" i="384"/>
  <c r="E780" i="384"/>
  <c r="E781" i="384"/>
  <c r="E782" i="384"/>
  <c r="E783" i="384"/>
  <c r="E784" i="384"/>
  <c r="E785" i="384"/>
  <c r="E786" i="384"/>
  <c r="E787" i="384"/>
  <c r="E788" i="384"/>
  <c r="E789" i="384"/>
  <c r="E790" i="384"/>
  <c r="E791" i="384"/>
  <c r="E792" i="384"/>
  <c r="E793" i="384"/>
  <c r="E794" i="384"/>
  <c r="E795" i="384"/>
  <c r="E796" i="384"/>
  <c r="E797" i="384"/>
  <c r="E798" i="384"/>
  <c r="E799" i="384"/>
  <c r="E800" i="384"/>
  <c r="E801" i="384"/>
  <c r="E802" i="384"/>
  <c r="E803" i="384"/>
  <c r="E804" i="384"/>
  <c r="E805" i="384"/>
  <c r="E806" i="384"/>
  <c r="E807" i="384"/>
  <c r="E808" i="384"/>
  <c r="E809" i="384"/>
  <c r="E810" i="384"/>
  <c r="E811" i="384"/>
  <c r="E812" i="384"/>
  <c r="E813" i="384"/>
  <c r="E814" i="384"/>
  <c r="E815" i="384"/>
  <c r="E816" i="384"/>
  <c r="E817" i="384"/>
  <c r="E818" i="384"/>
  <c r="E819" i="384"/>
  <c r="E820" i="384"/>
  <c r="E821" i="384"/>
  <c r="E822" i="384"/>
  <c r="E823" i="384"/>
  <c r="E824" i="384"/>
  <c r="E825" i="384"/>
  <c r="E826" i="384"/>
  <c r="E827" i="384"/>
  <c r="E828" i="384"/>
  <c r="E829" i="384"/>
  <c r="E830" i="384"/>
  <c r="E831" i="384"/>
  <c r="E832" i="384"/>
  <c r="E833" i="384"/>
  <c r="E834" i="384"/>
  <c r="E835" i="384"/>
  <c r="E836" i="384"/>
  <c r="E837" i="384"/>
  <c r="E838" i="384"/>
  <c r="E839" i="384"/>
  <c r="E840" i="384"/>
  <c r="E841" i="384"/>
  <c r="E842" i="384"/>
  <c r="E843" i="384"/>
  <c r="E844" i="384"/>
  <c r="E845" i="384"/>
  <c r="E846" i="384"/>
  <c r="E847" i="384"/>
  <c r="E848" i="384"/>
  <c r="E849" i="384"/>
  <c r="E850" i="384"/>
  <c r="E851" i="384"/>
  <c r="E852" i="384"/>
  <c r="E853" i="384"/>
  <c r="E854" i="384"/>
  <c r="E855" i="384"/>
  <c r="E856" i="384"/>
  <c r="E857" i="384"/>
  <c r="E858" i="384"/>
  <c r="E859" i="384"/>
  <c r="E860" i="384"/>
  <c r="E861" i="384"/>
  <c r="E862" i="384"/>
  <c r="E863" i="384"/>
  <c r="E864" i="384"/>
  <c r="E865" i="384"/>
  <c r="E866" i="384"/>
  <c r="E867" i="384"/>
  <c r="E868" i="384"/>
  <c r="E869" i="384"/>
  <c r="E870" i="384"/>
  <c r="E871" i="384"/>
  <c r="E872" i="384"/>
  <c r="E873" i="384"/>
  <c r="E874" i="384"/>
  <c r="E875" i="384"/>
  <c r="E876" i="384"/>
  <c r="E877" i="384"/>
  <c r="E878" i="384"/>
  <c r="E879" i="384"/>
  <c r="E880" i="384"/>
  <c r="E881" i="384"/>
  <c r="E882" i="384"/>
  <c r="E883" i="384"/>
  <c r="E884" i="384"/>
  <c r="E885" i="384"/>
  <c r="E886" i="384"/>
  <c r="E887" i="384"/>
  <c r="E888" i="384"/>
  <c r="E889" i="384"/>
  <c r="E890" i="384"/>
  <c r="E891" i="384"/>
  <c r="E892" i="384"/>
  <c r="E893" i="384"/>
  <c r="E894" i="384"/>
  <c r="E895" i="384"/>
  <c r="E896" i="384"/>
  <c r="E897" i="384"/>
  <c r="E898" i="384"/>
  <c r="E899" i="384"/>
  <c r="E900" i="384"/>
  <c r="E901" i="384"/>
  <c r="E902" i="384"/>
  <c r="E903" i="384"/>
  <c r="E904" i="384"/>
  <c r="E905" i="384"/>
  <c r="E906" i="384"/>
  <c r="E907" i="384"/>
  <c r="E908" i="384"/>
  <c r="E909" i="384"/>
  <c r="E910" i="384"/>
  <c r="E911" i="384"/>
  <c r="E912" i="384"/>
  <c r="E913" i="384"/>
  <c r="E914" i="384"/>
  <c r="E915" i="384"/>
  <c r="E916" i="384"/>
  <c r="E917" i="384"/>
  <c r="E918" i="384"/>
  <c r="E919" i="384"/>
  <c r="E920" i="384"/>
  <c r="E921" i="384"/>
  <c r="E922" i="384"/>
  <c r="E923" i="384"/>
  <c r="E924" i="384"/>
  <c r="E925" i="384"/>
  <c r="E926" i="384"/>
  <c r="E927" i="384"/>
  <c r="E928" i="384"/>
  <c r="E929" i="384"/>
  <c r="E930" i="384"/>
  <c r="E931" i="384"/>
  <c r="E932" i="384"/>
  <c r="E933" i="384"/>
  <c r="E934" i="384"/>
  <c r="E935" i="384"/>
  <c r="E936" i="384"/>
  <c r="E937" i="384"/>
  <c r="E938" i="384"/>
  <c r="E939" i="384"/>
  <c r="E940" i="384"/>
  <c r="E941" i="384"/>
  <c r="E942" i="384"/>
  <c r="E943" i="384"/>
  <c r="E944" i="384"/>
  <c r="E945" i="384"/>
  <c r="E946" i="384"/>
  <c r="E947" i="384"/>
  <c r="E948" i="384"/>
  <c r="E949" i="384"/>
  <c r="E950" i="384"/>
  <c r="E951" i="384"/>
  <c r="E952" i="384"/>
  <c r="E953" i="384"/>
  <c r="E954" i="384"/>
  <c r="E955" i="384"/>
  <c r="E956" i="384"/>
  <c r="E957" i="384"/>
  <c r="E958" i="384"/>
  <c r="E959" i="384"/>
  <c r="E960" i="384"/>
  <c r="E961" i="384"/>
  <c r="E962" i="384"/>
  <c r="E963" i="384"/>
  <c r="E964" i="384"/>
  <c r="E965" i="384"/>
  <c r="E966" i="384"/>
  <c r="E967" i="384"/>
  <c r="E968" i="384"/>
  <c r="E969" i="384"/>
  <c r="E970" i="384"/>
  <c r="E971" i="384"/>
  <c r="E972" i="384"/>
  <c r="E973" i="384"/>
  <c r="E974" i="384"/>
  <c r="E975" i="384"/>
  <c r="E976" i="384"/>
  <c r="E977" i="384"/>
  <c r="E978" i="384"/>
  <c r="E979" i="384"/>
  <c r="E980" i="384"/>
  <c r="E981" i="384"/>
  <c r="E982" i="384"/>
  <c r="E983" i="384"/>
  <c r="E984" i="384"/>
  <c r="E985" i="384"/>
  <c r="E986" i="384"/>
  <c r="E987" i="384"/>
  <c r="E988" i="384"/>
  <c r="E989" i="384"/>
  <c r="E990" i="384"/>
  <c r="E991" i="384"/>
  <c r="E992" i="384"/>
  <c r="E993" i="384"/>
  <c r="E994" i="384"/>
  <c r="E995" i="384"/>
  <c r="E996" i="384"/>
  <c r="E997" i="384"/>
  <c r="E998" i="384"/>
  <c r="E999" i="384"/>
  <c r="E1000" i="384"/>
  <c r="E1001" i="384"/>
  <c r="E1002" i="384"/>
  <c r="E1003" i="384"/>
  <c r="E1004" i="384"/>
  <c r="E1005" i="384"/>
  <c r="E1006" i="384"/>
  <c r="E1007" i="384"/>
  <c r="E1008" i="384"/>
  <c r="E1009" i="384"/>
  <c r="E1010" i="384"/>
  <c r="E1011" i="384"/>
  <c r="E1012" i="384"/>
  <c r="E1013" i="384"/>
  <c r="E1014" i="384"/>
  <c r="E1015" i="384"/>
  <c r="AH13" i="192"/>
  <c r="BE5" i="192"/>
  <c r="AL5" i="192"/>
  <c r="BC5" i="192" s="1"/>
  <c r="AJ5" i="192"/>
  <c r="AN3" i="384" l="1"/>
  <c r="BB3" i="384"/>
  <c r="P15" i="384"/>
  <c r="P11" i="384"/>
  <c r="P17" i="384"/>
  <c r="H1013" i="384"/>
  <c r="AB1013" i="384" s="1"/>
  <c r="AC1013" i="384" s="1"/>
  <c r="H1010" i="384"/>
  <c r="AB1010" i="384" s="1"/>
  <c r="AC1010" i="384" s="1"/>
  <c r="H1007" i="384"/>
  <c r="AB1007" i="384" s="1"/>
  <c r="AC1007" i="384" s="1"/>
  <c r="H999" i="384"/>
  <c r="AB999" i="384" s="1"/>
  <c r="AC999" i="384" s="1"/>
  <c r="H1001" i="384"/>
  <c r="AB1001" i="384" s="1"/>
  <c r="AC1001" i="384" s="1"/>
  <c r="H993" i="384"/>
  <c r="AB993" i="384" s="1"/>
  <c r="AC993" i="384" s="1"/>
  <c r="H987" i="384"/>
  <c r="AB987" i="384" s="1"/>
  <c r="AC987" i="384" s="1"/>
  <c r="H990" i="384"/>
  <c r="AB990" i="384" s="1"/>
  <c r="H981" i="384"/>
  <c r="AB981" i="384" s="1"/>
  <c r="AH981" i="384" s="1"/>
  <c r="H974" i="384"/>
  <c r="AB974" i="384" s="1"/>
  <c r="AC974" i="384" s="1"/>
  <c r="H978" i="384"/>
  <c r="AB978" i="384" s="1"/>
  <c r="H970" i="384"/>
  <c r="AB970" i="384" s="1"/>
  <c r="H966" i="384"/>
  <c r="AB966" i="384" s="1"/>
  <c r="AC966" i="384" s="1"/>
  <c r="H958" i="384"/>
  <c r="AB958" i="384" s="1"/>
  <c r="AC958" i="384" s="1"/>
  <c r="H955" i="384"/>
  <c r="AB955" i="384" s="1"/>
  <c r="AH955" i="384" s="1"/>
  <c r="H952" i="384"/>
  <c r="AB952" i="384" s="1"/>
  <c r="AC952" i="384" s="1"/>
  <c r="H938" i="384"/>
  <c r="AB938" i="384" s="1"/>
  <c r="AC938" i="384" s="1"/>
  <c r="H946" i="384"/>
  <c r="AB946" i="384" s="1"/>
  <c r="AC946" i="384" s="1"/>
  <c r="H944" i="384"/>
  <c r="AB944" i="384" s="1"/>
  <c r="AC944" i="384" s="1"/>
  <c r="H932" i="384"/>
  <c r="AB932" i="384" s="1"/>
  <c r="AC932" i="384" s="1"/>
  <c r="H935" i="384"/>
  <c r="AB935" i="384" s="1"/>
  <c r="AC935" i="384" s="1"/>
  <c r="H921" i="384"/>
  <c r="AB921" i="384" s="1"/>
  <c r="AC921" i="384" s="1"/>
  <c r="H925" i="384"/>
  <c r="AB925" i="384" s="1"/>
  <c r="H913" i="384"/>
  <c r="AB913" i="384" s="1"/>
  <c r="AC913" i="384" s="1"/>
  <c r="H917" i="384"/>
  <c r="AB917" i="384" s="1"/>
  <c r="AC917" i="384" s="1"/>
  <c r="H906" i="384"/>
  <c r="AB906" i="384" s="1"/>
  <c r="AC906" i="384" s="1"/>
  <c r="H904" i="384"/>
  <c r="AB904" i="384" s="1"/>
  <c r="AC904" i="384" s="1"/>
  <c r="H899" i="384"/>
  <c r="AB899" i="384" s="1"/>
  <c r="H897" i="384"/>
  <c r="AB897" i="384" s="1"/>
  <c r="AC897" i="384" s="1"/>
  <c r="H892" i="384"/>
  <c r="AB892" i="384" s="1"/>
  <c r="AC892" i="384" s="1"/>
  <c r="H885" i="384"/>
  <c r="AB885" i="384" s="1"/>
  <c r="AC885" i="384" s="1"/>
  <c r="H890" i="384"/>
  <c r="AB890" i="384" s="1"/>
  <c r="AC890" i="384" s="1"/>
  <c r="H883" i="384"/>
  <c r="AB883" i="384" s="1"/>
  <c r="H877" i="384"/>
  <c r="AB877" i="384" s="1"/>
  <c r="AC877" i="384" s="1"/>
  <c r="H874" i="384"/>
  <c r="AB874" i="384" s="1"/>
  <c r="AC874" i="384" s="1"/>
  <c r="H871" i="384"/>
  <c r="AB871" i="384" s="1"/>
  <c r="AH871" i="384" s="1"/>
  <c r="H864" i="384"/>
  <c r="AB864" i="384" s="1"/>
  <c r="AC864" i="384" s="1"/>
  <c r="H861" i="384"/>
  <c r="AB861" i="384" s="1"/>
  <c r="AC861" i="384" s="1"/>
  <c r="H858" i="384"/>
  <c r="AB858" i="384" s="1"/>
  <c r="AC858" i="384" s="1"/>
  <c r="H851" i="384"/>
  <c r="AB851" i="384" s="1"/>
  <c r="AC851" i="384" s="1"/>
  <c r="H852" i="384"/>
  <c r="AB852" i="384" s="1"/>
  <c r="AC852" i="384" s="1"/>
  <c r="H839" i="384"/>
  <c r="AB839" i="384" s="1"/>
  <c r="AC839" i="384" s="1"/>
  <c r="H845" i="384"/>
  <c r="AB845" i="384" s="1"/>
  <c r="AC845" i="384" s="1"/>
  <c r="H848" i="384"/>
  <c r="AB848" i="384" s="1"/>
  <c r="H837" i="384"/>
  <c r="AB837" i="384" s="1"/>
  <c r="H835" i="384"/>
  <c r="AB835" i="384" s="1"/>
  <c r="AH835" i="384" s="1"/>
  <c r="H832" i="384"/>
  <c r="AB832" i="384" s="1"/>
  <c r="AC832" i="384" s="1"/>
  <c r="H829" i="384"/>
  <c r="AB829" i="384" s="1"/>
  <c r="AC829" i="384" s="1"/>
  <c r="H823" i="384"/>
  <c r="AB823" i="384" s="1"/>
  <c r="H814" i="384"/>
  <c r="AB814" i="384" s="1"/>
  <c r="AC814" i="384" s="1"/>
  <c r="H820" i="384"/>
  <c r="AB820" i="384" s="1"/>
  <c r="AC820" i="384" s="1"/>
  <c r="H816" i="384"/>
  <c r="AB816" i="384" s="1"/>
  <c r="H810" i="384"/>
  <c r="AB810" i="384" s="1"/>
  <c r="AC810" i="384" s="1"/>
  <c r="H806" i="384"/>
  <c r="AB806" i="384" s="1"/>
  <c r="AC806" i="384" s="1"/>
  <c r="H799" i="384"/>
  <c r="AB799" i="384" s="1"/>
  <c r="H797" i="384"/>
  <c r="AB797" i="384" s="1"/>
  <c r="AC797" i="384" s="1"/>
  <c r="H795" i="384"/>
  <c r="AB795" i="384" s="1"/>
  <c r="AH795" i="384" s="1"/>
  <c r="H789" i="384"/>
  <c r="AB789" i="384" s="1"/>
  <c r="AC789" i="384" s="1"/>
  <c r="H792" i="384"/>
  <c r="AB792" i="384" s="1"/>
  <c r="AC792" i="384" s="1"/>
  <c r="H783" i="384"/>
  <c r="AB783" i="384" s="1"/>
  <c r="AH783" i="384" s="1"/>
  <c r="H780" i="384"/>
  <c r="AB780" i="384" s="1"/>
  <c r="AC780" i="384" s="1"/>
  <c r="H774" i="384"/>
  <c r="AB774" i="384" s="1"/>
  <c r="AH774" i="384" s="1"/>
  <c r="H776" i="384"/>
  <c r="AB776" i="384" s="1"/>
  <c r="H766" i="384"/>
  <c r="AB766" i="384" s="1"/>
  <c r="AH766" i="384" s="1"/>
  <c r="H770" i="384"/>
  <c r="AB770" i="384" s="1"/>
  <c r="AC770" i="384" s="1"/>
  <c r="H759" i="384"/>
  <c r="AB759" i="384" s="1"/>
  <c r="AC759" i="384" s="1"/>
  <c r="H752" i="384"/>
  <c r="AB752" i="384" s="1"/>
  <c r="H756" i="384"/>
  <c r="AB756" i="384" s="1"/>
  <c r="H750" i="384"/>
  <c r="AB750" i="384" s="1"/>
  <c r="AH750" i="384" s="1"/>
  <c r="H746" i="384"/>
  <c r="AB746" i="384" s="1"/>
  <c r="H742" i="384"/>
  <c r="AB742" i="384" s="1"/>
  <c r="AC742" i="384" s="1"/>
  <c r="H735" i="384"/>
  <c r="AB735" i="384" s="1"/>
  <c r="AC735" i="384" s="1"/>
  <c r="H733" i="384"/>
  <c r="AB733" i="384" s="1"/>
  <c r="AC733" i="384" s="1"/>
  <c r="H731" i="384"/>
  <c r="AB731" i="384" s="1"/>
  <c r="H728" i="384"/>
  <c r="AB728" i="384" s="1"/>
  <c r="H716" i="384"/>
  <c r="AB716" i="384" s="1"/>
  <c r="H725" i="384"/>
  <c r="AB725" i="384" s="1"/>
  <c r="AC725" i="384" s="1"/>
  <c r="H719" i="384"/>
  <c r="AB719" i="384" s="1"/>
  <c r="H712" i="384"/>
  <c r="AB712" i="384" s="1"/>
  <c r="AC712" i="384" s="1"/>
  <c r="H710" i="384"/>
  <c r="AB710" i="384" s="1"/>
  <c r="AH710" i="384" s="1"/>
  <c r="H706" i="384"/>
  <c r="AB706" i="384" s="1"/>
  <c r="AC706" i="384" s="1"/>
  <c r="H702" i="384"/>
  <c r="AB702" i="384" s="1"/>
  <c r="AC702" i="384" s="1"/>
  <c r="AD696" i="384"/>
  <c r="AE696" i="384"/>
  <c r="AH696" i="384"/>
  <c r="AC696" i="384"/>
  <c r="AG696" i="384" s="1"/>
  <c r="H691" i="384"/>
  <c r="AB691" i="384" s="1"/>
  <c r="AC691" i="384" s="1"/>
  <c r="H694" i="384"/>
  <c r="AB694" i="384" s="1"/>
  <c r="H685" i="384"/>
  <c r="AB685" i="384" s="1"/>
  <c r="AH685" i="384" s="1"/>
  <c r="H687" i="384"/>
  <c r="AB687" i="384" s="1"/>
  <c r="H681" i="384"/>
  <c r="AB681" i="384" s="1"/>
  <c r="AC681" i="384" s="1"/>
  <c r="H677" i="384"/>
  <c r="AB677" i="384" s="1"/>
  <c r="H667" i="384"/>
  <c r="AB667" i="384" s="1"/>
  <c r="AE667" i="384" s="1"/>
  <c r="H670" i="384"/>
  <c r="AB670" i="384" s="1"/>
  <c r="AC670" i="384" s="1"/>
  <c r="H663" i="384"/>
  <c r="AB663" i="384" s="1"/>
  <c r="AC663" i="384" s="1"/>
  <c r="H661" i="384"/>
  <c r="AB661" i="384" s="1"/>
  <c r="H657" i="384"/>
  <c r="AB657" i="384" s="1"/>
  <c r="AC657" i="384" s="1"/>
  <c r="H653" i="384"/>
  <c r="AB653" i="384" s="1"/>
  <c r="AC653" i="384" s="1"/>
  <c r="H643" i="384"/>
  <c r="AB643" i="384" s="1"/>
  <c r="AC643" i="384" s="1"/>
  <c r="H646" i="384"/>
  <c r="AB646" i="384" s="1"/>
  <c r="AC646" i="384" s="1"/>
  <c r="H639" i="384"/>
  <c r="AB639" i="384" s="1"/>
  <c r="AC639" i="384" s="1"/>
  <c r="H633" i="384"/>
  <c r="AB633" i="384" s="1"/>
  <c r="AH633" i="384" s="1"/>
  <c r="H637" i="384"/>
  <c r="AB637" i="384" s="1"/>
  <c r="AC637" i="384" s="1"/>
  <c r="H629" i="384"/>
  <c r="AB629" i="384" s="1"/>
  <c r="AH629" i="384" s="1"/>
  <c r="H622" i="384"/>
  <c r="AB622" i="384" s="1"/>
  <c r="H620" i="384"/>
  <c r="AB620" i="384" s="1"/>
  <c r="AH620" i="384" s="1"/>
  <c r="H618" i="384"/>
  <c r="AB618" i="384" s="1"/>
  <c r="AC618" i="384" s="1"/>
  <c r="H615" i="384"/>
  <c r="AB615" i="384" s="1"/>
  <c r="H612" i="384"/>
  <c r="AB612" i="384" s="1"/>
  <c r="AC612" i="384" s="1"/>
  <c r="H606" i="384"/>
  <c r="AB606" i="384" s="1"/>
  <c r="AC606" i="384" s="1"/>
  <c r="H603" i="384"/>
  <c r="AB603" i="384" s="1"/>
  <c r="AC603" i="384" s="1"/>
  <c r="H597" i="384"/>
  <c r="AB597" i="384" s="1"/>
  <c r="AC597" i="384" s="1"/>
  <c r="H599" i="384"/>
  <c r="AB599" i="384" s="1"/>
  <c r="H589" i="384"/>
  <c r="AB589" i="384" s="1"/>
  <c r="AC589" i="384" s="1"/>
  <c r="H593" i="384"/>
  <c r="AB593" i="384" s="1"/>
  <c r="AC593" i="384" s="1"/>
  <c r="H580" i="384"/>
  <c r="AB580" i="384" s="1"/>
  <c r="AC580" i="384" s="1"/>
  <c r="H582" i="384"/>
  <c r="AB582" i="384" s="1"/>
  <c r="AC582" i="384" s="1"/>
  <c r="H577" i="384"/>
  <c r="AB577" i="384" s="1"/>
  <c r="AC577" i="384" s="1"/>
  <c r="H573" i="384"/>
  <c r="AB573" i="384" s="1"/>
  <c r="AC573" i="384" s="1"/>
  <c r="H571" i="384"/>
  <c r="AB571" i="384" s="1"/>
  <c r="AC571" i="384" s="1"/>
  <c r="H567" i="384"/>
  <c r="AB567" i="384" s="1"/>
  <c r="AH567" i="384" s="1"/>
  <c r="H563" i="384"/>
  <c r="AB563" i="384" s="1"/>
  <c r="AH563" i="384" s="1"/>
  <c r="H556" i="384"/>
  <c r="AB556" i="384" s="1"/>
  <c r="AC556" i="384" s="1"/>
  <c r="H554" i="384"/>
  <c r="AB554" i="384" s="1"/>
  <c r="H551" i="384"/>
  <c r="AB551" i="384" s="1"/>
  <c r="AC551" i="384" s="1"/>
  <c r="H547" i="384"/>
  <c r="AB547" i="384" s="1"/>
  <c r="AC547" i="384" s="1"/>
  <c r="H545" i="384"/>
  <c r="AB545" i="384" s="1"/>
  <c r="AC545" i="384" s="1"/>
  <c r="H537" i="384"/>
  <c r="AB537" i="384" s="1"/>
  <c r="AC537" i="384" s="1"/>
  <c r="H541" i="384"/>
  <c r="AB541" i="384" s="1"/>
  <c r="H530" i="384"/>
  <c r="AB530" i="384" s="1"/>
  <c r="AC530" i="384" s="1"/>
  <c r="H526" i="384"/>
  <c r="AB526" i="384" s="1"/>
  <c r="AH526" i="384" s="1"/>
  <c r="H528" i="384"/>
  <c r="AB528" i="384" s="1"/>
  <c r="AC528" i="384" s="1"/>
  <c r="H523" i="384"/>
  <c r="AB523" i="384" s="1"/>
  <c r="H512" i="384"/>
  <c r="AB512" i="384" s="1"/>
  <c r="AC512" i="384" s="1"/>
  <c r="H520" i="384"/>
  <c r="AB520" i="384" s="1"/>
  <c r="AC520" i="384" s="1"/>
  <c r="H514" i="384"/>
  <c r="AB514" i="384" s="1"/>
  <c r="AC514" i="384" s="1"/>
  <c r="H510" i="384"/>
  <c r="AB510" i="384" s="1"/>
  <c r="AC510" i="384" s="1"/>
  <c r="H504" i="384"/>
  <c r="AB504" i="384" s="1"/>
  <c r="AC504" i="384" s="1"/>
  <c r="H507" i="384"/>
  <c r="AB507" i="384" s="1"/>
  <c r="H498" i="384"/>
  <c r="AB498" i="384" s="1"/>
  <c r="AH498" i="384" s="1"/>
  <c r="H489" i="384"/>
  <c r="AB489" i="384" s="1"/>
  <c r="AC489" i="384" s="1"/>
  <c r="H495" i="384"/>
  <c r="AB495" i="384" s="1"/>
  <c r="AC495" i="384" s="1"/>
  <c r="H491" i="384"/>
  <c r="AB491" i="384" s="1"/>
  <c r="AC491" i="384" s="1"/>
  <c r="H481" i="384"/>
  <c r="AB481" i="384" s="1"/>
  <c r="H485" i="384"/>
  <c r="AB485" i="384" s="1"/>
  <c r="AC485" i="384" s="1"/>
  <c r="H472" i="384"/>
  <c r="AB472" i="384" s="1"/>
  <c r="AC472" i="384" s="1"/>
  <c r="H474" i="384"/>
  <c r="AB474" i="384" s="1"/>
  <c r="AC474" i="384" s="1"/>
  <c r="H469" i="384"/>
  <c r="AB469" i="384" s="1"/>
  <c r="AC469" i="384" s="1"/>
  <c r="H465" i="384"/>
  <c r="AB465" i="384" s="1"/>
  <c r="H463" i="384"/>
  <c r="AB463" i="384" s="1"/>
  <c r="AC463" i="384" s="1"/>
  <c r="H459" i="384"/>
  <c r="AB459" i="384" s="1"/>
  <c r="H455" i="384"/>
  <c r="AB455" i="384" s="1"/>
  <c r="AC455" i="384" s="1"/>
  <c r="H448" i="384"/>
  <c r="AB448" i="384" s="1"/>
  <c r="AC448" i="384" s="1"/>
  <c r="H445" i="384"/>
  <c r="AB445" i="384" s="1"/>
  <c r="AC445" i="384" s="1"/>
  <c r="H439" i="384"/>
  <c r="AB439" i="384" s="1"/>
  <c r="H441" i="384"/>
  <c r="AB441" i="384" s="1"/>
  <c r="AC441" i="384" s="1"/>
  <c r="H431" i="384"/>
  <c r="AB431" i="384" s="1"/>
  <c r="AH431" i="384" s="1"/>
  <c r="H435" i="384"/>
  <c r="AB435" i="384" s="1"/>
  <c r="AH435" i="384" s="1"/>
  <c r="H422" i="384"/>
  <c r="AB422" i="384" s="1"/>
  <c r="AH422" i="384" s="1"/>
  <c r="H420" i="384"/>
  <c r="AB420" i="384" s="1"/>
  <c r="AC420" i="384" s="1"/>
  <c r="H424" i="384"/>
  <c r="AB424" i="384" s="1"/>
  <c r="AC424" i="384" s="1"/>
  <c r="H414" i="384"/>
  <c r="AB414" i="384" s="1"/>
  <c r="AH414" i="384" s="1"/>
  <c r="H417" i="384"/>
  <c r="AB417" i="384" s="1"/>
  <c r="AC417" i="384" s="1"/>
  <c r="H408" i="384"/>
  <c r="AB408" i="384" s="1"/>
  <c r="AC408" i="384" s="1"/>
  <c r="H406" i="384"/>
  <c r="AB406" i="384" s="1"/>
  <c r="AH406" i="384" s="1"/>
  <c r="H404" i="384"/>
  <c r="AB404" i="384" s="1"/>
  <c r="H398" i="384"/>
  <c r="AB398" i="384" s="1"/>
  <c r="AH398" i="384" s="1"/>
  <c r="H401" i="384"/>
  <c r="AB401" i="384" s="1"/>
  <c r="AC401" i="384" s="1"/>
  <c r="H388" i="384"/>
  <c r="AB388" i="384" s="1"/>
  <c r="AC388" i="384" s="1"/>
  <c r="H390" i="384"/>
  <c r="AB390" i="384" s="1"/>
  <c r="H392" i="384"/>
  <c r="AB392" i="384" s="1"/>
  <c r="H385" i="384"/>
  <c r="AB385" i="384" s="1"/>
  <c r="AC385" i="384" s="1"/>
  <c r="H382" i="384"/>
  <c r="AB382" i="384" s="1"/>
  <c r="H373" i="384"/>
  <c r="AB373" i="384" s="1"/>
  <c r="H376" i="384"/>
  <c r="AB376" i="384" s="1"/>
  <c r="H369" i="384"/>
  <c r="AB369" i="384" s="1"/>
  <c r="AC369" i="384" s="1"/>
  <c r="H367" i="384"/>
  <c r="AB367" i="384" s="1"/>
  <c r="H359" i="384"/>
  <c r="AB359" i="384" s="1"/>
  <c r="AC359" i="384" s="1"/>
  <c r="H363" i="384"/>
  <c r="AB363" i="384" s="1"/>
  <c r="AC363" i="384" s="1"/>
  <c r="H349" i="384"/>
  <c r="AB349" i="384" s="1"/>
  <c r="AH349" i="384" s="1"/>
  <c r="H345" i="384"/>
  <c r="AB345" i="384" s="1"/>
  <c r="AH345" i="384" s="1"/>
  <c r="H352" i="384"/>
  <c r="AB352" i="384" s="1"/>
  <c r="AC352" i="384" s="1"/>
  <c r="H343" i="384"/>
  <c r="AB343" i="384" s="1"/>
  <c r="AH343" i="384" s="1"/>
  <c r="H339" i="384"/>
  <c r="AB339" i="384" s="1"/>
  <c r="H335" i="384"/>
  <c r="AB335" i="384" s="1"/>
  <c r="AH335" i="384" s="1"/>
  <c r="H326" i="384"/>
  <c r="AB326" i="384" s="1"/>
  <c r="AC326" i="384" s="1"/>
  <c r="H328" i="384"/>
  <c r="AB328" i="384" s="1"/>
  <c r="AC328" i="384" s="1"/>
  <c r="H324" i="384"/>
  <c r="AB324" i="384" s="1"/>
  <c r="H318" i="384"/>
  <c r="AB318" i="384" s="1"/>
  <c r="AH318" i="384" s="1"/>
  <c r="H321" i="384"/>
  <c r="AB321" i="384" s="1"/>
  <c r="AC321" i="384" s="1"/>
  <c r="H309" i="384"/>
  <c r="AB309" i="384" s="1"/>
  <c r="AH309" i="384" s="1"/>
  <c r="H312" i="384"/>
  <c r="AB312" i="384" s="1"/>
  <c r="H303" i="384"/>
  <c r="AB303" i="384" s="1"/>
  <c r="AH303" i="384" s="1"/>
  <c r="H295" i="384"/>
  <c r="AB295" i="384" s="1"/>
  <c r="AC295" i="384" s="1"/>
  <c r="H305" i="384"/>
  <c r="AB305" i="384" s="1"/>
  <c r="H299" i="384"/>
  <c r="AB299" i="384" s="1"/>
  <c r="AC299" i="384" s="1"/>
  <c r="H288" i="384"/>
  <c r="AB288" i="384" s="1"/>
  <c r="AC288" i="384" s="1"/>
  <c r="H285" i="384"/>
  <c r="AB285" i="384" s="1"/>
  <c r="AC285" i="384" s="1"/>
  <c r="H279" i="384"/>
  <c r="AB279" i="384" s="1"/>
  <c r="AH279" i="384" s="1"/>
  <c r="H281" i="384"/>
  <c r="AB281" i="384" s="1"/>
  <c r="AC281" i="384" s="1"/>
  <c r="H271" i="384"/>
  <c r="AB271" i="384" s="1"/>
  <c r="AH271" i="384" s="1"/>
  <c r="H275" i="384"/>
  <c r="AB275" i="384" s="1"/>
  <c r="AC275" i="384" s="1"/>
  <c r="H264" i="384"/>
  <c r="AB264" i="384" s="1"/>
  <c r="AC264" i="384" s="1"/>
  <c r="H261" i="384"/>
  <c r="AB261" i="384" s="1"/>
  <c r="H257" i="384"/>
  <c r="AB257" i="384" s="1"/>
  <c r="AC257" i="384" s="1"/>
  <c r="H255" i="384"/>
  <c r="AB255" i="384" s="1"/>
  <c r="H247" i="384"/>
  <c r="AB247" i="384" s="1"/>
  <c r="AH247" i="384" s="1"/>
  <c r="H251" i="384"/>
  <c r="AB251" i="384" s="1"/>
  <c r="AC251" i="384" s="1"/>
  <c r="H240" i="384"/>
  <c r="AB240" i="384" s="1"/>
  <c r="AC240" i="384" s="1"/>
  <c r="H237" i="384"/>
  <c r="AB237" i="384" s="1"/>
  <c r="AC237" i="384" s="1"/>
  <c r="H233" i="384"/>
  <c r="AB233" i="384" s="1"/>
  <c r="AC233" i="384" s="1"/>
  <c r="H231" i="384"/>
  <c r="AB231" i="384" s="1"/>
  <c r="AH231" i="384" s="1"/>
  <c r="H227" i="384"/>
  <c r="AB227" i="384" s="1"/>
  <c r="H223" i="384"/>
  <c r="AB223" i="384" s="1"/>
  <c r="AC223" i="384" s="1"/>
  <c r="H216" i="384"/>
  <c r="AB216" i="384" s="1"/>
  <c r="AH216" i="384" s="1"/>
  <c r="H207" i="384"/>
  <c r="AB207" i="384" s="1"/>
  <c r="AC207" i="384" s="1"/>
  <c r="H213" i="384"/>
  <c r="AB213" i="384" s="1"/>
  <c r="H209" i="384"/>
  <c r="AB209" i="384" s="1"/>
  <c r="H203" i="384"/>
  <c r="AB203" i="384" s="1"/>
  <c r="H199" i="384"/>
  <c r="AB199" i="384" s="1"/>
  <c r="AC199" i="384" s="1"/>
  <c r="H192" i="384"/>
  <c r="AB192" i="384" s="1"/>
  <c r="AC192" i="384" s="1"/>
  <c r="H185" i="384"/>
  <c r="AB185" i="384" s="1"/>
  <c r="H189" i="384"/>
  <c r="AB189" i="384" s="1"/>
  <c r="H183" i="384"/>
  <c r="AB183" i="384" s="1"/>
  <c r="H179" i="384"/>
  <c r="AB179" i="384" s="1"/>
  <c r="AC179" i="384" s="1"/>
  <c r="H175" i="384"/>
  <c r="AB175" i="384" s="1"/>
  <c r="H165" i="384"/>
  <c r="AB165" i="384" s="1"/>
  <c r="H168" i="384"/>
  <c r="AB168" i="384" s="1"/>
  <c r="H159" i="384"/>
  <c r="AB159" i="384" s="1"/>
  <c r="AC159" i="384" s="1"/>
  <c r="H161" i="384"/>
  <c r="AB161" i="384" s="1"/>
  <c r="AC161" i="384" s="1"/>
  <c r="H155" i="384"/>
  <c r="AB155" i="384" s="1"/>
  <c r="H151" i="384"/>
  <c r="AB151" i="384" s="1"/>
  <c r="AC151" i="384" s="1"/>
  <c r="H141" i="384"/>
  <c r="AB141" i="384" s="1"/>
  <c r="AC141" i="384" s="1"/>
  <c r="H144" i="384"/>
  <c r="AB144" i="384" s="1"/>
  <c r="AC144" i="384" s="1"/>
  <c r="H137" i="384"/>
  <c r="AB137" i="384" s="1"/>
  <c r="AC137" i="384" s="1"/>
  <c r="H135" i="384"/>
  <c r="AB135" i="384" s="1"/>
  <c r="AC135" i="384" s="1"/>
  <c r="H131" i="384"/>
  <c r="AB131" i="384" s="1"/>
  <c r="AC131" i="384" s="1"/>
  <c r="H127" i="384"/>
  <c r="AB127" i="384" s="1"/>
  <c r="AC127" i="384" s="1"/>
  <c r="H117" i="384"/>
  <c r="AB117" i="384" s="1"/>
  <c r="AC117" i="384" s="1"/>
  <c r="H120" i="384"/>
  <c r="AB120" i="384" s="1"/>
  <c r="AC120" i="384" s="1"/>
  <c r="H113" i="384"/>
  <c r="AB113" i="384" s="1"/>
  <c r="AH113" i="384" s="1"/>
  <c r="H103" i="384"/>
  <c r="AB103" i="384" s="1"/>
  <c r="AH103" i="384" s="1"/>
  <c r="H111" i="384"/>
  <c r="AB111" i="384" s="1"/>
  <c r="AC111" i="384" s="1"/>
  <c r="H107" i="384"/>
  <c r="AB107" i="384" s="1"/>
  <c r="AC107" i="384" s="1"/>
  <c r="H96" i="384"/>
  <c r="AB96" i="384" s="1"/>
  <c r="AC96" i="384" s="1"/>
  <c r="H89" i="384"/>
  <c r="AB89" i="384" s="1"/>
  <c r="H93" i="384"/>
  <c r="AB93" i="384" s="1"/>
  <c r="H87" i="384"/>
  <c r="AB87" i="384" s="1"/>
  <c r="AC87" i="384" s="1"/>
  <c r="H79" i="384"/>
  <c r="AB79" i="384" s="1"/>
  <c r="AH79" i="384" s="1"/>
  <c r="H83" i="384"/>
  <c r="AB83" i="384" s="1"/>
  <c r="H72" i="384"/>
  <c r="AB72" i="384" s="1"/>
  <c r="AC72" i="384" s="1"/>
  <c r="H69" i="384"/>
  <c r="AB69" i="384" s="1"/>
  <c r="H65" i="384"/>
  <c r="AB65" i="384" s="1"/>
  <c r="AC65" i="384" s="1"/>
  <c r="H63" i="384"/>
  <c r="AB63" i="384" s="1"/>
  <c r="H55" i="384"/>
  <c r="AB55" i="384" s="1"/>
  <c r="H59" i="384"/>
  <c r="AB59" i="384" s="1"/>
  <c r="AC59" i="384" s="1"/>
  <c r="H48" i="384"/>
  <c r="AB48" i="384" s="1"/>
  <c r="H45" i="384"/>
  <c r="AB45" i="384" s="1"/>
  <c r="H41" i="384"/>
  <c r="AB41" i="384" s="1"/>
  <c r="AC41" i="384" s="1"/>
  <c r="H39" i="384"/>
  <c r="AB39" i="384" s="1"/>
  <c r="AC39" i="384" s="1"/>
  <c r="H35" i="384"/>
  <c r="AB35" i="384" s="1"/>
  <c r="AC35" i="384" s="1"/>
  <c r="H31" i="384"/>
  <c r="AB31" i="384" s="1"/>
  <c r="AC31" i="384" s="1"/>
  <c r="H17" i="384"/>
  <c r="AB17" i="384" s="1"/>
  <c r="AC17" i="384" s="1"/>
  <c r="H15" i="384"/>
  <c r="AB15" i="384" s="1"/>
  <c r="AH15" i="384" s="1"/>
  <c r="H11" i="384"/>
  <c r="AB11" i="384" s="1"/>
  <c r="AC11" i="384" s="1"/>
  <c r="P24" i="384" l="1"/>
  <c r="H24" i="384" s="1"/>
  <c r="AB24" i="384" s="1"/>
  <c r="P21" i="384"/>
  <c r="H21" i="384" s="1"/>
  <c r="AB21" i="384" s="1"/>
  <c r="AC21" i="384" s="1"/>
  <c r="P7" i="384"/>
  <c r="H7" i="384" s="1"/>
  <c r="AB7" i="384" s="1"/>
  <c r="AH1013" i="384"/>
  <c r="AG1013" i="384"/>
  <c r="AD1013" i="384"/>
  <c r="AH1010" i="384"/>
  <c r="AE1010" i="384"/>
  <c r="AD1010" i="384"/>
  <c r="AF1010" i="384" s="1"/>
  <c r="AG1010" i="384" s="1"/>
  <c r="AH1007" i="384"/>
  <c r="AG1007" i="384"/>
  <c r="AE1007" i="384"/>
  <c r="AD1007" i="384"/>
  <c r="AH1001" i="384"/>
  <c r="AE1001" i="384"/>
  <c r="AD1001" i="384"/>
  <c r="AF1001" i="384" s="1"/>
  <c r="AG1001" i="384" s="1"/>
  <c r="AH999" i="384"/>
  <c r="AG999" i="384"/>
  <c r="AE999" i="384"/>
  <c r="AD999" i="384"/>
  <c r="AH990" i="384"/>
  <c r="AC990" i="384"/>
  <c r="AH993" i="384"/>
  <c r="AG993" i="384"/>
  <c r="AD993" i="384"/>
  <c r="AE990" i="384"/>
  <c r="AD990" i="384"/>
  <c r="AH987" i="384"/>
  <c r="AG987" i="384"/>
  <c r="AE987" i="384"/>
  <c r="AD987" i="384"/>
  <c r="AC981" i="384"/>
  <c r="AE981" i="384"/>
  <c r="AD981" i="384"/>
  <c r="AH978" i="384"/>
  <c r="AC978" i="384"/>
  <c r="AG978" i="384" s="1"/>
  <c r="AE978" i="384"/>
  <c r="AD978" i="384"/>
  <c r="AH970" i="384"/>
  <c r="AC970" i="384"/>
  <c r="AH974" i="384"/>
  <c r="AG974" i="384"/>
  <c r="AD974" i="384"/>
  <c r="AE970" i="384"/>
  <c r="AD970" i="384"/>
  <c r="AH966" i="384"/>
  <c r="AG966" i="384"/>
  <c r="AE966" i="384"/>
  <c r="AD966" i="384"/>
  <c r="AC955" i="384"/>
  <c r="AH958" i="384"/>
  <c r="AG958" i="384"/>
  <c r="AD958" i="384"/>
  <c r="AE955" i="384"/>
  <c r="AD955" i="384"/>
  <c r="AH952" i="384"/>
  <c r="AG952" i="384"/>
  <c r="AE952" i="384"/>
  <c r="AD952" i="384"/>
  <c r="AH946" i="384"/>
  <c r="AE946" i="384"/>
  <c r="AD946" i="384"/>
  <c r="AF946" i="384" s="1"/>
  <c r="AG946" i="384" s="1"/>
  <c r="AH944" i="384"/>
  <c r="AG944" i="384"/>
  <c r="AE944" i="384"/>
  <c r="AD944" i="384"/>
  <c r="AH938" i="384"/>
  <c r="AG938" i="384"/>
  <c r="AD938" i="384"/>
  <c r="AH935" i="384"/>
  <c r="AE935" i="384"/>
  <c r="AD935" i="384"/>
  <c r="AF935" i="384" s="1"/>
  <c r="AG935" i="384" s="1"/>
  <c r="AH932" i="384"/>
  <c r="AG932" i="384"/>
  <c r="AE932" i="384"/>
  <c r="AD932" i="384"/>
  <c r="AH925" i="384"/>
  <c r="AC925" i="384"/>
  <c r="AG925" i="384" s="1"/>
  <c r="AE925" i="384"/>
  <c r="AD925" i="384"/>
  <c r="AH921" i="384"/>
  <c r="AG921" i="384"/>
  <c r="AD921" i="384"/>
  <c r="AH917" i="384"/>
  <c r="AE917" i="384"/>
  <c r="AD917" i="384"/>
  <c r="AF917" i="384" s="1"/>
  <c r="AG917" i="384" s="1"/>
  <c r="AH913" i="384"/>
  <c r="AG913" i="384"/>
  <c r="AE913" i="384"/>
  <c r="AD913" i="384"/>
  <c r="AH906" i="384"/>
  <c r="AE906" i="384"/>
  <c r="AD906" i="384"/>
  <c r="AF906" i="384" s="1"/>
  <c r="AG906" i="384" s="1"/>
  <c r="AH899" i="384"/>
  <c r="AC899" i="384"/>
  <c r="AH904" i="384"/>
  <c r="AG904" i="384"/>
  <c r="AE904" i="384"/>
  <c r="AD904" i="384"/>
  <c r="AE899" i="384"/>
  <c r="AD899" i="384"/>
  <c r="AH897" i="384"/>
  <c r="AG897" i="384"/>
  <c r="AE897" i="384"/>
  <c r="AD897" i="384"/>
  <c r="AH892" i="384"/>
  <c r="AE892" i="384"/>
  <c r="AD892" i="384"/>
  <c r="AF892" i="384" s="1"/>
  <c r="AG892" i="384" s="1"/>
  <c r="AH883" i="384"/>
  <c r="AC883" i="384"/>
  <c r="AG883" i="384" s="1"/>
  <c r="AH890" i="384"/>
  <c r="AG890" i="384"/>
  <c r="AE890" i="384"/>
  <c r="AD890" i="384"/>
  <c r="AH885" i="384"/>
  <c r="AE885" i="384"/>
  <c r="AD885" i="384"/>
  <c r="AF885" i="384" s="1"/>
  <c r="AG885" i="384" s="1"/>
  <c r="AE883" i="384"/>
  <c r="AD883" i="384"/>
  <c r="AH877" i="384"/>
  <c r="AG877" i="384"/>
  <c r="AD877" i="384"/>
  <c r="AC871" i="384"/>
  <c r="AG871" i="384" s="1"/>
  <c r="AH874" i="384"/>
  <c r="AE874" i="384"/>
  <c r="AD874" i="384"/>
  <c r="AF874" i="384" s="1"/>
  <c r="AG874" i="384" s="1"/>
  <c r="AE871" i="384"/>
  <c r="AD871" i="384"/>
  <c r="AH864" i="384"/>
  <c r="AG864" i="384"/>
  <c r="AD864" i="384"/>
  <c r="AH861" i="384"/>
  <c r="AE861" i="384"/>
  <c r="AD861" i="384"/>
  <c r="AF861" i="384" s="1"/>
  <c r="AG861" i="384" s="1"/>
  <c r="AH858" i="384"/>
  <c r="AG858" i="384"/>
  <c r="AE858" i="384"/>
  <c r="AD858" i="384"/>
  <c r="AH852" i="384"/>
  <c r="AG852" i="384"/>
  <c r="AE852" i="384"/>
  <c r="AD852" i="384"/>
  <c r="AH851" i="384"/>
  <c r="AG851" i="384"/>
  <c r="AD851" i="384"/>
  <c r="AH848" i="384"/>
  <c r="AC848" i="384"/>
  <c r="AE848" i="384"/>
  <c r="AD848" i="384"/>
  <c r="AH845" i="384"/>
  <c r="AG845" i="384"/>
  <c r="AE845" i="384"/>
  <c r="AD845" i="384"/>
  <c r="AH837" i="384"/>
  <c r="AC837" i="384"/>
  <c r="AG837" i="384" s="1"/>
  <c r="AH839" i="384"/>
  <c r="AE839" i="384"/>
  <c r="AD839" i="384"/>
  <c r="AF839" i="384" s="1"/>
  <c r="AG839" i="384" s="1"/>
  <c r="AE837" i="384"/>
  <c r="AD837" i="384"/>
  <c r="AC835" i="384"/>
  <c r="AG835" i="384" s="1"/>
  <c r="AE835" i="384"/>
  <c r="AD835" i="384"/>
  <c r="AH832" i="384"/>
  <c r="AE832" i="384"/>
  <c r="AD832" i="384"/>
  <c r="AF832" i="384" s="1"/>
  <c r="AG832" i="384" s="1"/>
  <c r="AH829" i="384"/>
  <c r="AG829" i="384"/>
  <c r="AE829" i="384"/>
  <c r="AD829" i="384"/>
  <c r="AH823" i="384"/>
  <c r="AC823" i="384"/>
  <c r="AE823" i="384"/>
  <c r="AD823" i="384"/>
  <c r="AH816" i="384"/>
  <c r="AC816" i="384"/>
  <c r="AG816" i="384" s="1"/>
  <c r="AH820" i="384"/>
  <c r="AG820" i="384"/>
  <c r="AE820" i="384"/>
  <c r="AD820" i="384"/>
  <c r="AD816" i="384"/>
  <c r="AH814" i="384"/>
  <c r="AG814" i="384"/>
  <c r="AE814" i="384"/>
  <c r="AD814" i="384"/>
  <c r="AH810" i="384"/>
  <c r="AE810" i="384"/>
  <c r="AD810" i="384"/>
  <c r="AF810" i="384" s="1"/>
  <c r="AG810" i="384" s="1"/>
  <c r="AH806" i="384"/>
  <c r="AG806" i="384"/>
  <c r="AE806" i="384"/>
  <c r="AD806" i="384"/>
  <c r="AH799" i="384"/>
  <c r="AC799" i="384"/>
  <c r="AC795" i="384"/>
  <c r="AG795" i="384" s="1"/>
  <c r="AE799" i="384"/>
  <c r="AD799" i="384"/>
  <c r="AH797" i="384"/>
  <c r="AG797" i="384"/>
  <c r="AE797" i="384"/>
  <c r="AD797" i="384"/>
  <c r="AE795" i="384"/>
  <c r="AD795" i="384"/>
  <c r="AH792" i="384"/>
  <c r="AE792" i="384"/>
  <c r="AD792" i="384"/>
  <c r="AF792" i="384" s="1"/>
  <c r="AG792" i="384" s="1"/>
  <c r="AH789" i="384"/>
  <c r="AG789" i="384"/>
  <c r="AE789" i="384"/>
  <c r="AD789" i="384"/>
  <c r="AC783" i="384"/>
  <c r="AE783" i="384"/>
  <c r="AD783" i="384"/>
  <c r="AH780" i="384"/>
  <c r="AG780" i="384"/>
  <c r="AE780" i="384"/>
  <c r="AD780" i="384"/>
  <c r="AH776" i="384"/>
  <c r="AC776" i="384"/>
  <c r="AG776" i="384" s="1"/>
  <c r="AD776" i="384"/>
  <c r="AC774" i="384"/>
  <c r="AG774" i="384" s="1"/>
  <c r="AE774" i="384"/>
  <c r="AD774" i="384"/>
  <c r="AH770" i="384"/>
  <c r="AE770" i="384"/>
  <c r="AD770" i="384"/>
  <c r="AF770" i="384" s="1"/>
  <c r="AG770" i="384" s="1"/>
  <c r="AC766" i="384"/>
  <c r="AG766" i="384" s="1"/>
  <c r="AE766" i="384"/>
  <c r="AD766" i="384"/>
  <c r="AH752" i="384"/>
  <c r="AC752" i="384"/>
  <c r="AG752" i="384" s="1"/>
  <c r="AH759" i="384"/>
  <c r="AE759" i="384"/>
  <c r="AD759" i="384"/>
  <c r="AF759" i="384" s="1"/>
  <c r="AG759" i="384" s="1"/>
  <c r="AH756" i="384"/>
  <c r="AC756" i="384"/>
  <c r="AG756" i="384" s="1"/>
  <c r="AE756" i="384"/>
  <c r="AD756" i="384"/>
  <c r="AC750" i="384"/>
  <c r="AG750" i="384" s="1"/>
  <c r="AD752" i="384"/>
  <c r="AH746" i="384"/>
  <c r="AC746" i="384"/>
  <c r="AE750" i="384"/>
  <c r="AD750" i="384"/>
  <c r="AE746" i="384"/>
  <c r="AD746" i="384"/>
  <c r="AH742" i="384"/>
  <c r="AG742" i="384"/>
  <c r="AE742" i="384"/>
  <c r="AD742" i="384"/>
  <c r="AH731" i="384"/>
  <c r="AC731" i="384"/>
  <c r="AG731" i="384" s="1"/>
  <c r="AH735" i="384"/>
  <c r="AE735" i="384"/>
  <c r="AD735" i="384"/>
  <c r="AF735" i="384" s="1"/>
  <c r="AG735" i="384" s="1"/>
  <c r="AH733" i="384"/>
  <c r="AG733" i="384"/>
  <c r="AE733" i="384"/>
  <c r="AD733" i="384"/>
  <c r="AE731" i="384"/>
  <c r="AD731" i="384"/>
  <c r="AH728" i="384"/>
  <c r="AC728" i="384"/>
  <c r="AE728" i="384"/>
  <c r="AD728" i="384"/>
  <c r="AH716" i="384"/>
  <c r="AC716" i="384"/>
  <c r="AG716" i="384" s="1"/>
  <c r="AH719" i="384"/>
  <c r="AC719" i="384"/>
  <c r="AH725" i="384"/>
  <c r="AG725" i="384"/>
  <c r="AE725" i="384"/>
  <c r="AD725" i="384"/>
  <c r="AE719" i="384"/>
  <c r="AD719" i="384"/>
  <c r="AE716" i="384"/>
  <c r="AD716" i="384"/>
  <c r="AC710" i="384"/>
  <c r="AG710" i="384" s="1"/>
  <c r="AH712" i="384"/>
  <c r="AG712" i="384"/>
  <c r="AD712" i="384"/>
  <c r="AE710" i="384"/>
  <c r="AD710" i="384"/>
  <c r="AH706" i="384"/>
  <c r="AE706" i="384"/>
  <c r="AD706" i="384"/>
  <c r="AF706" i="384" s="1"/>
  <c r="AG706" i="384" s="1"/>
  <c r="AH702" i="384"/>
  <c r="AG702" i="384"/>
  <c r="AE702" i="384"/>
  <c r="AD702" i="384"/>
  <c r="AI696" i="384"/>
  <c r="AJ696" i="384" s="1"/>
  <c r="AK696" i="384" s="1"/>
  <c r="AH694" i="384"/>
  <c r="AC694" i="384"/>
  <c r="AE694" i="384"/>
  <c r="AD694" i="384"/>
  <c r="AH691" i="384"/>
  <c r="AG691" i="384"/>
  <c r="AE691" i="384"/>
  <c r="AD691" i="384"/>
  <c r="AH687" i="384"/>
  <c r="AC687" i="384"/>
  <c r="AG687" i="384" s="1"/>
  <c r="AC685" i="384"/>
  <c r="AG685" i="384" s="1"/>
  <c r="AD687" i="384"/>
  <c r="AE685" i="384"/>
  <c r="AD685" i="384"/>
  <c r="AC667" i="384"/>
  <c r="AG667" i="384" s="1"/>
  <c r="AH677" i="384"/>
  <c r="AC677" i="384"/>
  <c r="AG677" i="384" s="1"/>
  <c r="AH681" i="384"/>
  <c r="AE681" i="384"/>
  <c r="AD681" i="384"/>
  <c r="AF681" i="384" s="1"/>
  <c r="AG681" i="384" s="1"/>
  <c r="AE677" i="384"/>
  <c r="AD677" i="384"/>
  <c r="AH667" i="384"/>
  <c r="AD667" i="384"/>
  <c r="AH670" i="384"/>
  <c r="AE670" i="384"/>
  <c r="AD670" i="384"/>
  <c r="AF670" i="384" s="1"/>
  <c r="AG670" i="384" s="1"/>
  <c r="AH661" i="384"/>
  <c r="AC661" i="384"/>
  <c r="AG661" i="384" s="1"/>
  <c r="AH663" i="384"/>
  <c r="AG663" i="384"/>
  <c r="AD663" i="384"/>
  <c r="AE661" i="384"/>
  <c r="AD661" i="384"/>
  <c r="AH657" i="384"/>
  <c r="AE657" i="384"/>
  <c r="AD657" i="384"/>
  <c r="AF657" i="384" s="1"/>
  <c r="AG657" i="384" s="1"/>
  <c r="AH653" i="384"/>
  <c r="AG653" i="384"/>
  <c r="AE653" i="384"/>
  <c r="AD653" i="384"/>
  <c r="AH646" i="384"/>
  <c r="AE646" i="384"/>
  <c r="AD646" i="384"/>
  <c r="AF646" i="384" s="1"/>
  <c r="AG646" i="384" s="1"/>
  <c r="AH643" i="384"/>
  <c r="AG643" i="384"/>
  <c r="AE643" i="384"/>
  <c r="AD643" i="384"/>
  <c r="AH639" i="384"/>
  <c r="AG639" i="384"/>
  <c r="AD639" i="384"/>
  <c r="AC633" i="384"/>
  <c r="AH637" i="384"/>
  <c r="AG637" i="384"/>
  <c r="AE637" i="384"/>
  <c r="AD637" i="384"/>
  <c r="AC629" i="384"/>
  <c r="AG629" i="384" s="1"/>
  <c r="AE633" i="384"/>
  <c r="AD633" i="384"/>
  <c r="AE629" i="384"/>
  <c r="AD629" i="384"/>
  <c r="AH622" i="384"/>
  <c r="AC622" i="384"/>
  <c r="AC620" i="384"/>
  <c r="AG620" i="384" s="1"/>
  <c r="AE622" i="384"/>
  <c r="AD622" i="384"/>
  <c r="AE620" i="384"/>
  <c r="AD620" i="384"/>
  <c r="AH615" i="384"/>
  <c r="AC615" i="384"/>
  <c r="AH618" i="384"/>
  <c r="AG618" i="384"/>
  <c r="AE618" i="384"/>
  <c r="AD618" i="384"/>
  <c r="AE615" i="384"/>
  <c r="AD615" i="384"/>
  <c r="AH612" i="384"/>
  <c r="AG612" i="384"/>
  <c r="AE612" i="384"/>
  <c r="AD612" i="384"/>
  <c r="AH606" i="384"/>
  <c r="AE606" i="384"/>
  <c r="AD606" i="384"/>
  <c r="AF606" i="384" s="1"/>
  <c r="AG606" i="384" s="1"/>
  <c r="AH603" i="384"/>
  <c r="AG603" i="384"/>
  <c r="AE603" i="384"/>
  <c r="AD603" i="384"/>
  <c r="AH599" i="384"/>
  <c r="AC599" i="384"/>
  <c r="AG599" i="384" s="1"/>
  <c r="AD599" i="384"/>
  <c r="AH597" i="384"/>
  <c r="AG597" i="384"/>
  <c r="AE597" i="384"/>
  <c r="AD597" i="384"/>
  <c r="AH593" i="384"/>
  <c r="AE593" i="384"/>
  <c r="AD593" i="384"/>
  <c r="AF593" i="384" s="1"/>
  <c r="AG593" i="384" s="1"/>
  <c r="AH589" i="384"/>
  <c r="AG589" i="384"/>
  <c r="AE589" i="384"/>
  <c r="AD589" i="384"/>
  <c r="AH582" i="384"/>
  <c r="AE582" i="384"/>
  <c r="AD582" i="384"/>
  <c r="AF582" i="384" s="1"/>
  <c r="AG582" i="384" s="1"/>
  <c r="AH580" i="384"/>
  <c r="AG580" i="384"/>
  <c r="AD580" i="384"/>
  <c r="AH577" i="384"/>
  <c r="AG577" i="384"/>
  <c r="AE577" i="384"/>
  <c r="AD577" i="384"/>
  <c r="AH573" i="384"/>
  <c r="AG573" i="384"/>
  <c r="AD573" i="384"/>
  <c r="AC567" i="384"/>
  <c r="AH571" i="384"/>
  <c r="AG571" i="384"/>
  <c r="AE571" i="384"/>
  <c r="AD571" i="384"/>
  <c r="AE567" i="384"/>
  <c r="AD567" i="384"/>
  <c r="AC563" i="384"/>
  <c r="AG563" i="384" s="1"/>
  <c r="AE563" i="384"/>
  <c r="AD563" i="384"/>
  <c r="AH556" i="384"/>
  <c r="AE556" i="384"/>
  <c r="AD556" i="384"/>
  <c r="AF556" i="384" s="1"/>
  <c r="AG556" i="384" s="1"/>
  <c r="AH554" i="384"/>
  <c r="AC554" i="384"/>
  <c r="AG554" i="384" s="1"/>
  <c r="AD554" i="384"/>
  <c r="AH551" i="384"/>
  <c r="AG551" i="384"/>
  <c r="AE551" i="384"/>
  <c r="AD551" i="384"/>
  <c r="AH547" i="384"/>
  <c r="AG547" i="384"/>
  <c r="AD547" i="384"/>
  <c r="AH545" i="384"/>
  <c r="AG545" i="384"/>
  <c r="AE545" i="384"/>
  <c r="AD545" i="384"/>
  <c r="AH541" i="384"/>
  <c r="AC541" i="384"/>
  <c r="AE541" i="384"/>
  <c r="AD541" i="384"/>
  <c r="AH537" i="384"/>
  <c r="AG537" i="384"/>
  <c r="AE537" i="384"/>
  <c r="AD537" i="384"/>
  <c r="AC526" i="384"/>
  <c r="AG526" i="384" s="1"/>
  <c r="AH530" i="384"/>
  <c r="AE530" i="384"/>
  <c r="AD530" i="384"/>
  <c r="AF530" i="384" s="1"/>
  <c r="AG530" i="384" s="1"/>
  <c r="AH528" i="384"/>
  <c r="AG528" i="384"/>
  <c r="AE528" i="384"/>
  <c r="AD528" i="384"/>
  <c r="AE526" i="384"/>
  <c r="AD526" i="384"/>
  <c r="AH523" i="384"/>
  <c r="AC523" i="384"/>
  <c r="AE523" i="384"/>
  <c r="AD523" i="384"/>
  <c r="AH520" i="384"/>
  <c r="AG520" i="384"/>
  <c r="AE520" i="384"/>
  <c r="AD520" i="384"/>
  <c r="AH514" i="384"/>
  <c r="AE514" i="384"/>
  <c r="AD514" i="384"/>
  <c r="AF514" i="384" s="1"/>
  <c r="AG514" i="384" s="1"/>
  <c r="AH512" i="384"/>
  <c r="AG512" i="384"/>
  <c r="AE512" i="384"/>
  <c r="AD512" i="384"/>
  <c r="AH510" i="384"/>
  <c r="AG510" i="384"/>
  <c r="AE510" i="384"/>
  <c r="AD510" i="384"/>
  <c r="AH507" i="384"/>
  <c r="AC507" i="384"/>
  <c r="AE507" i="384"/>
  <c r="AD507" i="384"/>
  <c r="AC498" i="384"/>
  <c r="AH504" i="384"/>
  <c r="AG504" i="384"/>
  <c r="AE504" i="384"/>
  <c r="AD504" i="384"/>
  <c r="AE498" i="384"/>
  <c r="AD498" i="384"/>
  <c r="AH495" i="384"/>
  <c r="AG495" i="384"/>
  <c r="AE495" i="384"/>
  <c r="AD495" i="384"/>
  <c r="AH491" i="384"/>
  <c r="AG491" i="384"/>
  <c r="AD491" i="384"/>
  <c r="AH481" i="384"/>
  <c r="AC481" i="384"/>
  <c r="AG481" i="384" s="1"/>
  <c r="AH489" i="384"/>
  <c r="AG489" i="384"/>
  <c r="AE489" i="384"/>
  <c r="AD489" i="384"/>
  <c r="AH485" i="384"/>
  <c r="AE485" i="384"/>
  <c r="AD485" i="384"/>
  <c r="AF485" i="384" s="1"/>
  <c r="AG485" i="384" s="1"/>
  <c r="AE481" i="384"/>
  <c r="AD481" i="384"/>
  <c r="AH474" i="384"/>
  <c r="AE474" i="384"/>
  <c r="AD474" i="384"/>
  <c r="AF474" i="384" s="1"/>
  <c r="AG474" i="384" s="1"/>
  <c r="AH472" i="384"/>
  <c r="AG472" i="384"/>
  <c r="AD472" i="384"/>
  <c r="AH465" i="384"/>
  <c r="AC465" i="384"/>
  <c r="AG465" i="384" s="1"/>
  <c r="AH469" i="384"/>
  <c r="AG469" i="384"/>
  <c r="AE469" i="384"/>
  <c r="AD469" i="384"/>
  <c r="AH459" i="384"/>
  <c r="AC459" i="384"/>
  <c r="AD465" i="384"/>
  <c r="AH463" i="384"/>
  <c r="AG463" i="384"/>
  <c r="AE463" i="384"/>
  <c r="AD463" i="384"/>
  <c r="AE459" i="384"/>
  <c r="AD459" i="384"/>
  <c r="AH455" i="384"/>
  <c r="AG455" i="384"/>
  <c r="AE455" i="384"/>
  <c r="AD455" i="384"/>
  <c r="AH448" i="384"/>
  <c r="AE448" i="384"/>
  <c r="AD448" i="384"/>
  <c r="AF448" i="384" s="1"/>
  <c r="AG448" i="384" s="1"/>
  <c r="AH439" i="384"/>
  <c r="AC439" i="384"/>
  <c r="AG439" i="384" s="1"/>
  <c r="AH445" i="384"/>
  <c r="AG445" i="384"/>
  <c r="AE445" i="384"/>
  <c r="AD445" i="384"/>
  <c r="AC435" i="384"/>
  <c r="AH441" i="384"/>
  <c r="AG441" i="384"/>
  <c r="AD441" i="384"/>
  <c r="AE439" i="384"/>
  <c r="AD439" i="384"/>
  <c r="AC431" i="384"/>
  <c r="AG431" i="384" s="1"/>
  <c r="AE435" i="384"/>
  <c r="AD435" i="384"/>
  <c r="AE431" i="384"/>
  <c r="AD431" i="384"/>
  <c r="AC422" i="384"/>
  <c r="AG422" i="384" s="1"/>
  <c r="AH424" i="384"/>
  <c r="AE424" i="384"/>
  <c r="AD424" i="384"/>
  <c r="AF424" i="384" s="1"/>
  <c r="AG424" i="384" s="1"/>
  <c r="AC414" i="384"/>
  <c r="AG414" i="384" s="1"/>
  <c r="AE422" i="384"/>
  <c r="AD422" i="384"/>
  <c r="AH420" i="384"/>
  <c r="AG420" i="384"/>
  <c r="AE420" i="384"/>
  <c r="AD420" i="384"/>
  <c r="AH417" i="384"/>
  <c r="AE417" i="384"/>
  <c r="AD417" i="384"/>
  <c r="AF417" i="384" s="1"/>
  <c r="AG417" i="384" s="1"/>
  <c r="AE414" i="384"/>
  <c r="AD414" i="384"/>
  <c r="AC406" i="384"/>
  <c r="AG406" i="384" s="1"/>
  <c r="AH408" i="384"/>
  <c r="AE408" i="384"/>
  <c r="AD408" i="384"/>
  <c r="AF408" i="384" s="1"/>
  <c r="AG408" i="384" s="1"/>
  <c r="AE406" i="384"/>
  <c r="AD406" i="384"/>
  <c r="AH404" i="384"/>
  <c r="AC404" i="384"/>
  <c r="AG404" i="384" s="1"/>
  <c r="AC398" i="384"/>
  <c r="AG398" i="384" s="1"/>
  <c r="AE404" i="384"/>
  <c r="AD404" i="384"/>
  <c r="AH401" i="384"/>
  <c r="AE401" i="384"/>
  <c r="AD401" i="384"/>
  <c r="AF401" i="384" s="1"/>
  <c r="AG401" i="384" s="1"/>
  <c r="AE398" i="384"/>
  <c r="AD398" i="384"/>
  <c r="AH390" i="384"/>
  <c r="AC390" i="384"/>
  <c r="AG390" i="384" s="1"/>
  <c r="AH392" i="384"/>
  <c r="AC392" i="384"/>
  <c r="AE392" i="384"/>
  <c r="AD392" i="384"/>
  <c r="AE390" i="384"/>
  <c r="AD390" i="384"/>
  <c r="AH388" i="384"/>
  <c r="AG388" i="384"/>
  <c r="AE388" i="384"/>
  <c r="AD388" i="384"/>
  <c r="AH382" i="384"/>
  <c r="AC382" i="384"/>
  <c r="AG382" i="384" s="1"/>
  <c r="AH385" i="384"/>
  <c r="AE385" i="384"/>
  <c r="AD385" i="384"/>
  <c r="AF385" i="384" s="1"/>
  <c r="AG385" i="384" s="1"/>
  <c r="AE382" i="384"/>
  <c r="AD382" i="384"/>
  <c r="AH373" i="384"/>
  <c r="AC373" i="384"/>
  <c r="AG373" i="384" s="1"/>
  <c r="AH376" i="384"/>
  <c r="AC376" i="384"/>
  <c r="AE376" i="384"/>
  <c r="AD376" i="384"/>
  <c r="AE373" i="384"/>
  <c r="AD373" i="384"/>
  <c r="AH369" i="384"/>
  <c r="AG369" i="384"/>
  <c r="AD369" i="384"/>
  <c r="AH367" i="384"/>
  <c r="AC367" i="384"/>
  <c r="AG367" i="384" s="1"/>
  <c r="AE367" i="384"/>
  <c r="AD367" i="384"/>
  <c r="AH363" i="384"/>
  <c r="AE363" i="384"/>
  <c r="AD363" i="384"/>
  <c r="AF363" i="384" s="1"/>
  <c r="AG363" i="384" s="1"/>
  <c r="AC349" i="384"/>
  <c r="AG349" i="384" s="1"/>
  <c r="AH359" i="384"/>
  <c r="AG359" i="384"/>
  <c r="AE359" i="384"/>
  <c r="AD359" i="384"/>
  <c r="AC343" i="384"/>
  <c r="AG343" i="384" s="1"/>
  <c r="AC345" i="384"/>
  <c r="AG345" i="384" s="1"/>
  <c r="AH352" i="384"/>
  <c r="AE352" i="384"/>
  <c r="AD352" i="384"/>
  <c r="AF352" i="384" s="1"/>
  <c r="AG352" i="384" s="1"/>
  <c r="AE343" i="384"/>
  <c r="AD343" i="384"/>
  <c r="AE349" i="384"/>
  <c r="AD349" i="384"/>
  <c r="AD345" i="384"/>
  <c r="AH339" i="384"/>
  <c r="AC339" i="384"/>
  <c r="AC335" i="384"/>
  <c r="AG335" i="384" s="1"/>
  <c r="AE339" i="384"/>
  <c r="AD339" i="384"/>
  <c r="AE335" i="384"/>
  <c r="AD335" i="384"/>
  <c r="AH324" i="384"/>
  <c r="AC324" i="384"/>
  <c r="AG324" i="384" s="1"/>
  <c r="AH328" i="384"/>
  <c r="AE328" i="384"/>
  <c r="AD328" i="384"/>
  <c r="AF328" i="384" s="1"/>
  <c r="AG328" i="384" s="1"/>
  <c r="AH326" i="384"/>
  <c r="AG326" i="384"/>
  <c r="AE326" i="384"/>
  <c r="AD326" i="384"/>
  <c r="AC318" i="384"/>
  <c r="AG318" i="384" s="1"/>
  <c r="AE324" i="384"/>
  <c r="AD324" i="384"/>
  <c r="AH321" i="384"/>
  <c r="AE321" i="384"/>
  <c r="AD321" i="384"/>
  <c r="AF321" i="384" s="1"/>
  <c r="AG321" i="384" s="1"/>
  <c r="AC309" i="384"/>
  <c r="AG309" i="384" s="1"/>
  <c r="AE318" i="384"/>
  <c r="AD318" i="384"/>
  <c r="AC303" i="384"/>
  <c r="AG303" i="384" s="1"/>
  <c r="AH312" i="384"/>
  <c r="AC312" i="384"/>
  <c r="AE312" i="384"/>
  <c r="AD312" i="384"/>
  <c r="AE303" i="384"/>
  <c r="AD303" i="384"/>
  <c r="AE309" i="384"/>
  <c r="AD309" i="384"/>
  <c r="AH305" i="384"/>
  <c r="AC305" i="384"/>
  <c r="AG305" i="384" s="1"/>
  <c r="AD305" i="384"/>
  <c r="AH299" i="384"/>
  <c r="AE299" i="384"/>
  <c r="AD299" i="384"/>
  <c r="AF299" i="384" s="1"/>
  <c r="AG299" i="384" s="1"/>
  <c r="AH295" i="384"/>
  <c r="AG295" i="384"/>
  <c r="AE295" i="384"/>
  <c r="AD295" i="384"/>
  <c r="AH288" i="384"/>
  <c r="AE288" i="384"/>
  <c r="AD288" i="384"/>
  <c r="AF288" i="384" s="1"/>
  <c r="AG288" i="384" s="1"/>
  <c r="AH285" i="384"/>
  <c r="AG285" i="384"/>
  <c r="AE285" i="384"/>
  <c r="AD285" i="384"/>
  <c r="AC279" i="384"/>
  <c r="AG279" i="384" s="1"/>
  <c r="AH281" i="384"/>
  <c r="AG281" i="384"/>
  <c r="AD281" i="384"/>
  <c r="AE279" i="384"/>
  <c r="AD279" i="384"/>
  <c r="AC271" i="384"/>
  <c r="AG271" i="384" s="1"/>
  <c r="AH275" i="384"/>
  <c r="AE275" i="384"/>
  <c r="AD275" i="384"/>
  <c r="AF275" i="384" s="1"/>
  <c r="AG275" i="384" s="1"/>
  <c r="AE271" i="384"/>
  <c r="AD271" i="384"/>
  <c r="AH264" i="384"/>
  <c r="AE264" i="384"/>
  <c r="AD264" i="384"/>
  <c r="AF264" i="384" s="1"/>
  <c r="AG264" i="384" s="1"/>
  <c r="AH261" i="384"/>
  <c r="AC261" i="384"/>
  <c r="AG261" i="384" s="1"/>
  <c r="AE261" i="384"/>
  <c r="AD261" i="384"/>
  <c r="AH257" i="384"/>
  <c r="AG257" i="384"/>
  <c r="AD257" i="384"/>
  <c r="AH255" i="384"/>
  <c r="AC255" i="384"/>
  <c r="AG255" i="384" s="1"/>
  <c r="AE255" i="384"/>
  <c r="AD255" i="384"/>
  <c r="AC247" i="384"/>
  <c r="AG247" i="384" s="1"/>
  <c r="AH251" i="384"/>
  <c r="AE251" i="384"/>
  <c r="AD251" i="384"/>
  <c r="AF251" i="384" s="1"/>
  <c r="AG251" i="384" s="1"/>
  <c r="AE247" i="384"/>
  <c r="AD247" i="384"/>
  <c r="AH240" i="384"/>
  <c r="AE240" i="384"/>
  <c r="AD240" i="384"/>
  <c r="AF240" i="384" s="1"/>
  <c r="AG240" i="384" s="1"/>
  <c r="AH237" i="384"/>
  <c r="AG237" i="384"/>
  <c r="AE237" i="384"/>
  <c r="AD237" i="384"/>
  <c r="AC231" i="384"/>
  <c r="AG231" i="384" s="1"/>
  <c r="AH233" i="384"/>
  <c r="AG233" i="384"/>
  <c r="AD233" i="384"/>
  <c r="AE231" i="384"/>
  <c r="AD231" i="384"/>
  <c r="AH227" i="384"/>
  <c r="AC227" i="384"/>
  <c r="AC216" i="384"/>
  <c r="AE227" i="384"/>
  <c r="AD227" i="384"/>
  <c r="AH223" i="384"/>
  <c r="AG223" i="384"/>
  <c r="AE223" i="384"/>
  <c r="AD223" i="384"/>
  <c r="AD216" i="384"/>
  <c r="AE216" i="384"/>
  <c r="AH213" i="384"/>
  <c r="AC213" i="384"/>
  <c r="AG213" i="384" s="1"/>
  <c r="AE213" i="384"/>
  <c r="AD213" i="384"/>
  <c r="AH209" i="384"/>
  <c r="AC209" i="384"/>
  <c r="AG209" i="384" s="1"/>
  <c r="AD209" i="384"/>
  <c r="AH207" i="384"/>
  <c r="AG207" i="384"/>
  <c r="AE207" i="384"/>
  <c r="AD207" i="384"/>
  <c r="AH203" i="384"/>
  <c r="AC203" i="384"/>
  <c r="AE203" i="384"/>
  <c r="AD203" i="384"/>
  <c r="AH199" i="384"/>
  <c r="AG199" i="384"/>
  <c r="AE199" i="384"/>
  <c r="AD199" i="384"/>
  <c r="AH185" i="384"/>
  <c r="AC185" i="384"/>
  <c r="AG185" i="384" s="1"/>
  <c r="AH192" i="384"/>
  <c r="AE192" i="384"/>
  <c r="AD192" i="384"/>
  <c r="AF192" i="384" s="1"/>
  <c r="AG192" i="384" s="1"/>
  <c r="AH189" i="384"/>
  <c r="AC189" i="384"/>
  <c r="AG189" i="384" s="1"/>
  <c r="AH183" i="384"/>
  <c r="AC183" i="384"/>
  <c r="AG183" i="384" s="1"/>
  <c r="AE189" i="384"/>
  <c r="AD189" i="384"/>
  <c r="AD185" i="384"/>
  <c r="AE183" i="384"/>
  <c r="AD183" i="384"/>
  <c r="AH179" i="384"/>
  <c r="AE179" i="384"/>
  <c r="AD179" i="384"/>
  <c r="AF179" i="384" s="1"/>
  <c r="AG179" i="384" s="1"/>
  <c r="AH175" i="384"/>
  <c r="AC175" i="384"/>
  <c r="AG175" i="384" s="1"/>
  <c r="AE175" i="384"/>
  <c r="AD175" i="384"/>
  <c r="AH165" i="384"/>
  <c r="AC165" i="384"/>
  <c r="AG165" i="384" s="1"/>
  <c r="AH168" i="384"/>
  <c r="AC168" i="384"/>
  <c r="AE168" i="384"/>
  <c r="AD168" i="384"/>
  <c r="AE165" i="384"/>
  <c r="AD165" i="384"/>
  <c r="AH161" i="384"/>
  <c r="AG161" i="384"/>
  <c r="AD161" i="384"/>
  <c r="AH159" i="384"/>
  <c r="AG159" i="384"/>
  <c r="AE159" i="384"/>
  <c r="AD159" i="384"/>
  <c r="AH155" i="384"/>
  <c r="AC155" i="384"/>
  <c r="AE155" i="384"/>
  <c r="AD155" i="384"/>
  <c r="AH151" i="384"/>
  <c r="AG151" i="384"/>
  <c r="AE151" i="384"/>
  <c r="AD151" i="384"/>
  <c r="AH144" i="384"/>
  <c r="AE144" i="384"/>
  <c r="AD144" i="384"/>
  <c r="AF144" i="384" s="1"/>
  <c r="AG144" i="384" s="1"/>
  <c r="AH141" i="384"/>
  <c r="AG141" i="384"/>
  <c r="AE141" i="384"/>
  <c r="AD141" i="384"/>
  <c r="AH137" i="384"/>
  <c r="AG137" i="384"/>
  <c r="AD137" i="384"/>
  <c r="AH135" i="384"/>
  <c r="AG135" i="384"/>
  <c r="AE135" i="384"/>
  <c r="AD135" i="384"/>
  <c r="AH131" i="384"/>
  <c r="AE131" i="384"/>
  <c r="AD131" i="384"/>
  <c r="AF131" i="384" s="1"/>
  <c r="AG131" i="384" s="1"/>
  <c r="AH127" i="384"/>
  <c r="AG127" i="384"/>
  <c r="AE127" i="384"/>
  <c r="AD127" i="384"/>
  <c r="AC113" i="384"/>
  <c r="AG113" i="384" s="1"/>
  <c r="AH120" i="384"/>
  <c r="AE120" i="384"/>
  <c r="AD120" i="384"/>
  <c r="AF120" i="384" s="1"/>
  <c r="AG120" i="384" s="1"/>
  <c r="AH117" i="384"/>
  <c r="AG117" i="384"/>
  <c r="AE117" i="384"/>
  <c r="AD117" i="384"/>
  <c r="AD113" i="384"/>
  <c r="AH111" i="384"/>
  <c r="AG111" i="384"/>
  <c r="AE111" i="384"/>
  <c r="AD111" i="384"/>
  <c r="AC103" i="384"/>
  <c r="AG103" i="384" s="1"/>
  <c r="AH107" i="384"/>
  <c r="AE107" i="384"/>
  <c r="AD107" i="384"/>
  <c r="AF107" i="384" s="1"/>
  <c r="AG107" i="384" s="1"/>
  <c r="AE103" i="384"/>
  <c r="AD103" i="384"/>
  <c r="AH89" i="384"/>
  <c r="AC89" i="384"/>
  <c r="AG89" i="384" s="1"/>
  <c r="AH96" i="384"/>
  <c r="AE96" i="384"/>
  <c r="AD96" i="384"/>
  <c r="AF96" i="384" s="1"/>
  <c r="AG96" i="384" s="1"/>
  <c r="AH93" i="384"/>
  <c r="AC93" i="384"/>
  <c r="AG93" i="384" s="1"/>
  <c r="AE93" i="384"/>
  <c r="AD93" i="384"/>
  <c r="AD89" i="384"/>
  <c r="AH87" i="384"/>
  <c r="AG87" i="384"/>
  <c r="AE87" i="384"/>
  <c r="AD87" i="384"/>
  <c r="AC79" i="384"/>
  <c r="AG79" i="384" s="1"/>
  <c r="AH83" i="384"/>
  <c r="AC83" i="384"/>
  <c r="AE83" i="384"/>
  <c r="AD83" i="384"/>
  <c r="AE79" i="384"/>
  <c r="AD79" i="384"/>
  <c r="AH72" i="384"/>
  <c r="AE72" i="384"/>
  <c r="AD72" i="384"/>
  <c r="AF72" i="384" s="1"/>
  <c r="AG72" i="384" s="1"/>
  <c r="AH69" i="384"/>
  <c r="AC69" i="384"/>
  <c r="AG69" i="384" s="1"/>
  <c r="AE69" i="384"/>
  <c r="AD69" i="384"/>
  <c r="AH65" i="384"/>
  <c r="AG65" i="384"/>
  <c r="AD65" i="384"/>
  <c r="AH63" i="384"/>
  <c r="AC63" i="384"/>
  <c r="AG63" i="384" s="1"/>
  <c r="AE63" i="384"/>
  <c r="AD63" i="384"/>
  <c r="AH55" i="384"/>
  <c r="AC55" i="384"/>
  <c r="AG55" i="384" s="1"/>
  <c r="AH59" i="384"/>
  <c r="AE59" i="384"/>
  <c r="AD59" i="384"/>
  <c r="AF59" i="384" s="1"/>
  <c r="AG59" i="384" s="1"/>
  <c r="AE55" i="384"/>
  <c r="AD55" i="384"/>
  <c r="AH48" i="384"/>
  <c r="AC48" i="384"/>
  <c r="AE48" i="384"/>
  <c r="AD48" i="384"/>
  <c r="AH45" i="384"/>
  <c r="AC45" i="384"/>
  <c r="AG45" i="384" s="1"/>
  <c r="AE45" i="384"/>
  <c r="AD45" i="384"/>
  <c r="AH41" i="384"/>
  <c r="AG41" i="384"/>
  <c r="AD41" i="384"/>
  <c r="AH39" i="384"/>
  <c r="AG39" i="384"/>
  <c r="AE39" i="384"/>
  <c r="AD39" i="384"/>
  <c r="AH35" i="384"/>
  <c r="AE35" i="384"/>
  <c r="AD35" i="384"/>
  <c r="AF35" i="384" s="1"/>
  <c r="AG35" i="384" s="1"/>
  <c r="AC15" i="384"/>
  <c r="AG15" i="384" s="1"/>
  <c r="AH31" i="384"/>
  <c r="AG31" i="384"/>
  <c r="AE31" i="384"/>
  <c r="AD31" i="384"/>
  <c r="AH24" i="384"/>
  <c r="AC24" i="384"/>
  <c r="AE24" i="384"/>
  <c r="AD24" i="384"/>
  <c r="AH21" i="384"/>
  <c r="AG21" i="384"/>
  <c r="AE21" i="384"/>
  <c r="AD21" i="384"/>
  <c r="AH17" i="384"/>
  <c r="AG17" i="384"/>
  <c r="AD17" i="384"/>
  <c r="AD15" i="384"/>
  <c r="AE15" i="384"/>
  <c r="AH11" i="384"/>
  <c r="AE11" i="384"/>
  <c r="AD11" i="384"/>
  <c r="AF11" i="384" s="1"/>
  <c r="AG11" i="384" s="1"/>
  <c r="AH7" i="384"/>
  <c r="AE7" i="384"/>
  <c r="AD7" i="384"/>
  <c r="AC7" i="384" l="1"/>
  <c r="AG7" i="384" s="1"/>
  <c r="BB696" i="384"/>
  <c r="AN696" i="384"/>
  <c r="AI1013" i="384"/>
  <c r="AJ1013" i="384" s="1"/>
  <c r="AK1013" i="384" s="1"/>
  <c r="AI1010" i="384"/>
  <c r="AJ1010" i="384" s="1"/>
  <c r="AK1010" i="384" s="1"/>
  <c r="AI1007" i="384"/>
  <c r="AJ1007" i="384" s="1"/>
  <c r="AK1007" i="384" s="1"/>
  <c r="AI999" i="384"/>
  <c r="AJ999" i="384" s="1"/>
  <c r="AK999" i="384" s="1"/>
  <c r="AI1001" i="384"/>
  <c r="AJ1001" i="384" s="1"/>
  <c r="AK1001" i="384" s="1"/>
  <c r="AI993" i="384"/>
  <c r="AJ993" i="384" s="1"/>
  <c r="AK993" i="384" s="1"/>
  <c r="AF981" i="384"/>
  <c r="AG981" i="384" s="1"/>
  <c r="AF990" i="384"/>
  <c r="AG990" i="384" s="1"/>
  <c r="AI987" i="384"/>
  <c r="AJ987" i="384" s="1"/>
  <c r="AK987" i="384" s="1"/>
  <c r="AF970" i="384"/>
  <c r="AG970" i="384" s="1"/>
  <c r="AI978" i="384"/>
  <c r="AJ978" i="384" s="1"/>
  <c r="AK978" i="384" s="1"/>
  <c r="AI974" i="384"/>
  <c r="AJ974" i="384" s="1"/>
  <c r="AK974" i="384" s="1"/>
  <c r="AI966" i="384"/>
  <c r="AJ966" i="384" s="1"/>
  <c r="AK966" i="384" s="1"/>
  <c r="AF955" i="384"/>
  <c r="AG955" i="384" s="1"/>
  <c r="AI958" i="384"/>
  <c r="AJ958" i="384" s="1"/>
  <c r="AK958" i="384" s="1"/>
  <c r="AI952" i="384"/>
  <c r="AJ952" i="384" s="1"/>
  <c r="AK952" i="384" s="1"/>
  <c r="AI944" i="384"/>
  <c r="AJ944" i="384" s="1"/>
  <c r="AK944" i="384" s="1"/>
  <c r="AI946" i="384"/>
  <c r="AJ946" i="384" s="1"/>
  <c r="AK946" i="384" s="1"/>
  <c r="AI938" i="384"/>
  <c r="AJ938" i="384" s="1"/>
  <c r="AK938" i="384" s="1"/>
  <c r="AI935" i="384"/>
  <c r="AJ935" i="384" s="1"/>
  <c r="AK935" i="384" s="1"/>
  <c r="AI932" i="384"/>
  <c r="AJ932" i="384" s="1"/>
  <c r="AK932" i="384" s="1"/>
  <c r="AI921" i="384"/>
  <c r="AJ921" i="384" s="1"/>
  <c r="AK921" i="384" s="1"/>
  <c r="AI925" i="384"/>
  <c r="AJ925" i="384" s="1"/>
  <c r="AK925" i="384" s="1"/>
  <c r="AI917" i="384"/>
  <c r="AJ917" i="384" s="1"/>
  <c r="AK917" i="384" s="1"/>
  <c r="AI913" i="384"/>
  <c r="AJ913" i="384" s="1"/>
  <c r="AK913" i="384" s="1"/>
  <c r="AF899" i="384"/>
  <c r="AG899" i="384" s="1"/>
  <c r="AI906" i="384"/>
  <c r="AJ906" i="384" s="1"/>
  <c r="AK906" i="384" s="1"/>
  <c r="AI904" i="384"/>
  <c r="AJ904" i="384" s="1"/>
  <c r="AK904" i="384" s="1"/>
  <c r="AI897" i="384"/>
  <c r="AJ897" i="384" s="1"/>
  <c r="AK897" i="384" s="1"/>
  <c r="AI892" i="384"/>
  <c r="AJ892" i="384" s="1"/>
  <c r="AK892" i="384" s="1"/>
  <c r="AI890" i="384"/>
  <c r="AJ890" i="384" s="1"/>
  <c r="AK890" i="384" s="1"/>
  <c r="AI885" i="384"/>
  <c r="AJ885" i="384" s="1"/>
  <c r="AK885" i="384" s="1"/>
  <c r="AI883" i="384"/>
  <c r="AJ883" i="384" s="1"/>
  <c r="AK883" i="384" s="1"/>
  <c r="AI877" i="384"/>
  <c r="AJ877" i="384" s="1"/>
  <c r="AK877" i="384" s="1"/>
  <c r="AF848" i="384"/>
  <c r="AG848" i="384" s="1"/>
  <c r="AI871" i="384"/>
  <c r="AJ871" i="384" s="1"/>
  <c r="AK871" i="384" s="1"/>
  <c r="AI874" i="384"/>
  <c r="AJ874" i="384" s="1"/>
  <c r="AK874" i="384" s="1"/>
  <c r="AI864" i="384"/>
  <c r="AJ864" i="384" s="1"/>
  <c r="AK864" i="384" s="1"/>
  <c r="AI861" i="384"/>
  <c r="AJ861" i="384" s="1"/>
  <c r="AK861" i="384" s="1"/>
  <c r="AI858" i="384"/>
  <c r="AJ858" i="384" s="1"/>
  <c r="AK858" i="384" s="1"/>
  <c r="AI851" i="384"/>
  <c r="AJ851" i="384" s="1"/>
  <c r="AK851" i="384" s="1"/>
  <c r="AI852" i="384"/>
  <c r="AJ852" i="384" s="1"/>
  <c r="AK852" i="384" s="1"/>
  <c r="AI845" i="384"/>
  <c r="AJ845" i="384" s="1"/>
  <c r="AK845" i="384" s="1"/>
  <c r="AI839" i="384"/>
  <c r="AJ839" i="384" s="1"/>
  <c r="AK839" i="384" s="1"/>
  <c r="AI837" i="384"/>
  <c r="AJ837" i="384" s="1"/>
  <c r="AK837" i="384" s="1"/>
  <c r="AI835" i="384"/>
  <c r="AJ835" i="384" s="1"/>
  <c r="AK835" i="384" s="1"/>
  <c r="AI832" i="384"/>
  <c r="AJ832" i="384" s="1"/>
  <c r="AK832" i="384" s="1"/>
  <c r="AI829" i="384"/>
  <c r="AJ829" i="384" s="1"/>
  <c r="AK829" i="384" s="1"/>
  <c r="AF823" i="384"/>
  <c r="AG823" i="384" s="1"/>
  <c r="AI820" i="384"/>
  <c r="AJ820" i="384" s="1"/>
  <c r="AK820" i="384" s="1"/>
  <c r="AI816" i="384"/>
  <c r="AJ816" i="384" s="1"/>
  <c r="AK816" i="384" s="1"/>
  <c r="AI814" i="384"/>
  <c r="AJ814" i="384" s="1"/>
  <c r="AK814" i="384" s="1"/>
  <c r="AF783" i="384"/>
  <c r="AG783" i="384" s="1"/>
  <c r="AF799" i="384"/>
  <c r="AG799" i="384" s="1"/>
  <c r="AI810" i="384"/>
  <c r="AJ810" i="384" s="1"/>
  <c r="AK810" i="384" s="1"/>
  <c r="AI806" i="384"/>
  <c r="AJ806" i="384" s="1"/>
  <c r="AK806" i="384" s="1"/>
  <c r="AI797" i="384"/>
  <c r="AJ797" i="384" s="1"/>
  <c r="AK797" i="384" s="1"/>
  <c r="AI795" i="384"/>
  <c r="AJ795" i="384" s="1"/>
  <c r="AK795" i="384" s="1"/>
  <c r="AI792" i="384"/>
  <c r="AJ792" i="384" s="1"/>
  <c r="AK792" i="384" s="1"/>
  <c r="AI789" i="384"/>
  <c r="AJ789" i="384" s="1"/>
  <c r="AK789" i="384" s="1"/>
  <c r="AI780" i="384"/>
  <c r="AJ780" i="384" s="1"/>
  <c r="AK780" i="384" s="1"/>
  <c r="AI776" i="384"/>
  <c r="AJ776" i="384" s="1"/>
  <c r="AK776" i="384" s="1"/>
  <c r="AI774" i="384"/>
  <c r="AJ774" i="384" s="1"/>
  <c r="AK774" i="384" s="1"/>
  <c r="AI770" i="384"/>
  <c r="AJ770" i="384" s="1"/>
  <c r="AK770" i="384" s="1"/>
  <c r="AI766" i="384"/>
  <c r="AJ766" i="384" s="1"/>
  <c r="AK766" i="384" s="1"/>
  <c r="AI759" i="384"/>
  <c r="AJ759" i="384" s="1"/>
  <c r="AK759" i="384" s="1"/>
  <c r="AI752" i="384"/>
  <c r="AJ752" i="384" s="1"/>
  <c r="AK752" i="384" s="1"/>
  <c r="AI756" i="384"/>
  <c r="AJ756" i="384" s="1"/>
  <c r="AK756" i="384" s="1"/>
  <c r="AF746" i="384"/>
  <c r="AG746" i="384" s="1"/>
  <c r="AI750" i="384"/>
  <c r="AJ750" i="384" s="1"/>
  <c r="AK750" i="384" s="1"/>
  <c r="AF728" i="384"/>
  <c r="AG728" i="384" s="1"/>
  <c r="AI742" i="384"/>
  <c r="AJ742" i="384" s="1"/>
  <c r="AK742" i="384" s="1"/>
  <c r="AI735" i="384"/>
  <c r="AJ735" i="384" s="1"/>
  <c r="AK735" i="384" s="1"/>
  <c r="AI733" i="384"/>
  <c r="AJ733" i="384" s="1"/>
  <c r="AK733" i="384" s="1"/>
  <c r="AF694" i="384"/>
  <c r="AG694" i="384" s="1"/>
  <c r="AI731" i="384"/>
  <c r="AJ731" i="384" s="1"/>
  <c r="AK731" i="384" s="1"/>
  <c r="AI725" i="384"/>
  <c r="AJ725" i="384" s="1"/>
  <c r="AK725" i="384" s="1"/>
  <c r="AF719" i="384"/>
  <c r="AG719" i="384" s="1"/>
  <c r="AI716" i="384"/>
  <c r="AJ716" i="384" s="1"/>
  <c r="AK716" i="384" s="1"/>
  <c r="AI712" i="384"/>
  <c r="AJ712" i="384" s="1"/>
  <c r="AK712" i="384" s="1"/>
  <c r="AI710" i="384"/>
  <c r="AJ710" i="384" s="1"/>
  <c r="AK710" i="384" s="1"/>
  <c r="AI706" i="384"/>
  <c r="AJ706" i="384" s="1"/>
  <c r="AK706" i="384" s="1"/>
  <c r="AI702" i="384"/>
  <c r="AJ702" i="384" s="1"/>
  <c r="AK702" i="384" s="1"/>
  <c r="AI691" i="384"/>
  <c r="AJ691" i="384" s="1"/>
  <c r="AK691" i="384" s="1"/>
  <c r="AI687" i="384"/>
  <c r="AJ687" i="384" s="1"/>
  <c r="AK687" i="384" s="1"/>
  <c r="AI685" i="384"/>
  <c r="AJ685" i="384" s="1"/>
  <c r="AK685" i="384" s="1"/>
  <c r="AI681" i="384"/>
  <c r="AJ681" i="384" s="1"/>
  <c r="AK681" i="384" s="1"/>
  <c r="AI667" i="384"/>
  <c r="AJ667" i="384" s="1"/>
  <c r="AK667" i="384" s="1"/>
  <c r="AI677" i="384"/>
  <c r="AJ677" i="384" s="1"/>
  <c r="AK677" i="384" s="1"/>
  <c r="AI670" i="384"/>
  <c r="AJ670" i="384" s="1"/>
  <c r="AK670" i="384" s="1"/>
  <c r="AI661" i="384"/>
  <c r="AJ661" i="384" s="1"/>
  <c r="AK661" i="384" s="1"/>
  <c r="AI663" i="384"/>
  <c r="AJ663" i="384" s="1"/>
  <c r="AK663" i="384" s="1"/>
  <c r="AI657" i="384"/>
  <c r="AJ657" i="384" s="1"/>
  <c r="AK657" i="384" s="1"/>
  <c r="AI653" i="384"/>
  <c r="AJ653" i="384" s="1"/>
  <c r="AK653" i="384" s="1"/>
  <c r="AI646" i="384"/>
  <c r="AJ646" i="384" s="1"/>
  <c r="AK646" i="384" s="1"/>
  <c r="AI643" i="384"/>
  <c r="AJ643" i="384" s="1"/>
  <c r="AK643" i="384" s="1"/>
  <c r="AI639" i="384"/>
  <c r="AJ639" i="384" s="1"/>
  <c r="AK639" i="384" s="1"/>
  <c r="AF633" i="384"/>
  <c r="AG633" i="384" s="1"/>
  <c r="AI637" i="384"/>
  <c r="AJ637" i="384" s="1"/>
  <c r="AK637" i="384" s="1"/>
  <c r="AF615" i="384"/>
  <c r="AG615" i="384" s="1"/>
  <c r="AI629" i="384"/>
  <c r="AJ629" i="384" s="1"/>
  <c r="AK629" i="384" s="1"/>
  <c r="AF622" i="384"/>
  <c r="AG622" i="384" s="1"/>
  <c r="AI620" i="384"/>
  <c r="AJ620" i="384" s="1"/>
  <c r="AK620" i="384" s="1"/>
  <c r="AI618" i="384"/>
  <c r="AJ618" i="384" s="1"/>
  <c r="AK618" i="384" s="1"/>
  <c r="AI612" i="384"/>
  <c r="AJ612" i="384" s="1"/>
  <c r="AK612" i="384" s="1"/>
  <c r="AI606" i="384"/>
  <c r="AJ606" i="384" s="1"/>
  <c r="AK606" i="384" s="1"/>
  <c r="AF541" i="384"/>
  <c r="AG541" i="384" s="1"/>
  <c r="AI603" i="384"/>
  <c r="AJ603" i="384" s="1"/>
  <c r="AK603" i="384" s="1"/>
  <c r="AI599" i="384"/>
  <c r="AJ599" i="384" s="1"/>
  <c r="AK599" i="384" s="1"/>
  <c r="AI597" i="384"/>
  <c r="AJ597" i="384" s="1"/>
  <c r="AK597" i="384" s="1"/>
  <c r="AI593" i="384"/>
  <c r="AJ593" i="384" s="1"/>
  <c r="AK593" i="384" s="1"/>
  <c r="AI589" i="384"/>
  <c r="AJ589" i="384" s="1"/>
  <c r="AK589" i="384" s="1"/>
  <c r="AI580" i="384"/>
  <c r="AJ580" i="384" s="1"/>
  <c r="AK580" i="384" s="1"/>
  <c r="AI582" i="384"/>
  <c r="AJ582" i="384" s="1"/>
  <c r="AK582" i="384" s="1"/>
  <c r="AI573" i="384"/>
  <c r="AJ573" i="384" s="1"/>
  <c r="AK573" i="384" s="1"/>
  <c r="AI577" i="384"/>
  <c r="AJ577" i="384" s="1"/>
  <c r="AK577" i="384" s="1"/>
  <c r="AI571" i="384"/>
  <c r="AJ571" i="384" s="1"/>
  <c r="AK571" i="384" s="1"/>
  <c r="AF567" i="384"/>
  <c r="AG567" i="384" s="1"/>
  <c r="AI563" i="384"/>
  <c r="AJ563" i="384" s="1"/>
  <c r="AK563" i="384" s="1"/>
  <c r="AI556" i="384"/>
  <c r="AJ556" i="384" s="1"/>
  <c r="AK556" i="384" s="1"/>
  <c r="AI551" i="384"/>
  <c r="AJ551" i="384" s="1"/>
  <c r="AK551" i="384" s="1"/>
  <c r="AI554" i="384"/>
  <c r="AJ554" i="384" s="1"/>
  <c r="AK554" i="384" s="1"/>
  <c r="AI547" i="384"/>
  <c r="AJ547" i="384" s="1"/>
  <c r="AK547" i="384" s="1"/>
  <c r="AI545" i="384"/>
  <c r="AJ545" i="384" s="1"/>
  <c r="AK545" i="384" s="1"/>
  <c r="AF523" i="384"/>
  <c r="AG523" i="384" s="1"/>
  <c r="AI537" i="384"/>
  <c r="AJ537" i="384" s="1"/>
  <c r="AK537" i="384" s="1"/>
  <c r="AI530" i="384"/>
  <c r="AJ530" i="384" s="1"/>
  <c r="AK530" i="384" s="1"/>
  <c r="AI528" i="384"/>
  <c r="AJ528" i="384" s="1"/>
  <c r="AK528" i="384" s="1"/>
  <c r="AI526" i="384"/>
  <c r="AJ526" i="384" s="1"/>
  <c r="AK526" i="384" s="1"/>
  <c r="AI520" i="384"/>
  <c r="AJ520" i="384" s="1"/>
  <c r="AK520" i="384" s="1"/>
  <c r="AF507" i="384"/>
  <c r="AG507" i="384" s="1"/>
  <c r="AI514" i="384"/>
  <c r="AJ514" i="384" s="1"/>
  <c r="AK514" i="384" s="1"/>
  <c r="AI512" i="384"/>
  <c r="AJ512" i="384" s="1"/>
  <c r="AK512" i="384" s="1"/>
  <c r="AI510" i="384"/>
  <c r="AJ510" i="384" s="1"/>
  <c r="AK510" i="384" s="1"/>
  <c r="AF498" i="384"/>
  <c r="AG498" i="384" s="1"/>
  <c r="AI504" i="384"/>
  <c r="AJ504" i="384" s="1"/>
  <c r="AK504" i="384" s="1"/>
  <c r="AI495" i="384"/>
  <c r="AJ495" i="384" s="1"/>
  <c r="AK495" i="384" s="1"/>
  <c r="AI491" i="384"/>
  <c r="AJ491" i="384" s="1"/>
  <c r="AK491" i="384" s="1"/>
  <c r="AI489" i="384"/>
  <c r="AJ489" i="384" s="1"/>
  <c r="AK489" i="384" s="1"/>
  <c r="AI485" i="384"/>
  <c r="AJ485" i="384" s="1"/>
  <c r="AK485" i="384" s="1"/>
  <c r="AI481" i="384"/>
  <c r="AJ481" i="384" s="1"/>
  <c r="AK481" i="384" s="1"/>
  <c r="AI472" i="384"/>
  <c r="AJ472" i="384" s="1"/>
  <c r="AK472" i="384" s="1"/>
  <c r="AI474" i="384"/>
  <c r="AJ474" i="384" s="1"/>
  <c r="AK474" i="384" s="1"/>
  <c r="AI469" i="384"/>
  <c r="AJ469" i="384" s="1"/>
  <c r="AK469" i="384" s="1"/>
  <c r="AI465" i="384"/>
  <c r="AJ465" i="384" s="1"/>
  <c r="AK465" i="384" s="1"/>
  <c r="AF459" i="384"/>
  <c r="AG459" i="384" s="1"/>
  <c r="AI463" i="384"/>
  <c r="AJ463" i="384" s="1"/>
  <c r="AK463" i="384" s="1"/>
  <c r="AF392" i="384"/>
  <c r="AG392" i="384" s="1"/>
  <c r="AI455" i="384"/>
  <c r="AJ455" i="384" s="1"/>
  <c r="AK455" i="384" s="1"/>
  <c r="AI445" i="384"/>
  <c r="AJ445" i="384" s="1"/>
  <c r="AK445" i="384" s="1"/>
  <c r="AI448" i="384"/>
  <c r="AJ448" i="384" s="1"/>
  <c r="AK448" i="384" s="1"/>
  <c r="AF435" i="384"/>
  <c r="AG435" i="384" s="1"/>
  <c r="AI441" i="384"/>
  <c r="AJ441" i="384" s="1"/>
  <c r="AK441" i="384" s="1"/>
  <c r="AI439" i="384"/>
  <c r="AJ439" i="384" s="1"/>
  <c r="AK439" i="384" s="1"/>
  <c r="AI431" i="384"/>
  <c r="AJ431" i="384" s="1"/>
  <c r="AK431" i="384" s="1"/>
  <c r="AI424" i="384"/>
  <c r="AJ424" i="384" s="1"/>
  <c r="AK424" i="384" s="1"/>
  <c r="AI422" i="384"/>
  <c r="AJ422" i="384" s="1"/>
  <c r="AK422" i="384" s="1"/>
  <c r="AI420" i="384"/>
  <c r="AJ420" i="384" s="1"/>
  <c r="AK420" i="384" s="1"/>
  <c r="AI417" i="384"/>
  <c r="AJ417" i="384" s="1"/>
  <c r="AK417" i="384" s="1"/>
  <c r="AI414" i="384"/>
  <c r="AJ414" i="384" s="1"/>
  <c r="AK414" i="384" s="1"/>
  <c r="AI406" i="384"/>
  <c r="AJ406" i="384" s="1"/>
  <c r="AK406" i="384" s="1"/>
  <c r="AI408" i="384"/>
  <c r="AJ408" i="384" s="1"/>
  <c r="AK408" i="384" s="1"/>
  <c r="AI404" i="384"/>
  <c r="AJ404" i="384" s="1"/>
  <c r="AK404" i="384" s="1"/>
  <c r="AI401" i="384"/>
  <c r="AJ401" i="384" s="1"/>
  <c r="AK401" i="384" s="1"/>
  <c r="AI398" i="384"/>
  <c r="AJ398" i="384" s="1"/>
  <c r="AK398" i="384" s="1"/>
  <c r="AI390" i="384"/>
  <c r="AJ390" i="384" s="1"/>
  <c r="AK390" i="384" s="1"/>
  <c r="AI388" i="384"/>
  <c r="AJ388" i="384" s="1"/>
  <c r="AK388" i="384" s="1"/>
  <c r="AF376" i="384"/>
  <c r="AG376" i="384" s="1"/>
  <c r="AI385" i="384"/>
  <c r="AJ385" i="384" s="1"/>
  <c r="AK385" i="384" s="1"/>
  <c r="AI382" i="384"/>
  <c r="AJ382" i="384" s="1"/>
  <c r="AK382" i="384" s="1"/>
  <c r="AI373" i="384"/>
  <c r="AJ373" i="384" s="1"/>
  <c r="AK373" i="384" s="1"/>
  <c r="AI369" i="384"/>
  <c r="AJ369" i="384" s="1"/>
  <c r="AK369" i="384" s="1"/>
  <c r="AF339" i="384"/>
  <c r="AG339" i="384" s="1"/>
  <c r="AI367" i="384"/>
  <c r="AJ367" i="384" s="1"/>
  <c r="AK367" i="384" s="1"/>
  <c r="AI363" i="384"/>
  <c r="AJ363" i="384" s="1"/>
  <c r="AK363" i="384" s="1"/>
  <c r="AI359" i="384"/>
  <c r="AJ359" i="384" s="1"/>
  <c r="AK359" i="384" s="1"/>
  <c r="AI343" i="384"/>
  <c r="AJ343" i="384" s="1"/>
  <c r="AK343" i="384" s="1"/>
  <c r="AI352" i="384"/>
  <c r="AJ352" i="384" s="1"/>
  <c r="AK352" i="384" s="1"/>
  <c r="AI349" i="384"/>
  <c r="AJ349" i="384" s="1"/>
  <c r="AK349" i="384" s="1"/>
  <c r="AI345" i="384"/>
  <c r="AJ345" i="384" s="1"/>
  <c r="AK345" i="384" s="1"/>
  <c r="AI335" i="384"/>
  <c r="AJ335" i="384" s="1"/>
  <c r="AK335" i="384" s="1"/>
  <c r="AI328" i="384"/>
  <c r="AJ328" i="384" s="1"/>
  <c r="AK328" i="384" s="1"/>
  <c r="AI326" i="384"/>
  <c r="AJ326" i="384" s="1"/>
  <c r="AK326" i="384" s="1"/>
  <c r="AI324" i="384"/>
  <c r="AJ324" i="384" s="1"/>
  <c r="AK324" i="384" s="1"/>
  <c r="AF312" i="384"/>
  <c r="AG312" i="384" s="1"/>
  <c r="AI321" i="384"/>
  <c r="AJ321" i="384" s="1"/>
  <c r="AK321" i="384" s="1"/>
  <c r="AI318" i="384"/>
  <c r="AJ318" i="384" s="1"/>
  <c r="AK318" i="384" s="1"/>
  <c r="AI309" i="384"/>
  <c r="AJ309" i="384" s="1"/>
  <c r="AK309" i="384" s="1"/>
  <c r="AI303" i="384"/>
  <c r="AJ303" i="384" s="1"/>
  <c r="AK303" i="384" s="1"/>
  <c r="AI305" i="384"/>
  <c r="AJ305" i="384" s="1"/>
  <c r="AK305" i="384" s="1"/>
  <c r="AI299" i="384"/>
  <c r="AJ299" i="384" s="1"/>
  <c r="AK299" i="384" s="1"/>
  <c r="AI295" i="384"/>
  <c r="AJ295" i="384" s="1"/>
  <c r="AK295" i="384" s="1"/>
  <c r="AI288" i="384"/>
  <c r="AJ288" i="384" s="1"/>
  <c r="AK288" i="384" s="1"/>
  <c r="AI285" i="384"/>
  <c r="AJ285" i="384" s="1"/>
  <c r="AK285" i="384" s="1"/>
  <c r="AI281" i="384"/>
  <c r="AJ281" i="384" s="1"/>
  <c r="AK281" i="384" s="1"/>
  <c r="AI279" i="384"/>
  <c r="AJ279" i="384" s="1"/>
  <c r="AK279" i="384" s="1"/>
  <c r="AF168" i="384"/>
  <c r="AG168" i="384" s="1"/>
  <c r="AI168" i="384" s="1"/>
  <c r="AJ168" i="384" s="1"/>
  <c r="AK168" i="384" s="1"/>
  <c r="AI275" i="384"/>
  <c r="AJ275" i="384" s="1"/>
  <c r="AK275" i="384" s="1"/>
  <c r="AI271" i="384"/>
  <c r="AJ271" i="384" s="1"/>
  <c r="AK271" i="384" s="1"/>
  <c r="AI264" i="384"/>
  <c r="AJ264" i="384" s="1"/>
  <c r="AK264" i="384" s="1"/>
  <c r="AI261" i="384"/>
  <c r="AJ261" i="384" s="1"/>
  <c r="AK261" i="384" s="1"/>
  <c r="AI257" i="384"/>
  <c r="AJ257" i="384" s="1"/>
  <c r="AK257" i="384" s="1"/>
  <c r="AI255" i="384"/>
  <c r="AJ255" i="384" s="1"/>
  <c r="AK255" i="384" s="1"/>
  <c r="AI251" i="384"/>
  <c r="AJ251" i="384" s="1"/>
  <c r="AK251" i="384" s="1"/>
  <c r="AI247" i="384"/>
  <c r="AJ247" i="384" s="1"/>
  <c r="AK247" i="384" s="1"/>
  <c r="AI240" i="384"/>
  <c r="AJ240" i="384" s="1"/>
  <c r="AK240" i="384" s="1"/>
  <c r="AI237" i="384"/>
  <c r="AJ237" i="384" s="1"/>
  <c r="AK237" i="384" s="1"/>
  <c r="AI233" i="384"/>
  <c r="AJ233" i="384" s="1"/>
  <c r="AK233" i="384" s="1"/>
  <c r="AI231" i="384"/>
  <c r="AJ231" i="384" s="1"/>
  <c r="AK231" i="384" s="1"/>
  <c r="AF203" i="384"/>
  <c r="AG203" i="384" s="1"/>
  <c r="AF227" i="384"/>
  <c r="AG227" i="384" s="1"/>
  <c r="AF216" i="384"/>
  <c r="AG216" i="384" s="1"/>
  <c r="AF155" i="384"/>
  <c r="AG155" i="384" s="1"/>
  <c r="AI223" i="384"/>
  <c r="AJ223" i="384" s="1"/>
  <c r="AK223" i="384" s="1"/>
  <c r="AI213" i="384"/>
  <c r="AJ213" i="384" s="1"/>
  <c r="AK213" i="384" s="1"/>
  <c r="AI209" i="384"/>
  <c r="AJ209" i="384" s="1"/>
  <c r="AK209" i="384" s="1"/>
  <c r="AI207" i="384"/>
  <c r="AJ207" i="384" s="1"/>
  <c r="AK207" i="384" s="1"/>
  <c r="AI199" i="384"/>
  <c r="AJ199" i="384" s="1"/>
  <c r="AK199" i="384" s="1"/>
  <c r="AI192" i="384"/>
  <c r="AJ192" i="384" s="1"/>
  <c r="AK192" i="384" s="1"/>
  <c r="AI189" i="384"/>
  <c r="AJ189" i="384" s="1"/>
  <c r="AK189" i="384" s="1"/>
  <c r="AI185" i="384"/>
  <c r="AJ185" i="384" s="1"/>
  <c r="AK185" i="384" s="1"/>
  <c r="AI183" i="384"/>
  <c r="AJ183" i="384" s="1"/>
  <c r="AK183" i="384" s="1"/>
  <c r="AI179" i="384"/>
  <c r="AJ179" i="384" s="1"/>
  <c r="AK179" i="384" s="1"/>
  <c r="AI175" i="384"/>
  <c r="AJ175" i="384" s="1"/>
  <c r="AK175" i="384" s="1"/>
  <c r="AI165" i="384"/>
  <c r="AJ165" i="384" s="1"/>
  <c r="AK165" i="384" s="1"/>
  <c r="AI161" i="384"/>
  <c r="AJ161" i="384" s="1"/>
  <c r="AK161" i="384" s="1"/>
  <c r="AI159" i="384"/>
  <c r="AJ159" i="384" s="1"/>
  <c r="AK159" i="384" s="1"/>
  <c r="AI151" i="384"/>
  <c r="AJ151" i="384" s="1"/>
  <c r="AK151" i="384" s="1"/>
  <c r="AI144" i="384"/>
  <c r="AJ144" i="384" s="1"/>
  <c r="AK144" i="384" s="1"/>
  <c r="AI141" i="384"/>
  <c r="AJ141" i="384" s="1"/>
  <c r="AK141" i="384" s="1"/>
  <c r="AI137" i="384"/>
  <c r="AJ137" i="384" s="1"/>
  <c r="AK137" i="384" s="1"/>
  <c r="AI135" i="384"/>
  <c r="AJ135" i="384" s="1"/>
  <c r="AK135" i="384" s="1"/>
  <c r="AI131" i="384"/>
  <c r="AJ131" i="384" s="1"/>
  <c r="AK131" i="384" s="1"/>
  <c r="AI127" i="384"/>
  <c r="AJ127" i="384" s="1"/>
  <c r="AK127" i="384" s="1"/>
  <c r="AI113" i="384"/>
  <c r="AJ113" i="384" s="1"/>
  <c r="AK113" i="384" s="1"/>
  <c r="AI120" i="384"/>
  <c r="AJ120" i="384" s="1"/>
  <c r="AK120" i="384" s="1"/>
  <c r="AI117" i="384"/>
  <c r="AJ117" i="384" s="1"/>
  <c r="AK117" i="384" s="1"/>
  <c r="AI111" i="384"/>
  <c r="AJ111" i="384" s="1"/>
  <c r="AK111" i="384" s="1"/>
  <c r="AF83" i="384"/>
  <c r="AG83" i="384" s="1"/>
  <c r="AI107" i="384"/>
  <c r="AJ107" i="384" s="1"/>
  <c r="AK107" i="384" s="1"/>
  <c r="AI103" i="384"/>
  <c r="AJ103" i="384" s="1"/>
  <c r="AK103" i="384" s="1"/>
  <c r="AI96" i="384"/>
  <c r="AJ96" i="384" s="1"/>
  <c r="AK96" i="384" s="1"/>
  <c r="AI93" i="384"/>
  <c r="AJ93" i="384" s="1"/>
  <c r="AK93" i="384" s="1"/>
  <c r="AI89" i="384"/>
  <c r="AJ89" i="384" s="1"/>
  <c r="AK89" i="384" s="1"/>
  <c r="AI87" i="384"/>
  <c r="AJ87" i="384" s="1"/>
  <c r="AK87" i="384" s="1"/>
  <c r="AF24" i="384"/>
  <c r="AG24" i="384" s="1"/>
  <c r="AF48" i="384"/>
  <c r="AG48" i="384" s="1"/>
  <c r="AI79" i="384"/>
  <c r="AJ79" i="384" s="1"/>
  <c r="AK79" i="384" s="1"/>
  <c r="AI72" i="384"/>
  <c r="AJ72" i="384" s="1"/>
  <c r="AK72" i="384" s="1"/>
  <c r="AI69" i="384"/>
  <c r="AJ69" i="384" s="1"/>
  <c r="AK69" i="384" s="1"/>
  <c r="AI65" i="384"/>
  <c r="AJ65" i="384" s="1"/>
  <c r="AK65" i="384" s="1"/>
  <c r="AI63" i="384"/>
  <c r="AJ63" i="384" s="1"/>
  <c r="AK63" i="384" s="1"/>
  <c r="AI59" i="384"/>
  <c r="AJ59" i="384" s="1"/>
  <c r="AK59" i="384" s="1"/>
  <c r="AI55" i="384"/>
  <c r="AJ55" i="384" s="1"/>
  <c r="AK55" i="384" s="1"/>
  <c r="AI45" i="384"/>
  <c r="AJ45" i="384" s="1"/>
  <c r="AK45" i="384" s="1"/>
  <c r="AI41" i="384"/>
  <c r="AJ41" i="384" s="1"/>
  <c r="AK41" i="384" s="1"/>
  <c r="AI39" i="384"/>
  <c r="AJ39" i="384" s="1"/>
  <c r="AK39" i="384" s="1"/>
  <c r="AI35" i="384"/>
  <c r="AJ35" i="384" s="1"/>
  <c r="AK35" i="384" s="1"/>
  <c r="AI31" i="384"/>
  <c r="AJ31" i="384" s="1"/>
  <c r="AK31" i="384" s="1"/>
  <c r="AI21" i="384"/>
  <c r="AJ21" i="384" s="1"/>
  <c r="AK21" i="384" s="1"/>
  <c r="AI17" i="384"/>
  <c r="AJ17" i="384" s="1"/>
  <c r="AK17" i="384" s="1"/>
  <c r="AI15" i="384"/>
  <c r="AJ15" i="384" s="1"/>
  <c r="AK15" i="384" s="1"/>
  <c r="AI11" i="384"/>
  <c r="AJ11" i="384" s="1"/>
  <c r="AK11" i="384" s="1"/>
  <c r="AI7" i="384" l="1"/>
  <c r="AJ7" i="384" s="1"/>
  <c r="AK7" i="384" s="1"/>
  <c r="BB17" i="384"/>
  <c r="P23" i="384" s="1"/>
  <c r="H23" i="384" s="1"/>
  <c r="AB23" i="384" s="1"/>
  <c r="AN17" i="384"/>
  <c r="BB65" i="384"/>
  <c r="P52" i="384" s="1"/>
  <c r="H52" i="384" s="1"/>
  <c r="AB52" i="384" s="1"/>
  <c r="AN65" i="384"/>
  <c r="BB93" i="384"/>
  <c r="P97" i="384" s="1"/>
  <c r="H97" i="384" s="1"/>
  <c r="AB97" i="384" s="1"/>
  <c r="AE97" i="384" s="1"/>
  <c r="AN93" i="384"/>
  <c r="BB113" i="384"/>
  <c r="P119" i="384" s="1"/>
  <c r="H119" i="384" s="1"/>
  <c r="AB119" i="384" s="1"/>
  <c r="AH119" i="384" s="1"/>
  <c r="AN113" i="384"/>
  <c r="BB159" i="384"/>
  <c r="AN159" i="384"/>
  <c r="BB192" i="384"/>
  <c r="AN192" i="384"/>
  <c r="BB255" i="384"/>
  <c r="AN255" i="384"/>
  <c r="BB281" i="384"/>
  <c r="P272" i="384" s="1"/>
  <c r="H272" i="384" s="1"/>
  <c r="AB272" i="384" s="1"/>
  <c r="AG272" i="384" s="1"/>
  <c r="AN281" i="384"/>
  <c r="BB318" i="384"/>
  <c r="P327" i="384" s="1"/>
  <c r="H327" i="384" s="1"/>
  <c r="AB327" i="384" s="1"/>
  <c r="AN318" i="384"/>
  <c r="BB349" i="384"/>
  <c r="P353" i="384" s="1"/>
  <c r="H353" i="384" s="1"/>
  <c r="AB353" i="384" s="1"/>
  <c r="AN349" i="384"/>
  <c r="BB373" i="384"/>
  <c r="P377" i="384" s="1"/>
  <c r="H377" i="384" s="1"/>
  <c r="AB377" i="384" s="1"/>
  <c r="AH377" i="384" s="1"/>
  <c r="AN373" i="384"/>
  <c r="BB404" i="384"/>
  <c r="AN404" i="384"/>
  <c r="BB431" i="384"/>
  <c r="AN431" i="384"/>
  <c r="BB463" i="384"/>
  <c r="AN463" i="384"/>
  <c r="BB489" i="384"/>
  <c r="AN489" i="384"/>
  <c r="BB547" i="384"/>
  <c r="P553" i="384" s="1"/>
  <c r="H553" i="384" s="1"/>
  <c r="AB553" i="384" s="1"/>
  <c r="AD553" i="384" s="1"/>
  <c r="AN547" i="384"/>
  <c r="BB573" i="384"/>
  <c r="P579" i="384" s="1"/>
  <c r="H579" i="384" s="1"/>
  <c r="AB579" i="384" s="1"/>
  <c r="AG579" i="384" s="1"/>
  <c r="AN573" i="384"/>
  <c r="BB637" i="384"/>
  <c r="AN637" i="384"/>
  <c r="BB661" i="384"/>
  <c r="AN661" i="384"/>
  <c r="BB702" i="384"/>
  <c r="P713" i="384" s="1"/>
  <c r="H713" i="384" s="1"/>
  <c r="AB713" i="384" s="1"/>
  <c r="AC713" i="384" s="1"/>
  <c r="AN702" i="384"/>
  <c r="BB752" i="384"/>
  <c r="P758" i="384" s="1"/>
  <c r="H758" i="384" s="1"/>
  <c r="AB758" i="384" s="1"/>
  <c r="AN752" i="384"/>
  <c r="BB792" i="384"/>
  <c r="AN792" i="384"/>
  <c r="BB816" i="384"/>
  <c r="P807" i="384" s="1"/>
  <c r="H807" i="384" s="1"/>
  <c r="AB807" i="384" s="1"/>
  <c r="AH807" i="384" s="1"/>
  <c r="AN816" i="384"/>
  <c r="BB845" i="384"/>
  <c r="P853" i="384" s="1"/>
  <c r="H853" i="384" s="1"/>
  <c r="AB853" i="384" s="1"/>
  <c r="AE853" i="384" s="1"/>
  <c r="AN845" i="384"/>
  <c r="BB906" i="384"/>
  <c r="AN906" i="384"/>
  <c r="BB938" i="384"/>
  <c r="P929" i="384" s="1"/>
  <c r="H929" i="384" s="1"/>
  <c r="AB929" i="384" s="1"/>
  <c r="AN938" i="384"/>
  <c r="BB978" i="384"/>
  <c r="P973" i="384" s="1"/>
  <c r="H973" i="384" s="1"/>
  <c r="AB973" i="384" s="1"/>
  <c r="AH973" i="384" s="1"/>
  <c r="AN978" i="384"/>
  <c r="BB1007" i="384"/>
  <c r="P1014" i="384" s="1"/>
  <c r="H1014" i="384" s="1"/>
  <c r="AB1014" i="384" s="1"/>
  <c r="AC1014" i="384" s="1"/>
  <c r="AN1007" i="384"/>
  <c r="BB69" i="384"/>
  <c r="P73" i="384" s="1"/>
  <c r="H73" i="384" s="1"/>
  <c r="AB73" i="384" s="1"/>
  <c r="AN69" i="384"/>
  <c r="BB96" i="384"/>
  <c r="AN96" i="384"/>
  <c r="BB127" i="384"/>
  <c r="P132" i="384" s="1"/>
  <c r="H132" i="384" s="1"/>
  <c r="AB132" i="384" s="1"/>
  <c r="AN127" i="384"/>
  <c r="BB161" i="384"/>
  <c r="P167" i="384" s="1"/>
  <c r="H167" i="384" s="1"/>
  <c r="AB167" i="384" s="1"/>
  <c r="AH167" i="384" s="1"/>
  <c r="AN161" i="384"/>
  <c r="BB199" i="384"/>
  <c r="AN199" i="384"/>
  <c r="BB257" i="384"/>
  <c r="P263" i="384" s="1"/>
  <c r="H263" i="384" s="1"/>
  <c r="AB263" i="384" s="1"/>
  <c r="AN257" i="384"/>
  <c r="BB285" i="384"/>
  <c r="P289" i="384" s="1"/>
  <c r="H289" i="384" s="1"/>
  <c r="AB289" i="384" s="1"/>
  <c r="AH289" i="384" s="1"/>
  <c r="AN285" i="384"/>
  <c r="BB321" i="384"/>
  <c r="P316" i="384" s="1"/>
  <c r="H316" i="384" s="1"/>
  <c r="AB316" i="384" s="1"/>
  <c r="AN321" i="384"/>
  <c r="BB352" i="384"/>
  <c r="AN352" i="384"/>
  <c r="BB382" i="384"/>
  <c r="P391" i="384" s="1"/>
  <c r="H391" i="384" s="1"/>
  <c r="AB391" i="384" s="1"/>
  <c r="AN382" i="384"/>
  <c r="BB408" i="384"/>
  <c r="AN408" i="384"/>
  <c r="BB439" i="384"/>
  <c r="AN439" i="384"/>
  <c r="BB491" i="384"/>
  <c r="P497" i="384" s="1"/>
  <c r="H497" i="384" s="1"/>
  <c r="AB497" i="384" s="1"/>
  <c r="AN491" i="384"/>
  <c r="BB520" i="384"/>
  <c r="P529" i="384" s="1"/>
  <c r="H529" i="384" s="1"/>
  <c r="AB529" i="384" s="1"/>
  <c r="AN520" i="384"/>
  <c r="BB554" i="384"/>
  <c r="AN554" i="384"/>
  <c r="BB582" i="384"/>
  <c r="AN582" i="384"/>
  <c r="BB606" i="384"/>
  <c r="AN606" i="384"/>
  <c r="BB670" i="384"/>
  <c r="AN670" i="384"/>
  <c r="BB706" i="384"/>
  <c r="P714" i="384" s="1"/>
  <c r="H714" i="384" s="1"/>
  <c r="AB714" i="384" s="1"/>
  <c r="AH714" i="384" s="1"/>
  <c r="AN706" i="384"/>
  <c r="BB733" i="384"/>
  <c r="P736" i="384" s="1"/>
  <c r="H736" i="384" s="1"/>
  <c r="AB736" i="384" s="1"/>
  <c r="AH736" i="384" s="1"/>
  <c r="AN733" i="384"/>
  <c r="BB759" i="384"/>
  <c r="AN759" i="384"/>
  <c r="BB795" i="384"/>
  <c r="AN795" i="384"/>
  <c r="BB820" i="384"/>
  <c r="P824" i="384" s="1"/>
  <c r="H824" i="384" s="1"/>
  <c r="AB824" i="384" s="1"/>
  <c r="AH824" i="384" s="1"/>
  <c r="AN820" i="384"/>
  <c r="BB852" i="384"/>
  <c r="P843" i="384" s="1"/>
  <c r="H843" i="384" s="1"/>
  <c r="AB843" i="384" s="1"/>
  <c r="AH843" i="384" s="1"/>
  <c r="AN852" i="384"/>
  <c r="BB877" i="384"/>
  <c r="P876" i="384" s="1"/>
  <c r="H876" i="384" s="1"/>
  <c r="AB876" i="384" s="1"/>
  <c r="AH876" i="384" s="1"/>
  <c r="AN877" i="384"/>
  <c r="BB946" i="384"/>
  <c r="P945" i="384" s="1"/>
  <c r="H945" i="384" s="1"/>
  <c r="AB945" i="384" s="1"/>
  <c r="AN946" i="384"/>
  <c r="BB1010" i="384"/>
  <c r="P1015" i="384" s="1"/>
  <c r="H1015" i="384" s="1"/>
  <c r="AB1015" i="384" s="1"/>
  <c r="AD1015" i="384" s="1"/>
  <c r="AN1010" i="384"/>
  <c r="BB11" i="384"/>
  <c r="P19" i="384" s="1"/>
  <c r="H19" i="384" s="1"/>
  <c r="AB19" i="384" s="1"/>
  <c r="AD19" i="384" s="1"/>
  <c r="AN11" i="384"/>
  <c r="BB111" i="384"/>
  <c r="AN111" i="384"/>
  <c r="BB35" i="384"/>
  <c r="P43" i="384" s="1"/>
  <c r="H43" i="384" s="1"/>
  <c r="AB43" i="384" s="1"/>
  <c r="AN35" i="384"/>
  <c r="BB39" i="384"/>
  <c r="AN39" i="384"/>
  <c r="BB72" i="384"/>
  <c r="AN72" i="384"/>
  <c r="BB103" i="384"/>
  <c r="AN103" i="384"/>
  <c r="BB131" i="384"/>
  <c r="P139" i="384" s="1"/>
  <c r="H139" i="384" s="1"/>
  <c r="AB139" i="384" s="1"/>
  <c r="AN131" i="384"/>
  <c r="BB165" i="384"/>
  <c r="P169" i="384" s="1"/>
  <c r="H169" i="384" s="1"/>
  <c r="AB169" i="384" s="1"/>
  <c r="AH169" i="384" s="1"/>
  <c r="AN165" i="384"/>
  <c r="BB207" i="384"/>
  <c r="AN207" i="384"/>
  <c r="BB231" i="384"/>
  <c r="AN231" i="384"/>
  <c r="BB261" i="384"/>
  <c r="P265" i="384" s="1"/>
  <c r="H265" i="384" s="1"/>
  <c r="AB265" i="384" s="1"/>
  <c r="AN261" i="384"/>
  <c r="BB288" i="384"/>
  <c r="AN288" i="384"/>
  <c r="BB343" i="384"/>
  <c r="AN343" i="384"/>
  <c r="BB385" i="384"/>
  <c r="AN385" i="384"/>
  <c r="BB406" i="384"/>
  <c r="P409" i="384" s="1"/>
  <c r="H409" i="384" s="1"/>
  <c r="AB409" i="384" s="1"/>
  <c r="AH409" i="384" s="1"/>
  <c r="AN406" i="384"/>
  <c r="BB441" i="384"/>
  <c r="P447" i="384" s="1"/>
  <c r="H447" i="384" s="1"/>
  <c r="AB447" i="384" s="1"/>
  <c r="AC447" i="384" s="1"/>
  <c r="AN441" i="384"/>
  <c r="BB465" i="384"/>
  <c r="P471" i="384" s="1"/>
  <c r="H471" i="384" s="1"/>
  <c r="AB471" i="384" s="1"/>
  <c r="AH471" i="384" s="1"/>
  <c r="AN465" i="384"/>
  <c r="BB495" i="384"/>
  <c r="P499" i="384" s="1"/>
  <c r="H499" i="384" s="1"/>
  <c r="AB499" i="384" s="1"/>
  <c r="AN495" i="384"/>
  <c r="BB526" i="384"/>
  <c r="AN526" i="384"/>
  <c r="BB551" i="384"/>
  <c r="P550" i="384" s="1"/>
  <c r="H550" i="384" s="1"/>
  <c r="AB550" i="384" s="1"/>
  <c r="AD550" i="384" s="1"/>
  <c r="AN551" i="384"/>
  <c r="BB580" i="384"/>
  <c r="AN580" i="384"/>
  <c r="BB612" i="384"/>
  <c r="P621" i="384" s="1"/>
  <c r="H621" i="384" s="1"/>
  <c r="AB621" i="384" s="1"/>
  <c r="AD621" i="384" s="1"/>
  <c r="AN612" i="384"/>
  <c r="BB639" i="384"/>
  <c r="P645" i="384" s="1"/>
  <c r="H645" i="384" s="1"/>
  <c r="AB645" i="384" s="1"/>
  <c r="AE645" i="384" s="1"/>
  <c r="AN639" i="384"/>
  <c r="BB677" i="384"/>
  <c r="P672" i="384" s="1"/>
  <c r="H672" i="384" s="1"/>
  <c r="AB672" i="384" s="1"/>
  <c r="AH672" i="384" s="1"/>
  <c r="AN677" i="384"/>
  <c r="BB710" i="384"/>
  <c r="AN710" i="384"/>
  <c r="BB735" i="384"/>
  <c r="AN735" i="384"/>
  <c r="BB766" i="384"/>
  <c r="P771" i="384" s="1"/>
  <c r="H771" i="384" s="1"/>
  <c r="AB771" i="384" s="1"/>
  <c r="AN766" i="384"/>
  <c r="BB797" i="384"/>
  <c r="P800" i="384" s="1"/>
  <c r="H800" i="384" s="1"/>
  <c r="AB800" i="384" s="1"/>
  <c r="AE800" i="384" s="1"/>
  <c r="AN797" i="384"/>
  <c r="BB851" i="384"/>
  <c r="AN851" i="384"/>
  <c r="BB883" i="384"/>
  <c r="P880" i="384" s="1"/>
  <c r="H880" i="384" s="1"/>
  <c r="AB880" i="384" s="1"/>
  <c r="AH880" i="384" s="1"/>
  <c r="AN883" i="384"/>
  <c r="BB913" i="384"/>
  <c r="P922" i="384" s="1"/>
  <c r="H922" i="384" s="1"/>
  <c r="AB922" i="384" s="1"/>
  <c r="AH922" i="384" s="1"/>
  <c r="AN913" i="384"/>
  <c r="BB944" i="384"/>
  <c r="P947" i="384" s="1"/>
  <c r="H947" i="384" s="1"/>
  <c r="AB947" i="384" s="1"/>
  <c r="AD947" i="384" s="1"/>
  <c r="AN944" i="384"/>
  <c r="BB987" i="384"/>
  <c r="P994" i="384" s="1"/>
  <c r="H994" i="384" s="1"/>
  <c r="AB994" i="384" s="1"/>
  <c r="AD994" i="384" s="1"/>
  <c r="AN987" i="384"/>
  <c r="BB31" i="384"/>
  <c r="AN31" i="384"/>
  <c r="BB41" i="384"/>
  <c r="P27" i="384" s="1"/>
  <c r="H27" i="384" s="1"/>
  <c r="AB27" i="384" s="1"/>
  <c r="AD27" i="384" s="1"/>
  <c r="AN41" i="384"/>
  <c r="BB79" i="384"/>
  <c r="P90" i="384" s="1"/>
  <c r="H90" i="384" s="1"/>
  <c r="AB90" i="384" s="1"/>
  <c r="AH90" i="384" s="1"/>
  <c r="AN79" i="384"/>
  <c r="BB107" i="384"/>
  <c r="P115" i="384" s="1"/>
  <c r="H115" i="384" s="1"/>
  <c r="AB115" i="384" s="1"/>
  <c r="AC115" i="384" s="1"/>
  <c r="AN107" i="384"/>
  <c r="BB135" i="384"/>
  <c r="AN135" i="384"/>
  <c r="BB175" i="384"/>
  <c r="P170" i="384" s="1"/>
  <c r="H170" i="384" s="1"/>
  <c r="AB170" i="384" s="1"/>
  <c r="AH170" i="384" s="1"/>
  <c r="AN175" i="384"/>
  <c r="BB209" i="384"/>
  <c r="P215" i="384" s="1"/>
  <c r="H215" i="384" s="1"/>
  <c r="AB215" i="384" s="1"/>
  <c r="AG215" i="384" s="1"/>
  <c r="AN209" i="384"/>
  <c r="BB233" i="384"/>
  <c r="P239" i="384" s="1"/>
  <c r="H239" i="384" s="1"/>
  <c r="AB239" i="384" s="1"/>
  <c r="AG239" i="384" s="1"/>
  <c r="AN233" i="384"/>
  <c r="BB264" i="384"/>
  <c r="AN264" i="384"/>
  <c r="BB295" i="384"/>
  <c r="P290" i="384" s="1"/>
  <c r="H290" i="384" s="1"/>
  <c r="AB290" i="384" s="1"/>
  <c r="AE290" i="384" s="1"/>
  <c r="AN295" i="384"/>
  <c r="BB324" i="384"/>
  <c r="AN324" i="384"/>
  <c r="BB359" i="384"/>
  <c r="P364" i="384" s="1"/>
  <c r="H364" i="384" s="1"/>
  <c r="AB364" i="384" s="1"/>
  <c r="AN359" i="384"/>
  <c r="BB414" i="384"/>
  <c r="P423" i="384" s="1"/>
  <c r="H423" i="384" s="1"/>
  <c r="AB423" i="384" s="1"/>
  <c r="AN414" i="384"/>
  <c r="BB469" i="384"/>
  <c r="P468" i="384" s="1"/>
  <c r="H468" i="384" s="1"/>
  <c r="AB468" i="384" s="1"/>
  <c r="AH468" i="384" s="1"/>
  <c r="AN469" i="384"/>
  <c r="BB504" i="384"/>
  <c r="P513" i="384" s="1"/>
  <c r="H513" i="384" s="1"/>
  <c r="AB513" i="384" s="1"/>
  <c r="AD513" i="384" s="1"/>
  <c r="AN504" i="384"/>
  <c r="BB528" i="384"/>
  <c r="P531" i="384" s="1"/>
  <c r="H531" i="384" s="1"/>
  <c r="AB531" i="384" s="1"/>
  <c r="AD531" i="384" s="1"/>
  <c r="AN528" i="384"/>
  <c r="BB556" i="384"/>
  <c r="AN556" i="384"/>
  <c r="BB589" i="384"/>
  <c r="P600" i="384" s="1"/>
  <c r="H600" i="384" s="1"/>
  <c r="AB600" i="384" s="1"/>
  <c r="AH600" i="384" s="1"/>
  <c r="AN589" i="384"/>
  <c r="BB618" i="384"/>
  <c r="AN618" i="384"/>
  <c r="BB643" i="384"/>
  <c r="P647" i="384" s="1"/>
  <c r="H647" i="384" s="1"/>
  <c r="AB647" i="384" s="1"/>
  <c r="AC647" i="384" s="1"/>
  <c r="AN643" i="384"/>
  <c r="BB667" i="384"/>
  <c r="P671" i="384" s="1"/>
  <c r="H671" i="384" s="1"/>
  <c r="AB671" i="384" s="1"/>
  <c r="AH671" i="384" s="1"/>
  <c r="AN667" i="384"/>
  <c r="BB712" i="384"/>
  <c r="P703" i="384" s="1"/>
  <c r="H703" i="384" s="1"/>
  <c r="AB703" i="384" s="1"/>
  <c r="AC703" i="384" s="1"/>
  <c r="AN712" i="384"/>
  <c r="BB742" i="384"/>
  <c r="P747" i="384" s="1"/>
  <c r="H747" i="384" s="1"/>
  <c r="AB747" i="384" s="1"/>
  <c r="AN742" i="384"/>
  <c r="BB770" i="384"/>
  <c r="P778" i="384" s="1"/>
  <c r="H778" i="384" s="1"/>
  <c r="AB778" i="384" s="1"/>
  <c r="AD778" i="384" s="1"/>
  <c r="AN770" i="384"/>
  <c r="BB806" i="384"/>
  <c r="P801" i="384" s="1"/>
  <c r="H801" i="384" s="1"/>
  <c r="AB801" i="384" s="1"/>
  <c r="AH801" i="384" s="1"/>
  <c r="AN806" i="384"/>
  <c r="BB829" i="384"/>
  <c r="P838" i="384" s="1"/>
  <c r="H838" i="384" s="1"/>
  <c r="AB838" i="384" s="1"/>
  <c r="AD838" i="384" s="1"/>
  <c r="AN829" i="384"/>
  <c r="BB858" i="384"/>
  <c r="P865" i="384" s="1"/>
  <c r="H865" i="384" s="1"/>
  <c r="AB865" i="384" s="1"/>
  <c r="AD865" i="384" s="1"/>
  <c r="AN858" i="384"/>
  <c r="BB885" i="384"/>
  <c r="P881" i="384" s="1"/>
  <c r="H881" i="384" s="1"/>
  <c r="AB881" i="384" s="1"/>
  <c r="AN885" i="384"/>
  <c r="BB917" i="384"/>
  <c r="P923" i="384" s="1"/>
  <c r="H923" i="384" s="1"/>
  <c r="AB923" i="384" s="1"/>
  <c r="AD923" i="384" s="1"/>
  <c r="AN917" i="384"/>
  <c r="BB952" i="384"/>
  <c r="P959" i="384" s="1"/>
  <c r="H959" i="384" s="1"/>
  <c r="AB959" i="384" s="1"/>
  <c r="AD959" i="384" s="1"/>
  <c r="AN952" i="384"/>
  <c r="BB137" i="384"/>
  <c r="P143" i="384" s="1"/>
  <c r="H143" i="384" s="1"/>
  <c r="AB143" i="384" s="1"/>
  <c r="AN137" i="384"/>
  <c r="BB179" i="384"/>
  <c r="P187" i="384" s="1"/>
  <c r="H187" i="384" s="1"/>
  <c r="AB187" i="384" s="1"/>
  <c r="AD187" i="384" s="1"/>
  <c r="AN179" i="384"/>
  <c r="BB213" i="384"/>
  <c r="P217" i="384" s="1"/>
  <c r="H217" i="384" s="1"/>
  <c r="AB217" i="384" s="1"/>
  <c r="AN213" i="384"/>
  <c r="BB237" i="384"/>
  <c r="P241" i="384" s="1"/>
  <c r="H241" i="384" s="1"/>
  <c r="AB241" i="384" s="1"/>
  <c r="AD241" i="384" s="1"/>
  <c r="AN237" i="384"/>
  <c r="BB271" i="384"/>
  <c r="P266" i="384" s="1"/>
  <c r="H266" i="384" s="1"/>
  <c r="AB266" i="384" s="1"/>
  <c r="AD266" i="384" s="1"/>
  <c r="AN271" i="384"/>
  <c r="BB299" i="384"/>
  <c r="P307" i="384" s="1"/>
  <c r="H307" i="384" s="1"/>
  <c r="AB307" i="384" s="1"/>
  <c r="AH307" i="384" s="1"/>
  <c r="AN299" i="384"/>
  <c r="BB326" i="384"/>
  <c r="P329" i="384" s="1"/>
  <c r="H329" i="384" s="1"/>
  <c r="AB329" i="384" s="1"/>
  <c r="AH329" i="384" s="1"/>
  <c r="AN326" i="384"/>
  <c r="BB363" i="384"/>
  <c r="P371" i="384" s="1"/>
  <c r="H371" i="384" s="1"/>
  <c r="AB371" i="384" s="1"/>
  <c r="AD371" i="384" s="1"/>
  <c r="AN363" i="384"/>
  <c r="BB388" i="384"/>
  <c r="AN388" i="384"/>
  <c r="BB417" i="384"/>
  <c r="P415" i="384" s="1"/>
  <c r="H415" i="384" s="1"/>
  <c r="AB415" i="384" s="1"/>
  <c r="AN417" i="384"/>
  <c r="BB448" i="384"/>
  <c r="AN448" i="384"/>
  <c r="BB474" i="384"/>
  <c r="AN474" i="384"/>
  <c r="BB530" i="384"/>
  <c r="AN530" i="384"/>
  <c r="BB563" i="384"/>
  <c r="P558" i="384" s="1"/>
  <c r="H558" i="384" s="1"/>
  <c r="AB558" i="384" s="1"/>
  <c r="AH558" i="384" s="1"/>
  <c r="AN563" i="384"/>
  <c r="BB593" i="384"/>
  <c r="P601" i="384" s="1"/>
  <c r="H601" i="384" s="1"/>
  <c r="AB601" i="384" s="1"/>
  <c r="AH601" i="384" s="1"/>
  <c r="AN593" i="384"/>
  <c r="BB620" i="384"/>
  <c r="P623" i="384" s="1"/>
  <c r="H623" i="384" s="1"/>
  <c r="AB623" i="384" s="1"/>
  <c r="AD623" i="384" s="1"/>
  <c r="AN620" i="384"/>
  <c r="BB646" i="384"/>
  <c r="AN646" i="384"/>
  <c r="BB681" i="384"/>
  <c r="P689" i="384" s="1"/>
  <c r="H689" i="384" s="1"/>
  <c r="AB689" i="384" s="1"/>
  <c r="AH689" i="384" s="1"/>
  <c r="AN681" i="384"/>
  <c r="BB716" i="384"/>
  <c r="P720" i="384" s="1"/>
  <c r="H720" i="384" s="1"/>
  <c r="AB720" i="384" s="1"/>
  <c r="AE720" i="384" s="1"/>
  <c r="AN716" i="384"/>
  <c r="BB774" i="384"/>
  <c r="AN774" i="384"/>
  <c r="BB810" i="384"/>
  <c r="P818" i="384" s="1"/>
  <c r="H818" i="384" s="1"/>
  <c r="AB818" i="384" s="1"/>
  <c r="AH818" i="384" s="1"/>
  <c r="AN810" i="384"/>
  <c r="BB832" i="384"/>
  <c r="P827" i="384" s="1"/>
  <c r="H827" i="384" s="1"/>
  <c r="AB827" i="384" s="1"/>
  <c r="AN832" i="384"/>
  <c r="BB861" i="384"/>
  <c r="P866" i="384" s="1"/>
  <c r="H866" i="384" s="1"/>
  <c r="AB866" i="384" s="1"/>
  <c r="AD866" i="384" s="1"/>
  <c r="AN861" i="384"/>
  <c r="BB890" i="384"/>
  <c r="P893" i="384" s="1"/>
  <c r="H893" i="384" s="1"/>
  <c r="AB893" i="384" s="1"/>
  <c r="AN890" i="384"/>
  <c r="BB925" i="384"/>
  <c r="P916" i="384" s="1"/>
  <c r="H916" i="384" s="1"/>
  <c r="AB916" i="384" s="1"/>
  <c r="AD916" i="384" s="1"/>
  <c r="AN925" i="384"/>
  <c r="BB958" i="384"/>
  <c r="P957" i="384" s="1"/>
  <c r="H957" i="384" s="1"/>
  <c r="AB957" i="384" s="1"/>
  <c r="AH957" i="384" s="1"/>
  <c r="AN958" i="384"/>
  <c r="BB55" i="384"/>
  <c r="AN55" i="384"/>
  <c r="BB141" i="384"/>
  <c r="P145" i="384" s="1"/>
  <c r="H145" i="384" s="1"/>
  <c r="AB145" i="384" s="1"/>
  <c r="AC145" i="384" s="1"/>
  <c r="AN141" i="384"/>
  <c r="BB183" i="384"/>
  <c r="AN183" i="384"/>
  <c r="BB223" i="384"/>
  <c r="P218" i="384" s="1"/>
  <c r="H218" i="384" s="1"/>
  <c r="AB218" i="384" s="1"/>
  <c r="AE218" i="384" s="1"/>
  <c r="AN223" i="384"/>
  <c r="BB240" i="384"/>
  <c r="AN240" i="384"/>
  <c r="BB275" i="384"/>
  <c r="P283" i="384" s="1"/>
  <c r="H283" i="384" s="1"/>
  <c r="AB283" i="384" s="1"/>
  <c r="AH283" i="384" s="1"/>
  <c r="AN275" i="384"/>
  <c r="BB305" i="384"/>
  <c r="P311" i="384" s="1"/>
  <c r="H311" i="384" s="1"/>
  <c r="AB311" i="384" s="1"/>
  <c r="AH311" i="384" s="1"/>
  <c r="AN305" i="384"/>
  <c r="BB328" i="384"/>
  <c r="AN328" i="384"/>
  <c r="BB367" i="384"/>
  <c r="AN367" i="384"/>
  <c r="BB390" i="384"/>
  <c r="P393" i="384" s="1"/>
  <c r="H393" i="384" s="1"/>
  <c r="AB393" i="384" s="1"/>
  <c r="AH393" i="384" s="1"/>
  <c r="AN390" i="384"/>
  <c r="BB420" i="384"/>
  <c r="AN420" i="384"/>
  <c r="BB445" i="384"/>
  <c r="P449" i="384" s="1"/>
  <c r="H449" i="384" s="1"/>
  <c r="AB449" i="384" s="1"/>
  <c r="AE449" i="384" s="1"/>
  <c r="AN445" i="384"/>
  <c r="BB472" i="384"/>
  <c r="AN472" i="384"/>
  <c r="BB510" i="384"/>
  <c r="AN510" i="384"/>
  <c r="BB537" i="384"/>
  <c r="P532" i="384" s="1"/>
  <c r="H532" i="384" s="1"/>
  <c r="AB532" i="384" s="1"/>
  <c r="AH532" i="384" s="1"/>
  <c r="AN537" i="384"/>
  <c r="BB597" i="384"/>
  <c r="AN597" i="384"/>
  <c r="BB653" i="384"/>
  <c r="P668" i="384" s="1"/>
  <c r="H668" i="384" s="1"/>
  <c r="AB668" i="384" s="1"/>
  <c r="AN653" i="384"/>
  <c r="BB685" i="384"/>
  <c r="AN685" i="384"/>
  <c r="BB750" i="384"/>
  <c r="AN750" i="384"/>
  <c r="BB776" i="384"/>
  <c r="P763" i="384" s="1"/>
  <c r="H763" i="384" s="1"/>
  <c r="AB763" i="384" s="1"/>
  <c r="AH763" i="384" s="1"/>
  <c r="AN776" i="384"/>
  <c r="BB835" i="384"/>
  <c r="AN835" i="384"/>
  <c r="BB864" i="384"/>
  <c r="P859" i="384" s="1"/>
  <c r="H859" i="384" s="1"/>
  <c r="AB859" i="384" s="1"/>
  <c r="AG859" i="384" s="1"/>
  <c r="AN864" i="384"/>
  <c r="BB892" i="384"/>
  <c r="P888" i="384" s="1"/>
  <c r="H888" i="384" s="1"/>
  <c r="AB888" i="384" s="1"/>
  <c r="AN892" i="384"/>
  <c r="BB921" i="384"/>
  <c r="P927" i="384" s="1"/>
  <c r="H927" i="384" s="1"/>
  <c r="AB927" i="384" s="1"/>
  <c r="AH927" i="384" s="1"/>
  <c r="AN921" i="384"/>
  <c r="BB993" i="384"/>
  <c r="P988" i="384" s="1"/>
  <c r="H988" i="384" s="1"/>
  <c r="AB988" i="384" s="1"/>
  <c r="AG988" i="384" s="1"/>
  <c r="AN993" i="384"/>
  <c r="BB1013" i="384"/>
  <c r="AN1013" i="384"/>
  <c r="BB45" i="384"/>
  <c r="P49" i="384" s="1"/>
  <c r="H49" i="384" s="1"/>
  <c r="AB49" i="384" s="1"/>
  <c r="AH49" i="384" s="1"/>
  <c r="AN45" i="384"/>
  <c r="BB59" i="384"/>
  <c r="P67" i="384" s="1"/>
  <c r="H67" i="384" s="1"/>
  <c r="AB67" i="384" s="1"/>
  <c r="AD67" i="384" s="1"/>
  <c r="AN59" i="384"/>
  <c r="BB117" i="384"/>
  <c r="P121" i="384" s="1"/>
  <c r="H121" i="384" s="1"/>
  <c r="AB121" i="384" s="1"/>
  <c r="AE121" i="384" s="1"/>
  <c r="AN117" i="384"/>
  <c r="BB144" i="384"/>
  <c r="AN144" i="384"/>
  <c r="BB185" i="384"/>
  <c r="P191" i="384" s="1"/>
  <c r="H191" i="384" s="1"/>
  <c r="AB191" i="384" s="1"/>
  <c r="AD191" i="384" s="1"/>
  <c r="AN185" i="384"/>
  <c r="BB247" i="384"/>
  <c r="P258" i="384" s="1"/>
  <c r="H258" i="384" s="1"/>
  <c r="AB258" i="384" s="1"/>
  <c r="AH258" i="384" s="1"/>
  <c r="AN247" i="384"/>
  <c r="BB168" i="384"/>
  <c r="AN168" i="384"/>
  <c r="BB303" i="384"/>
  <c r="AN303" i="384"/>
  <c r="BB335" i="384"/>
  <c r="P330" i="384" s="1"/>
  <c r="H330" i="384" s="1"/>
  <c r="AB330" i="384" s="1"/>
  <c r="AD330" i="384" s="1"/>
  <c r="AN335" i="384"/>
  <c r="BB398" i="384"/>
  <c r="P407" i="384" s="1"/>
  <c r="H407" i="384" s="1"/>
  <c r="AB407" i="384" s="1"/>
  <c r="AE407" i="384" s="1"/>
  <c r="AN398" i="384"/>
  <c r="BB422" i="384"/>
  <c r="P425" i="384" s="1"/>
  <c r="H425" i="384" s="1"/>
  <c r="AB425" i="384" s="1"/>
  <c r="AE425" i="384" s="1"/>
  <c r="AN422" i="384"/>
  <c r="BB455" i="384"/>
  <c r="P460" i="384" s="1"/>
  <c r="H460" i="384" s="1"/>
  <c r="AB460" i="384" s="1"/>
  <c r="AN455" i="384"/>
  <c r="BB481" i="384"/>
  <c r="P496" i="384" s="1"/>
  <c r="H496" i="384" s="1"/>
  <c r="AB496" i="384" s="1"/>
  <c r="AN481" i="384"/>
  <c r="BB512" i="384"/>
  <c r="P515" i="384" s="1"/>
  <c r="H515" i="384" s="1"/>
  <c r="AB515" i="384" s="1"/>
  <c r="AH515" i="384" s="1"/>
  <c r="AN512" i="384"/>
  <c r="BB571" i="384"/>
  <c r="AN571" i="384"/>
  <c r="BB599" i="384"/>
  <c r="P595" i="384" s="1"/>
  <c r="H595" i="384" s="1"/>
  <c r="AB595" i="384" s="1"/>
  <c r="AE595" i="384" s="1"/>
  <c r="AN599" i="384"/>
  <c r="BB629" i="384"/>
  <c r="P624" i="384" s="1"/>
  <c r="H624" i="384" s="1"/>
  <c r="AB624" i="384" s="1"/>
  <c r="AH624" i="384" s="1"/>
  <c r="AN629" i="384"/>
  <c r="BB657" i="384"/>
  <c r="P665" i="384" s="1"/>
  <c r="H665" i="384" s="1"/>
  <c r="AB665" i="384" s="1"/>
  <c r="AH665" i="384" s="1"/>
  <c r="AN657" i="384"/>
  <c r="BB687" i="384"/>
  <c r="P678" i="384" s="1"/>
  <c r="H678" i="384" s="1"/>
  <c r="AB678" i="384" s="1"/>
  <c r="AH678" i="384" s="1"/>
  <c r="AN687" i="384"/>
  <c r="BB725" i="384"/>
  <c r="P734" i="384" s="1"/>
  <c r="H734" i="384" s="1"/>
  <c r="AB734" i="384" s="1"/>
  <c r="AD734" i="384" s="1"/>
  <c r="AN725" i="384"/>
  <c r="BB780" i="384"/>
  <c r="P784" i="384" s="1"/>
  <c r="H784" i="384" s="1"/>
  <c r="AB784" i="384" s="1"/>
  <c r="AE784" i="384" s="1"/>
  <c r="AN780" i="384"/>
  <c r="BB837" i="384"/>
  <c r="P840" i="384" s="1"/>
  <c r="H840" i="384" s="1"/>
  <c r="AB840" i="384" s="1"/>
  <c r="AE840" i="384" s="1"/>
  <c r="AN837" i="384"/>
  <c r="BB874" i="384"/>
  <c r="P879" i="384" s="1"/>
  <c r="H879" i="384" s="1"/>
  <c r="AB879" i="384" s="1"/>
  <c r="AD879" i="384" s="1"/>
  <c r="AN874" i="384"/>
  <c r="BB897" i="384"/>
  <c r="P900" i="384" s="1"/>
  <c r="H900" i="384" s="1"/>
  <c r="AB900" i="384" s="1"/>
  <c r="AN897" i="384"/>
  <c r="BB932" i="384"/>
  <c r="P939" i="384" s="1"/>
  <c r="H939" i="384" s="1"/>
  <c r="AB939" i="384" s="1"/>
  <c r="AH939" i="384" s="1"/>
  <c r="AN932" i="384"/>
  <c r="BB966" i="384"/>
  <c r="P961" i="384" s="1"/>
  <c r="H961" i="384" s="1"/>
  <c r="AB961" i="384" s="1"/>
  <c r="AH961" i="384" s="1"/>
  <c r="AN966" i="384"/>
  <c r="BB1001" i="384"/>
  <c r="P998" i="384" s="1"/>
  <c r="H998" i="384" s="1"/>
  <c r="AB998" i="384" s="1"/>
  <c r="AN1001" i="384"/>
  <c r="BB15" i="384"/>
  <c r="AN15" i="384"/>
  <c r="BB87" i="384"/>
  <c r="AN87" i="384"/>
  <c r="BB21" i="384"/>
  <c r="P14" i="384" s="1"/>
  <c r="H14" i="384" s="1"/>
  <c r="AB14" i="384" s="1"/>
  <c r="AD14" i="384" s="1"/>
  <c r="AN21" i="384"/>
  <c r="BB63" i="384"/>
  <c r="AN63" i="384"/>
  <c r="BB89" i="384"/>
  <c r="P80" i="384" s="1"/>
  <c r="H80" i="384" s="1"/>
  <c r="AB80" i="384" s="1"/>
  <c r="AH80" i="384" s="1"/>
  <c r="AN89" i="384"/>
  <c r="BB120" i="384"/>
  <c r="AN120" i="384"/>
  <c r="BB151" i="384"/>
  <c r="P162" i="384" s="1"/>
  <c r="H162" i="384" s="1"/>
  <c r="AB162" i="384" s="1"/>
  <c r="AH162" i="384" s="1"/>
  <c r="AN151" i="384"/>
  <c r="BB189" i="384"/>
  <c r="P193" i="384" s="1"/>
  <c r="H193" i="384" s="1"/>
  <c r="AB193" i="384" s="1"/>
  <c r="AE193" i="384" s="1"/>
  <c r="AN189" i="384"/>
  <c r="BB251" i="384"/>
  <c r="P259" i="384" s="1"/>
  <c r="H259" i="384" s="1"/>
  <c r="AB259" i="384" s="1"/>
  <c r="AH259" i="384" s="1"/>
  <c r="AN251" i="384"/>
  <c r="BB279" i="384"/>
  <c r="AN279" i="384"/>
  <c r="BB309" i="384"/>
  <c r="P313" i="384" s="1"/>
  <c r="H313" i="384" s="1"/>
  <c r="AB313" i="384" s="1"/>
  <c r="AE313" i="384" s="1"/>
  <c r="AN309" i="384"/>
  <c r="BB345" i="384"/>
  <c r="P351" i="384" s="1"/>
  <c r="H351" i="384" s="1"/>
  <c r="AB351" i="384" s="1"/>
  <c r="AC351" i="384" s="1"/>
  <c r="AN345" i="384"/>
  <c r="BB369" i="384"/>
  <c r="P375" i="384" s="1"/>
  <c r="H375" i="384" s="1"/>
  <c r="AB375" i="384" s="1"/>
  <c r="AH375" i="384" s="1"/>
  <c r="AN369" i="384"/>
  <c r="BB401" i="384"/>
  <c r="P396" i="384" s="1"/>
  <c r="H396" i="384" s="1"/>
  <c r="AB396" i="384" s="1"/>
  <c r="AN401" i="384"/>
  <c r="BB424" i="384"/>
  <c r="AN424" i="384"/>
  <c r="BB485" i="384"/>
  <c r="P493" i="384" s="1"/>
  <c r="H493" i="384" s="1"/>
  <c r="AB493" i="384" s="1"/>
  <c r="AC493" i="384" s="1"/>
  <c r="AN485" i="384"/>
  <c r="BB514" i="384"/>
  <c r="AN514" i="384"/>
  <c r="BB545" i="384"/>
  <c r="AN545" i="384"/>
  <c r="BB577" i="384"/>
  <c r="P566" i="384" s="1"/>
  <c r="H566" i="384" s="1"/>
  <c r="AB566" i="384" s="1"/>
  <c r="AC566" i="384" s="1"/>
  <c r="AG566" i="384" s="1"/>
  <c r="AN577" i="384"/>
  <c r="BB603" i="384"/>
  <c r="P598" i="384" s="1"/>
  <c r="H598" i="384" s="1"/>
  <c r="AB598" i="384" s="1"/>
  <c r="AH598" i="384" s="1"/>
  <c r="AN603" i="384"/>
  <c r="BB663" i="384"/>
  <c r="P659" i="384" s="1"/>
  <c r="H659" i="384" s="1"/>
  <c r="AB659" i="384" s="1"/>
  <c r="AC659" i="384" s="1"/>
  <c r="AN663" i="384"/>
  <c r="BB691" i="384"/>
  <c r="P695" i="384" s="1"/>
  <c r="H695" i="384" s="1"/>
  <c r="AB695" i="384" s="1"/>
  <c r="AD695" i="384" s="1"/>
  <c r="AN691" i="384"/>
  <c r="BB731" i="384"/>
  <c r="AN731" i="384"/>
  <c r="BB756" i="384"/>
  <c r="P760" i="384" s="1"/>
  <c r="H760" i="384" s="1"/>
  <c r="AB760" i="384" s="1"/>
  <c r="AH760" i="384" s="1"/>
  <c r="AN756" i="384"/>
  <c r="BB789" i="384"/>
  <c r="P798" i="384" s="1"/>
  <c r="H798" i="384" s="1"/>
  <c r="AB798" i="384" s="1"/>
  <c r="AE798" i="384" s="1"/>
  <c r="AN789" i="384"/>
  <c r="BB814" i="384"/>
  <c r="AN814" i="384"/>
  <c r="BB839" i="384"/>
  <c r="AN839" i="384"/>
  <c r="BB871" i="384"/>
  <c r="P878" i="384" s="1"/>
  <c r="H878" i="384" s="1"/>
  <c r="AB878" i="384" s="1"/>
  <c r="AH878" i="384" s="1"/>
  <c r="AN871" i="384"/>
  <c r="BB904" i="384"/>
  <c r="P907" i="384" s="1"/>
  <c r="H907" i="384" s="1"/>
  <c r="AB907" i="384" s="1"/>
  <c r="AN904" i="384"/>
  <c r="BB935" i="384"/>
  <c r="P940" i="384" s="1"/>
  <c r="H940" i="384" s="1"/>
  <c r="AB940" i="384" s="1"/>
  <c r="AD940" i="384" s="1"/>
  <c r="AN935" i="384"/>
  <c r="BB974" i="384"/>
  <c r="P980" i="384" s="1"/>
  <c r="H980" i="384" s="1"/>
  <c r="AB980" i="384" s="1"/>
  <c r="AC980" i="384" s="1"/>
  <c r="AN974" i="384"/>
  <c r="BB999" i="384"/>
  <c r="P1002" i="384" s="1"/>
  <c r="H1002" i="384" s="1"/>
  <c r="AB1002" i="384" s="1"/>
  <c r="AN999" i="384"/>
  <c r="AH1015" i="384"/>
  <c r="AI981" i="384"/>
  <c r="AJ981" i="384" s="1"/>
  <c r="AK981" i="384" s="1"/>
  <c r="AI990" i="384"/>
  <c r="AJ990" i="384" s="1"/>
  <c r="AK990" i="384" s="1"/>
  <c r="AI970" i="384"/>
  <c r="AJ970" i="384" s="1"/>
  <c r="AK970" i="384" s="1"/>
  <c r="AI955" i="384"/>
  <c r="AJ955" i="384" s="1"/>
  <c r="AK955" i="384" s="1"/>
  <c r="P933" i="384"/>
  <c r="H933" i="384" s="1"/>
  <c r="AB933" i="384" s="1"/>
  <c r="AG933" i="384" s="1"/>
  <c r="P937" i="384"/>
  <c r="H937" i="384" s="1"/>
  <c r="AB937" i="384" s="1"/>
  <c r="AE937" i="384" s="1"/>
  <c r="AH929" i="384"/>
  <c r="AG929" i="384"/>
  <c r="AE929" i="384"/>
  <c r="AD929" i="384"/>
  <c r="AC929" i="384"/>
  <c r="AI899" i="384"/>
  <c r="AJ899" i="384" s="1"/>
  <c r="AK899" i="384" s="1"/>
  <c r="P905" i="384"/>
  <c r="H905" i="384" s="1"/>
  <c r="AB905" i="384" s="1"/>
  <c r="P902" i="384"/>
  <c r="H902" i="384" s="1"/>
  <c r="AB902" i="384" s="1"/>
  <c r="P872" i="384"/>
  <c r="H872" i="384" s="1"/>
  <c r="AB872" i="384" s="1"/>
  <c r="AE872" i="384" s="1"/>
  <c r="P868" i="384"/>
  <c r="H868" i="384" s="1"/>
  <c r="AB868" i="384" s="1"/>
  <c r="AD868" i="384" s="1"/>
  <c r="AC876" i="384"/>
  <c r="AE876" i="384"/>
  <c r="AD876" i="384"/>
  <c r="AI848" i="384"/>
  <c r="AJ848" i="384" s="1"/>
  <c r="AK848" i="384" s="1"/>
  <c r="P805" i="384"/>
  <c r="H805" i="384" s="1"/>
  <c r="AB805" i="384" s="1"/>
  <c r="AD805" i="384" s="1"/>
  <c r="AI823" i="384"/>
  <c r="AJ823" i="384" s="1"/>
  <c r="AK823" i="384" s="1"/>
  <c r="P822" i="384"/>
  <c r="H822" i="384" s="1"/>
  <c r="AB822" i="384" s="1"/>
  <c r="AI783" i="384"/>
  <c r="AJ783" i="384" s="1"/>
  <c r="AK783" i="384" s="1"/>
  <c r="AI799" i="384"/>
  <c r="AJ799" i="384" s="1"/>
  <c r="AK799" i="384" s="1"/>
  <c r="P787" i="384"/>
  <c r="H787" i="384" s="1"/>
  <c r="AB787" i="384" s="1"/>
  <c r="P790" i="384"/>
  <c r="H790" i="384" s="1"/>
  <c r="AB790" i="384" s="1"/>
  <c r="P743" i="384"/>
  <c r="H743" i="384" s="1"/>
  <c r="AB743" i="384" s="1"/>
  <c r="AD743" i="384" s="1"/>
  <c r="P748" i="384"/>
  <c r="H748" i="384" s="1"/>
  <c r="AB748" i="384" s="1"/>
  <c r="AD748" i="384" s="1"/>
  <c r="P739" i="384"/>
  <c r="H739" i="384" s="1"/>
  <c r="AB739" i="384" s="1"/>
  <c r="AG739" i="384" s="1"/>
  <c r="AG758" i="384"/>
  <c r="AE758" i="384"/>
  <c r="AD758" i="384"/>
  <c r="AH758" i="384"/>
  <c r="AC758" i="384"/>
  <c r="AI746" i="384"/>
  <c r="AJ746" i="384" s="1"/>
  <c r="AK746" i="384" s="1"/>
  <c r="AI728" i="384"/>
  <c r="AJ728" i="384" s="1"/>
  <c r="AK728" i="384" s="1"/>
  <c r="AI694" i="384"/>
  <c r="AJ694" i="384" s="1"/>
  <c r="AK694" i="384" s="1"/>
  <c r="AI719" i="384"/>
  <c r="AJ719" i="384" s="1"/>
  <c r="AK719" i="384" s="1"/>
  <c r="P635" i="384"/>
  <c r="H635" i="384" s="1"/>
  <c r="AB635" i="384" s="1"/>
  <c r="AH635" i="384" s="1"/>
  <c r="AI633" i="384"/>
  <c r="AJ633" i="384" s="1"/>
  <c r="AK633" i="384" s="1"/>
  <c r="AI615" i="384"/>
  <c r="AJ615" i="384" s="1"/>
  <c r="AK615" i="384" s="1"/>
  <c r="AI622" i="384"/>
  <c r="AJ622" i="384" s="1"/>
  <c r="AK622" i="384" s="1"/>
  <c r="AE621" i="384"/>
  <c r="AH621" i="384"/>
  <c r="AC621" i="384"/>
  <c r="AG621" i="384" s="1"/>
  <c r="P608" i="384"/>
  <c r="H608" i="384" s="1"/>
  <c r="AB608" i="384" s="1"/>
  <c r="AH608" i="384" s="1"/>
  <c r="P616" i="384"/>
  <c r="H616" i="384" s="1"/>
  <c r="AB616" i="384" s="1"/>
  <c r="AI541" i="384"/>
  <c r="AJ541" i="384" s="1"/>
  <c r="AK541" i="384" s="1"/>
  <c r="P569" i="384"/>
  <c r="H569" i="384" s="1"/>
  <c r="AB569" i="384" s="1"/>
  <c r="AH569" i="384" s="1"/>
  <c r="P564" i="384"/>
  <c r="H564" i="384" s="1"/>
  <c r="AB564" i="384" s="1"/>
  <c r="AE564" i="384" s="1"/>
  <c r="P560" i="384"/>
  <c r="H560" i="384" s="1"/>
  <c r="AB560" i="384" s="1"/>
  <c r="AD560" i="384" s="1"/>
  <c r="AC579" i="384"/>
  <c r="AH579" i="384"/>
  <c r="AD579" i="384"/>
  <c r="AE579" i="384"/>
  <c r="AI567" i="384"/>
  <c r="AJ567" i="384" s="1"/>
  <c r="AK567" i="384" s="1"/>
  <c r="AI523" i="384"/>
  <c r="AJ523" i="384" s="1"/>
  <c r="AK523" i="384" s="1"/>
  <c r="AE529" i="384"/>
  <c r="AD529" i="384"/>
  <c r="AH529" i="384"/>
  <c r="AC529" i="384"/>
  <c r="AG529" i="384" s="1"/>
  <c r="P516" i="384"/>
  <c r="H516" i="384" s="1"/>
  <c r="AB516" i="384" s="1"/>
  <c r="AD516" i="384" s="1"/>
  <c r="P524" i="384"/>
  <c r="H524" i="384" s="1"/>
  <c r="AB524" i="384" s="1"/>
  <c r="AI507" i="384"/>
  <c r="AJ507" i="384" s="1"/>
  <c r="AK507" i="384" s="1"/>
  <c r="AI498" i="384"/>
  <c r="AJ498" i="384" s="1"/>
  <c r="AK498" i="384" s="1"/>
  <c r="P490" i="384"/>
  <c r="H490" i="384" s="1"/>
  <c r="AB490" i="384" s="1"/>
  <c r="AD490" i="384" s="1"/>
  <c r="P479" i="384"/>
  <c r="H479" i="384" s="1"/>
  <c r="AB479" i="384" s="1"/>
  <c r="AH479" i="384" s="1"/>
  <c r="P488" i="384"/>
  <c r="H488" i="384" s="1"/>
  <c r="AB488" i="384" s="1"/>
  <c r="AH488" i="384" s="1"/>
  <c r="P494" i="384"/>
  <c r="H494" i="384" s="1"/>
  <c r="AB494" i="384" s="1"/>
  <c r="AH494" i="384" s="1"/>
  <c r="P484" i="384"/>
  <c r="H484" i="384" s="1"/>
  <c r="AB484" i="384" s="1"/>
  <c r="AD484" i="384" s="1"/>
  <c r="P482" i="384"/>
  <c r="H482" i="384" s="1"/>
  <c r="AB482" i="384" s="1"/>
  <c r="AD482" i="384" s="1"/>
  <c r="P487" i="384"/>
  <c r="H487" i="384" s="1"/>
  <c r="AB487" i="384" s="1"/>
  <c r="AH487" i="384" s="1"/>
  <c r="P477" i="384"/>
  <c r="H477" i="384" s="1"/>
  <c r="AB477" i="384" s="1"/>
  <c r="AE477" i="384" s="1"/>
  <c r="AE499" i="384"/>
  <c r="AD499" i="384"/>
  <c r="AH499" i="384"/>
  <c r="AC499" i="384"/>
  <c r="AH497" i="384"/>
  <c r="AG497" i="384"/>
  <c r="AE497" i="384"/>
  <c r="AD497" i="384"/>
  <c r="AC497" i="384"/>
  <c r="AI392" i="384"/>
  <c r="AJ392" i="384" s="1"/>
  <c r="AK392" i="384" s="1"/>
  <c r="AI459" i="384"/>
  <c r="AJ459" i="384" s="1"/>
  <c r="AK459" i="384" s="1"/>
  <c r="P437" i="384"/>
  <c r="H437" i="384" s="1"/>
  <c r="AB437" i="384" s="1"/>
  <c r="AC437" i="384" s="1"/>
  <c r="AI435" i="384"/>
  <c r="AJ435" i="384" s="1"/>
  <c r="AK435" i="384" s="1"/>
  <c r="AD447" i="384"/>
  <c r="P442" i="384"/>
  <c r="H442" i="384" s="1"/>
  <c r="AB442" i="384" s="1"/>
  <c r="AC442" i="384" s="1"/>
  <c r="P446" i="384"/>
  <c r="H446" i="384" s="1"/>
  <c r="AB446" i="384" s="1"/>
  <c r="P426" i="384"/>
  <c r="H426" i="384" s="1"/>
  <c r="AB426" i="384" s="1"/>
  <c r="AH426" i="384" s="1"/>
  <c r="P436" i="384"/>
  <c r="H436" i="384" s="1"/>
  <c r="AB436" i="384" s="1"/>
  <c r="AE423" i="384"/>
  <c r="AD423" i="384"/>
  <c r="AH423" i="384"/>
  <c r="AC423" i="384"/>
  <c r="AG423" i="384" s="1"/>
  <c r="P397" i="384"/>
  <c r="H397" i="384" s="1"/>
  <c r="AB397" i="384" s="1"/>
  <c r="AC397" i="384" s="1"/>
  <c r="AG397" i="384" s="1"/>
  <c r="P403" i="384"/>
  <c r="H403" i="384" s="1"/>
  <c r="AB403" i="384" s="1"/>
  <c r="AE403" i="384" s="1"/>
  <c r="P400" i="384"/>
  <c r="H400" i="384" s="1"/>
  <c r="AB400" i="384" s="1"/>
  <c r="AH400" i="384" s="1"/>
  <c r="P405" i="384"/>
  <c r="H405" i="384" s="1"/>
  <c r="AB405" i="384" s="1"/>
  <c r="AC405" i="384" s="1"/>
  <c r="AG405" i="384" s="1"/>
  <c r="P410" i="384"/>
  <c r="H410" i="384" s="1"/>
  <c r="AB410" i="384" s="1"/>
  <c r="AD410" i="384" s="1"/>
  <c r="P418" i="384"/>
  <c r="H418" i="384" s="1"/>
  <c r="AB418" i="384" s="1"/>
  <c r="AC409" i="384"/>
  <c r="AD409" i="384"/>
  <c r="AE409" i="384"/>
  <c r="P372" i="384"/>
  <c r="H372" i="384" s="1"/>
  <c r="AB372" i="384" s="1"/>
  <c r="AH372" i="384" s="1"/>
  <c r="AE391" i="384"/>
  <c r="AD391" i="384"/>
  <c r="AH391" i="384"/>
  <c r="AC391" i="384"/>
  <c r="AG391" i="384" s="1"/>
  <c r="P362" i="384"/>
  <c r="H362" i="384" s="1"/>
  <c r="AB362" i="384" s="1"/>
  <c r="AH362" i="384" s="1"/>
  <c r="AI376" i="384"/>
  <c r="AJ376" i="384" s="1"/>
  <c r="AK376" i="384" s="1"/>
  <c r="P378" i="384"/>
  <c r="H378" i="384" s="1"/>
  <c r="AB378" i="384" s="1"/>
  <c r="AH378" i="384" s="1"/>
  <c r="P386" i="384"/>
  <c r="H386" i="384" s="1"/>
  <c r="AB386" i="384" s="1"/>
  <c r="P383" i="384"/>
  <c r="H383" i="384" s="1"/>
  <c r="AB383" i="384" s="1"/>
  <c r="P379" i="384"/>
  <c r="H379" i="384" s="1"/>
  <c r="AB379" i="384" s="1"/>
  <c r="P342" i="384"/>
  <c r="H342" i="384" s="1"/>
  <c r="AB342" i="384" s="1"/>
  <c r="AH342" i="384" s="1"/>
  <c r="AE377" i="384"/>
  <c r="AC377" i="384"/>
  <c r="AI339" i="384"/>
  <c r="AJ339" i="384" s="1"/>
  <c r="AK339" i="384" s="1"/>
  <c r="P348" i="384"/>
  <c r="H348" i="384" s="1"/>
  <c r="AB348" i="384" s="1"/>
  <c r="AH348" i="384" s="1"/>
  <c r="P334" i="384"/>
  <c r="H334" i="384" s="1"/>
  <c r="AB334" i="384" s="1"/>
  <c r="AH334" i="384" s="1"/>
  <c r="P344" i="384"/>
  <c r="H344" i="384" s="1"/>
  <c r="AB344" i="384" s="1"/>
  <c r="AE344" i="384" s="1"/>
  <c r="P338" i="384"/>
  <c r="H338" i="384" s="1"/>
  <c r="AB338" i="384" s="1"/>
  <c r="AH338" i="384" s="1"/>
  <c r="AE353" i="384"/>
  <c r="AD353" i="384"/>
  <c r="AH353" i="384"/>
  <c r="AC353" i="384"/>
  <c r="P320" i="384"/>
  <c r="H320" i="384" s="1"/>
  <c r="AB320" i="384" s="1"/>
  <c r="AE320" i="384" s="1"/>
  <c r="P325" i="384"/>
  <c r="H325" i="384" s="1"/>
  <c r="AB325" i="384" s="1"/>
  <c r="AH325" i="384" s="1"/>
  <c r="P317" i="384"/>
  <c r="H317" i="384" s="1"/>
  <c r="AB317" i="384" s="1"/>
  <c r="AD317" i="384" s="1"/>
  <c r="P323" i="384"/>
  <c r="H323" i="384" s="1"/>
  <c r="AB323" i="384" s="1"/>
  <c r="AE323" i="384" s="1"/>
  <c r="AE329" i="384"/>
  <c r="AD329" i="384"/>
  <c r="AC329" i="384"/>
  <c r="AH327" i="384"/>
  <c r="AE327" i="384"/>
  <c r="AD327" i="384"/>
  <c r="AC327" i="384"/>
  <c r="AG327" i="384" s="1"/>
  <c r="P314" i="384"/>
  <c r="H314" i="384" s="1"/>
  <c r="AB314" i="384" s="1"/>
  <c r="AE314" i="384" s="1"/>
  <c r="P322" i="384"/>
  <c r="H322" i="384" s="1"/>
  <c r="AB322" i="384" s="1"/>
  <c r="AI312" i="384"/>
  <c r="AJ312" i="384" s="1"/>
  <c r="AK312" i="384" s="1"/>
  <c r="P270" i="384"/>
  <c r="H270" i="384" s="1"/>
  <c r="AB270" i="384" s="1"/>
  <c r="AH270" i="384" s="1"/>
  <c r="P278" i="384"/>
  <c r="H278" i="384" s="1"/>
  <c r="AB278" i="384" s="1"/>
  <c r="AH278" i="384" s="1"/>
  <c r="P284" i="384"/>
  <c r="H284" i="384" s="1"/>
  <c r="AB284" i="384" s="1"/>
  <c r="AH284" i="384" s="1"/>
  <c r="AE289" i="384"/>
  <c r="AC289" i="384"/>
  <c r="P246" i="384"/>
  <c r="H246" i="384" s="1"/>
  <c r="AB246" i="384" s="1"/>
  <c r="AE246" i="384" s="1"/>
  <c r="P256" i="384"/>
  <c r="H256" i="384" s="1"/>
  <c r="AB256" i="384" s="1"/>
  <c r="AE256" i="384" s="1"/>
  <c r="P254" i="384"/>
  <c r="H254" i="384" s="1"/>
  <c r="AB254" i="384" s="1"/>
  <c r="AD254" i="384" s="1"/>
  <c r="P250" i="384"/>
  <c r="H250" i="384" s="1"/>
  <c r="AB250" i="384" s="1"/>
  <c r="AE250" i="384" s="1"/>
  <c r="P260" i="384"/>
  <c r="H260" i="384" s="1"/>
  <c r="AB260" i="384" s="1"/>
  <c r="AD260" i="384" s="1"/>
  <c r="AE265" i="384"/>
  <c r="AD265" i="384"/>
  <c r="AH265" i="384"/>
  <c r="AC265" i="384"/>
  <c r="P248" i="384"/>
  <c r="H248" i="384" s="1"/>
  <c r="AB248" i="384" s="1"/>
  <c r="AH248" i="384" s="1"/>
  <c r="P253" i="384"/>
  <c r="H253" i="384" s="1"/>
  <c r="AB253" i="384" s="1"/>
  <c r="AD253" i="384" s="1"/>
  <c r="P244" i="384"/>
  <c r="H244" i="384" s="1"/>
  <c r="AB244" i="384" s="1"/>
  <c r="AE244" i="384" s="1"/>
  <c r="AG263" i="384"/>
  <c r="AE263" i="384"/>
  <c r="AD263" i="384"/>
  <c r="AH263" i="384"/>
  <c r="AC263" i="384"/>
  <c r="AI203" i="384"/>
  <c r="AJ203" i="384" s="1"/>
  <c r="AK203" i="384" s="1"/>
  <c r="AI227" i="384"/>
  <c r="AJ227" i="384" s="1"/>
  <c r="AK227" i="384" s="1"/>
  <c r="AI216" i="384"/>
  <c r="AJ216" i="384" s="1"/>
  <c r="AK216" i="384" s="1"/>
  <c r="AI155" i="384"/>
  <c r="AJ155" i="384" s="1"/>
  <c r="AK155" i="384" s="1"/>
  <c r="P198" i="384"/>
  <c r="H198" i="384" s="1"/>
  <c r="AB198" i="384" s="1"/>
  <c r="AD198" i="384" s="1"/>
  <c r="P208" i="384"/>
  <c r="H208" i="384" s="1"/>
  <c r="AB208" i="384" s="1"/>
  <c r="AH208" i="384" s="1"/>
  <c r="P206" i="384"/>
  <c r="H206" i="384" s="1"/>
  <c r="AB206" i="384" s="1"/>
  <c r="AE206" i="384" s="1"/>
  <c r="P202" i="384"/>
  <c r="H202" i="384" s="1"/>
  <c r="AB202" i="384" s="1"/>
  <c r="AH202" i="384" s="1"/>
  <c r="P212" i="384"/>
  <c r="H212" i="384" s="1"/>
  <c r="AB212" i="384" s="1"/>
  <c r="AH212" i="384" s="1"/>
  <c r="AH217" i="384"/>
  <c r="AE217" i="384"/>
  <c r="AD217" i="384"/>
  <c r="AC217" i="384"/>
  <c r="P196" i="384"/>
  <c r="H196" i="384" s="1"/>
  <c r="AB196" i="384" s="1"/>
  <c r="AH196" i="384" s="1"/>
  <c r="P210" i="384"/>
  <c r="H210" i="384" s="1"/>
  <c r="AB210" i="384" s="1"/>
  <c r="AD210" i="384" s="1"/>
  <c r="P214" i="384"/>
  <c r="H214" i="384" s="1"/>
  <c r="AB214" i="384" s="1"/>
  <c r="P194" i="384"/>
  <c r="H194" i="384" s="1"/>
  <c r="AB194" i="384" s="1"/>
  <c r="AE194" i="384" s="1"/>
  <c r="P204" i="384"/>
  <c r="H204" i="384" s="1"/>
  <c r="AB204" i="384" s="1"/>
  <c r="P180" i="384"/>
  <c r="H180" i="384" s="1"/>
  <c r="AB180" i="384" s="1"/>
  <c r="P149" i="384"/>
  <c r="H149" i="384" s="1"/>
  <c r="AB149" i="384" s="1"/>
  <c r="AH149" i="384" s="1"/>
  <c r="P158" i="384"/>
  <c r="H158" i="384" s="1"/>
  <c r="AB158" i="384" s="1"/>
  <c r="AE158" i="384" s="1"/>
  <c r="AD169" i="384"/>
  <c r="P142" i="384"/>
  <c r="H142" i="384" s="1"/>
  <c r="AB142" i="384" s="1"/>
  <c r="AH139" i="384"/>
  <c r="AD139" i="384"/>
  <c r="AC139" i="384"/>
  <c r="P122" i="384"/>
  <c r="H122" i="384" s="1"/>
  <c r="AB122" i="384" s="1"/>
  <c r="AE122" i="384" s="1"/>
  <c r="P129" i="384"/>
  <c r="H129" i="384" s="1"/>
  <c r="AB129" i="384" s="1"/>
  <c r="P124" i="384"/>
  <c r="H124" i="384" s="1"/>
  <c r="AB124" i="384" s="1"/>
  <c r="P110" i="384"/>
  <c r="H110" i="384" s="1"/>
  <c r="AB110" i="384" s="1"/>
  <c r="AE110" i="384" s="1"/>
  <c r="P112" i="384"/>
  <c r="H112" i="384" s="1"/>
  <c r="AB112" i="384" s="1"/>
  <c r="AD112" i="384" s="1"/>
  <c r="P101" i="384"/>
  <c r="H101" i="384" s="1"/>
  <c r="AB101" i="384" s="1"/>
  <c r="AE101" i="384" s="1"/>
  <c r="P114" i="384"/>
  <c r="H114" i="384" s="1"/>
  <c r="AB114" i="384" s="1"/>
  <c r="AH114" i="384" s="1"/>
  <c r="P118" i="384"/>
  <c r="H118" i="384" s="1"/>
  <c r="AB118" i="384" s="1"/>
  <c r="AI83" i="384"/>
  <c r="AJ83" i="384" s="1"/>
  <c r="AK83" i="384" s="1"/>
  <c r="P98" i="384"/>
  <c r="H98" i="384" s="1"/>
  <c r="AB98" i="384" s="1"/>
  <c r="AD98" i="384" s="1"/>
  <c r="P108" i="384"/>
  <c r="H108" i="384" s="1"/>
  <c r="AB108" i="384" s="1"/>
  <c r="P78" i="384"/>
  <c r="H78" i="384" s="1"/>
  <c r="AB78" i="384" s="1"/>
  <c r="AH78" i="384" s="1"/>
  <c r="P86" i="384"/>
  <c r="H86" i="384" s="1"/>
  <c r="AB86" i="384" s="1"/>
  <c r="AH86" i="384" s="1"/>
  <c r="AH97" i="384"/>
  <c r="AD97" i="384"/>
  <c r="AI24" i="384"/>
  <c r="AJ24" i="384" s="1"/>
  <c r="AK24" i="384" s="1"/>
  <c r="AI48" i="384"/>
  <c r="AJ48" i="384" s="1"/>
  <c r="AK48" i="384" s="1"/>
  <c r="P64" i="384"/>
  <c r="H64" i="384" s="1"/>
  <c r="AB64" i="384" s="1"/>
  <c r="AH64" i="384" s="1"/>
  <c r="P58" i="384"/>
  <c r="H58" i="384" s="1"/>
  <c r="AB58" i="384" s="1"/>
  <c r="AH58" i="384" s="1"/>
  <c r="P54" i="384"/>
  <c r="H54" i="384" s="1"/>
  <c r="AB54" i="384" s="1"/>
  <c r="AE54" i="384" s="1"/>
  <c r="P62" i="384"/>
  <c r="H62" i="384" s="1"/>
  <c r="AB62" i="384" s="1"/>
  <c r="AH62" i="384" s="1"/>
  <c r="P68" i="384"/>
  <c r="H68" i="384" s="1"/>
  <c r="AB68" i="384" s="1"/>
  <c r="AH68" i="384" s="1"/>
  <c r="AH73" i="384"/>
  <c r="AE73" i="384"/>
  <c r="AD73" i="384"/>
  <c r="AC73" i="384"/>
  <c r="P61" i="384"/>
  <c r="H61" i="384" s="1"/>
  <c r="AB61" i="384" s="1"/>
  <c r="AD61" i="384" s="1"/>
  <c r="P71" i="384"/>
  <c r="H71" i="384" s="1"/>
  <c r="AB71" i="384" s="1"/>
  <c r="P66" i="384"/>
  <c r="H66" i="384" s="1"/>
  <c r="AB66" i="384" s="1"/>
  <c r="AD66" i="384" s="1"/>
  <c r="P70" i="384"/>
  <c r="H70" i="384" s="1"/>
  <c r="AB70" i="384" s="1"/>
  <c r="P56" i="384"/>
  <c r="H56" i="384" s="1"/>
  <c r="AB56" i="384" s="1"/>
  <c r="AE56" i="384" s="1"/>
  <c r="AH52" i="384"/>
  <c r="AG52" i="384"/>
  <c r="AC52" i="384"/>
  <c r="AE52" i="384"/>
  <c r="AD52" i="384"/>
  <c r="P50" i="384"/>
  <c r="H50" i="384" s="1"/>
  <c r="AB50" i="384" s="1"/>
  <c r="AD50" i="384" s="1"/>
  <c r="P60" i="384"/>
  <c r="H60" i="384" s="1"/>
  <c r="AB60" i="384" s="1"/>
  <c r="P47" i="384"/>
  <c r="H47" i="384" s="1"/>
  <c r="AB47" i="384" s="1"/>
  <c r="P42" i="384"/>
  <c r="H42" i="384" s="1"/>
  <c r="AB42" i="384" s="1"/>
  <c r="AD42" i="384" s="1"/>
  <c r="P46" i="384"/>
  <c r="H46" i="384" s="1"/>
  <c r="AB46" i="384" s="1"/>
  <c r="P32" i="384"/>
  <c r="H32" i="384" s="1"/>
  <c r="AB32" i="384" s="1"/>
  <c r="AE32" i="384" s="1"/>
  <c r="AH43" i="384"/>
  <c r="AD43" i="384"/>
  <c r="AC43" i="384"/>
  <c r="P26" i="384"/>
  <c r="H26" i="384" s="1"/>
  <c r="AB26" i="384" s="1"/>
  <c r="AD26" i="384" s="1"/>
  <c r="P36" i="384"/>
  <c r="H36" i="384" s="1"/>
  <c r="AB36" i="384" s="1"/>
  <c r="P33" i="384"/>
  <c r="H33" i="384" s="1"/>
  <c r="AB33" i="384" s="1"/>
  <c r="P28" i="384"/>
  <c r="H28" i="384" s="1"/>
  <c r="AB28" i="384" s="1"/>
  <c r="P4" i="384"/>
  <c r="H4" i="384" s="1"/>
  <c r="AB4" i="384" s="1"/>
  <c r="AH4" i="384" s="1"/>
  <c r="P8" i="384"/>
  <c r="H8" i="384" s="1"/>
  <c r="AB8" i="384" s="1"/>
  <c r="AE8" i="384" s="1"/>
  <c r="P13" i="384"/>
  <c r="H13" i="384" s="1"/>
  <c r="AB13" i="384" s="1"/>
  <c r="AD13" i="384" s="1"/>
  <c r="AH23" i="384"/>
  <c r="AG23" i="384"/>
  <c r="AE23" i="384"/>
  <c r="AD23" i="384"/>
  <c r="AC23" i="384"/>
  <c r="AC193" i="384" l="1"/>
  <c r="P419" i="384"/>
  <c r="H419" i="384" s="1"/>
  <c r="AB419" i="384" s="1"/>
  <c r="AH419" i="384" s="1"/>
  <c r="P350" i="384"/>
  <c r="H350" i="384" s="1"/>
  <c r="AB350" i="384" s="1"/>
  <c r="P492" i="384"/>
  <c r="H492" i="384" s="1"/>
  <c r="AB492" i="384" s="1"/>
  <c r="AC492" i="384" s="1"/>
  <c r="P942" i="384"/>
  <c r="H942" i="384" s="1"/>
  <c r="AB942" i="384" s="1"/>
  <c r="AC121" i="384"/>
  <c r="P781" i="384"/>
  <c r="H781" i="384" s="1"/>
  <c r="AB781" i="384" s="1"/>
  <c r="AD121" i="384"/>
  <c r="P184" i="384"/>
  <c r="H184" i="384" s="1"/>
  <c r="AB184" i="384" s="1"/>
  <c r="AD184" i="384" s="1"/>
  <c r="P174" i="384"/>
  <c r="H174" i="384" s="1"/>
  <c r="AB174" i="384" s="1"/>
  <c r="AH174" i="384" s="1"/>
  <c r="AE311" i="384"/>
  <c r="P662" i="384"/>
  <c r="H662" i="384" s="1"/>
  <c r="AB662" i="384" s="1"/>
  <c r="AD662" i="384" s="1"/>
  <c r="AC49" i="384"/>
  <c r="P282" i="384"/>
  <c r="H282" i="384" s="1"/>
  <c r="AB282" i="384" s="1"/>
  <c r="AH282" i="384" s="1"/>
  <c r="P540" i="384"/>
  <c r="H540" i="384" s="1"/>
  <c r="AB540" i="384" s="1"/>
  <c r="AH540" i="384" s="1"/>
  <c r="P594" i="384"/>
  <c r="H594" i="384" s="1"/>
  <c r="AB594" i="384" s="1"/>
  <c r="AD193" i="384"/>
  <c r="AC645" i="384"/>
  <c r="AC14" i="384"/>
  <c r="AC119" i="384"/>
  <c r="AC239" i="384"/>
  <c r="P176" i="384"/>
  <c r="H176" i="384" s="1"/>
  <c r="AB176" i="384" s="1"/>
  <c r="AE176" i="384" s="1"/>
  <c r="AE351" i="384"/>
  <c r="AD471" i="384"/>
  <c r="P730" i="384"/>
  <c r="H730" i="384" s="1"/>
  <c r="AB730" i="384" s="1"/>
  <c r="AC730" i="384" s="1"/>
  <c r="AH115" i="384"/>
  <c r="P109" i="384"/>
  <c r="H109" i="384" s="1"/>
  <c r="AB109" i="384" s="1"/>
  <c r="AH109" i="384" s="1"/>
  <c r="AH371" i="384"/>
  <c r="AG645" i="384"/>
  <c r="P178" i="384"/>
  <c r="H178" i="384" s="1"/>
  <c r="AB178" i="384" s="1"/>
  <c r="AE178" i="384" s="1"/>
  <c r="AG553" i="384"/>
  <c r="P630" i="384"/>
  <c r="H630" i="384" s="1"/>
  <c r="AB630" i="384" s="1"/>
  <c r="AH630" i="384" s="1"/>
  <c r="P10" i="384"/>
  <c r="H10" i="384" s="1"/>
  <c r="AB10" i="384" s="1"/>
  <c r="AD10" i="384" s="1"/>
  <c r="AE239" i="384"/>
  <c r="AH313" i="384"/>
  <c r="P16" i="384"/>
  <c r="H16" i="384" s="1"/>
  <c r="AB16" i="384" s="1"/>
  <c r="AH16" i="384" s="1"/>
  <c r="AC187" i="384"/>
  <c r="AH239" i="384"/>
  <c r="P106" i="384"/>
  <c r="H106" i="384" s="1"/>
  <c r="AB106" i="384" s="1"/>
  <c r="AH106" i="384" s="1"/>
  <c r="P116" i="384"/>
  <c r="H116" i="384" s="1"/>
  <c r="AB116" i="384" s="1"/>
  <c r="AD116" i="384" s="1"/>
  <c r="AH187" i="384"/>
  <c r="P228" i="384"/>
  <c r="H228" i="384" s="1"/>
  <c r="AB228" i="384" s="1"/>
  <c r="P341" i="384"/>
  <c r="H341" i="384" s="1"/>
  <c r="AB341" i="384" s="1"/>
  <c r="AC341" i="384" s="1"/>
  <c r="P416" i="384"/>
  <c r="H416" i="384" s="1"/>
  <c r="AB416" i="384" s="1"/>
  <c r="AH416" i="384" s="1"/>
  <c r="AC449" i="384"/>
  <c r="P602" i="384"/>
  <c r="H602" i="384" s="1"/>
  <c r="AB602" i="384" s="1"/>
  <c r="AH602" i="384" s="1"/>
  <c r="AH647" i="384"/>
  <c r="P568" i="384"/>
  <c r="H568" i="384" s="1"/>
  <c r="AB568" i="384" s="1"/>
  <c r="P100" i="384"/>
  <c r="H100" i="384" s="1"/>
  <c r="AB100" i="384" s="1"/>
  <c r="AD100" i="384" s="1"/>
  <c r="P354" i="384"/>
  <c r="H354" i="384" s="1"/>
  <c r="AB354" i="384" s="1"/>
  <c r="AE354" i="384" s="1"/>
  <c r="P166" i="384"/>
  <c r="H166" i="384" s="1"/>
  <c r="AB166" i="384" s="1"/>
  <c r="P220" i="384"/>
  <c r="H220" i="384" s="1"/>
  <c r="AB220" i="384" s="1"/>
  <c r="AH220" i="384" s="1"/>
  <c r="AE531" i="384"/>
  <c r="P638" i="384"/>
  <c r="H638" i="384" s="1"/>
  <c r="AB638" i="384" s="1"/>
  <c r="AH638" i="384" s="1"/>
  <c r="AH121" i="384"/>
  <c r="AH193" i="384"/>
  <c r="P182" i="384"/>
  <c r="H182" i="384" s="1"/>
  <c r="AB182" i="384" s="1"/>
  <c r="AE182" i="384" s="1"/>
  <c r="P224" i="384"/>
  <c r="H224" i="384" s="1"/>
  <c r="AB224" i="384" s="1"/>
  <c r="AH224" i="384" s="1"/>
  <c r="P430" i="384"/>
  <c r="H430" i="384" s="1"/>
  <c r="AB430" i="384" s="1"/>
  <c r="AE430" i="384" s="1"/>
  <c r="P519" i="384"/>
  <c r="H519" i="384" s="1"/>
  <c r="AB519" i="384" s="1"/>
  <c r="AH519" i="384" s="1"/>
  <c r="AE671" i="384"/>
  <c r="AH853" i="384"/>
  <c r="P177" i="384"/>
  <c r="H177" i="384" s="1"/>
  <c r="AB177" i="384" s="1"/>
  <c r="AH177" i="384" s="1"/>
  <c r="P297" i="384"/>
  <c r="H297" i="384" s="1"/>
  <c r="AB297" i="384" s="1"/>
  <c r="P57" i="384"/>
  <c r="H57" i="384" s="1"/>
  <c r="AB57" i="384" s="1"/>
  <c r="AC57" i="384" s="1"/>
  <c r="AG57" i="384" s="1"/>
  <c r="AH67" i="384"/>
  <c r="P276" i="384"/>
  <c r="H276" i="384" s="1"/>
  <c r="AB276" i="384" s="1"/>
  <c r="AD307" i="384"/>
  <c r="P370" i="384"/>
  <c r="H370" i="384" s="1"/>
  <c r="AB370" i="384" s="1"/>
  <c r="AD370" i="384" s="1"/>
  <c r="AD468" i="384"/>
  <c r="AD645" i="384"/>
  <c r="AD800" i="384"/>
  <c r="P25" i="384"/>
  <c r="H25" i="384" s="1"/>
  <c r="AB25" i="384" s="1"/>
  <c r="AE25" i="384" s="1"/>
  <c r="P53" i="384"/>
  <c r="H53" i="384" s="1"/>
  <c r="AB53" i="384" s="1"/>
  <c r="AD115" i="384"/>
  <c r="AE167" i="384"/>
  <c r="P188" i="384"/>
  <c r="H188" i="384" s="1"/>
  <c r="AB188" i="384" s="1"/>
  <c r="AD188" i="384" s="1"/>
  <c r="P273" i="384"/>
  <c r="H273" i="384" s="1"/>
  <c r="AB273" i="384" s="1"/>
  <c r="P293" i="384"/>
  <c r="H293" i="384" s="1"/>
  <c r="AB293" i="384" s="1"/>
  <c r="AD293" i="384" s="1"/>
  <c r="P292" i="384"/>
  <c r="H292" i="384" s="1"/>
  <c r="AB292" i="384" s="1"/>
  <c r="AH292" i="384" s="1"/>
  <c r="P411" i="384"/>
  <c r="H411" i="384" s="1"/>
  <c r="AB411" i="384" s="1"/>
  <c r="AE411" i="384" s="1"/>
  <c r="P478" i="384"/>
  <c r="H478" i="384" s="1"/>
  <c r="AB478" i="384" s="1"/>
  <c r="P527" i="384"/>
  <c r="H527" i="384" s="1"/>
  <c r="AB527" i="384" s="1"/>
  <c r="AD527" i="384" s="1"/>
  <c r="P591" i="384"/>
  <c r="H591" i="384" s="1"/>
  <c r="AB591" i="384" s="1"/>
  <c r="AH645" i="384"/>
  <c r="P632" i="384"/>
  <c r="H632" i="384" s="1"/>
  <c r="AB632" i="384" s="1"/>
  <c r="AH632" i="384" s="1"/>
  <c r="AH703" i="384"/>
  <c r="P777" i="384"/>
  <c r="H777" i="384" s="1"/>
  <c r="AB777" i="384" s="1"/>
  <c r="AC777" i="384" s="1"/>
  <c r="P20" i="384"/>
  <c r="H20" i="384" s="1"/>
  <c r="AB20" i="384" s="1"/>
  <c r="AD20" i="384" s="1"/>
  <c r="AC67" i="384"/>
  <c r="P636" i="384"/>
  <c r="H636" i="384" s="1"/>
  <c r="AB636" i="384" s="1"/>
  <c r="AH636" i="384" s="1"/>
  <c r="P238" i="384"/>
  <c r="H238" i="384" s="1"/>
  <c r="AB238" i="384" s="1"/>
  <c r="P444" i="384"/>
  <c r="H444" i="384" s="1"/>
  <c r="AB444" i="384" s="1"/>
  <c r="AC444" i="384" s="1"/>
  <c r="AG444" i="384" s="1"/>
  <c r="P522" i="384"/>
  <c r="H522" i="384" s="1"/>
  <c r="AB522" i="384" s="1"/>
  <c r="AE522" i="384" s="1"/>
  <c r="P574" i="384"/>
  <c r="H574" i="384" s="1"/>
  <c r="AB574" i="384" s="1"/>
  <c r="AH574" i="384" s="1"/>
  <c r="P6" i="384"/>
  <c r="H6" i="384" s="1"/>
  <c r="AB6" i="384" s="1"/>
  <c r="AH6" i="384" s="1"/>
  <c r="P105" i="384"/>
  <c r="H105" i="384" s="1"/>
  <c r="AB105" i="384" s="1"/>
  <c r="AC105" i="384" s="1"/>
  <c r="AG105" i="384" s="1"/>
  <c r="P173" i="384"/>
  <c r="H173" i="384" s="1"/>
  <c r="AB173" i="384" s="1"/>
  <c r="AH191" i="384"/>
  <c r="P234" i="384"/>
  <c r="H234" i="384" s="1"/>
  <c r="AB234" i="384" s="1"/>
  <c r="AH234" i="384" s="1"/>
  <c r="P229" i="384"/>
  <c r="H229" i="384" s="1"/>
  <c r="AB229" i="384" s="1"/>
  <c r="AD229" i="384" s="1"/>
  <c r="AC307" i="384"/>
  <c r="P374" i="384"/>
  <c r="H374" i="384" s="1"/>
  <c r="AB374" i="384" s="1"/>
  <c r="AD374" i="384" s="1"/>
  <c r="P402" i="384"/>
  <c r="H402" i="384" s="1"/>
  <c r="AB402" i="384" s="1"/>
  <c r="P438" i="384"/>
  <c r="H438" i="384" s="1"/>
  <c r="AB438" i="384" s="1"/>
  <c r="AH438" i="384" s="1"/>
  <c r="P525" i="384"/>
  <c r="H525" i="384" s="1"/>
  <c r="AB525" i="384" s="1"/>
  <c r="AH525" i="384" s="1"/>
  <c r="P627" i="384"/>
  <c r="H627" i="384" s="1"/>
  <c r="AB627" i="384" s="1"/>
  <c r="AD627" i="384" s="1"/>
  <c r="P1003" i="384"/>
  <c r="H1003" i="384" s="1"/>
  <c r="AB1003" i="384" s="1"/>
  <c r="AH1003" i="384" s="1"/>
  <c r="AC407" i="384"/>
  <c r="AG407" i="384" s="1"/>
  <c r="AE14" i="384"/>
  <c r="AC80" i="384"/>
  <c r="AH145" i="384"/>
  <c r="AD239" i="384"/>
  <c r="AI239" i="384" s="1"/>
  <c r="AJ239" i="384" s="1"/>
  <c r="AK239" i="384" s="1"/>
  <c r="P252" i="384"/>
  <c r="H252" i="384" s="1"/>
  <c r="AB252" i="384" s="1"/>
  <c r="P298" i="384"/>
  <c r="H298" i="384" s="1"/>
  <c r="AB298" i="384" s="1"/>
  <c r="AH298" i="384" s="1"/>
  <c r="AH351" i="384"/>
  <c r="AD407" i="384"/>
  <c r="P421" i="384"/>
  <c r="H421" i="384" s="1"/>
  <c r="AB421" i="384" s="1"/>
  <c r="AD421" i="384" s="1"/>
  <c r="AH513" i="384"/>
  <c r="AC531" i="384"/>
  <c r="AD671" i="384"/>
  <c r="P910" i="384"/>
  <c r="H910" i="384" s="1"/>
  <c r="AB910" i="384" s="1"/>
  <c r="AH14" i="384"/>
  <c r="P156" i="384"/>
  <c r="H156" i="384" s="1"/>
  <c r="AB156" i="384" s="1"/>
  <c r="P242" i="384"/>
  <c r="H242" i="384" s="1"/>
  <c r="AB242" i="384" s="1"/>
  <c r="AD242" i="384" s="1"/>
  <c r="P304" i="384"/>
  <c r="H304" i="384" s="1"/>
  <c r="AB304" i="384" s="1"/>
  <c r="AD304" i="384" s="1"/>
  <c r="AH531" i="384"/>
  <c r="P146" i="384"/>
  <c r="H146" i="384" s="1"/>
  <c r="AB146" i="384" s="1"/>
  <c r="AE146" i="384" s="1"/>
  <c r="P262" i="384"/>
  <c r="H262" i="384" s="1"/>
  <c r="AB262" i="384" s="1"/>
  <c r="AD262" i="384" s="1"/>
  <c r="AD313" i="384"/>
  <c r="P412" i="384"/>
  <c r="H412" i="384" s="1"/>
  <c r="AB412" i="384" s="1"/>
  <c r="AD412" i="384" s="1"/>
  <c r="AD449" i="384"/>
  <c r="P625" i="384"/>
  <c r="H625" i="384" s="1"/>
  <c r="AB625" i="384" s="1"/>
  <c r="AC625" i="384" s="1"/>
  <c r="AD647" i="384"/>
  <c r="P656" i="384"/>
  <c r="H656" i="384" s="1"/>
  <c r="AB656" i="384" s="1"/>
  <c r="AE656" i="384" s="1"/>
  <c r="P761" i="384"/>
  <c r="H761" i="384" s="1"/>
  <c r="AB761" i="384" s="1"/>
  <c r="AH761" i="384" s="1"/>
  <c r="P76" i="384"/>
  <c r="H76" i="384" s="1"/>
  <c r="AB76" i="384" s="1"/>
  <c r="AH76" i="384" s="1"/>
  <c r="AD145" i="384"/>
  <c r="AE241" i="384"/>
  <c r="P310" i="384"/>
  <c r="H310" i="384" s="1"/>
  <c r="AB310" i="384" s="1"/>
  <c r="AD80" i="384"/>
  <c r="AC97" i="384"/>
  <c r="P82" i="384"/>
  <c r="H82" i="384" s="1"/>
  <c r="AB82" i="384" s="1"/>
  <c r="AD82" i="384" s="1"/>
  <c r="AE145" i="384"/>
  <c r="P164" i="384"/>
  <c r="H164" i="384" s="1"/>
  <c r="AB164" i="384" s="1"/>
  <c r="AD164" i="384" s="1"/>
  <c r="P269" i="384"/>
  <c r="H269" i="384" s="1"/>
  <c r="AB269" i="384" s="1"/>
  <c r="AD289" i="384"/>
  <c r="P306" i="384"/>
  <c r="H306" i="384" s="1"/>
  <c r="AB306" i="384" s="1"/>
  <c r="AC306" i="384" s="1"/>
  <c r="AC371" i="384"/>
  <c r="AD377" i="384"/>
  <c r="P387" i="384"/>
  <c r="H387" i="384" s="1"/>
  <c r="AB387" i="384" s="1"/>
  <c r="AE387" i="384" s="1"/>
  <c r="AH447" i="384"/>
  <c r="P428" i="384"/>
  <c r="H428" i="384" s="1"/>
  <c r="AB428" i="384" s="1"/>
  <c r="AH428" i="384" s="1"/>
  <c r="P473" i="384"/>
  <c r="H473" i="384" s="1"/>
  <c r="AB473" i="384" s="1"/>
  <c r="P555" i="384"/>
  <c r="H555" i="384" s="1"/>
  <c r="AB555" i="384" s="1"/>
  <c r="AD555" i="384" s="1"/>
  <c r="P578" i="384"/>
  <c r="H578" i="384" s="1"/>
  <c r="AB578" i="384" s="1"/>
  <c r="AG703" i="384"/>
  <c r="P803" i="384"/>
  <c r="H803" i="384" s="1"/>
  <c r="AB803" i="384" s="1"/>
  <c r="AD803" i="384" s="1"/>
  <c r="P969" i="384"/>
  <c r="H969" i="384" s="1"/>
  <c r="AB969" i="384" s="1"/>
  <c r="AH969" i="384" s="1"/>
  <c r="P37" i="384"/>
  <c r="H37" i="384" s="1"/>
  <c r="AB37" i="384" s="1"/>
  <c r="AH37" i="384" s="1"/>
  <c r="AE80" i="384"/>
  <c r="P130" i="384"/>
  <c r="H130" i="384" s="1"/>
  <c r="AB130" i="384" s="1"/>
  <c r="AE130" i="384" s="1"/>
  <c r="P154" i="384"/>
  <c r="H154" i="384" s="1"/>
  <c r="AB154" i="384" s="1"/>
  <c r="AE154" i="384" s="1"/>
  <c r="P190" i="384"/>
  <c r="H190" i="384" s="1"/>
  <c r="AB190" i="384" s="1"/>
  <c r="P236" i="384"/>
  <c r="H236" i="384" s="1"/>
  <c r="AB236" i="384" s="1"/>
  <c r="AH236" i="384" s="1"/>
  <c r="AC259" i="384"/>
  <c r="P300" i="384"/>
  <c r="H300" i="384" s="1"/>
  <c r="AB300" i="384" s="1"/>
  <c r="AC300" i="384" s="1"/>
  <c r="AC313" i="384"/>
  <c r="AF313" i="384" s="1"/>
  <c r="AG313" i="384" s="1"/>
  <c r="P308" i="384"/>
  <c r="H308" i="384" s="1"/>
  <c r="AB308" i="384" s="1"/>
  <c r="AD308" i="384" s="1"/>
  <c r="P336" i="384"/>
  <c r="H336" i="384" s="1"/>
  <c r="AB336" i="384" s="1"/>
  <c r="AD336" i="384" s="1"/>
  <c r="P366" i="384"/>
  <c r="H366" i="384" s="1"/>
  <c r="AB366" i="384" s="1"/>
  <c r="AH366" i="384" s="1"/>
  <c r="AE393" i="384"/>
  <c r="P394" i="384"/>
  <c r="H394" i="384" s="1"/>
  <c r="AB394" i="384" s="1"/>
  <c r="AH394" i="384" s="1"/>
  <c r="AE447" i="384"/>
  <c r="P432" i="384"/>
  <c r="H432" i="384" s="1"/>
  <c r="AB432" i="384" s="1"/>
  <c r="AG432" i="384" s="1"/>
  <c r="AC468" i="384"/>
  <c r="AG468" i="384" s="1"/>
  <c r="AD493" i="384"/>
  <c r="P544" i="384"/>
  <c r="H544" i="384" s="1"/>
  <c r="AB544" i="384" s="1"/>
  <c r="AE544" i="384" s="1"/>
  <c r="P584" i="384"/>
  <c r="H584" i="384" s="1"/>
  <c r="AB584" i="384" s="1"/>
  <c r="AH584" i="384" s="1"/>
  <c r="P692" i="384"/>
  <c r="H692" i="384" s="1"/>
  <c r="AB692" i="384" s="1"/>
  <c r="AC714" i="384"/>
  <c r="P794" i="384"/>
  <c r="H794" i="384" s="1"/>
  <c r="AB794" i="384" s="1"/>
  <c r="AE794" i="384" s="1"/>
  <c r="P812" i="384"/>
  <c r="H812" i="384" s="1"/>
  <c r="AB812" i="384" s="1"/>
  <c r="AD812" i="384" s="1"/>
  <c r="P813" i="384"/>
  <c r="H813" i="384" s="1"/>
  <c r="AB813" i="384" s="1"/>
  <c r="AH813" i="384" s="1"/>
  <c r="P982" i="384"/>
  <c r="H982" i="384" s="1"/>
  <c r="AB982" i="384" s="1"/>
  <c r="AE982" i="384" s="1"/>
  <c r="P186" i="384"/>
  <c r="H186" i="384" s="1"/>
  <c r="AB186" i="384" s="1"/>
  <c r="AD186" i="384" s="1"/>
  <c r="P226" i="384"/>
  <c r="H226" i="384" s="1"/>
  <c r="AB226" i="384" s="1"/>
  <c r="AE226" i="384" s="1"/>
  <c r="AD259" i="384"/>
  <c r="AC283" i="384"/>
  <c r="P368" i="384"/>
  <c r="H368" i="384" s="1"/>
  <c r="AB368" i="384" s="1"/>
  <c r="AE368" i="384" s="1"/>
  <c r="AG447" i="384"/>
  <c r="P458" i="384"/>
  <c r="H458" i="384" s="1"/>
  <c r="AB458" i="384" s="1"/>
  <c r="AD458" i="384" s="1"/>
  <c r="AC550" i="384"/>
  <c r="AG550" i="384" s="1"/>
  <c r="P546" i="384"/>
  <c r="H546" i="384" s="1"/>
  <c r="AB546" i="384" s="1"/>
  <c r="AD546" i="384" s="1"/>
  <c r="P688" i="384"/>
  <c r="H688" i="384" s="1"/>
  <c r="AB688" i="384" s="1"/>
  <c r="AH688" i="384" s="1"/>
  <c r="AD714" i="384"/>
  <c r="P796" i="384"/>
  <c r="H796" i="384" s="1"/>
  <c r="AB796" i="384" s="1"/>
  <c r="AE796" i="384" s="1"/>
  <c r="AC824" i="384"/>
  <c r="P815" i="384"/>
  <c r="H815" i="384" s="1"/>
  <c r="AB815" i="384" s="1"/>
  <c r="AD815" i="384" s="1"/>
  <c r="P977" i="384"/>
  <c r="H977" i="384" s="1"/>
  <c r="AB977" i="384" s="1"/>
  <c r="AH977" i="384" s="1"/>
  <c r="AG80" i="384"/>
  <c r="P134" i="384"/>
  <c r="H134" i="384" s="1"/>
  <c r="AB134" i="384" s="1"/>
  <c r="AH134" i="384" s="1"/>
  <c r="P357" i="384"/>
  <c r="H357" i="384" s="1"/>
  <c r="AB357" i="384" s="1"/>
  <c r="AD393" i="384"/>
  <c r="P92" i="384"/>
  <c r="H92" i="384" s="1"/>
  <c r="AB92" i="384" s="1"/>
  <c r="AH92" i="384" s="1"/>
  <c r="P138" i="384"/>
  <c r="H138" i="384" s="1"/>
  <c r="AB138" i="384" s="1"/>
  <c r="AD138" i="384" s="1"/>
  <c r="P125" i="384"/>
  <c r="H125" i="384" s="1"/>
  <c r="AB125" i="384" s="1"/>
  <c r="AH125" i="384" s="1"/>
  <c r="AE169" i="384"/>
  <c r="P160" i="384"/>
  <c r="H160" i="384" s="1"/>
  <c r="AB160" i="384" s="1"/>
  <c r="AD160" i="384" s="1"/>
  <c r="AC241" i="384"/>
  <c r="P230" i="384"/>
  <c r="H230" i="384" s="1"/>
  <c r="AB230" i="384" s="1"/>
  <c r="AE230" i="384" s="1"/>
  <c r="AD283" i="384"/>
  <c r="P274" i="384"/>
  <c r="H274" i="384" s="1"/>
  <c r="AB274" i="384" s="1"/>
  <c r="AH274" i="384" s="1"/>
  <c r="P302" i="384"/>
  <c r="H302" i="384" s="1"/>
  <c r="AB302" i="384" s="1"/>
  <c r="AH302" i="384" s="1"/>
  <c r="AD351" i="384"/>
  <c r="AC169" i="384"/>
  <c r="AF169" i="384" s="1"/>
  <c r="AG169" i="384" s="1"/>
  <c r="P361" i="384"/>
  <c r="H361" i="384" s="1"/>
  <c r="AB361" i="384" s="1"/>
  <c r="AC361" i="384" s="1"/>
  <c r="AG361" i="384" s="1"/>
  <c r="P358" i="384"/>
  <c r="H358" i="384" s="1"/>
  <c r="AB358" i="384" s="1"/>
  <c r="AE358" i="384" s="1"/>
  <c r="AC393" i="384"/>
  <c r="AH407" i="384"/>
  <c r="P434" i="384"/>
  <c r="H434" i="384" s="1"/>
  <c r="AB434" i="384" s="1"/>
  <c r="AH434" i="384" s="1"/>
  <c r="P462" i="384"/>
  <c r="H462" i="384" s="1"/>
  <c r="AB462" i="384" s="1"/>
  <c r="AD462" i="384" s="1"/>
  <c r="AH550" i="384"/>
  <c r="P536" i="384"/>
  <c r="H536" i="384" s="1"/>
  <c r="AB536" i="384" s="1"/>
  <c r="AD536" i="384" s="1"/>
  <c r="AC601" i="384"/>
  <c r="AG601" i="384" s="1"/>
  <c r="AE647" i="384"/>
  <c r="AC671" i="384"/>
  <c r="P693" i="384"/>
  <c r="H693" i="384" s="1"/>
  <c r="AB693" i="384" s="1"/>
  <c r="P788" i="384"/>
  <c r="H788" i="384" s="1"/>
  <c r="AB788" i="384" s="1"/>
  <c r="AE788" i="384" s="1"/>
  <c r="AD824" i="384"/>
  <c r="P819" i="384"/>
  <c r="H819" i="384" s="1"/>
  <c r="AB819" i="384" s="1"/>
  <c r="AH819" i="384" s="1"/>
  <c r="P886" i="384"/>
  <c r="H886" i="384" s="1"/>
  <c r="AB886" i="384" s="1"/>
  <c r="AD886" i="384" s="1"/>
  <c r="AD973" i="384"/>
  <c r="P964" i="384"/>
  <c r="H964" i="384" s="1"/>
  <c r="AB964" i="384" s="1"/>
  <c r="AH964" i="384" s="1"/>
  <c r="AH241" i="384"/>
  <c r="P232" i="384"/>
  <c r="H232" i="384" s="1"/>
  <c r="AB232" i="384" s="1"/>
  <c r="AH232" i="384" s="1"/>
  <c r="P453" i="384"/>
  <c r="H453" i="384" s="1"/>
  <c r="AB453" i="384" s="1"/>
  <c r="AD453" i="384" s="1"/>
  <c r="P700" i="384"/>
  <c r="H700" i="384" s="1"/>
  <c r="AB700" i="384" s="1"/>
  <c r="AC700" i="384" s="1"/>
  <c r="AG700" i="384" s="1"/>
  <c r="AE824" i="384"/>
  <c r="AE973" i="384"/>
  <c r="P95" i="384"/>
  <c r="H95" i="384" s="1"/>
  <c r="AB95" i="384" s="1"/>
  <c r="AG95" i="384" s="1"/>
  <c r="P136" i="384"/>
  <c r="H136" i="384" s="1"/>
  <c r="AB136" i="384" s="1"/>
  <c r="AH136" i="384" s="1"/>
  <c r="AC375" i="384"/>
  <c r="P389" i="384"/>
  <c r="H389" i="384" s="1"/>
  <c r="AB389" i="384" s="1"/>
  <c r="AE389" i="384" s="1"/>
  <c r="P466" i="384"/>
  <c r="H466" i="384" s="1"/>
  <c r="AB466" i="384" s="1"/>
  <c r="AC466" i="384" s="1"/>
  <c r="P604" i="384"/>
  <c r="H604" i="384" s="1"/>
  <c r="AB604" i="384" s="1"/>
  <c r="AD604" i="384" s="1"/>
  <c r="P718" i="384"/>
  <c r="H718" i="384" s="1"/>
  <c r="AB718" i="384" s="1"/>
  <c r="AD718" i="384" s="1"/>
  <c r="P85" i="384"/>
  <c r="H85" i="384" s="1"/>
  <c r="AB85" i="384" s="1"/>
  <c r="AE85" i="384" s="1"/>
  <c r="P88" i="384"/>
  <c r="H88" i="384" s="1"/>
  <c r="AB88" i="384" s="1"/>
  <c r="AE88" i="384" s="1"/>
  <c r="P140" i="384"/>
  <c r="H140" i="384" s="1"/>
  <c r="AB140" i="384" s="1"/>
  <c r="AD140" i="384" s="1"/>
  <c r="P222" i="384"/>
  <c r="H222" i="384" s="1"/>
  <c r="AB222" i="384" s="1"/>
  <c r="AD222" i="384" s="1"/>
  <c r="P280" i="384"/>
  <c r="H280" i="384" s="1"/>
  <c r="AB280" i="384" s="1"/>
  <c r="AD280" i="384" s="1"/>
  <c r="P294" i="384"/>
  <c r="H294" i="384" s="1"/>
  <c r="AB294" i="384" s="1"/>
  <c r="AE294" i="384" s="1"/>
  <c r="AG351" i="384"/>
  <c r="AE375" i="384"/>
  <c r="P384" i="384"/>
  <c r="H384" i="384" s="1"/>
  <c r="AB384" i="384" s="1"/>
  <c r="AH384" i="384" s="1"/>
  <c r="AD425" i="384"/>
  <c r="AH449" i="384"/>
  <c r="P440" i="384"/>
  <c r="H440" i="384" s="1"/>
  <c r="AB440" i="384" s="1"/>
  <c r="AE440" i="384" s="1"/>
  <c r="P464" i="384"/>
  <c r="H464" i="384" s="1"/>
  <c r="AB464" i="384" s="1"/>
  <c r="AD464" i="384" s="1"/>
  <c r="P642" i="384"/>
  <c r="H642" i="384" s="1"/>
  <c r="AB642" i="384" s="1"/>
  <c r="AD642" i="384" s="1"/>
  <c r="P682" i="384"/>
  <c r="H682" i="384" s="1"/>
  <c r="AB682" i="384" s="1"/>
  <c r="AH682" i="384" s="1"/>
  <c r="P704" i="384"/>
  <c r="H704" i="384" s="1"/>
  <c r="AB704" i="384" s="1"/>
  <c r="AH704" i="384" s="1"/>
  <c r="P708" i="384"/>
  <c r="H708" i="384" s="1"/>
  <c r="AB708" i="384" s="1"/>
  <c r="AH708" i="384" s="1"/>
  <c r="AC973" i="384"/>
  <c r="AF973" i="384" s="1"/>
  <c r="P245" i="384"/>
  <c r="H245" i="384" s="1"/>
  <c r="AB245" i="384" s="1"/>
  <c r="P380" i="384"/>
  <c r="H380" i="384" s="1"/>
  <c r="AB380" i="384" s="1"/>
  <c r="AD380" i="384" s="1"/>
  <c r="P475" i="384"/>
  <c r="H475" i="384" s="1"/>
  <c r="AB475" i="384" s="1"/>
  <c r="P557" i="384"/>
  <c r="H557" i="384" s="1"/>
  <c r="AB557" i="384" s="1"/>
  <c r="AC623" i="384"/>
  <c r="AE703" i="384"/>
  <c r="P809" i="384"/>
  <c r="H809" i="384" s="1"/>
  <c r="AB809" i="384" s="1"/>
  <c r="AD809" i="384" s="1"/>
  <c r="P1009" i="384"/>
  <c r="H1009" i="384" s="1"/>
  <c r="AB1009" i="384" s="1"/>
  <c r="AH1009" i="384" s="1"/>
  <c r="P476" i="384"/>
  <c r="H476" i="384" s="1"/>
  <c r="AB476" i="384" s="1"/>
  <c r="AH476" i="384" s="1"/>
  <c r="P768" i="384"/>
  <c r="H768" i="384" s="1"/>
  <c r="AB768" i="384" s="1"/>
  <c r="AD375" i="384"/>
  <c r="AH425" i="384"/>
  <c r="P319" i="384"/>
  <c r="H319" i="384" s="1"/>
  <c r="AB319" i="384" s="1"/>
  <c r="AC319" i="384" s="1"/>
  <c r="AG319" i="384" s="1"/>
  <c r="P38" i="384"/>
  <c r="H38" i="384" s="1"/>
  <c r="AB38" i="384" s="1"/>
  <c r="AH38" i="384" s="1"/>
  <c r="P133" i="384"/>
  <c r="H133" i="384" s="1"/>
  <c r="AB133" i="384" s="1"/>
  <c r="AE133" i="384" s="1"/>
  <c r="AC167" i="384"/>
  <c r="AE191" i="384"/>
  <c r="AH215" i="384"/>
  <c r="P268" i="384"/>
  <c r="H268" i="384" s="1"/>
  <c r="AB268" i="384" s="1"/>
  <c r="AH268" i="384" s="1"/>
  <c r="P301" i="384"/>
  <c r="H301" i="384" s="1"/>
  <c r="AB301" i="384" s="1"/>
  <c r="AH301" i="384" s="1"/>
  <c r="AH19" i="384"/>
  <c r="P40" i="384"/>
  <c r="H40" i="384" s="1"/>
  <c r="AB40" i="384" s="1"/>
  <c r="AE40" i="384" s="1"/>
  <c r="P99" i="384"/>
  <c r="H99" i="384" s="1"/>
  <c r="AB99" i="384" s="1"/>
  <c r="AH99" i="384" s="1"/>
  <c r="AD167" i="384"/>
  <c r="AG191" i="384"/>
  <c r="P147" i="384"/>
  <c r="H147" i="384" s="1"/>
  <c r="AB147" i="384" s="1"/>
  <c r="AH147" i="384" s="1"/>
  <c r="P205" i="384"/>
  <c r="H205" i="384" s="1"/>
  <c r="AB205" i="384" s="1"/>
  <c r="AE205" i="384" s="1"/>
  <c r="P286" i="384"/>
  <c r="H286" i="384" s="1"/>
  <c r="AB286" i="384" s="1"/>
  <c r="AD311" i="384"/>
  <c r="P296" i="384"/>
  <c r="H296" i="384" s="1"/>
  <c r="AB296" i="384" s="1"/>
  <c r="AD296" i="384" s="1"/>
  <c r="AC471" i="384"/>
  <c r="P486" i="384"/>
  <c r="H486" i="384" s="1"/>
  <c r="AB486" i="384" s="1"/>
  <c r="AD486" i="384" s="1"/>
  <c r="AC513" i="384"/>
  <c r="AG513" i="384" s="1"/>
  <c r="P509" i="384"/>
  <c r="H509" i="384" s="1"/>
  <c r="AB509" i="384" s="1"/>
  <c r="AC509" i="384" s="1"/>
  <c r="AE553" i="384"/>
  <c r="AE623" i="384"/>
  <c r="P727" i="384"/>
  <c r="H727" i="384" s="1"/>
  <c r="AB727" i="384" s="1"/>
  <c r="AE727" i="384" s="1"/>
  <c r="AC853" i="384"/>
  <c r="AG853" i="384" s="1"/>
  <c r="P1011" i="384"/>
  <c r="H1011" i="384" s="1"/>
  <c r="AB1011" i="384" s="1"/>
  <c r="P724" i="384"/>
  <c r="H724" i="384" s="1"/>
  <c r="AB724" i="384" s="1"/>
  <c r="AH724" i="384" s="1"/>
  <c r="P849" i="384"/>
  <c r="H849" i="384" s="1"/>
  <c r="AB849" i="384" s="1"/>
  <c r="AD853" i="384"/>
  <c r="AH1014" i="384"/>
  <c r="AG167" i="384"/>
  <c r="AE471" i="384"/>
  <c r="P9" i="384"/>
  <c r="H9" i="384" s="1"/>
  <c r="AB9" i="384" s="1"/>
  <c r="AH9" i="384" s="1"/>
  <c r="AG119" i="384"/>
  <c r="AG471" i="384"/>
  <c r="P461" i="384"/>
  <c r="H461" i="384" s="1"/>
  <c r="AB461" i="384" s="1"/>
  <c r="AD461" i="384" s="1"/>
  <c r="AE513" i="384"/>
  <c r="P552" i="384"/>
  <c r="H552" i="384" s="1"/>
  <c r="AB552" i="384" s="1"/>
  <c r="AH552" i="384" s="1"/>
  <c r="P543" i="384"/>
  <c r="H543" i="384" s="1"/>
  <c r="AB543" i="384" s="1"/>
  <c r="AH543" i="384" s="1"/>
  <c r="AC736" i="384"/>
  <c r="P737" i="384"/>
  <c r="H737" i="384" s="1"/>
  <c r="AB737" i="384" s="1"/>
  <c r="AD737" i="384" s="1"/>
  <c r="P841" i="384"/>
  <c r="H841" i="384" s="1"/>
  <c r="AB841" i="384" s="1"/>
  <c r="AH841" i="384" s="1"/>
  <c r="AD49" i="384"/>
  <c r="AF49" i="384" s="1"/>
  <c r="AG49" i="384" s="1"/>
  <c r="P451" i="384"/>
  <c r="H451" i="384" s="1"/>
  <c r="AB451" i="384" s="1"/>
  <c r="AG451" i="384" s="1"/>
  <c r="P534" i="384"/>
  <c r="H534" i="384" s="1"/>
  <c r="AB534" i="384" s="1"/>
  <c r="AE534" i="384" s="1"/>
  <c r="AE49" i="384"/>
  <c r="P29" i="384"/>
  <c r="H29" i="384" s="1"/>
  <c r="AB29" i="384" s="1"/>
  <c r="AC29" i="384" s="1"/>
  <c r="AG29" i="384" s="1"/>
  <c r="AC215" i="384"/>
  <c r="P277" i="384"/>
  <c r="H277" i="384" s="1"/>
  <c r="AB277" i="384" s="1"/>
  <c r="AH277" i="384" s="1"/>
  <c r="P84" i="384"/>
  <c r="H84" i="384" s="1"/>
  <c r="AB84" i="384" s="1"/>
  <c r="P128" i="384"/>
  <c r="H128" i="384" s="1"/>
  <c r="AB128" i="384" s="1"/>
  <c r="AG128" i="384" s="1"/>
  <c r="P157" i="384"/>
  <c r="H157" i="384" s="1"/>
  <c r="AB157" i="384" s="1"/>
  <c r="AH157" i="384" s="1"/>
  <c r="AD215" i="384"/>
  <c r="P332" i="384"/>
  <c r="H332" i="384" s="1"/>
  <c r="AB332" i="384" s="1"/>
  <c r="AH332" i="384" s="1"/>
  <c r="AC425" i="384"/>
  <c r="P450" i="384"/>
  <c r="H450" i="384" s="1"/>
  <c r="AB450" i="384" s="1"/>
  <c r="AD450" i="384" s="1"/>
  <c r="P456" i="384"/>
  <c r="H456" i="384" s="1"/>
  <c r="AB456" i="384" s="1"/>
  <c r="AH456" i="384" s="1"/>
  <c r="AE515" i="384"/>
  <c r="P548" i="384"/>
  <c r="H548" i="384" s="1"/>
  <c r="AB548" i="384" s="1"/>
  <c r="AC548" i="384" s="1"/>
  <c r="P538" i="384"/>
  <c r="H538" i="384" s="1"/>
  <c r="AB538" i="384" s="1"/>
  <c r="AH538" i="384" s="1"/>
  <c r="P583" i="384"/>
  <c r="H583" i="384" s="1"/>
  <c r="AB583" i="384" s="1"/>
  <c r="AD601" i="384"/>
  <c r="P648" i="384"/>
  <c r="H648" i="384" s="1"/>
  <c r="AB648" i="384" s="1"/>
  <c r="AH648" i="384" s="1"/>
  <c r="P660" i="384"/>
  <c r="H660" i="384" s="1"/>
  <c r="AB660" i="384" s="1"/>
  <c r="AC660" i="384" s="1"/>
  <c r="P707" i="384"/>
  <c r="H707" i="384" s="1"/>
  <c r="AB707" i="384" s="1"/>
  <c r="AH707" i="384" s="1"/>
  <c r="AD736" i="384"/>
  <c r="AD843" i="384"/>
  <c r="P850" i="384"/>
  <c r="H850" i="384" s="1"/>
  <c r="AB850" i="384" s="1"/>
  <c r="AH850" i="384" s="1"/>
  <c r="P104" i="384"/>
  <c r="H104" i="384" s="1"/>
  <c r="AB104" i="384" s="1"/>
  <c r="AE104" i="384" s="1"/>
  <c r="P172" i="384"/>
  <c r="H172" i="384" s="1"/>
  <c r="AB172" i="384" s="1"/>
  <c r="AH172" i="384" s="1"/>
  <c r="AG311" i="384"/>
  <c r="P44" i="384"/>
  <c r="H44" i="384" s="1"/>
  <c r="AB44" i="384" s="1"/>
  <c r="AD44" i="384" s="1"/>
  <c r="P74" i="384"/>
  <c r="H74" i="384" s="1"/>
  <c r="AB74" i="384" s="1"/>
  <c r="AD74" i="384" s="1"/>
  <c r="AE119" i="384"/>
  <c r="AE215" i="384"/>
  <c r="P340" i="384"/>
  <c r="H340" i="384" s="1"/>
  <c r="AB340" i="384" s="1"/>
  <c r="P508" i="384"/>
  <c r="H508" i="384" s="1"/>
  <c r="AB508" i="384" s="1"/>
  <c r="P542" i="384"/>
  <c r="H542" i="384" s="1"/>
  <c r="AB542" i="384" s="1"/>
  <c r="AE542" i="384" s="1"/>
  <c r="AC553" i="384"/>
  <c r="P697" i="384"/>
  <c r="H697" i="384" s="1"/>
  <c r="AB697" i="384" s="1"/>
  <c r="AH697" i="384" s="1"/>
  <c r="P717" i="384"/>
  <c r="H717" i="384" s="1"/>
  <c r="AB717" i="384" s="1"/>
  <c r="AD717" i="384" s="1"/>
  <c r="AE736" i="384"/>
  <c r="AE843" i="384"/>
  <c r="P847" i="384"/>
  <c r="H847" i="384" s="1"/>
  <c r="AB847" i="384" s="1"/>
  <c r="AH847" i="384" s="1"/>
  <c r="P287" i="384"/>
  <c r="H287" i="384" s="1"/>
  <c r="AB287" i="384" s="1"/>
  <c r="P346" i="384"/>
  <c r="H346" i="384" s="1"/>
  <c r="AB346" i="384" s="1"/>
  <c r="AH346" i="384" s="1"/>
  <c r="P94" i="384"/>
  <c r="H94" i="384" s="1"/>
  <c r="AB94" i="384" s="1"/>
  <c r="P123" i="384"/>
  <c r="H123" i="384" s="1"/>
  <c r="AB123" i="384" s="1"/>
  <c r="AH123" i="384" s="1"/>
  <c r="AC191" i="384"/>
  <c r="P399" i="384"/>
  <c r="H399" i="384" s="1"/>
  <c r="AB399" i="384" s="1"/>
  <c r="AC19" i="384"/>
  <c r="P34" i="384"/>
  <c r="H34" i="384" s="1"/>
  <c r="AB34" i="384" s="1"/>
  <c r="AD34" i="384" s="1"/>
  <c r="AD119" i="384"/>
  <c r="P152" i="384"/>
  <c r="H152" i="384" s="1"/>
  <c r="AB152" i="384" s="1"/>
  <c r="AG152" i="384" s="1"/>
  <c r="P200" i="384"/>
  <c r="H200" i="384" s="1"/>
  <c r="AB200" i="384" s="1"/>
  <c r="AE200" i="384" s="1"/>
  <c r="AC311" i="384"/>
  <c r="P365" i="384"/>
  <c r="H365" i="384" s="1"/>
  <c r="AB365" i="384" s="1"/>
  <c r="AH365" i="384" s="1"/>
  <c r="P500" i="384"/>
  <c r="H500" i="384" s="1"/>
  <c r="AB500" i="384" s="1"/>
  <c r="AH500" i="384" s="1"/>
  <c r="AH553" i="384"/>
  <c r="P674" i="384"/>
  <c r="H674" i="384" s="1"/>
  <c r="AB674" i="384" s="1"/>
  <c r="P652" i="384"/>
  <c r="H652" i="384" s="1"/>
  <c r="AB652" i="384" s="1"/>
  <c r="AD652" i="384" s="1"/>
  <c r="AD703" i="384"/>
  <c r="P757" i="384"/>
  <c r="H757" i="384" s="1"/>
  <c r="AB757" i="384" s="1"/>
  <c r="AC843" i="384"/>
  <c r="AG843" i="384" s="1"/>
  <c r="P5" i="384"/>
  <c r="H5" i="384" s="1"/>
  <c r="AB5" i="384" s="1"/>
  <c r="AE5" i="384" s="1"/>
  <c r="P181" i="384"/>
  <c r="H181" i="384" s="1"/>
  <c r="AB181" i="384" s="1"/>
  <c r="AH181" i="384" s="1"/>
  <c r="P732" i="384"/>
  <c r="H732" i="384" s="1"/>
  <c r="AB732" i="384" s="1"/>
  <c r="AH732" i="384" s="1"/>
  <c r="P753" i="384"/>
  <c r="H753" i="384" s="1"/>
  <c r="AB753" i="384" s="1"/>
  <c r="AD753" i="384" s="1"/>
  <c r="AC515" i="384"/>
  <c r="AH623" i="384"/>
  <c r="P611" i="384"/>
  <c r="H611" i="384" s="1"/>
  <c r="AB611" i="384" s="1"/>
  <c r="AH611" i="384" s="1"/>
  <c r="P679" i="384"/>
  <c r="H679" i="384" s="1"/>
  <c r="AB679" i="384" s="1"/>
  <c r="AE679" i="384" s="1"/>
  <c r="P764" i="384"/>
  <c r="H764" i="384" s="1"/>
  <c r="AB764" i="384" s="1"/>
  <c r="AE764" i="384" s="1"/>
  <c r="P767" i="384"/>
  <c r="H767" i="384" s="1"/>
  <c r="AB767" i="384" s="1"/>
  <c r="AD767" i="384" s="1"/>
  <c r="P585" i="384"/>
  <c r="H585" i="384" s="1"/>
  <c r="AB585" i="384" s="1"/>
  <c r="AC585" i="384" s="1"/>
  <c r="P634" i="384"/>
  <c r="H634" i="384" s="1"/>
  <c r="AB634" i="384" s="1"/>
  <c r="AD720" i="384"/>
  <c r="P644" i="384"/>
  <c r="H644" i="384" s="1"/>
  <c r="AB644" i="384" s="1"/>
  <c r="AE644" i="384" s="1"/>
  <c r="AH493" i="384"/>
  <c r="P833" i="384"/>
  <c r="H833" i="384" s="1"/>
  <c r="AB833" i="384" s="1"/>
  <c r="AH833" i="384" s="1"/>
  <c r="AC916" i="384"/>
  <c r="AG916" i="384" s="1"/>
  <c r="P867" i="384"/>
  <c r="H867" i="384" s="1"/>
  <c r="AB867" i="384" s="1"/>
  <c r="AH867" i="384" s="1"/>
  <c r="P701" i="384"/>
  <c r="H701" i="384" s="1"/>
  <c r="AB701" i="384" s="1"/>
  <c r="AH701" i="384" s="1"/>
  <c r="AC957" i="384"/>
  <c r="P640" i="384"/>
  <c r="H640" i="384" s="1"/>
  <c r="AB640" i="384" s="1"/>
  <c r="AH640" i="384" s="1"/>
  <c r="AC800" i="384"/>
  <c r="P817" i="384"/>
  <c r="H817" i="384" s="1"/>
  <c r="AB817" i="384" s="1"/>
  <c r="AC817" i="384" s="1"/>
  <c r="AE838" i="384"/>
  <c r="P502" i="384"/>
  <c r="H502" i="384" s="1"/>
  <c r="AB502" i="384" s="1"/>
  <c r="AD502" i="384" s="1"/>
  <c r="P586" i="384"/>
  <c r="H586" i="384" s="1"/>
  <c r="AB586" i="384" s="1"/>
  <c r="P614" i="384"/>
  <c r="H614" i="384" s="1"/>
  <c r="AB614" i="384" s="1"/>
  <c r="AH614" i="384" s="1"/>
  <c r="P664" i="384"/>
  <c r="H664" i="384" s="1"/>
  <c r="AB664" i="384" s="1"/>
  <c r="AH664" i="384" s="1"/>
  <c r="P666" i="384"/>
  <c r="H666" i="384" s="1"/>
  <c r="AB666" i="384" s="1"/>
  <c r="AH666" i="384" s="1"/>
  <c r="P690" i="384"/>
  <c r="H690" i="384" s="1"/>
  <c r="AB690" i="384" s="1"/>
  <c r="AD690" i="384" s="1"/>
  <c r="P699" i="384"/>
  <c r="H699" i="384" s="1"/>
  <c r="AB699" i="384" s="1"/>
  <c r="AE699" i="384" s="1"/>
  <c r="AC778" i="384"/>
  <c r="AG778" i="384" s="1"/>
  <c r="AH800" i="384"/>
  <c r="AC878" i="384"/>
  <c r="P605" i="384"/>
  <c r="H605" i="384" s="1"/>
  <c r="AB605" i="384" s="1"/>
  <c r="AH605" i="384" s="1"/>
  <c r="AD665" i="384"/>
  <c r="P705" i="384"/>
  <c r="H705" i="384" s="1"/>
  <c r="AB705" i="384" s="1"/>
  <c r="AE705" i="384" s="1"/>
  <c r="AH778" i="384"/>
  <c r="P828" i="384"/>
  <c r="H828" i="384" s="1"/>
  <c r="AB828" i="384" s="1"/>
  <c r="AD828" i="384" s="1"/>
  <c r="AE566" i="384"/>
  <c r="P572" i="384"/>
  <c r="H572" i="384" s="1"/>
  <c r="AB572" i="384" s="1"/>
  <c r="AD572" i="384" s="1"/>
  <c r="AH695" i="384"/>
  <c r="P684" i="384"/>
  <c r="H684" i="384" s="1"/>
  <c r="AB684" i="384" s="1"/>
  <c r="AD684" i="384" s="1"/>
  <c r="P811" i="384"/>
  <c r="H811" i="384" s="1"/>
  <c r="AB811" i="384" s="1"/>
  <c r="AC923" i="384"/>
  <c r="AG923" i="384" s="1"/>
  <c r="AH940" i="384"/>
  <c r="P483" i="384"/>
  <c r="H483" i="384" s="1"/>
  <c r="AB483" i="384" s="1"/>
  <c r="AD515" i="384"/>
  <c r="P658" i="384"/>
  <c r="H658" i="384" s="1"/>
  <c r="AB658" i="384" s="1"/>
  <c r="AD658" i="384" s="1"/>
  <c r="AD689" i="384"/>
  <c r="P745" i="384"/>
  <c r="H745" i="384" s="1"/>
  <c r="AB745" i="384" s="1"/>
  <c r="AH745" i="384" s="1"/>
  <c r="AE763" i="384"/>
  <c r="P930" i="384"/>
  <c r="H930" i="384" s="1"/>
  <c r="AB930" i="384" s="1"/>
  <c r="AC930" i="384" s="1"/>
  <c r="AG930" i="384" s="1"/>
  <c r="P992" i="384"/>
  <c r="H992" i="384" s="1"/>
  <c r="AB992" i="384" s="1"/>
  <c r="AD992" i="384" s="1"/>
  <c r="AG375" i="384"/>
  <c r="P360" i="384"/>
  <c r="H360" i="384" s="1"/>
  <c r="AB360" i="384" s="1"/>
  <c r="AH360" i="384" s="1"/>
  <c r="P729" i="384"/>
  <c r="H729" i="384" s="1"/>
  <c r="AB729" i="384" s="1"/>
  <c r="AE729" i="384" s="1"/>
  <c r="P785" i="384"/>
  <c r="H785" i="384" s="1"/>
  <c r="AB785" i="384" s="1"/>
  <c r="AD785" i="384" s="1"/>
  <c r="P470" i="384"/>
  <c r="H470" i="384" s="1"/>
  <c r="AB470" i="384" s="1"/>
  <c r="AH470" i="384" s="1"/>
  <c r="P506" i="384"/>
  <c r="H506" i="384" s="1"/>
  <c r="AB506" i="384" s="1"/>
  <c r="AD506" i="384" s="1"/>
  <c r="P590" i="384"/>
  <c r="H590" i="384" s="1"/>
  <c r="AB590" i="384" s="1"/>
  <c r="AH590" i="384" s="1"/>
  <c r="AC665" i="384"/>
  <c r="AC689" i="384"/>
  <c r="AE734" i="384"/>
  <c r="P804" i="384"/>
  <c r="H804" i="384" s="1"/>
  <c r="AB804" i="384" s="1"/>
  <c r="AD804" i="384" s="1"/>
  <c r="AG927" i="384"/>
  <c r="AC988" i="384"/>
  <c r="P249" i="384"/>
  <c r="H249" i="384" s="1"/>
  <c r="AB249" i="384" s="1"/>
  <c r="P511" i="384"/>
  <c r="H511" i="384" s="1"/>
  <c r="AB511" i="384" s="1"/>
  <c r="AC511" i="384" s="1"/>
  <c r="AG511" i="384" s="1"/>
  <c r="AD566" i="384"/>
  <c r="P570" i="384"/>
  <c r="H570" i="384" s="1"/>
  <c r="AB570" i="384" s="1"/>
  <c r="AE570" i="384" s="1"/>
  <c r="P587" i="384"/>
  <c r="H587" i="384" s="1"/>
  <c r="AB587" i="384" s="1"/>
  <c r="AE587" i="384" s="1"/>
  <c r="P619" i="384"/>
  <c r="H619" i="384" s="1"/>
  <c r="AB619" i="384" s="1"/>
  <c r="AE619" i="384" s="1"/>
  <c r="AC720" i="384"/>
  <c r="AC859" i="384"/>
  <c r="P901" i="384"/>
  <c r="H901" i="384" s="1"/>
  <c r="AB901" i="384" s="1"/>
  <c r="AH901" i="384" s="1"/>
  <c r="P356" i="384"/>
  <c r="H356" i="384" s="1"/>
  <c r="AB356" i="384" s="1"/>
  <c r="AD356" i="384" s="1"/>
  <c r="P617" i="384"/>
  <c r="H617" i="384" s="1"/>
  <c r="AB617" i="384" s="1"/>
  <c r="AH617" i="384" s="1"/>
  <c r="P655" i="384"/>
  <c r="H655" i="384" s="1"/>
  <c r="AB655" i="384" s="1"/>
  <c r="AH784" i="384"/>
  <c r="P791" i="384"/>
  <c r="H791" i="384" s="1"/>
  <c r="AB791" i="384" s="1"/>
  <c r="AH791" i="384" s="1"/>
  <c r="AC818" i="384"/>
  <c r="AH865" i="384"/>
  <c r="P884" i="384"/>
  <c r="H884" i="384" s="1"/>
  <c r="AB884" i="384" s="1"/>
  <c r="P956" i="384"/>
  <c r="H956" i="384" s="1"/>
  <c r="AB956" i="384" s="1"/>
  <c r="AE956" i="384" s="1"/>
  <c r="P1005" i="384"/>
  <c r="H1005" i="384" s="1"/>
  <c r="AB1005" i="384" s="1"/>
  <c r="AH1005" i="384" s="1"/>
  <c r="P592" i="384"/>
  <c r="H592" i="384" s="1"/>
  <c r="AB592" i="384" s="1"/>
  <c r="AH592" i="384" s="1"/>
  <c r="P675" i="384"/>
  <c r="H675" i="384" s="1"/>
  <c r="AB675" i="384" s="1"/>
  <c r="AD675" i="384" s="1"/>
  <c r="P711" i="384"/>
  <c r="H711" i="384" s="1"/>
  <c r="AB711" i="384" s="1"/>
  <c r="AD711" i="384" s="1"/>
  <c r="P919" i="384"/>
  <c r="H919" i="384" s="1"/>
  <c r="AB919" i="384" s="1"/>
  <c r="AH919" i="384" s="1"/>
  <c r="AC940" i="384"/>
  <c r="AG940" i="384" s="1"/>
  <c r="AD957" i="384"/>
  <c r="P983" i="384"/>
  <c r="H983" i="384" s="1"/>
  <c r="AB983" i="384" s="1"/>
  <c r="AD983" i="384" s="1"/>
  <c r="P979" i="384"/>
  <c r="H979" i="384" s="1"/>
  <c r="AB979" i="384" s="1"/>
  <c r="AE979" i="384" s="1"/>
  <c r="P562" i="384"/>
  <c r="H562" i="384" s="1"/>
  <c r="AB562" i="384" s="1"/>
  <c r="AD562" i="384" s="1"/>
  <c r="P683" i="384"/>
  <c r="H683" i="384" s="1"/>
  <c r="AB683" i="384" s="1"/>
  <c r="AC683" i="384" s="1"/>
  <c r="AH720" i="384"/>
  <c r="P709" i="384"/>
  <c r="H709" i="384" s="1"/>
  <c r="AB709" i="384" s="1"/>
  <c r="AH709" i="384" s="1"/>
  <c r="AD760" i="384"/>
  <c r="AC798" i="384"/>
  <c r="AG798" i="384" s="1"/>
  <c r="P821" i="384"/>
  <c r="H821" i="384" s="1"/>
  <c r="AB821" i="384" s="1"/>
  <c r="AH821" i="384" s="1"/>
  <c r="P854" i="384"/>
  <c r="H854" i="384" s="1"/>
  <c r="AB854" i="384" s="1"/>
  <c r="AH854" i="384" s="1"/>
  <c r="P918" i="384"/>
  <c r="H918" i="384" s="1"/>
  <c r="AB918" i="384" s="1"/>
  <c r="P936" i="384"/>
  <c r="H936" i="384" s="1"/>
  <c r="AB936" i="384" s="1"/>
  <c r="AE936" i="384" s="1"/>
  <c r="AH959" i="384"/>
  <c r="AD980" i="384"/>
  <c r="AH994" i="384"/>
  <c r="P607" i="384"/>
  <c r="H607" i="384" s="1"/>
  <c r="AB607" i="384" s="1"/>
  <c r="P651" i="384"/>
  <c r="H651" i="384" s="1"/>
  <c r="AB651" i="384" s="1"/>
  <c r="AE651" i="384" s="1"/>
  <c r="AE695" i="384"/>
  <c r="AC734" i="384"/>
  <c r="AG734" i="384" s="1"/>
  <c r="P755" i="384"/>
  <c r="H755" i="384" s="1"/>
  <c r="AB755" i="384" s="1"/>
  <c r="AD755" i="384" s="1"/>
  <c r="AC763" i="384"/>
  <c r="P772" i="384"/>
  <c r="H772" i="384" s="1"/>
  <c r="AB772" i="384" s="1"/>
  <c r="AC772" i="384" s="1"/>
  <c r="P808" i="384"/>
  <c r="H808" i="384" s="1"/>
  <c r="AB808" i="384" s="1"/>
  <c r="AD808" i="384" s="1"/>
  <c r="AH840" i="384"/>
  <c r="AC865" i="384"/>
  <c r="AG865" i="384" s="1"/>
  <c r="P887" i="384"/>
  <c r="H887" i="384" s="1"/>
  <c r="AB887" i="384" s="1"/>
  <c r="AH887" i="384" s="1"/>
  <c r="AE916" i="384"/>
  <c r="P953" i="384"/>
  <c r="H953" i="384" s="1"/>
  <c r="AB953" i="384" s="1"/>
  <c r="AD953" i="384" s="1"/>
  <c r="AH566" i="384"/>
  <c r="P581" i="384"/>
  <c r="H581" i="384" s="1"/>
  <c r="AB581" i="384" s="1"/>
  <c r="P669" i="384"/>
  <c r="H669" i="384" s="1"/>
  <c r="AB669" i="384" s="1"/>
  <c r="AH669" i="384" s="1"/>
  <c r="P673" i="384"/>
  <c r="H673" i="384" s="1"/>
  <c r="AB673" i="384" s="1"/>
  <c r="AG673" i="384" s="1"/>
  <c r="P680" i="384"/>
  <c r="H680" i="384" s="1"/>
  <c r="AB680" i="384" s="1"/>
  <c r="AH680" i="384" s="1"/>
  <c r="P715" i="384"/>
  <c r="H715" i="384" s="1"/>
  <c r="AB715" i="384" s="1"/>
  <c r="AH715" i="384" s="1"/>
  <c r="P773" i="384"/>
  <c r="H773" i="384" s="1"/>
  <c r="AB773" i="384" s="1"/>
  <c r="AH773" i="384" s="1"/>
  <c r="P863" i="384"/>
  <c r="H863" i="384" s="1"/>
  <c r="AB863" i="384" s="1"/>
  <c r="AE863" i="384" s="1"/>
  <c r="AC879" i="384"/>
  <c r="AG879" i="384" s="1"/>
  <c r="P926" i="384"/>
  <c r="H926" i="384" s="1"/>
  <c r="AB926" i="384" s="1"/>
  <c r="AH947" i="384"/>
  <c r="P650" i="384"/>
  <c r="H650" i="384" s="1"/>
  <c r="AB650" i="384" s="1"/>
  <c r="AE650" i="384" s="1"/>
  <c r="P741" i="384"/>
  <c r="H741" i="384" s="1"/>
  <c r="AB741" i="384" s="1"/>
  <c r="AE741" i="384" s="1"/>
  <c r="AG763" i="384"/>
  <c r="AH838" i="384"/>
  <c r="AH866" i="384"/>
  <c r="P920" i="384"/>
  <c r="H920" i="384" s="1"/>
  <c r="AB920" i="384" s="1"/>
  <c r="AH920" i="384" s="1"/>
  <c r="AC959" i="384"/>
  <c r="P1000" i="384"/>
  <c r="H1000" i="384" s="1"/>
  <c r="AB1000" i="384" s="1"/>
  <c r="AC1000" i="384" s="1"/>
  <c r="AG1000" i="384" s="1"/>
  <c r="AC1015" i="384"/>
  <c r="P576" i="384"/>
  <c r="H576" i="384" s="1"/>
  <c r="AB576" i="384" s="1"/>
  <c r="AD576" i="384" s="1"/>
  <c r="P596" i="384"/>
  <c r="H596" i="384" s="1"/>
  <c r="AB596" i="384" s="1"/>
  <c r="AH596" i="384" s="1"/>
  <c r="AC695" i="384"/>
  <c r="P686" i="384"/>
  <c r="H686" i="384" s="1"/>
  <c r="AB686" i="384" s="1"/>
  <c r="AD686" i="384" s="1"/>
  <c r="AD763" i="384"/>
  <c r="P782" i="384"/>
  <c r="H782" i="384" s="1"/>
  <c r="AB782" i="384" s="1"/>
  <c r="P769" i="384"/>
  <c r="H769" i="384" s="1"/>
  <c r="AB769" i="384" s="1"/>
  <c r="AD769" i="384" s="1"/>
  <c r="P830" i="384"/>
  <c r="H830" i="384" s="1"/>
  <c r="AB830" i="384" s="1"/>
  <c r="AD840" i="384"/>
  <c r="P860" i="384"/>
  <c r="H860" i="384" s="1"/>
  <c r="AB860" i="384" s="1"/>
  <c r="AE860" i="384" s="1"/>
  <c r="P873" i="384"/>
  <c r="H873" i="384" s="1"/>
  <c r="AB873" i="384" s="1"/>
  <c r="AD878" i="384"/>
  <c r="P891" i="384"/>
  <c r="H891" i="384" s="1"/>
  <c r="AB891" i="384" s="1"/>
  <c r="AH891" i="384" s="1"/>
  <c r="AD927" i="384"/>
  <c r="P962" i="384"/>
  <c r="H962" i="384" s="1"/>
  <c r="AB962" i="384" s="1"/>
  <c r="AG962" i="384" s="1"/>
  <c r="AE988" i="384"/>
  <c r="P996" i="384"/>
  <c r="H996" i="384" s="1"/>
  <c r="AB996" i="384" s="1"/>
  <c r="AD996" i="384" s="1"/>
  <c r="P654" i="384"/>
  <c r="H654" i="384" s="1"/>
  <c r="AB654" i="384" s="1"/>
  <c r="AH654" i="384" s="1"/>
  <c r="AC760" i="384"/>
  <c r="AD784" i="384"/>
  <c r="AD798" i="384"/>
  <c r="AD818" i="384"/>
  <c r="P825" i="384"/>
  <c r="H825" i="384" s="1"/>
  <c r="AB825" i="384" s="1"/>
  <c r="AH825" i="384" s="1"/>
  <c r="P831" i="384"/>
  <c r="H831" i="384" s="1"/>
  <c r="AB831" i="384" s="1"/>
  <c r="AH831" i="384" s="1"/>
  <c r="AE859" i="384"/>
  <c r="AH879" i="384"/>
  <c r="P894" i="384"/>
  <c r="H894" i="384" s="1"/>
  <c r="AB894" i="384" s="1"/>
  <c r="AH894" i="384" s="1"/>
  <c r="AH923" i="384"/>
  <c r="P909" i="384"/>
  <c r="H909" i="384" s="1"/>
  <c r="AB909" i="384" s="1"/>
  <c r="AH909" i="384" s="1"/>
  <c r="AD939" i="384"/>
  <c r="AE947" i="384"/>
  <c r="P971" i="384"/>
  <c r="H971" i="384" s="1"/>
  <c r="AB971" i="384" s="1"/>
  <c r="AH971" i="384" s="1"/>
  <c r="AC994" i="384"/>
  <c r="AG994" i="384" s="1"/>
  <c r="BB312" i="384"/>
  <c r="AN312" i="384"/>
  <c r="BB567" i="384"/>
  <c r="P575" i="384" s="1"/>
  <c r="H575" i="384" s="1"/>
  <c r="AB575" i="384" s="1"/>
  <c r="AN567" i="384"/>
  <c r="AH734" i="384"/>
  <c r="AE760" i="384"/>
  <c r="AH798" i="384"/>
  <c r="BB783" i="384"/>
  <c r="AN783" i="384"/>
  <c r="AC838" i="384"/>
  <c r="AG838" i="384" s="1"/>
  <c r="P836" i="384"/>
  <c r="H836" i="384" s="1"/>
  <c r="AB836" i="384" s="1"/>
  <c r="AD836" i="384" s="1"/>
  <c r="P856" i="384"/>
  <c r="H856" i="384" s="1"/>
  <c r="AB856" i="384" s="1"/>
  <c r="AD856" i="384" s="1"/>
  <c r="AH859" i="384"/>
  <c r="P869" i="384"/>
  <c r="H869" i="384" s="1"/>
  <c r="AB869" i="384" s="1"/>
  <c r="AC869" i="384" s="1"/>
  <c r="AG869" i="384" s="1"/>
  <c r="BB899" i="384"/>
  <c r="P898" i="384" s="1"/>
  <c r="H898" i="384" s="1"/>
  <c r="AB898" i="384" s="1"/>
  <c r="AH898" i="384" s="1"/>
  <c r="AN899" i="384"/>
  <c r="P911" i="384"/>
  <c r="H911" i="384" s="1"/>
  <c r="AB911" i="384" s="1"/>
  <c r="AH911" i="384" s="1"/>
  <c r="P924" i="384"/>
  <c r="H924" i="384" s="1"/>
  <c r="AB924" i="384" s="1"/>
  <c r="AC924" i="384" s="1"/>
  <c r="AG924" i="384" s="1"/>
  <c r="P941" i="384"/>
  <c r="H941" i="384" s="1"/>
  <c r="AB941" i="384" s="1"/>
  <c r="AH941" i="384" s="1"/>
  <c r="AE980" i="384"/>
  <c r="AD988" i="384"/>
  <c r="P984" i="384"/>
  <c r="H984" i="384" s="1"/>
  <c r="AB984" i="384" s="1"/>
  <c r="AC984" i="384" s="1"/>
  <c r="AD1014" i="384"/>
  <c r="BB155" i="384"/>
  <c r="P163" i="384" s="1"/>
  <c r="H163" i="384" s="1"/>
  <c r="AB163" i="384" s="1"/>
  <c r="AD163" i="384" s="1"/>
  <c r="AN155" i="384"/>
  <c r="BB694" i="384"/>
  <c r="AN694" i="384"/>
  <c r="AG980" i="384"/>
  <c r="P967" i="384"/>
  <c r="H967" i="384" s="1"/>
  <c r="AB967" i="384" s="1"/>
  <c r="AD967" i="384" s="1"/>
  <c r="BB48" i="384"/>
  <c r="AN48" i="384"/>
  <c r="BB24" i="384"/>
  <c r="AN24" i="384"/>
  <c r="BB83" i="384"/>
  <c r="P91" i="384" s="1"/>
  <c r="H91" i="384" s="1"/>
  <c r="AB91" i="384" s="1"/>
  <c r="AH91" i="384" s="1"/>
  <c r="AN83" i="384"/>
  <c r="BB216" i="384"/>
  <c r="AN216" i="384"/>
  <c r="BB523" i="384"/>
  <c r="P518" i="384" s="1"/>
  <c r="H518" i="384" s="1"/>
  <c r="AB518" i="384" s="1"/>
  <c r="AH518" i="384" s="1"/>
  <c r="AN523" i="384"/>
  <c r="BB622" i="384"/>
  <c r="AN622" i="384"/>
  <c r="BB633" i="384"/>
  <c r="P641" i="384" s="1"/>
  <c r="H641" i="384" s="1"/>
  <c r="AB641" i="384" s="1"/>
  <c r="AD641" i="384" s="1"/>
  <c r="AN633" i="384"/>
  <c r="P749" i="384"/>
  <c r="H749" i="384" s="1"/>
  <c r="AB749" i="384" s="1"/>
  <c r="AC749" i="384" s="1"/>
  <c r="AC784" i="384"/>
  <c r="P793" i="384"/>
  <c r="H793" i="384" s="1"/>
  <c r="AB793" i="384" s="1"/>
  <c r="AC793" i="384" s="1"/>
  <c r="P834" i="384"/>
  <c r="H834" i="384" s="1"/>
  <c r="AB834" i="384" s="1"/>
  <c r="AH834" i="384" s="1"/>
  <c r="P862" i="384"/>
  <c r="H862" i="384" s="1"/>
  <c r="AB862" i="384" s="1"/>
  <c r="AC862" i="384" s="1"/>
  <c r="P875" i="384"/>
  <c r="H875" i="384" s="1"/>
  <c r="AB875" i="384" s="1"/>
  <c r="AD875" i="384" s="1"/>
  <c r="P915" i="384"/>
  <c r="H915" i="384" s="1"/>
  <c r="AB915" i="384" s="1"/>
  <c r="AE915" i="384" s="1"/>
  <c r="AH916" i="384"/>
  <c r="AE927" i="384"/>
  <c r="AI927" i="384" s="1"/>
  <c r="AJ927" i="384" s="1"/>
  <c r="AK927" i="384" s="1"/>
  <c r="P934" i="384"/>
  <c r="H934" i="384" s="1"/>
  <c r="AB934" i="384" s="1"/>
  <c r="AD934" i="384" s="1"/>
  <c r="AC939" i="384"/>
  <c r="AG939" i="384" s="1"/>
  <c r="P948" i="384"/>
  <c r="H948" i="384" s="1"/>
  <c r="AB948" i="384" s="1"/>
  <c r="AD948" i="384" s="1"/>
  <c r="BB955" i="384"/>
  <c r="P960" i="384" s="1"/>
  <c r="H960" i="384" s="1"/>
  <c r="AB960" i="384" s="1"/>
  <c r="AD960" i="384" s="1"/>
  <c r="AN955" i="384"/>
  <c r="AH980" i="384"/>
  <c r="P991" i="384"/>
  <c r="H991" i="384" s="1"/>
  <c r="AB991" i="384" s="1"/>
  <c r="AH991" i="384" s="1"/>
  <c r="BB227" i="384"/>
  <c r="P225" i="384" s="1"/>
  <c r="H225" i="384" s="1"/>
  <c r="AB225" i="384" s="1"/>
  <c r="AD225" i="384" s="1"/>
  <c r="AN227" i="384"/>
  <c r="BB459" i="384"/>
  <c r="P467" i="384" s="1"/>
  <c r="H467" i="384" s="1"/>
  <c r="AB467" i="384" s="1"/>
  <c r="AH467" i="384" s="1"/>
  <c r="AN459" i="384"/>
  <c r="P1008" i="384"/>
  <c r="H1008" i="384" s="1"/>
  <c r="AB1008" i="384" s="1"/>
  <c r="P1004" i="384"/>
  <c r="H1004" i="384" s="1"/>
  <c r="AB1004" i="384" s="1"/>
  <c r="P1012" i="384"/>
  <c r="H1012" i="384" s="1"/>
  <c r="AB1012" i="384" s="1"/>
  <c r="BB203" i="384"/>
  <c r="P211" i="384" s="1"/>
  <c r="H211" i="384" s="1"/>
  <c r="AB211" i="384" s="1"/>
  <c r="AD211" i="384" s="1"/>
  <c r="AN203" i="384"/>
  <c r="BB339" i="384"/>
  <c r="P347" i="384" s="1"/>
  <c r="H347" i="384" s="1"/>
  <c r="AB347" i="384" s="1"/>
  <c r="AH347" i="384" s="1"/>
  <c r="AN339" i="384"/>
  <c r="BB376" i="384"/>
  <c r="AN376" i="384"/>
  <c r="BB498" i="384"/>
  <c r="AN498" i="384"/>
  <c r="P721" i="384"/>
  <c r="H721" i="384" s="1"/>
  <c r="AB721" i="384" s="1"/>
  <c r="AH721" i="384" s="1"/>
  <c r="BB728" i="384"/>
  <c r="P726" i="384" s="1"/>
  <c r="H726" i="384" s="1"/>
  <c r="AB726" i="384" s="1"/>
  <c r="AD726" i="384" s="1"/>
  <c r="AN728" i="384"/>
  <c r="P751" i="384"/>
  <c r="H751" i="384" s="1"/>
  <c r="AB751" i="384" s="1"/>
  <c r="AD751" i="384" s="1"/>
  <c r="P765" i="384"/>
  <c r="H765" i="384" s="1"/>
  <c r="AB765" i="384" s="1"/>
  <c r="AE765" i="384" s="1"/>
  <c r="AC840" i="384"/>
  <c r="AF840" i="384" s="1"/>
  <c r="AG840" i="384" s="1"/>
  <c r="AD859" i="384"/>
  <c r="AC866" i="384"/>
  <c r="AG866" i="384" s="1"/>
  <c r="BB848" i="384"/>
  <c r="P846" i="384" s="1"/>
  <c r="H846" i="384" s="1"/>
  <c r="AB846" i="384" s="1"/>
  <c r="AC846" i="384" s="1"/>
  <c r="AG846" i="384" s="1"/>
  <c r="AN848" i="384"/>
  <c r="P855" i="384"/>
  <c r="H855" i="384" s="1"/>
  <c r="AB855" i="384" s="1"/>
  <c r="AH855" i="384" s="1"/>
  <c r="P908" i="384"/>
  <c r="H908" i="384" s="1"/>
  <c r="AB908" i="384" s="1"/>
  <c r="AH908" i="384" s="1"/>
  <c r="AC927" i="384"/>
  <c r="P928" i="384"/>
  <c r="H928" i="384" s="1"/>
  <c r="AB928" i="384" s="1"/>
  <c r="AH928" i="384" s="1"/>
  <c r="AC947" i="384"/>
  <c r="AF947" i="384" s="1"/>
  <c r="AG947" i="384" s="1"/>
  <c r="AE957" i="384"/>
  <c r="P949" i="384"/>
  <c r="H949" i="384" s="1"/>
  <c r="AB949" i="384" s="1"/>
  <c r="AE949" i="384" s="1"/>
  <c r="P975" i="384"/>
  <c r="H975" i="384" s="1"/>
  <c r="AB975" i="384" s="1"/>
  <c r="AD975" i="384" s="1"/>
  <c r="P972" i="384"/>
  <c r="H972" i="384" s="1"/>
  <c r="AB972" i="384" s="1"/>
  <c r="AH972" i="384" s="1"/>
  <c r="AH988" i="384"/>
  <c r="BB990" i="384"/>
  <c r="P995" i="384" s="1"/>
  <c r="H995" i="384" s="1"/>
  <c r="AB995" i="384" s="1"/>
  <c r="AH995" i="384" s="1"/>
  <c r="AN990" i="384"/>
  <c r="BB435" i="384"/>
  <c r="P443" i="384" s="1"/>
  <c r="H443" i="384" s="1"/>
  <c r="AB443" i="384" s="1"/>
  <c r="AH443" i="384" s="1"/>
  <c r="AN435" i="384"/>
  <c r="BB507" i="384"/>
  <c r="P505" i="384" s="1"/>
  <c r="H505" i="384" s="1"/>
  <c r="AB505" i="384" s="1"/>
  <c r="AD505" i="384" s="1"/>
  <c r="AN507" i="384"/>
  <c r="BB719" i="384"/>
  <c r="AN719" i="384"/>
  <c r="BB746" i="384"/>
  <c r="P754" i="384" s="1"/>
  <c r="H754" i="384" s="1"/>
  <c r="AB754" i="384" s="1"/>
  <c r="AD754" i="384" s="1"/>
  <c r="AN746" i="384"/>
  <c r="BB970" i="384"/>
  <c r="P976" i="384" s="1"/>
  <c r="H976" i="384" s="1"/>
  <c r="AB976" i="384" s="1"/>
  <c r="AH976" i="384" s="1"/>
  <c r="AN970" i="384"/>
  <c r="BB981" i="384"/>
  <c r="AN981" i="384"/>
  <c r="P779" i="384"/>
  <c r="H779" i="384" s="1"/>
  <c r="AB779" i="384" s="1"/>
  <c r="AH779" i="384" s="1"/>
  <c r="P775" i="384"/>
  <c r="H775" i="384" s="1"/>
  <c r="AB775" i="384" s="1"/>
  <c r="AD775" i="384" s="1"/>
  <c r="P914" i="384"/>
  <c r="H914" i="384" s="1"/>
  <c r="AB914" i="384" s="1"/>
  <c r="AD914" i="384" s="1"/>
  <c r="BB392" i="384"/>
  <c r="AN392" i="384"/>
  <c r="BB541" i="384"/>
  <c r="P549" i="384" s="1"/>
  <c r="H549" i="384" s="1"/>
  <c r="AB549" i="384" s="1"/>
  <c r="AD549" i="384" s="1"/>
  <c r="AN541" i="384"/>
  <c r="BB615" i="384"/>
  <c r="P613" i="384" s="1"/>
  <c r="H613" i="384" s="1"/>
  <c r="AB613" i="384" s="1"/>
  <c r="AH613" i="384" s="1"/>
  <c r="AN615" i="384"/>
  <c r="BB799" i="384"/>
  <c r="AN799" i="384"/>
  <c r="BB823" i="384"/>
  <c r="AN823" i="384"/>
  <c r="AG1015" i="384"/>
  <c r="AI1015" i="384" s="1"/>
  <c r="AJ1015" i="384" s="1"/>
  <c r="AK1015" i="384" s="1"/>
  <c r="AG1014" i="384"/>
  <c r="AC1003" i="384"/>
  <c r="AG1003" i="384" s="1"/>
  <c r="AE1003" i="384"/>
  <c r="AD1003" i="384"/>
  <c r="AE1011" i="384"/>
  <c r="AD1011" i="384"/>
  <c r="AH1011" i="384"/>
  <c r="AC1011" i="384"/>
  <c r="AE1009" i="384"/>
  <c r="AC992" i="384"/>
  <c r="AF992" i="384" s="1"/>
  <c r="AG992" i="384" s="1"/>
  <c r="AH1002" i="384"/>
  <c r="AE1002" i="384"/>
  <c r="AD1002" i="384"/>
  <c r="AC1002" i="384"/>
  <c r="AH998" i="384"/>
  <c r="AC998" i="384"/>
  <c r="AG998" i="384" s="1"/>
  <c r="AE998" i="384"/>
  <c r="AD998" i="384"/>
  <c r="AH967" i="384"/>
  <c r="AH983" i="384"/>
  <c r="AC964" i="384"/>
  <c r="AG964" i="384" s="1"/>
  <c r="AD964" i="384"/>
  <c r="AE964" i="384"/>
  <c r="AC961" i="384"/>
  <c r="AG961" i="384" s="1"/>
  <c r="AE961" i="384"/>
  <c r="AD961" i="384"/>
  <c r="AE971" i="384"/>
  <c r="AD971" i="384"/>
  <c r="AC971" i="384"/>
  <c r="AF957" i="384"/>
  <c r="AG957" i="384" s="1"/>
  <c r="AG959" i="384"/>
  <c r="AH948" i="384"/>
  <c r="AC933" i="384"/>
  <c r="AH933" i="384"/>
  <c r="AD933" i="384"/>
  <c r="AE933" i="384"/>
  <c r="AC937" i="384"/>
  <c r="AH937" i="384"/>
  <c r="AD937" i="384"/>
  <c r="AH942" i="384"/>
  <c r="AC942" i="384"/>
  <c r="AG942" i="384" s="1"/>
  <c r="AE942" i="384"/>
  <c r="AD942" i="384"/>
  <c r="AI929" i="384"/>
  <c r="AJ929" i="384" s="1"/>
  <c r="AK929" i="384" s="1"/>
  <c r="AD945" i="384"/>
  <c r="AH945" i="384"/>
  <c r="AC945" i="384"/>
  <c r="AG945" i="384" s="1"/>
  <c r="AE945" i="384"/>
  <c r="AH914" i="384"/>
  <c r="AH930" i="384"/>
  <c r="AD930" i="384"/>
  <c r="AE919" i="384"/>
  <c r="AD919" i="384"/>
  <c r="AC919" i="384"/>
  <c r="AC922" i="384"/>
  <c r="AG922" i="384" s="1"/>
  <c r="AD922" i="384"/>
  <c r="AE926" i="384"/>
  <c r="AD926" i="384"/>
  <c r="AH926" i="384"/>
  <c r="AC926" i="384"/>
  <c r="AG926" i="384" s="1"/>
  <c r="P895" i="384"/>
  <c r="H895" i="384" s="1"/>
  <c r="AB895" i="384" s="1"/>
  <c r="AD895" i="384" s="1"/>
  <c r="AE918" i="384"/>
  <c r="AD918" i="384"/>
  <c r="AH918" i="384"/>
  <c r="AC918" i="384"/>
  <c r="AH910" i="384"/>
  <c r="AD910" i="384"/>
  <c r="AC910" i="384"/>
  <c r="AG910" i="384" s="1"/>
  <c r="AE910" i="384"/>
  <c r="AC915" i="384"/>
  <c r="AG915" i="384" s="1"/>
  <c r="AC901" i="384"/>
  <c r="AG901" i="384" s="1"/>
  <c r="AE901" i="384"/>
  <c r="AD901" i="384"/>
  <c r="AE907" i="384"/>
  <c r="AD907" i="384"/>
  <c r="AH907" i="384"/>
  <c r="AC907" i="384"/>
  <c r="AH902" i="384"/>
  <c r="AC902" i="384"/>
  <c r="AG902" i="384" s="1"/>
  <c r="AD902" i="384"/>
  <c r="AE902" i="384"/>
  <c r="AH905" i="384"/>
  <c r="AC905" i="384"/>
  <c r="AG905" i="384" s="1"/>
  <c r="AE905" i="384"/>
  <c r="AD905" i="384"/>
  <c r="AC894" i="384"/>
  <c r="AG894" i="384" s="1"/>
  <c r="AE894" i="384"/>
  <c r="AD894" i="384"/>
  <c r="AH900" i="384"/>
  <c r="AE900" i="384"/>
  <c r="AD900" i="384"/>
  <c r="AC900" i="384"/>
  <c r="AE898" i="384"/>
  <c r="AD898" i="384"/>
  <c r="AC898" i="384"/>
  <c r="AG898" i="384" s="1"/>
  <c r="AG872" i="384"/>
  <c r="AC872" i="384"/>
  <c r="AH893" i="384"/>
  <c r="AE893" i="384"/>
  <c r="AD893" i="384"/>
  <c r="AC893" i="384"/>
  <c r="AH872" i="384"/>
  <c r="AH888" i="384"/>
  <c r="AC888" i="384"/>
  <c r="AG888" i="384" s="1"/>
  <c r="AD888" i="384"/>
  <c r="AE888" i="384"/>
  <c r="AE868" i="384"/>
  <c r="AD872" i="384"/>
  <c r="AG868" i="384"/>
  <c r="AC880" i="384"/>
  <c r="AG880" i="384" s="1"/>
  <c r="AC868" i="384"/>
  <c r="AE880" i="384"/>
  <c r="AD880" i="384"/>
  <c r="AH868" i="384"/>
  <c r="AH881" i="384"/>
  <c r="AC881" i="384"/>
  <c r="AG881" i="384" s="1"/>
  <c r="AE881" i="384"/>
  <c r="AD881" i="384"/>
  <c r="AE884" i="384"/>
  <c r="AD884" i="384"/>
  <c r="AH884" i="384"/>
  <c r="AC884" i="384"/>
  <c r="AG884" i="384" s="1"/>
  <c r="AF876" i="384"/>
  <c r="AG876" i="384" s="1"/>
  <c r="AG878" i="384"/>
  <c r="AE867" i="384"/>
  <c r="AD867" i="384"/>
  <c r="AC867" i="384"/>
  <c r="AG867" i="384" s="1"/>
  <c r="AD873" i="384"/>
  <c r="AE873" i="384"/>
  <c r="AH873" i="384"/>
  <c r="AC873" i="384"/>
  <c r="AG873" i="384" s="1"/>
  <c r="AD862" i="384"/>
  <c r="AC850" i="384"/>
  <c r="AD847" i="384"/>
  <c r="AE847" i="384"/>
  <c r="AC847" i="384"/>
  <c r="AG847" i="384" s="1"/>
  <c r="AD850" i="384"/>
  <c r="AE850" i="384"/>
  <c r="AC841" i="384"/>
  <c r="AG841" i="384" s="1"/>
  <c r="AE841" i="384"/>
  <c r="AD841" i="384"/>
  <c r="AH849" i="384"/>
  <c r="AE849" i="384"/>
  <c r="AD849" i="384"/>
  <c r="AC849" i="384"/>
  <c r="AD834" i="384"/>
  <c r="AC834" i="384"/>
  <c r="AE828" i="384"/>
  <c r="AE834" i="384"/>
  <c r="AC828" i="384"/>
  <c r="AG828" i="384" s="1"/>
  <c r="AH828" i="384"/>
  <c r="AC831" i="384"/>
  <c r="AG831" i="384" s="1"/>
  <c r="AD831" i="384"/>
  <c r="AE831" i="384"/>
  <c r="AH817" i="384"/>
  <c r="AD817" i="384"/>
  <c r="AC805" i="384"/>
  <c r="AG805" i="384" s="1"/>
  <c r="AE805" i="384"/>
  <c r="AH805" i="384"/>
  <c r="AH830" i="384"/>
  <c r="AC830" i="384"/>
  <c r="AG830" i="384" s="1"/>
  <c r="AE830" i="384"/>
  <c r="AD830" i="384"/>
  <c r="AH827" i="384"/>
  <c r="AC827" i="384"/>
  <c r="AG827" i="384" s="1"/>
  <c r="AE827" i="384"/>
  <c r="AD827" i="384"/>
  <c r="AH765" i="384"/>
  <c r="AG803" i="384"/>
  <c r="AC803" i="384"/>
  <c r="AH803" i="384"/>
  <c r="AD796" i="384"/>
  <c r="AE807" i="384"/>
  <c r="AC807" i="384"/>
  <c r="AD807" i="384"/>
  <c r="AE803" i="384"/>
  <c r="AG807" i="384"/>
  <c r="AF824" i="384"/>
  <c r="AG824" i="384" s="1"/>
  <c r="AH822" i="384"/>
  <c r="AG822" i="384"/>
  <c r="AE822" i="384"/>
  <c r="AD822" i="384"/>
  <c r="AC822" i="384"/>
  <c r="AH796" i="384"/>
  <c r="AG818" i="384"/>
  <c r="AI818" i="384" s="1"/>
  <c r="AJ818" i="384" s="1"/>
  <c r="AK818" i="384" s="1"/>
  <c r="AG817" i="384"/>
  <c r="AC794" i="384"/>
  <c r="AC796" i="384"/>
  <c r="AG796" i="384" s="1"/>
  <c r="AC801" i="384"/>
  <c r="AG801" i="384" s="1"/>
  <c r="AD794" i="384"/>
  <c r="AH794" i="384"/>
  <c r="AE801" i="384"/>
  <c r="AD801" i="384"/>
  <c r="AH811" i="384"/>
  <c r="AE811" i="384"/>
  <c r="AD811" i="384"/>
  <c r="AC811" i="384"/>
  <c r="AD788" i="384"/>
  <c r="AC788" i="384"/>
  <c r="AG788" i="384" s="1"/>
  <c r="AH788" i="384"/>
  <c r="AC765" i="384"/>
  <c r="AG765" i="384" s="1"/>
  <c r="AF800" i="384"/>
  <c r="AG800" i="384" s="1"/>
  <c r="AC773" i="384"/>
  <c r="AC779" i="384"/>
  <c r="AG779" i="384" s="1"/>
  <c r="AC785" i="384"/>
  <c r="AG785" i="384" s="1"/>
  <c r="AE785" i="384"/>
  <c r="AH785" i="384"/>
  <c r="AH790" i="384"/>
  <c r="AC790" i="384"/>
  <c r="AG790" i="384" s="1"/>
  <c r="AE790" i="384"/>
  <c r="AD790" i="384"/>
  <c r="AH787" i="384"/>
  <c r="AC787" i="384"/>
  <c r="AG787" i="384" s="1"/>
  <c r="AE787" i="384"/>
  <c r="AD787" i="384"/>
  <c r="AH772" i="384"/>
  <c r="AD773" i="384"/>
  <c r="AH777" i="384"/>
  <c r="AE773" i="384"/>
  <c r="AG743" i="384"/>
  <c r="AH739" i="384"/>
  <c r="AE739" i="384"/>
  <c r="AD772" i="384"/>
  <c r="AF772" i="384" s="1"/>
  <c r="AG772" i="384" s="1"/>
  <c r="AD739" i="384"/>
  <c r="AH748" i="384"/>
  <c r="AE772" i="384"/>
  <c r="AH743" i="384"/>
  <c r="AE767" i="384"/>
  <c r="AC767" i="384"/>
  <c r="AH767" i="384"/>
  <c r="AD777" i="384"/>
  <c r="AC743" i="384"/>
  <c r="AC739" i="384"/>
  <c r="AG767" i="384"/>
  <c r="AE748" i="384"/>
  <c r="AH782" i="384"/>
  <c r="AG782" i="384"/>
  <c r="AE782" i="384"/>
  <c r="AD782" i="384"/>
  <c r="AC782" i="384"/>
  <c r="AC748" i="384"/>
  <c r="AF748" i="384" s="1"/>
  <c r="AG748" i="384" s="1"/>
  <c r="AH781" i="384"/>
  <c r="AE781" i="384"/>
  <c r="AD781" i="384"/>
  <c r="AC781" i="384"/>
  <c r="AG781" i="384" s="1"/>
  <c r="AE743" i="384"/>
  <c r="AG777" i="384"/>
  <c r="AE761" i="384"/>
  <c r="AE771" i="384"/>
  <c r="AD771" i="384"/>
  <c r="AH771" i="384"/>
  <c r="AC771" i="384"/>
  <c r="AD768" i="384"/>
  <c r="AC768" i="384"/>
  <c r="AG768" i="384" s="1"/>
  <c r="AH768" i="384"/>
  <c r="AE768" i="384"/>
  <c r="AD741" i="384"/>
  <c r="AI758" i="384"/>
  <c r="AJ758" i="384" s="1"/>
  <c r="AK758" i="384" s="1"/>
  <c r="P740" i="384"/>
  <c r="H740" i="384" s="1"/>
  <c r="AB740" i="384" s="1"/>
  <c r="AH740" i="384" s="1"/>
  <c r="AH753" i="384"/>
  <c r="AC754" i="384"/>
  <c r="AG754" i="384" s="1"/>
  <c r="AC753" i="384"/>
  <c r="AG753" i="384" s="1"/>
  <c r="AH757" i="384"/>
  <c r="AE757" i="384"/>
  <c r="AD757" i="384"/>
  <c r="AC757" i="384"/>
  <c r="AG757" i="384" s="1"/>
  <c r="AH747" i="384"/>
  <c r="AE747" i="384"/>
  <c r="AD747" i="384"/>
  <c r="AC747" i="384"/>
  <c r="AH730" i="384"/>
  <c r="AC709" i="384"/>
  <c r="AD709" i="384"/>
  <c r="AC705" i="384"/>
  <c r="AG705" i="384" s="1"/>
  <c r="AD705" i="384"/>
  <c r="AE709" i="384"/>
  <c r="AD713" i="384"/>
  <c r="AG699" i="384"/>
  <c r="AH713" i="384"/>
  <c r="AH699" i="384"/>
  <c r="AC699" i="384"/>
  <c r="AD699" i="384"/>
  <c r="AE673" i="384"/>
  <c r="AC673" i="384"/>
  <c r="AG714" i="384"/>
  <c r="AI714" i="384" s="1"/>
  <c r="AJ714" i="384" s="1"/>
  <c r="AK714" i="384" s="1"/>
  <c r="AG713" i="384"/>
  <c r="AH673" i="384"/>
  <c r="AD673" i="384"/>
  <c r="AH700" i="384"/>
  <c r="AD700" i="384"/>
  <c r="AC678" i="384"/>
  <c r="AE686" i="384"/>
  <c r="AC680" i="384"/>
  <c r="AG680" i="384" s="1"/>
  <c r="AD678" i="384"/>
  <c r="AE678" i="384"/>
  <c r="AG678" i="384"/>
  <c r="AD688" i="384"/>
  <c r="AC688" i="384"/>
  <c r="AG688" i="384" s="1"/>
  <c r="AF695" i="384"/>
  <c r="AG695" i="384" s="1"/>
  <c r="AH693" i="384"/>
  <c r="AG693" i="384"/>
  <c r="AE693" i="384"/>
  <c r="AD693" i="384"/>
  <c r="AC693" i="384"/>
  <c r="AE692" i="384"/>
  <c r="AD692" i="384"/>
  <c r="AH692" i="384"/>
  <c r="AC692" i="384"/>
  <c r="AG692" i="384" s="1"/>
  <c r="AC652" i="384"/>
  <c r="AG652" i="384" s="1"/>
  <c r="AH652" i="384"/>
  <c r="AE662" i="384"/>
  <c r="AD666" i="384"/>
  <c r="AG689" i="384"/>
  <c r="AI689" i="384" s="1"/>
  <c r="AJ689" i="384" s="1"/>
  <c r="AK689" i="384" s="1"/>
  <c r="AH659" i="384"/>
  <c r="AC662" i="384"/>
  <c r="AG662" i="384" s="1"/>
  <c r="AH662" i="384"/>
  <c r="AE672" i="384"/>
  <c r="AD672" i="384"/>
  <c r="AC672" i="384"/>
  <c r="AG672" i="384" s="1"/>
  <c r="AD682" i="384"/>
  <c r="AC682" i="384"/>
  <c r="AD659" i="384"/>
  <c r="AF659" i="384" s="1"/>
  <c r="AG659" i="384" s="1"/>
  <c r="AH674" i="384"/>
  <c r="AC674" i="384"/>
  <c r="AG674" i="384" s="1"/>
  <c r="AE674" i="384"/>
  <c r="AD674" i="384"/>
  <c r="AE659" i="384"/>
  <c r="AD650" i="384"/>
  <c r="AC650" i="384"/>
  <c r="AC664" i="384"/>
  <c r="AG664" i="384" s="1"/>
  <c r="AD664" i="384"/>
  <c r="AG650" i="384"/>
  <c r="AH650" i="384"/>
  <c r="AD638" i="384"/>
  <c r="AH668" i="384"/>
  <c r="AE668" i="384"/>
  <c r="AD668" i="384"/>
  <c r="AC668" i="384"/>
  <c r="AG668" i="384" s="1"/>
  <c r="AC638" i="384"/>
  <c r="AG638" i="384" s="1"/>
  <c r="AG665" i="384"/>
  <c r="AI665" i="384" s="1"/>
  <c r="AJ665" i="384" s="1"/>
  <c r="AK665" i="384" s="1"/>
  <c r="AE638" i="384"/>
  <c r="AC648" i="384"/>
  <c r="AG648" i="384" s="1"/>
  <c r="AE627" i="384"/>
  <c r="AC627" i="384"/>
  <c r="AG627" i="384" s="1"/>
  <c r="AH627" i="384"/>
  <c r="AD648" i="384"/>
  <c r="AE648" i="384"/>
  <c r="AC636" i="384"/>
  <c r="AD636" i="384"/>
  <c r="AD655" i="384"/>
  <c r="AH655" i="384"/>
  <c r="AC655" i="384"/>
  <c r="AG655" i="384" s="1"/>
  <c r="AE655" i="384"/>
  <c r="AC630" i="384"/>
  <c r="AC642" i="384"/>
  <c r="AG642" i="384" s="1"/>
  <c r="AH642" i="384"/>
  <c r="AC632" i="384"/>
  <c r="AG632" i="384" s="1"/>
  <c r="AD632" i="384"/>
  <c r="AE632" i="384"/>
  <c r="AC640" i="384"/>
  <c r="AG640" i="384" s="1"/>
  <c r="AG630" i="384"/>
  <c r="AD630" i="384"/>
  <c r="AE636" i="384"/>
  <c r="AD640" i="384"/>
  <c r="P626" i="384"/>
  <c r="H626" i="384" s="1"/>
  <c r="AB626" i="384" s="1"/>
  <c r="AD626" i="384" s="1"/>
  <c r="P631" i="384"/>
  <c r="H631" i="384" s="1"/>
  <c r="AB631" i="384" s="1"/>
  <c r="AH631" i="384" s="1"/>
  <c r="AC641" i="384"/>
  <c r="AG641" i="384" s="1"/>
  <c r="AH641" i="384"/>
  <c r="AD635" i="384"/>
  <c r="AE635" i="384"/>
  <c r="AC635" i="384"/>
  <c r="AE630" i="384"/>
  <c r="AF647" i="384"/>
  <c r="AG647" i="384" s="1"/>
  <c r="AE625" i="384"/>
  <c r="AH625" i="384"/>
  <c r="AG625" i="384"/>
  <c r="AD625" i="384"/>
  <c r="AD598" i="384"/>
  <c r="AC624" i="384"/>
  <c r="AG624" i="384" s="1"/>
  <c r="AE624" i="384"/>
  <c r="AD624" i="384"/>
  <c r="AH634" i="384"/>
  <c r="AE634" i="384"/>
  <c r="AD634" i="384"/>
  <c r="AC634" i="384"/>
  <c r="AE611" i="384"/>
  <c r="AD611" i="384"/>
  <c r="AC611" i="384"/>
  <c r="AG611" i="384" s="1"/>
  <c r="AD595" i="384"/>
  <c r="AH595" i="384"/>
  <c r="AF623" i="384"/>
  <c r="AG623" i="384" s="1"/>
  <c r="AC595" i="384"/>
  <c r="AI621" i="384"/>
  <c r="AJ621" i="384" s="1"/>
  <c r="AK621" i="384" s="1"/>
  <c r="AC608" i="384"/>
  <c r="AG608" i="384" s="1"/>
  <c r="AE608" i="384"/>
  <c r="AD608" i="384"/>
  <c r="AE616" i="384"/>
  <c r="AD616" i="384"/>
  <c r="AH616" i="384"/>
  <c r="AC616" i="384"/>
  <c r="P535" i="384"/>
  <c r="H535" i="384" s="1"/>
  <c r="AB535" i="384" s="1"/>
  <c r="AH535" i="384" s="1"/>
  <c r="AC598" i="384"/>
  <c r="AG598" i="384" s="1"/>
  <c r="AD602" i="384"/>
  <c r="AC600" i="384"/>
  <c r="AG600" i="384" s="1"/>
  <c r="AC602" i="384"/>
  <c r="AG602" i="384" s="1"/>
  <c r="AD600" i="384"/>
  <c r="AE598" i="384"/>
  <c r="AD592" i="384"/>
  <c r="AE592" i="384"/>
  <c r="AC592" i="384"/>
  <c r="AG592" i="384" s="1"/>
  <c r="AE607" i="384"/>
  <c r="AD607" i="384"/>
  <c r="AH607" i="384"/>
  <c r="AC607" i="384"/>
  <c r="AD590" i="384"/>
  <c r="AC564" i="384"/>
  <c r="AH564" i="384"/>
  <c r="AE604" i="384"/>
  <c r="AC604" i="384"/>
  <c r="AG604" i="384" s="1"/>
  <c r="AD569" i="384"/>
  <c r="AG564" i="384"/>
  <c r="AD564" i="384"/>
  <c r="AE569" i="384"/>
  <c r="AC569" i="384"/>
  <c r="AE560" i="384"/>
  <c r="AH560" i="384"/>
  <c r="AC584" i="384"/>
  <c r="AG584" i="384" s="1"/>
  <c r="AC562" i="384"/>
  <c r="AG562" i="384" s="1"/>
  <c r="AD584" i="384"/>
  <c r="AC546" i="384"/>
  <c r="AG546" i="384" s="1"/>
  <c r="AE584" i="384"/>
  <c r="AH594" i="384"/>
  <c r="AE594" i="384"/>
  <c r="AD594" i="384"/>
  <c r="AC594" i="384"/>
  <c r="AE562" i="384"/>
  <c r="AD586" i="384"/>
  <c r="AC586" i="384"/>
  <c r="AG586" i="384" s="1"/>
  <c r="AH586" i="384"/>
  <c r="AE586" i="384"/>
  <c r="AH591" i="384"/>
  <c r="AC591" i="384"/>
  <c r="AG591" i="384" s="1"/>
  <c r="AE591" i="384"/>
  <c r="AD591" i="384"/>
  <c r="AG560" i="384"/>
  <c r="AC560" i="384"/>
  <c r="AH562" i="384"/>
  <c r="AC570" i="384"/>
  <c r="AD570" i="384"/>
  <c r="AH570" i="384"/>
  <c r="AE583" i="384"/>
  <c r="AD583" i="384"/>
  <c r="AH583" i="384"/>
  <c r="AC583" i="384"/>
  <c r="AD581" i="384"/>
  <c r="AH581" i="384"/>
  <c r="AC581" i="384"/>
  <c r="AI579" i="384"/>
  <c r="AJ579" i="384" s="1"/>
  <c r="AK579" i="384" s="1"/>
  <c r="AH546" i="384"/>
  <c r="AH578" i="384"/>
  <c r="AE578" i="384"/>
  <c r="AD578" i="384"/>
  <c r="AC578" i="384"/>
  <c r="AG578" i="384" s="1"/>
  <c r="AC558" i="384"/>
  <c r="AG558" i="384" s="1"/>
  <c r="AD558" i="384"/>
  <c r="AC538" i="384"/>
  <c r="AE538" i="384"/>
  <c r="AD544" i="384"/>
  <c r="AE558" i="384"/>
  <c r="AE568" i="384"/>
  <c r="AD568" i="384"/>
  <c r="AH568" i="384"/>
  <c r="AC568" i="384"/>
  <c r="AC544" i="384"/>
  <c r="AC543" i="384"/>
  <c r="AH544" i="384"/>
  <c r="AG538" i="384"/>
  <c r="AE546" i="384"/>
  <c r="AD538" i="384"/>
  <c r="AC540" i="384"/>
  <c r="AG540" i="384" s="1"/>
  <c r="AE543" i="384"/>
  <c r="AD543" i="384"/>
  <c r="AC555" i="384"/>
  <c r="AG555" i="384" s="1"/>
  <c r="AH555" i="384"/>
  <c r="AH557" i="384"/>
  <c r="AE557" i="384"/>
  <c r="AD557" i="384"/>
  <c r="AC557" i="384"/>
  <c r="AC534" i="384"/>
  <c r="AG534" i="384"/>
  <c r="AH534" i="384"/>
  <c r="AD534" i="384"/>
  <c r="AC519" i="384"/>
  <c r="AG519" i="384" s="1"/>
  <c r="AC532" i="384"/>
  <c r="AG532" i="384" s="1"/>
  <c r="AE532" i="384"/>
  <c r="AD532" i="384"/>
  <c r="AC542" i="384"/>
  <c r="AC525" i="384"/>
  <c r="AC527" i="384"/>
  <c r="AG527" i="384" s="1"/>
  <c r="AC522" i="384"/>
  <c r="AG522" i="384" s="1"/>
  <c r="AD525" i="384"/>
  <c r="AE527" i="384"/>
  <c r="AE525" i="384"/>
  <c r="AD519" i="384"/>
  <c r="AH522" i="384"/>
  <c r="AD522" i="384"/>
  <c r="AE519" i="384"/>
  <c r="AH527" i="384"/>
  <c r="AC516" i="384"/>
  <c r="AG516" i="384" s="1"/>
  <c r="AF531" i="384"/>
  <c r="AG531" i="384" s="1"/>
  <c r="AC506" i="384"/>
  <c r="AG506" i="384" s="1"/>
  <c r="AE506" i="384"/>
  <c r="AH506" i="384"/>
  <c r="AH511" i="384"/>
  <c r="AI529" i="384"/>
  <c r="AJ529" i="384" s="1"/>
  <c r="AK529" i="384" s="1"/>
  <c r="AH509" i="384"/>
  <c r="AD509" i="384"/>
  <c r="AF509" i="384" s="1"/>
  <c r="AE509" i="384"/>
  <c r="AE516" i="384"/>
  <c r="AH516" i="384"/>
  <c r="AH524" i="384"/>
  <c r="AE524" i="384"/>
  <c r="AD524" i="384"/>
  <c r="AC524" i="384"/>
  <c r="AD494" i="384"/>
  <c r="AC490" i="384"/>
  <c r="AG490" i="384" s="1"/>
  <c r="AE461" i="384"/>
  <c r="AC484" i="384"/>
  <c r="AG484" i="384" s="1"/>
  <c r="AE482" i="384"/>
  <c r="AC461" i="384"/>
  <c r="AF461" i="384" s="1"/>
  <c r="AG461" i="384" s="1"/>
  <c r="AC500" i="384"/>
  <c r="AG500" i="384" s="1"/>
  <c r="AH484" i="384"/>
  <c r="AE500" i="384"/>
  <c r="AD500" i="384"/>
  <c r="AH482" i="384"/>
  <c r="AE479" i="384"/>
  <c r="AC479" i="384"/>
  <c r="AG479" i="384" s="1"/>
  <c r="AE490" i="384"/>
  <c r="AE508" i="384"/>
  <c r="AD508" i="384"/>
  <c r="AH508" i="384"/>
  <c r="AC508" i="384"/>
  <c r="AH461" i="384"/>
  <c r="AD488" i="384"/>
  <c r="AE488" i="384"/>
  <c r="AC488" i="384"/>
  <c r="AD479" i="384"/>
  <c r="AH490" i="384"/>
  <c r="AC505" i="384"/>
  <c r="AG505" i="384" s="1"/>
  <c r="AC494" i="384"/>
  <c r="AG494" i="384" s="1"/>
  <c r="AE484" i="384"/>
  <c r="AG477" i="384"/>
  <c r="AC487" i="384"/>
  <c r="AE487" i="384"/>
  <c r="AH477" i="384"/>
  <c r="AD487" i="384"/>
  <c r="AC477" i="384"/>
  <c r="AG482" i="384"/>
  <c r="AD477" i="384"/>
  <c r="AC482" i="384"/>
  <c r="AC458" i="384"/>
  <c r="AG458" i="384" s="1"/>
  <c r="AE462" i="384"/>
  <c r="AD451" i="384"/>
  <c r="AE453" i="384"/>
  <c r="AD466" i="384"/>
  <c r="AC453" i="384"/>
  <c r="AG453" i="384" s="1"/>
  <c r="AH453" i="384"/>
  <c r="AI497" i="384"/>
  <c r="AJ497" i="384" s="1"/>
  <c r="AK497" i="384" s="1"/>
  <c r="AF499" i="384"/>
  <c r="AG499" i="384" s="1"/>
  <c r="AC464" i="384"/>
  <c r="AG464" i="384" s="1"/>
  <c r="AH464" i="384"/>
  <c r="AH492" i="384"/>
  <c r="AE464" i="384"/>
  <c r="AD492" i="384"/>
  <c r="AH496" i="384"/>
  <c r="AE496" i="384"/>
  <c r="AD496" i="384"/>
  <c r="AC496" i="384"/>
  <c r="AG496" i="384" s="1"/>
  <c r="AC451" i="384"/>
  <c r="AH451" i="384"/>
  <c r="AE451" i="384"/>
  <c r="AG493" i="384"/>
  <c r="AG492" i="384"/>
  <c r="AE434" i="384"/>
  <c r="AD434" i="384"/>
  <c r="AC476" i="384"/>
  <c r="AG476" i="384" s="1"/>
  <c r="AE476" i="384"/>
  <c r="AD476" i="384"/>
  <c r="AC434" i="384"/>
  <c r="AG434" i="384" s="1"/>
  <c r="AH478" i="384"/>
  <c r="AC478" i="384"/>
  <c r="AG478" i="384" s="1"/>
  <c r="AE478" i="384"/>
  <c r="AD478" i="384"/>
  <c r="AH483" i="384"/>
  <c r="AC483" i="384"/>
  <c r="AG483" i="384" s="1"/>
  <c r="AE483" i="384"/>
  <c r="AD483" i="384"/>
  <c r="AC440" i="384"/>
  <c r="AG440" i="384" s="1"/>
  <c r="AC430" i="384"/>
  <c r="AG430" i="384" s="1"/>
  <c r="AH430" i="384"/>
  <c r="AD440" i="384"/>
  <c r="AE475" i="384"/>
  <c r="AD475" i="384"/>
  <c r="AH475" i="384"/>
  <c r="AC475" i="384"/>
  <c r="AD430" i="384"/>
  <c r="AD473" i="384"/>
  <c r="AH473" i="384"/>
  <c r="AC473" i="384"/>
  <c r="AH444" i="384"/>
  <c r="AH466" i="384"/>
  <c r="AD444" i="384"/>
  <c r="AC470" i="384"/>
  <c r="AG470" i="384" s="1"/>
  <c r="AH440" i="384"/>
  <c r="AG466" i="384"/>
  <c r="AF449" i="384"/>
  <c r="AG449" i="384" s="1"/>
  <c r="AH460" i="384"/>
  <c r="AE460" i="384"/>
  <c r="AD460" i="384"/>
  <c r="AC460" i="384"/>
  <c r="AE437" i="384"/>
  <c r="AD437" i="384"/>
  <c r="AF437" i="384" s="1"/>
  <c r="AG437" i="384" s="1"/>
  <c r="AH437" i="384"/>
  <c r="AD442" i="384"/>
  <c r="AC400" i="384"/>
  <c r="AG400" i="384" s="1"/>
  <c r="AH442" i="384"/>
  <c r="AH446" i="384"/>
  <c r="AE446" i="384"/>
  <c r="AD446" i="384"/>
  <c r="AC446" i="384"/>
  <c r="AG446" i="384" s="1"/>
  <c r="AG442" i="384"/>
  <c r="AH397" i="384"/>
  <c r="AD400" i="384"/>
  <c r="AC426" i="384"/>
  <c r="AG426" i="384" s="1"/>
  <c r="AE426" i="384"/>
  <c r="AD426" i="384"/>
  <c r="AH436" i="384"/>
  <c r="AE436" i="384"/>
  <c r="AD436" i="384"/>
  <c r="AC436" i="384"/>
  <c r="AC421" i="384"/>
  <c r="AG421" i="384" s="1"/>
  <c r="AD405" i="384"/>
  <c r="AE416" i="384"/>
  <c r="AE400" i="384"/>
  <c r="AC416" i="384"/>
  <c r="AG416" i="384" s="1"/>
  <c r="AE412" i="384"/>
  <c r="AC412" i="384"/>
  <c r="AG412" i="384" s="1"/>
  <c r="AH412" i="384"/>
  <c r="AD419" i="384"/>
  <c r="AD397" i="384"/>
  <c r="AH421" i="384"/>
  <c r="AE397" i="384"/>
  <c r="AE421" i="384"/>
  <c r="AC419" i="384"/>
  <c r="AD416" i="384"/>
  <c r="AE419" i="384"/>
  <c r="AE405" i="384"/>
  <c r="AH405" i="384"/>
  <c r="AI423" i="384"/>
  <c r="AJ423" i="384" s="1"/>
  <c r="AK423" i="384" s="1"/>
  <c r="AD403" i="384"/>
  <c r="AC403" i="384"/>
  <c r="AH403" i="384"/>
  <c r="AC410" i="384"/>
  <c r="AG410" i="384" s="1"/>
  <c r="AH410" i="384"/>
  <c r="AE410" i="384"/>
  <c r="AE418" i="384"/>
  <c r="AD418" i="384"/>
  <c r="AH418" i="384"/>
  <c r="AC418" i="384"/>
  <c r="AC411" i="384"/>
  <c r="AG411" i="384" s="1"/>
  <c r="AD415" i="384"/>
  <c r="AC415" i="384"/>
  <c r="AG415" i="384" s="1"/>
  <c r="AH415" i="384"/>
  <c r="AE415" i="384"/>
  <c r="AF409" i="384"/>
  <c r="AG409" i="384" s="1"/>
  <c r="AF393" i="384"/>
  <c r="AG393" i="384" s="1"/>
  <c r="AI407" i="384"/>
  <c r="AJ407" i="384" s="1"/>
  <c r="AK407" i="384" s="1"/>
  <c r="AC358" i="384"/>
  <c r="AG358" i="384" s="1"/>
  <c r="AD358" i="384"/>
  <c r="AH358" i="384"/>
  <c r="AC394" i="384"/>
  <c r="AG394" i="384" s="1"/>
  <c r="AD372" i="384"/>
  <c r="AD394" i="384"/>
  <c r="AC384" i="384"/>
  <c r="AG384" i="384" s="1"/>
  <c r="AE394" i="384"/>
  <c r="AH380" i="384"/>
  <c r="AE402" i="384"/>
  <c r="AD402" i="384"/>
  <c r="AH402" i="384"/>
  <c r="AC402" i="384"/>
  <c r="AE380" i="384"/>
  <c r="AC389" i="384"/>
  <c r="AG389" i="384" s="1"/>
  <c r="AH399" i="384"/>
  <c r="AC399" i="384"/>
  <c r="AG399" i="384" s="1"/>
  <c r="AE399" i="384"/>
  <c r="AD399" i="384"/>
  <c r="AH396" i="384"/>
  <c r="AE396" i="384"/>
  <c r="AC396" i="384"/>
  <c r="AG396" i="384" s="1"/>
  <c r="AD396" i="384"/>
  <c r="AD389" i="384"/>
  <c r="AH389" i="384"/>
  <c r="AC380" i="384"/>
  <c r="AG380" i="384" s="1"/>
  <c r="AE362" i="384"/>
  <c r="AC362" i="384"/>
  <c r="AG362" i="384" s="1"/>
  <c r="AC366" i="384"/>
  <c r="AD362" i="384"/>
  <c r="P337" i="384"/>
  <c r="H337" i="384" s="1"/>
  <c r="AB337" i="384" s="1"/>
  <c r="AD337" i="384" s="1"/>
  <c r="AD366" i="384"/>
  <c r="AC372" i="384"/>
  <c r="AG372" i="384" s="1"/>
  <c r="AE366" i="384"/>
  <c r="AD342" i="384"/>
  <c r="AC342" i="384"/>
  <c r="AE342" i="384"/>
  <c r="P333" i="384"/>
  <c r="H333" i="384" s="1"/>
  <c r="AB333" i="384" s="1"/>
  <c r="AC333" i="384" s="1"/>
  <c r="AG333" i="384" s="1"/>
  <c r="AI391" i="384"/>
  <c r="AJ391" i="384" s="1"/>
  <c r="AK391" i="384" s="1"/>
  <c r="AD368" i="384"/>
  <c r="AC368" i="384"/>
  <c r="AG368" i="384" s="1"/>
  <c r="AH368" i="384"/>
  <c r="AC378" i="384"/>
  <c r="AG378" i="384" s="1"/>
  <c r="AE378" i="384"/>
  <c r="AD378" i="384"/>
  <c r="AH386" i="384"/>
  <c r="AE386" i="384"/>
  <c r="AD386" i="384"/>
  <c r="AC386" i="384"/>
  <c r="AD379" i="384"/>
  <c r="AC379" i="384"/>
  <c r="AG379" i="384" s="1"/>
  <c r="AH379" i="384"/>
  <c r="AE379" i="384"/>
  <c r="AD383" i="384"/>
  <c r="AC383" i="384"/>
  <c r="AG383" i="384" s="1"/>
  <c r="AE383" i="384"/>
  <c r="AH383" i="384"/>
  <c r="AG356" i="384"/>
  <c r="AC356" i="384"/>
  <c r="AH356" i="384"/>
  <c r="AC347" i="384"/>
  <c r="AG347" i="384" s="1"/>
  <c r="AF377" i="384"/>
  <c r="AG377" i="384" s="1"/>
  <c r="AC370" i="384"/>
  <c r="AG370" i="384" s="1"/>
  <c r="AC332" i="384"/>
  <c r="AH370" i="384"/>
  <c r="AH374" i="384"/>
  <c r="AE374" i="384"/>
  <c r="AH336" i="384"/>
  <c r="AD341" i="384"/>
  <c r="AF341" i="384" s="1"/>
  <c r="AG341" i="384" s="1"/>
  <c r="AH341" i="384"/>
  <c r="AE336" i="384"/>
  <c r="AG371" i="384"/>
  <c r="AI371" i="384" s="1"/>
  <c r="AJ371" i="384" s="1"/>
  <c r="AK371" i="384" s="1"/>
  <c r="AE341" i="384"/>
  <c r="AC336" i="384"/>
  <c r="AG336" i="384"/>
  <c r="AE338" i="384"/>
  <c r="AC338" i="384"/>
  <c r="AG338" i="384" s="1"/>
  <c r="AD338" i="384"/>
  <c r="AD354" i="384"/>
  <c r="AE364" i="384"/>
  <c r="AD364" i="384"/>
  <c r="AH364" i="384"/>
  <c r="AC364" i="384"/>
  <c r="AH354" i="384"/>
  <c r="AC354" i="384"/>
  <c r="AG354" i="384" s="1"/>
  <c r="AH357" i="384"/>
  <c r="AC357" i="384"/>
  <c r="AG357" i="384" s="1"/>
  <c r="AE357" i="384"/>
  <c r="AD357" i="384"/>
  <c r="AC348" i="384"/>
  <c r="AG348" i="384" s="1"/>
  <c r="AC344" i="384"/>
  <c r="AG344" i="384" s="1"/>
  <c r="AH344" i="384"/>
  <c r="AD344" i="384"/>
  <c r="AE334" i="384"/>
  <c r="AD348" i="384"/>
  <c r="AC334" i="384"/>
  <c r="AG334" i="384" s="1"/>
  <c r="AD334" i="384"/>
  <c r="AC325" i="384"/>
  <c r="AG325" i="384" s="1"/>
  <c r="AD325" i="384"/>
  <c r="AE325" i="384"/>
  <c r="AF353" i="384"/>
  <c r="AG353" i="384" s="1"/>
  <c r="AD346" i="384"/>
  <c r="AH294" i="384"/>
  <c r="AH320" i="384"/>
  <c r="AC320" i="384"/>
  <c r="AG320" i="384" s="1"/>
  <c r="AD320" i="384"/>
  <c r="AC294" i="384"/>
  <c r="AG294" i="384" s="1"/>
  <c r="AH350" i="384"/>
  <c r="AE350" i="384"/>
  <c r="AD350" i="384"/>
  <c r="AC350" i="384"/>
  <c r="AG350" i="384" s="1"/>
  <c r="AD294" i="384"/>
  <c r="AC317" i="384"/>
  <c r="AG317" i="384" s="1"/>
  <c r="AE317" i="384"/>
  <c r="AH317" i="384"/>
  <c r="AH304" i="384"/>
  <c r="AE330" i="384"/>
  <c r="AE340" i="384"/>
  <c r="AD340" i="384"/>
  <c r="AH340" i="384"/>
  <c r="AC340" i="384"/>
  <c r="AH330" i="384"/>
  <c r="AC330" i="384"/>
  <c r="AG330" i="384" s="1"/>
  <c r="AC323" i="384"/>
  <c r="AC302" i="384"/>
  <c r="AC292" i="384"/>
  <c r="AH323" i="384"/>
  <c r="AD323" i="384"/>
  <c r="AD306" i="384"/>
  <c r="AH306" i="384"/>
  <c r="AE304" i="384"/>
  <c r="AF329" i="384"/>
  <c r="AG329" i="384" s="1"/>
  <c r="AD302" i="384"/>
  <c r="AE302" i="384"/>
  <c r="AI327" i="384"/>
  <c r="AJ327" i="384" s="1"/>
  <c r="AK327" i="384" s="1"/>
  <c r="AE298" i="384"/>
  <c r="AD298" i="384"/>
  <c r="AC298" i="384"/>
  <c r="AG298" i="384" s="1"/>
  <c r="AC304" i="384"/>
  <c r="AG304" i="384" s="1"/>
  <c r="AE301" i="384"/>
  <c r="AC301" i="384"/>
  <c r="AH314" i="384"/>
  <c r="AH322" i="384"/>
  <c r="AE322" i="384"/>
  <c r="AD322" i="384"/>
  <c r="AC322" i="384"/>
  <c r="AD314" i="384"/>
  <c r="AC314" i="384"/>
  <c r="AG314" i="384" s="1"/>
  <c r="AH316" i="384"/>
  <c r="AC316" i="384"/>
  <c r="AG316" i="384" s="1"/>
  <c r="AE316" i="384"/>
  <c r="AD316" i="384"/>
  <c r="AG292" i="384"/>
  <c r="AD301" i="384"/>
  <c r="AC274" i="384"/>
  <c r="AG274" i="384" s="1"/>
  <c r="AE292" i="384"/>
  <c r="AD292" i="384"/>
  <c r="AH310" i="384"/>
  <c r="AE310" i="384"/>
  <c r="AD310" i="384"/>
  <c r="AC310" i="384"/>
  <c r="AG310" i="384" s="1"/>
  <c r="AC272" i="384"/>
  <c r="AC270" i="384"/>
  <c r="AG270" i="384" s="1"/>
  <c r="AG307" i="384"/>
  <c r="AI307" i="384" s="1"/>
  <c r="AJ307" i="384" s="1"/>
  <c r="AK307" i="384" s="1"/>
  <c r="AC280" i="384"/>
  <c r="AG280" i="384" s="1"/>
  <c r="AD270" i="384"/>
  <c r="AC284" i="384"/>
  <c r="AG284" i="384" s="1"/>
  <c r="AG306" i="384"/>
  <c r="AC278" i="384"/>
  <c r="AE270" i="384"/>
  <c r="AE274" i="384"/>
  <c r="AH290" i="384"/>
  <c r="AD274" i="384"/>
  <c r="AD290" i="384"/>
  <c r="AC290" i="384"/>
  <c r="AG290" i="384" s="1"/>
  <c r="AH272" i="384"/>
  <c r="AE278" i="384"/>
  <c r="AC293" i="384"/>
  <c r="AG293" i="384" s="1"/>
  <c r="AE293" i="384"/>
  <c r="AH297" i="384"/>
  <c r="AC297" i="384"/>
  <c r="AG297" i="384" s="1"/>
  <c r="AE297" i="384"/>
  <c r="AD297" i="384"/>
  <c r="AC140" i="384"/>
  <c r="AG140" i="384" s="1"/>
  <c r="AD284" i="384"/>
  <c r="AD278" i="384"/>
  <c r="AH280" i="384"/>
  <c r="AE280" i="384"/>
  <c r="AC248" i="384"/>
  <c r="AC258" i="384"/>
  <c r="AG258" i="384" s="1"/>
  <c r="AC246" i="384"/>
  <c r="AG246" i="384" s="1"/>
  <c r="AC282" i="384"/>
  <c r="AG282" i="384" s="1"/>
  <c r="AD282" i="384"/>
  <c r="AC116" i="384"/>
  <c r="AG116" i="384" s="1"/>
  <c r="AC250" i="384"/>
  <c r="AG250" i="384" s="1"/>
  <c r="AF289" i="384"/>
  <c r="AG289" i="384" s="1"/>
  <c r="AH250" i="384"/>
  <c r="AD272" i="384"/>
  <c r="AG287" i="384"/>
  <c r="AE287" i="384"/>
  <c r="AD287" i="384"/>
  <c r="AH287" i="384"/>
  <c r="AC287" i="384"/>
  <c r="AE272" i="384"/>
  <c r="AE286" i="384"/>
  <c r="AD286" i="384"/>
  <c r="AH286" i="384"/>
  <c r="AC286" i="384"/>
  <c r="AG286" i="384" s="1"/>
  <c r="AG283" i="384"/>
  <c r="AI283" i="384" s="1"/>
  <c r="AJ283" i="384" s="1"/>
  <c r="AK283" i="384" s="1"/>
  <c r="AH246" i="384"/>
  <c r="AD246" i="384"/>
  <c r="AC253" i="384"/>
  <c r="AF253" i="384" s="1"/>
  <c r="AG253" i="384" s="1"/>
  <c r="AC229" i="384"/>
  <c r="AF229" i="384" s="1"/>
  <c r="AG229" i="384" s="1"/>
  <c r="AC254" i="384"/>
  <c r="AF254" i="384" s="1"/>
  <c r="AG254" i="384" s="1"/>
  <c r="AC256" i="384"/>
  <c r="AG256" i="384" s="1"/>
  <c r="AC101" i="384"/>
  <c r="AG101" i="384" s="1"/>
  <c r="AD250" i="384"/>
  <c r="AE266" i="384"/>
  <c r="AE276" i="384"/>
  <c r="AD276" i="384"/>
  <c r="AH276" i="384"/>
  <c r="AC276" i="384"/>
  <c r="AH266" i="384"/>
  <c r="AC266" i="384"/>
  <c r="AG266" i="384" s="1"/>
  <c r="AH269" i="384"/>
  <c r="AC269" i="384"/>
  <c r="AG269" i="384" s="1"/>
  <c r="AE269" i="384"/>
  <c r="AD269" i="384"/>
  <c r="AH273" i="384"/>
  <c r="AC273" i="384"/>
  <c r="AG273" i="384" s="1"/>
  <c r="AE273" i="384"/>
  <c r="AD273" i="384"/>
  <c r="AH260" i="384"/>
  <c r="AE254" i="384"/>
  <c r="AH254" i="384"/>
  <c r="AH244" i="384"/>
  <c r="AD256" i="384"/>
  <c r="AH256" i="384"/>
  <c r="AC260" i="384"/>
  <c r="AG260" i="384" s="1"/>
  <c r="AD258" i="384"/>
  <c r="AC244" i="384"/>
  <c r="AG244" i="384"/>
  <c r="AE248" i="384"/>
  <c r="AE253" i="384"/>
  <c r="AH253" i="384"/>
  <c r="AD244" i="384"/>
  <c r="AG248" i="384"/>
  <c r="AF265" i="384"/>
  <c r="AG265" i="384" s="1"/>
  <c r="AD248" i="384"/>
  <c r="AI263" i="384"/>
  <c r="AJ263" i="384" s="1"/>
  <c r="AK263" i="384" s="1"/>
  <c r="AC222" i="384"/>
  <c r="AG222" i="384" s="1"/>
  <c r="AH222" i="384"/>
  <c r="AC220" i="384"/>
  <c r="AC232" i="384"/>
  <c r="AG232" i="384" s="1"/>
  <c r="AC224" i="384"/>
  <c r="AC236" i="384"/>
  <c r="AG236" i="384" s="1"/>
  <c r="AG259" i="384"/>
  <c r="AI259" i="384" s="1"/>
  <c r="AJ259" i="384" s="1"/>
  <c r="AK259" i="384" s="1"/>
  <c r="AC226" i="384"/>
  <c r="AG226" i="384" s="1"/>
  <c r="AC230" i="384"/>
  <c r="AD226" i="384"/>
  <c r="AH226" i="384"/>
  <c r="AD230" i="384"/>
  <c r="AE242" i="384"/>
  <c r="AE252" i="384"/>
  <c r="AD252" i="384"/>
  <c r="AH252" i="384"/>
  <c r="AC252" i="384"/>
  <c r="AH242" i="384"/>
  <c r="AC242" i="384"/>
  <c r="AG242" i="384" s="1"/>
  <c r="AE222" i="384"/>
  <c r="AH230" i="384"/>
  <c r="AH245" i="384"/>
  <c r="AC245" i="384"/>
  <c r="AG245" i="384" s="1"/>
  <c r="AE245" i="384"/>
  <c r="AD245" i="384"/>
  <c r="AH249" i="384"/>
  <c r="AC249" i="384"/>
  <c r="AG249" i="384" s="1"/>
  <c r="AE249" i="384"/>
  <c r="AD249" i="384"/>
  <c r="AD236" i="384"/>
  <c r="AD232" i="384"/>
  <c r="AE232" i="384"/>
  <c r="AE229" i="384"/>
  <c r="AG220" i="384"/>
  <c r="AH229" i="384"/>
  <c r="AG224" i="384"/>
  <c r="AE220" i="384"/>
  <c r="AD220" i="384"/>
  <c r="AD224" i="384"/>
  <c r="AC212" i="384"/>
  <c r="AG212" i="384" s="1"/>
  <c r="AE224" i="384"/>
  <c r="AC206" i="384"/>
  <c r="AC234" i="384"/>
  <c r="AG234" i="384" s="1"/>
  <c r="AF241" i="384"/>
  <c r="AG241" i="384" s="1"/>
  <c r="AH163" i="384"/>
  <c r="P148" i="384"/>
  <c r="H148" i="384" s="1"/>
  <c r="AB148" i="384" s="1"/>
  <c r="AH148" i="384" s="1"/>
  <c r="AD234" i="384"/>
  <c r="AD196" i="384"/>
  <c r="AE238" i="384"/>
  <c r="AD238" i="384"/>
  <c r="AH238" i="384"/>
  <c r="AC238" i="384"/>
  <c r="AG238" i="384" s="1"/>
  <c r="AC196" i="384"/>
  <c r="AH206" i="384"/>
  <c r="AH198" i="384"/>
  <c r="AC202" i="384"/>
  <c r="AG202" i="384" s="1"/>
  <c r="AC198" i="384"/>
  <c r="AG198" i="384" s="1"/>
  <c r="AC208" i="384"/>
  <c r="AG208" i="384" s="1"/>
  <c r="AE198" i="384"/>
  <c r="AD218" i="384"/>
  <c r="AH228" i="384"/>
  <c r="AE228" i="384"/>
  <c r="AD228" i="384"/>
  <c r="AC228" i="384"/>
  <c r="AH218" i="384"/>
  <c r="AC218" i="384"/>
  <c r="AG218" i="384" s="1"/>
  <c r="AC200" i="384"/>
  <c r="AH200" i="384"/>
  <c r="AE202" i="384"/>
  <c r="AD206" i="384"/>
  <c r="AD212" i="384"/>
  <c r="AE208" i="384"/>
  <c r="AD202" i="384"/>
  <c r="AD208" i="384"/>
  <c r="AH210" i="384"/>
  <c r="AG200" i="384"/>
  <c r="AD178" i="384"/>
  <c r="AD200" i="384"/>
  <c r="AC147" i="384"/>
  <c r="AH178" i="384"/>
  <c r="AC178" i="384"/>
  <c r="AG178" i="384" s="1"/>
  <c r="AE196" i="384"/>
  <c r="AC210" i="384"/>
  <c r="AG210" i="384" s="1"/>
  <c r="AG196" i="384"/>
  <c r="AF217" i="384"/>
  <c r="AG217" i="384" s="1"/>
  <c r="AC188" i="384"/>
  <c r="AG188" i="384" s="1"/>
  <c r="AH188" i="384"/>
  <c r="AC176" i="384"/>
  <c r="AH214" i="384"/>
  <c r="AE214" i="384"/>
  <c r="AD214" i="384"/>
  <c r="AC214" i="384"/>
  <c r="AG214" i="384" s="1"/>
  <c r="AD174" i="384"/>
  <c r="AE147" i="384"/>
  <c r="AC186" i="384"/>
  <c r="AG186" i="384" s="1"/>
  <c r="AC174" i="384"/>
  <c r="AG174" i="384" s="1"/>
  <c r="AE174" i="384"/>
  <c r="AD147" i="384"/>
  <c r="AH176" i="384"/>
  <c r="AH186" i="384"/>
  <c r="AC181" i="384"/>
  <c r="AC184" i="384"/>
  <c r="AG184" i="384" s="1"/>
  <c r="AG147" i="384"/>
  <c r="AH184" i="384"/>
  <c r="AH194" i="384"/>
  <c r="AH204" i="384"/>
  <c r="AE204" i="384"/>
  <c r="AD204" i="384"/>
  <c r="AC204" i="384"/>
  <c r="AD194" i="384"/>
  <c r="AC194" i="384"/>
  <c r="AG194" i="384" s="1"/>
  <c r="AE184" i="384"/>
  <c r="AD181" i="384"/>
  <c r="AE181" i="384"/>
  <c r="AG176" i="384"/>
  <c r="AD176" i="384"/>
  <c r="AC149" i="384"/>
  <c r="AG149" i="384" s="1"/>
  <c r="AI191" i="384"/>
  <c r="AJ191" i="384" s="1"/>
  <c r="AK191" i="384" s="1"/>
  <c r="AF193" i="384"/>
  <c r="AG193" i="384" s="1"/>
  <c r="AC158" i="384"/>
  <c r="AH190" i="384"/>
  <c r="AE190" i="384"/>
  <c r="AD190" i="384"/>
  <c r="AC190" i="384"/>
  <c r="AG190" i="384" s="1"/>
  <c r="AG187" i="384"/>
  <c r="AC154" i="384"/>
  <c r="AG154" i="384" s="1"/>
  <c r="AH154" i="384"/>
  <c r="AC157" i="384"/>
  <c r="AE170" i="384"/>
  <c r="AD154" i="384"/>
  <c r="AD158" i="384"/>
  <c r="AH158" i="384"/>
  <c r="AE149" i="384"/>
  <c r="AH160" i="384"/>
  <c r="AD149" i="384"/>
  <c r="AE180" i="384"/>
  <c r="AD180" i="384"/>
  <c r="AH180" i="384"/>
  <c r="AC180" i="384"/>
  <c r="AD170" i="384"/>
  <c r="AC170" i="384"/>
  <c r="AG170" i="384" s="1"/>
  <c r="AE160" i="384"/>
  <c r="AD162" i="384"/>
  <c r="AH173" i="384"/>
  <c r="AE173" i="384"/>
  <c r="AD173" i="384"/>
  <c r="AC173" i="384"/>
  <c r="AG173" i="384" s="1"/>
  <c r="AE177" i="384"/>
  <c r="AD177" i="384"/>
  <c r="AC162" i="384"/>
  <c r="AG162" i="384" s="1"/>
  <c r="AE157" i="384"/>
  <c r="AD157" i="384"/>
  <c r="AC136" i="384"/>
  <c r="AG136" i="384" s="1"/>
  <c r="AC138" i="384"/>
  <c r="AG138" i="384" s="1"/>
  <c r="AH166" i="384"/>
  <c r="AE166" i="384"/>
  <c r="AD166" i="384"/>
  <c r="AC166" i="384"/>
  <c r="AG166" i="384" s="1"/>
  <c r="AH138" i="384"/>
  <c r="AC130" i="384"/>
  <c r="AG130" i="384" s="1"/>
  <c r="AD146" i="384"/>
  <c r="AH116" i="384"/>
  <c r="AE136" i="384"/>
  <c r="AH130" i="384"/>
  <c r="AC134" i="384"/>
  <c r="AD134" i="384"/>
  <c r="AE134" i="384"/>
  <c r="AH140" i="384"/>
  <c r="AH156" i="384"/>
  <c r="AE156" i="384"/>
  <c r="AD156" i="384"/>
  <c r="AC156" i="384"/>
  <c r="AH146" i="384"/>
  <c r="AC146" i="384"/>
  <c r="AG146" i="384" s="1"/>
  <c r="AH133" i="384"/>
  <c r="AD136" i="384"/>
  <c r="AD130" i="384"/>
  <c r="AD133" i="384"/>
  <c r="AC133" i="384"/>
  <c r="AC110" i="384"/>
  <c r="AH104" i="384"/>
  <c r="AF145" i="384"/>
  <c r="AG145" i="384" s="1"/>
  <c r="AE128" i="384"/>
  <c r="AG104" i="384"/>
  <c r="AD110" i="384"/>
  <c r="AG143" i="384"/>
  <c r="AE143" i="384"/>
  <c r="AD143" i="384"/>
  <c r="AH143" i="384"/>
  <c r="AC143" i="384"/>
  <c r="AC104" i="384"/>
  <c r="AE142" i="384"/>
  <c r="AD142" i="384"/>
  <c r="AH142" i="384"/>
  <c r="AC142" i="384"/>
  <c r="AG142" i="384" s="1"/>
  <c r="AD104" i="384"/>
  <c r="AC106" i="384"/>
  <c r="AG106" i="384" s="1"/>
  <c r="AC112" i="384"/>
  <c r="AG112" i="384" s="1"/>
  <c r="AC114" i="384"/>
  <c r="AG114" i="384" s="1"/>
  <c r="AG139" i="384"/>
  <c r="AI139" i="384" s="1"/>
  <c r="AJ139" i="384" s="1"/>
  <c r="AK139" i="384" s="1"/>
  <c r="AE109" i="384"/>
  <c r="AH98" i="384"/>
  <c r="AD109" i="384"/>
  <c r="AC109" i="384"/>
  <c r="AH110" i="384"/>
  <c r="AC99" i="384"/>
  <c r="AE99" i="384"/>
  <c r="AD99" i="384"/>
  <c r="AH122" i="384"/>
  <c r="AH132" i="384"/>
  <c r="AE132" i="384"/>
  <c r="AD132" i="384"/>
  <c r="AC132" i="384"/>
  <c r="AD122" i="384"/>
  <c r="AC122" i="384"/>
  <c r="AG122" i="384" s="1"/>
  <c r="AG99" i="384"/>
  <c r="AH124" i="384"/>
  <c r="AD124" i="384"/>
  <c r="AC124" i="384"/>
  <c r="AG124" i="384" s="1"/>
  <c r="AE124" i="384"/>
  <c r="AD129" i="384"/>
  <c r="AC129" i="384"/>
  <c r="AG129" i="384" s="1"/>
  <c r="AH129" i="384"/>
  <c r="AE129" i="384"/>
  <c r="AD114" i="384"/>
  <c r="AI119" i="384"/>
  <c r="AJ119" i="384" s="1"/>
  <c r="AK119" i="384" s="1"/>
  <c r="AE106" i="384"/>
  <c r="AD106" i="384"/>
  <c r="AH101" i="384"/>
  <c r="AD101" i="384"/>
  <c r="AE112" i="384"/>
  <c r="AH112" i="384"/>
  <c r="AF121" i="384"/>
  <c r="AG121" i="384" s="1"/>
  <c r="AE118" i="384"/>
  <c r="AD118" i="384"/>
  <c r="AH118" i="384"/>
  <c r="AC118" i="384"/>
  <c r="AG118" i="384" s="1"/>
  <c r="AD90" i="384"/>
  <c r="AD92" i="384"/>
  <c r="AC92" i="384"/>
  <c r="AG92" i="384" s="1"/>
  <c r="AG115" i="384"/>
  <c r="AI115" i="384" s="1"/>
  <c r="AJ115" i="384" s="1"/>
  <c r="AK115" i="384" s="1"/>
  <c r="AC86" i="384"/>
  <c r="AD78" i="384"/>
  <c r="AC78" i="384"/>
  <c r="AG78" i="384" s="1"/>
  <c r="AC56" i="384"/>
  <c r="AC91" i="384"/>
  <c r="AG91" i="384" s="1"/>
  <c r="AC85" i="384"/>
  <c r="P77" i="384"/>
  <c r="H77" i="384" s="1"/>
  <c r="AB77" i="384" s="1"/>
  <c r="AE77" i="384" s="1"/>
  <c r="AE78" i="384"/>
  <c r="AD86" i="384"/>
  <c r="AD91" i="384"/>
  <c r="P81" i="384"/>
  <c r="H81" i="384" s="1"/>
  <c r="AB81" i="384" s="1"/>
  <c r="AH81" i="384" s="1"/>
  <c r="AE86" i="384"/>
  <c r="AH108" i="384"/>
  <c r="AE108" i="384"/>
  <c r="AD108" i="384"/>
  <c r="AC108" i="384"/>
  <c r="AE98" i="384"/>
  <c r="AC98" i="384"/>
  <c r="AG98" i="384" s="1"/>
  <c r="AE100" i="384"/>
  <c r="AC90" i="384"/>
  <c r="AG90" i="384" s="1"/>
  <c r="AE76" i="384"/>
  <c r="AF97" i="384"/>
  <c r="AG97" i="384" s="1"/>
  <c r="AC58" i="384"/>
  <c r="AG58" i="384" s="1"/>
  <c r="AH94" i="384"/>
  <c r="AE94" i="384"/>
  <c r="AD94" i="384"/>
  <c r="AC94" i="384"/>
  <c r="AG94" i="384" s="1"/>
  <c r="AC68" i="384"/>
  <c r="AG68" i="384" s="1"/>
  <c r="AC61" i="384"/>
  <c r="AF61" i="384" s="1"/>
  <c r="AG61" i="384" s="1"/>
  <c r="AC62" i="384"/>
  <c r="AC64" i="384"/>
  <c r="AG64" i="384" s="1"/>
  <c r="AD64" i="384"/>
  <c r="AC54" i="384"/>
  <c r="AG54" i="384" s="1"/>
  <c r="AE64" i="384"/>
  <c r="AD58" i="384"/>
  <c r="AE58" i="384"/>
  <c r="AE62" i="384"/>
  <c r="AH84" i="384"/>
  <c r="AE84" i="384"/>
  <c r="AD84" i="384"/>
  <c r="AC84" i="384"/>
  <c r="AD68" i="384"/>
  <c r="AD54" i="384"/>
  <c r="AD62" i="384"/>
  <c r="AH54" i="384"/>
  <c r="AE61" i="384"/>
  <c r="AC66" i="384"/>
  <c r="AG66" i="384" s="1"/>
  <c r="AH61" i="384"/>
  <c r="AH66" i="384"/>
  <c r="AC42" i="384"/>
  <c r="AG42" i="384" s="1"/>
  <c r="AH56" i="384"/>
  <c r="AC34" i="384"/>
  <c r="AG34" i="384" s="1"/>
  <c r="AC32" i="384"/>
  <c r="AF73" i="384"/>
  <c r="AG73" i="384" s="1"/>
  <c r="AH71" i="384"/>
  <c r="AG71" i="384"/>
  <c r="AE71" i="384"/>
  <c r="AD71" i="384"/>
  <c r="AC71" i="384"/>
  <c r="AD56" i="384"/>
  <c r="AG56" i="384"/>
  <c r="AH70" i="384"/>
  <c r="AE70" i="384"/>
  <c r="AD70" i="384"/>
  <c r="AC70" i="384"/>
  <c r="AG70" i="384" s="1"/>
  <c r="AD29" i="384"/>
  <c r="AH29" i="384"/>
  <c r="AG27" i="384"/>
  <c r="AH27" i="384"/>
  <c r="AG67" i="384"/>
  <c r="AI67" i="384" s="1"/>
  <c r="AJ67" i="384" s="1"/>
  <c r="AK67" i="384" s="1"/>
  <c r="AC27" i="384"/>
  <c r="AI52" i="384"/>
  <c r="AJ52" i="384" s="1"/>
  <c r="AK52" i="384" s="1"/>
  <c r="AE29" i="384"/>
  <c r="AE37" i="384"/>
  <c r="AE34" i="384"/>
  <c r="AH34" i="384"/>
  <c r="AE50" i="384"/>
  <c r="AH60" i="384"/>
  <c r="AE60" i="384"/>
  <c r="AD60" i="384"/>
  <c r="AC60" i="384"/>
  <c r="AH50" i="384"/>
  <c r="AC50" i="384"/>
  <c r="AG50" i="384" s="1"/>
  <c r="AD53" i="384"/>
  <c r="AC53" i="384"/>
  <c r="AG53" i="384" s="1"/>
  <c r="AH53" i="384"/>
  <c r="AE53" i="384"/>
  <c r="AC4" i="384"/>
  <c r="AE27" i="384"/>
  <c r="AH32" i="384"/>
  <c r="AH42" i="384"/>
  <c r="AC16" i="384"/>
  <c r="AG16" i="384" s="1"/>
  <c r="AF14" i="384"/>
  <c r="AG14" i="384" s="1"/>
  <c r="AI14" i="384" s="1"/>
  <c r="AJ14" i="384" s="1"/>
  <c r="AK14" i="384" s="1"/>
  <c r="AG32" i="384"/>
  <c r="AG47" i="384"/>
  <c r="AE47" i="384"/>
  <c r="AD47" i="384"/>
  <c r="AH47" i="384"/>
  <c r="AC47" i="384"/>
  <c r="AE16" i="384"/>
  <c r="AE46" i="384"/>
  <c r="AD46" i="384"/>
  <c r="AH46" i="384"/>
  <c r="AC46" i="384"/>
  <c r="AG46" i="384" s="1"/>
  <c r="AE13" i="384"/>
  <c r="AC13" i="384"/>
  <c r="AF13" i="384" s="1"/>
  <c r="AG13" i="384" s="1"/>
  <c r="AD32" i="384"/>
  <c r="AC8" i="384"/>
  <c r="AC6" i="384"/>
  <c r="AG6" i="384" s="1"/>
  <c r="AG43" i="384"/>
  <c r="AI43" i="384" s="1"/>
  <c r="AJ43" i="384" s="1"/>
  <c r="AK43" i="384" s="1"/>
  <c r="AH13" i="384"/>
  <c r="AG4" i="384"/>
  <c r="AD16" i="384"/>
  <c r="AE4" i="384"/>
  <c r="AD4" i="384"/>
  <c r="AE26" i="384"/>
  <c r="AE36" i="384"/>
  <c r="AD36" i="384"/>
  <c r="AH36" i="384"/>
  <c r="AC36" i="384"/>
  <c r="AH26" i="384"/>
  <c r="AC26" i="384"/>
  <c r="AG26" i="384" s="1"/>
  <c r="AE6" i="384"/>
  <c r="AH28" i="384"/>
  <c r="AE28" i="384"/>
  <c r="AD28" i="384"/>
  <c r="AC28" i="384"/>
  <c r="AG28" i="384" s="1"/>
  <c r="AD33" i="384"/>
  <c r="AC33" i="384"/>
  <c r="AG33" i="384" s="1"/>
  <c r="AE33" i="384"/>
  <c r="AH33" i="384"/>
  <c r="AH10" i="384"/>
  <c r="AD6" i="384"/>
  <c r="AG8" i="384"/>
  <c r="AD8" i="384"/>
  <c r="AH8" i="384"/>
  <c r="AI23" i="384"/>
  <c r="AJ23" i="384" s="1"/>
  <c r="AK23" i="384" s="1"/>
  <c r="AG19" i="384"/>
  <c r="AG914" i="384" l="1"/>
  <c r="AH300" i="384"/>
  <c r="AD300" i="384"/>
  <c r="AD995" i="384"/>
  <c r="AI375" i="384"/>
  <c r="AJ375" i="384" s="1"/>
  <c r="AK375" i="384" s="1"/>
  <c r="AI513" i="384"/>
  <c r="AJ513" i="384" s="1"/>
  <c r="AK513" i="384" s="1"/>
  <c r="AI645" i="384"/>
  <c r="AJ645" i="384" s="1"/>
  <c r="AK645" i="384" s="1"/>
  <c r="AF720" i="384"/>
  <c r="AG720" i="384" s="1"/>
  <c r="AC177" i="384"/>
  <c r="AG177" i="384" s="1"/>
  <c r="AH293" i="384"/>
  <c r="AE300" i="384"/>
  <c r="AD5" i="384"/>
  <c r="AE82" i="384"/>
  <c r="AE125" i="384"/>
  <c r="P153" i="384"/>
  <c r="H153" i="384" s="1"/>
  <c r="AB153" i="384" s="1"/>
  <c r="AE153" i="384" s="1"/>
  <c r="AC462" i="384"/>
  <c r="AF462" i="384" s="1"/>
  <c r="AG462" i="384" s="1"/>
  <c r="AH505" i="384"/>
  <c r="AH604" i="384"/>
  <c r="AE682" i="384"/>
  <c r="AH656" i="384"/>
  <c r="AH812" i="384"/>
  <c r="AE930" i="384"/>
  <c r="AC125" i="384"/>
  <c r="AG125" i="384" s="1"/>
  <c r="AI125" i="384" s="1"/>
  <c r="AJ125" i="384" s="1"/>
  <c r="AK125" i="384" s="1"/>
  <c r="AE540" i="384"/>
  <c r="AC574" i="384"/>
  <c r="AG574" i="384" s="1"/>
  <c r="AI19" i="384"/>
  <c r="AJ19" i="384" s="1"/>
  <c r="AK19" i="384" s="1"/>
  <c r="AH82" i="384"/>
  <c r="AD125" i="384"/>
  <c r="AH319" i="384"/>
  <c r="AD360" i="384"/>
  <c r="AH462" i="384"/>
  <c r="AI462" i="384" s="1"/>
  <c r="AJ462" i="384" s="1"/>
  <c r="AK462" i="384" s="1"/>
  <c r="AH576" i="384"/>
  <c r="AH651" i="384"/>
  <c r="AC666" i="384"/>
  <c r="AG666" i="384" s="1"/>
  <c r="AE652" i="384"/>
  <c r="AH705" i="384"/>
  <c r="AC741" i="384"/>
  <c r="AG741" i="384" s="1"/>
  <c r="AD991" i="384"/>
  <c r="AD387" i="384"/>
  <c r="AF387" i="384" s="1"/>
  <c r="AG387" i="384" s="1"/>
  <c r="AI387" i="384" s="1"/>
  <c r="AJ387" i="384" s="1"/>
  <c r="AK387" i="384" s="1"/>
  <c r="AD540" i="384"/>
  <c r="AC82" i="384"/>
  <c r="AG82" i="384" s="1"/>
  <c r="AC374" i="384"/>
  <c r="AG374" i="384" s="1"/>
  <c r="AC387" i="384"/>
  <c r="AD574" i="384"/>
  <c r="AE700" i="384"/>
  <c r="AC815" i="384"/>
  <c r="AG815" i="384" s="1"/>
  <c r="AE862" i="384"/>
  <c r="AE983" i="384"/>
  <c r="AD347" i="384"/>
  <c r="AC718" i="384"/>
  <c r="AC821" i="384"/>
  <c r="AG821" i="384" s="1"/>
  <c r="AH862" i="384"/>
  <c r="AH956" i="384"/>
  <c r="AH718" i="384"/>
  <c r="AI167" i="384"/>
  <c r="AJ167" i="384" s="1"/>
  <c r="AK167" i="384" s="1"/>
  <c r="BB167" i="384" s="1"/>
  <c r="AF425" i="384"/>
  <c r="AG425" i="384" s="1"/>
  <c r="AI80" i="384"/>
  <c r="AJ80" i="384" s="1"/>
  <c r="AK80" i="384" s="1"/>
  <c r="AF671" i="384"/>
  <c r="AG671" i="384" s="1"/>
  <c r="AD25" i="384"/>
  <c r="AD57" i="384"/>
  <c r="AH105" i="384"/>
  <c r="AE262" i="384"/>
  <c r="AD361" i="384"/>
  <c r="AI361" i="384" s="1"/>
  <c r="AJ361" i="384" s="1"/>
  <c r="AK361" i="384" s="1"/>
  <c r="AH411" i="384"/>
  <c r="AE428" i="384"/>
  <c r="AD438" i="384"/>
  <c r="AD730" i="384"/>
  <c r="AF730" i="384" s="1"/>
  <c r="AG730" i="384" s="1"/>
  <c r="AC10" i="384"/>
  <c r="AG10" i="384" s="1"/>
  <c r="AD76" i="384"/>
  <c r="AH100" i="384"/>
  <c r="AH182" i="384"/>
  <c r="AD411" i="384"/>
  <c r="AC486" i="384"/>
  <c r="AF486" i="384" s="1"/>
  <c r="AG486" i="384" s="1"/>
  <c r="AC745" i="384"/>
  <c r="AG745" i="384" s="1"/>
  <c r="AD1009" i="384"/>
  <c r="AC25" i="384"/>
  <c r="AE10" i="384"/>
  <c r="AC95" i="384"/>
  <c r="AC100" i="384"/>
  <c r="AG100" i="384" s="1"/>
  <c r="AI100" i="384" s="1"/>
  <c r="AJ100" i="384" s="1"/>
  <c r="AK100" i="384" s="1"/>
  <c r="AH164" i="384"/>
  <c r="AI187" i="384"/>
  <c r="AJ187" i="384" s="1"/>
  <c r="AK187" i="384" s="1"/>
  <c r="AC182" i="384"/>
  <c r="AE486" i="384"/>
  <c r="AE701" i="384"/>
  <c r="AC1009" i="384"/>
  <c r="AG1009" i="384" s="1"/>
  <c r="AI853" i="384"/>
  <c r="AJ853" i="384" s="1"/>
  <c r="AK853" i="384" s="1"/>
  <c r="AI550" i="384"/>
  <c r="AJ550" i="384" s="1"/>
  <c r="AK550" i="384" s="1"/>
  <c r="BB550" i="384" s="1"/>
  <c r="AI351" i="384"/>
  <c r="AJ351" i="384" s="1"/>
  <c r="AK351" i="384" s="1"/>
  <c r="AH95" i="384"/>
  <c r="AG76" i="384"/>
  <c r="AH88" i="384"/>
  <c r="AC128" i="384"/>
  <c r="AC164" i="384"/>
  <c r="AG164" i="384" s="1"/>
  <c r="AC438" i="384"/>
  <c r="AE793" i="384"/>
  <c r="AD915" i="384"/>
  <c r="AC982" i="384"/>
  <c r="AI311" i="384"/>
  <c r="AJ311" i="384" s="1"/>
  <c r="AK311" i="384" s="1"/>
  <c r="BB311" i="384" s="1"/>
  <c r="AH20" i="384"/>
  <c r="AD105" i="384"/>
  <c r="AD182" i="384"/>
  <c r="AC308" i="384"/>
  <c r="AG308" i="384" s="1"/>
  <c r="AE361" i="384"/>
  <c r="AC428" i="384"/>
  <c r="AI493" i="384"/>
  <c r="AJ493" i="384" s="1"/>
  <c r="AK493" i="384" s="1"/>
  <c r="AN493" i="384" s="1"/>
  <c r="AH982" i="384"/>
  <c r="AD95" i="384"/>
  <c r="AC20" i="384"/>
  <c r="AG20" i="384" s="1"/>
  <c r="AE57" i="384"/>
  <c r="AE95" i="384"/>
  <c r="AE105" i="384"/>
  <c r="AC88" i="384"/>
  <c r="AG88" i="384" s="1"/>
  <c r="AH128" i="384"/>
  <c r="AC160" i="384"/>
  <c r="AG160" i="384" s="1"/>
  <c r="AI160" i="384" s="1"/>
  <c r="AJ160" i="384" s="1"/>
  <c r="AK160" i="384" s="1"/>
  <c r="AH262" i="384"/>
  <c r="AH308" i="384"/>
  <c r="AH361" i="384"/>
  <c r="AG428" i="384"/>
  <c r="AE438" i="384"/>
  <c r="AE769" i="384"/>
  <c r="AH915" i="384"/>
  <c r="AD982" i="384"/>
  <c r="AH25" i="384"/>
  <c r="AH57" i="384"/>
  <c r="AC262" i="384"/>
  <c r="AG262" i="384" s="1"/>
  <c r="AD88" i="384"/>
  <c r="AC76" i="384"/>
  <c r="AD428" i="384"/>
  <c r="AE730" i="384"/>
  <c r="AE745" i="384"/>
  <c r="AI916" i="384"/>
  <c r="AJ916" i="384" s="1"/>
  <c r="AK916" i="384" s="1"/>
  <c r="AN916" i="384" s="1"/>
  <c r="AI447" i="384"/>
  <c r="AJ447" i="384" s="1"/>
  <c r="AK447" i="384" s="1"/>
  <c r="AD656" i="384"/>
  <c r="AE718" i="384"/>
  <c r="P197" i="384"/>
  <c r="H197" i="384" s="1"/>
  <c r="AB197" i="384" s="1"/>
  <c r="AD197" i="384" s="1"/>
  <c r="P565" i="384"/>
  <c r="H565" i="384" s="1"/>
  <c r="AB565" i="384" s="1"/>
  <c r="AH565" i="384" s="1"/>
  <c r="AC697" i="384"/>
  <c r="AG697" i="384" s="1"/>
  <c r="AG718" i="384"/>
  <c r="AH764" i="384"/>
  <c r="AC761" i="384"/>
  <c r="AG761" i="384" s="1"/>
  <c r="AC812" i="384"/>
  <c r="AF812" i="384" s="1"/>
  <c r="AG812" i="384" s="1"/>
  <c r="AC819" i="384"/>
  <c r="AG819" i="384" s="1"/>
  <c r="AG953" i="384"/>
  <c r="AC704" i="384"/>
  <c r="AG704" i="384" s="1"/>
  <c r="AC708" i="384"/>
  <c r="AE953" i="384"/>
  <c r="AE123" i="384"/>
  <c r="AD319" i="384"/>
  <c r="AD432" i="384"/>
  <c r="AC679" i="384"/>
  <c r="AG679" i="384" s="1"/>
  <c r="AD727" i="384"/>
  <c r="AC936" i="384"/>
  <c r="AE969" i="384"/>
  <c r="AD123" i="384"/>
  <c r="AE319" i="384"/>
  <c r="AH387" i="384"/>
  <c r="AC432" i="384"/>
  <c r="AH679" i="384"/>
  <c r="AE660" i="384"/>
  <c r="AE812" i="384"/>
  <c r="AE815" i="384"/>
  <c r="AH936" i="384"/>
  <c r="AD969" i="384"/>
  <c r="AE365" i="384"/>
  <c r="AE432" i="384"/>
  <c r="AH432" i="384"/>
  <c r="AC656" i="384"/>
  <c r="AG656" i="384" s="1"/>
  <c r="AH815" i="384"/>
  <c r="AC863" i="384"/>
  <c r="AC969" i="384"/>
  <c r="AG969" i="384" s="1"/>
  <c r="AC991" i="384"/>
  <c r="AF991" i="384" s="1"/>
  <c r="AG991" i="384" s="1"/>
  <c r="AI991" i="384" s="1"/>
  <c r="AJ991" i="384" s="1"/>
  <c r="AK991" i="384" s="1"/>
  <c r="AH658" i="384"/>
  <c r="AI734" i="384"/>
  <c r="AJ734" i="384" s="1"/>
  <c r="AK734" i="384" s="1"/>
  <c r="AF515" i="384"/>
  <c r="AG515" i="384" s="1"/>
  <c r="AI778" i="384"/>
  <c r="AJ778" i="384" s="1"/>
  <c r="AK778" i="384" s="1"/>
  <c r="BB778" i="384" s="1"/>
  <c r="AI838" i="384"/>
  <c r="AJ838" i="384" s="1"/>
  <c r="AK838" i="384" s="1"/>
  <c r="AF736" i="384"/>
  <c r="AG736" i="384" s="1"/>
  <c r="AE717" i="384"/>
  <c r="AC707" i="384"/>
  <c r="AC886" i="384"/>
  <c r="AD761" i="384"/>
  <c r="AI215" i="384"/>
  <c r="AJ215" i="384" s="1"/>
  <c r="AK215" i="384" s="1"/>
  <c r="AE737" i="384"/>
  <c r="AD707" i="384"/>
  <c r="AE708" i="384"/>
  <c r="AE809" i="384"/>
  <c r="AH5" i="384"/>
  <c r="P201" i="384"/>
  <c r="H201" i="384" s="1"/>
  <c r="AB201" i="384" s="1"/>
  <c r="AH201" i="384" s="1"/>
  <c r="AG360" i="384"/>
  <c r="AE360" i="384"/>
  <c r="AD384" i="384"/>
  <c r="AE505" i="384"/>
  <c r="AD660" i="384"/>
  <c r="AF660" i="384" s="1"/>
  <c r="AG660" i="384" s="1"/>
  <c r="AE707" i="384"/>
  <c r="AE721" i="384"/>
  <c r="AD708" i="384"/>
  <c r="AH727" i="384"/>
  <c r="AC737" i="384"/>
  <c r="AG737" i="384" s="1"/>
  <c r="AD819" i="384"/>
  <c r="AI819" i="384" s="1"/>
  <c r="AJ819" i="384" s="1"/>
  <c r="AK819" i="384" s="1"/>
  <c r="AD863" i="384"/>
  <c r="AE886" i="384"/>
  <c r="AD936" i="384"/>
  <c r="AE948" i="384"/>
  <c r="AH953" i="384"/>
  <c r="AH949" i="384"/>
  <c r="AE991" i="384"/>
  <c r="P989" i="384"/>
  <c r="H989" i="384" s="1"/>
  <c r="AB989" i="384" s="1"/>
  <c r="AH989" i="384" s="1"/>
  <c r="AI866" i="384"/>
  <c r="AJ866" i="384" s="1"/>
  <c r="AK866" i="384" s="1"/>
  <c r="AH40" i="384"/>
  <c r="AE38" i="384"/>
  <c r="AD38" i="384"/>
  <c r="AD85" i="384"/>
  <c r="AE9" i="384"/>
  <c r="AD37" i="384"/>
  <c r="AH44" i="384"/>
  <c r="AE74" i="384"/>
  <c r="AH211" i="384"/>
  <c r="AC277" i="384"/>
  <c r="AE296" i="384"/>
  <c r="AC365" i="384"/>
  <c r="AC450" i="384"/>
  <c r="AG450" i="384" s="1"/>
  <c r="AE458" i="384"/>
  <c r="AC456" i="384"/>
  <c r="P501" i="384"/>
  <c r="H501" i="384" s="1"/>
  <c r="AB501" i="384" s="1"/>
  <c r="AH501" i="384" s="1"/>
  <c r="AC536" i="384"/>
  <c r="AG536" i="384" s="1"/>
  <c r="AC587" i="384"/>
  <c r="AG587" i="384" s="1"/>
  <c r="AD704" i="384"/>
  <c r="AH683" i="384"/>
  <c r="AD721" i="384"/>
  <c r="AC727" i="384"/>
  <c r="AG727" i="384" s="1"/>
  <c r="P744" i="384"/>
  <c r="H744" i="384" s="1"/>
  <c r="AB744" i="384" s="1"/>
  <c r="AH744" i="384" s="1"/>
  <c r="AD765" i="384"/>
  <c r="AC833" i="384"/>
  <c r="AE836" i="384"/>
  <c r="AH846" i="384"/>
  <c r="AH863" i="384"/>
  <c r="AH886" i="384"/>
  <c r="AC948" i="384"/>
  <c r="AG948" i="384" s="1"/>
  <c r="P985" i="384"/>
  <c r="H985" i="384" s="1"/>
  <c r="AB985" i="384" s="1"/>
  <c r="AE985" i="384" s="1"/>
  <c r="AI703" i="384"/>
  <c r="AJ703" i="384" s="1"/>
  <c r="AK703" i="384" s="1"/>
  <c r="AC5" i="384"/>
  <c r="AG5" i="384" s="1"/>
  <c r="AI5" i="384" s="1"/>
  <c r="AJ5" i="384" s="1"/>
  <c r="AK5" i="384" s="1"/>
  <c r="AC977" i="384"/>
  <c r="AG977" i="384" s="1"/>
  <c r="AC44" i="384"/>
  <c r="AG44" i="384" s="1"/>
  <c r="AE450" i="384"/>
  <c r="AG456" i="384"/>
  <c r="AE456" i="384"/>
  <c r="AE536" i="384"/>
  <c r="AD587" i="384"/>
  <c r="AH587" i="384"/>
  <c r="AH660" i="384"/>
  <c r="AE704" i="384"/>
  <c r="AH686" i="384"/>
  <c r="AE697" i="384"/>
  <c r="AD833" i="384"/>
  <c r="AH809" i="384"/>
  <c r="AD813" i="384"/>
  <c r="AH836" i="384"/>
  <c r="AD846" i="384"/>
  <c r="AI878" i="384"/>
  <c r="AJ878" i="384" s="1"/>
  <c r="AK878" i="384" s="1"/>
  <c r="BB878" i="384" s="1"/>
  <c r="AD941" i="384"/>
  <c r="AI468" i="384"/>
  <c r="AJ468" i="384" s="1"/>
  <c r="AK468" i="384" s="1"/>
  <c r="AC40" i="384"/>
  <c r="AG40" i="384" s="1"/>
  <c r="AC74" i="384"/>
  <c r="AG74" i="384" s="1"/>
  <c r="AE277" i="384"/>
  <c r="AH450" i="384"/>
  <c r="AD456" i="384"/>
  <c r="AC502" i="384"/>
  <c r="AG502" i="384" s="1"/>
  <c r="P561" i="384"/>
  <c r="H561" i="384" s="1"/>
  <c r="AB561" i="384" s="1"/>
  <c r="AH561" i="384" s="1"/>
  <c r="AD697" i="384"/>
  <c r="AC717" i="384"/>
  <c r="AG717" i="384" s="1"/>
  <c r="AC764" i="384"/>
  <c r="AG764" i="384" s="1"/>
  <c r="AC755" i="384"/>
  <c r="AG755" i="384" s="1"/>
  <c r="AE833" i="384"/>
  <c r="AC813" i="384"/>
  <c r="AF813" i="384" s="1"/>
  <c r="AG813" i="384" s="1"/>
  <c r="AE846" i="384"/>
  <c r="AC856" i="384"/>
  <c r="AG856" i="384" s="1"/>
  <c r="AI923" i="384"/>
  <c r="AJ923" i="384" s="1"/>
  <c r="AK923" i="384" s="1"/>
  <c r="AE941" i="384"/>
  <c r="AD949" i="384"/>
  <c r="AD977" i="384"/>
  <c r="AC37" i="384"/>
  <c r="AE384" i="384"/>
  <c r="AH737" i="384"/>
  <c r="AC9" i="384"/>
  <c r="AG9" i="384" s="1"/>
  <c r="AC38" i="384"/>
  <c r="AH74" i="384"/>
  <c r="AH85" i="384"/>
  <c r="AG123" i="384"/>
  <c r="AD277" i="384"/>
  <c r="AH296" i="384"/>
  <c r="AC296" i="384"/>
  <c r="AD365" i="384"/>
  <c r="AH502" i="384"/>
  <c r="AH536" i="384"/>
  <c r="AD679" i="384"/>
  <c r="AD683" i="384"/>
  <c r="AF683" i="384" s="1"/>
  <c r="AG683" i="384" s="1"/>
  <c r="AE675" i="384"/>
  <c r="AH717" i="384"/>
  <c r="AC686" i="384"/>
  <c r="AG686" i="384" s="1"/>
  <c r="AI686" i="384" s="1"/>
  <c r="AJ686" i="384" s="1"/>
  <c r="AK686" i="384" s="1"/>
  <c r="AD764" i="384"/>
  <c r="AH755" i="384"/>
  <c r="AC809" i="384"/>
  <c r="AG809" i="384" s="1"/>
  <c r="AE813" i="384"/>
  <c r="P842" i="384"/>
  <c r="H842" i="384" s="1"/>
  <c r="AB842" i="384" s="1"/>
  <c r="AE842" i="384" s="1"/>
  <c r="AC914" i="384"/>
  <c r="AC953" i="384"/>
  <c r="AF760" i="384"/>
  <c r="AG760" i="384" s="1"/>
  <c r="AI843" i="384"/>
  <c r="AJ843" i="384" s="1"/>
  <c r="AK843" i="384" s="1"/>
  <c r="AI471" i="384"/>
  <c r="AJ471" i="384" s="1"/>
  <c r="AK471" i="384" s="1"/>
  <c r="BB7" i="384"/>
  <c r="P2" i="384" s="1"/>
  <c r="AN7" i="384"/>
  <c r="AD9" i="384"/>
  <c r="AD40" i="384"/>
  <c r="AC123" i="384"/>
  <c r="AC211" i="384"/>
  <c r="AG211" i="384" s="1"/>
  <c r="AG296" i="384"/>
  <c r="AC360" i="384"/>
  <c r="AH458" i="384"/>
  <c r="AE502" i="384"/>
  <c r="AI502" i="384" s="1"/>
  <c r="AJ502" i="384" s="1"/>
  <c r="AK502" i="384" s="1"/>
  <c r="AE683" i="384"/>
  <c r="AH675" i="384"/>
  <c r="AC675" i="384"/>
  <c r="AG675" i="384" s="1"/>
  <c r="AE711" i="384"/>
  <c r="AC721" i="384"/>
  <c r="AG721" i="384" s="1"/>
  <c r="AH754" i="384"/>
  <c r="AC836" i="384"/>
  <c r="AG836" i="384" s="1"/>
  <c r="AE914" i="384"/>
  <c r="AI914" i="384" s="1"/>
  <c r="AJ914" i="384" s="1"/>
  <c r="AK914" i="384" s="1"/>
  <c r="AC941" i="384"/>
  <c r="AG941" i="384" s="1"/>
  <c r="AG949" i="384"/>
  <c r="AC995" i="384"/>
  <c r="AG995" i="384" s="1"/>
  <c r="AI995" i="384" s="1"/>
  <c r="AJ995" i="384" s="1"/>
  <c r="AK995" i="384" s="1"/>
  <c r="AF784" i="384"/>
  <c r="AG784" i="384" s="1"/>
  <c r="AD470" i="384"/>
  <c r="AH486" i="384"/>
  <c r="AH548" i="384"/>
  <c r="AC605" i="384"/>
  <c r="AH585" i="384"/>
  <c r="AC669" i="384"/>
  <c r="AD745" i="384"/>
  <c r="AI745" i="384" s="1"/>
  <c r="AJ745" i="384" s="1"/>
  <c r="AK745" i="384" s="1"/>
  <c r="AH808" i="384"/>
  <c r="AE470" i="384"/>
  <c r="P457" i="384"/>
  <c r="H457" i="384" s="1"/>
  <c r="AB457" i="384" s="1"/>
  <c r="AH457" i="384" s="1"/>
  <c r="AD605" i="384"/>
  <c r="AE614" i="384"/>
  <c r="AI614" i="384" s="1"/>
  <c r="AJ614" i="384" s="1"/>
  <c r="AK614" i="384" s="1"/>
  <c r="AD669" i="384"/>
  <c r="AC701" i="384"/>
  <c r="AG701" i="384" s="1"/>
  <c r="AE808" i="384"/>
  <c r="AD825" i="384"/>
  <c r="AD128" i="384"/>
  <c r="AD548" i="384"/>
  <c r="AE605" i="384"/>
  <c r="AG585" i="384"/>
  <c r="AD614" i="384"/>
  <c r="AE669" i="384"/>
  <c r="AD732" i="384"/>
  <c r="AC808" i="384"/>
  <c r="AG808" i="384" s="1"/>
  <c r="AI808" i="384" s="1"/>
  <c r="AJ808" i="384" s="1"/>
  <c r="AK808" i="384" s="1"/>
  <c r="AE984" i="384"/>
  <c r="AD467" i="384"/>
  <c r="P452" i="384"/>
  <c r="H452" i="384" s="1"/>
  <c r="AB452" i="384" s="1"/>
  <c r="AC452" i="384" s="1"/>
  <c r="AG452" i="384" s="1"/>
  <c r="AD518" i="384"/>
  <c r="AI518" i="384" s="1"/>
  <c r="AJ518" i="384" s="1"/>
  <c r="AK518" i="384" s="1"/>
  <c r="AG548" i="384"/>
  <c r="AG605" i="384"/>
  <c r="AD585" i="384"/>
  <c r="AG669" i="384"/>
  <c r="AE732" i="384"/>
  <c r="AC732" i="384"/>
  <c r="AG732" i="384" s="1"/>
  <c r="AC467" i="384"/>
  <c r="AG467" i="384" s="1"/>
  <c r="AE518" i="384"/>
  <c r="P521" i="384"/>
  <c r="H521" i="384" s="1"/>
  <c r="AB521" i="384" s="1"/>
  <c r="AH521" i="384" s="1"/>
  <c r="AE585" i="384"/>
  <c r="AC684" i="384"/>
  <c r="AF684" i="384" s="1"/>
  <c r="AG684" i="384" s="1"/>
  <c r="AE724" i="384"/>
  <c r="AH869" i="384"/>
  <c r="AH1000" i="384"/>
  <c r="AI947" i="384"/>
  <c r="AJ947" i="384" s="1"/>
  <c r="AK947" i="384" s="1"/>
  <c r="BB947" i="384" s="1"/>
  <c r="AI553" i="384"/>
  <c r="AJ553" i="384" s="1"/>
  <c r="AK553" i="384" s="1"/>
  <c r="BB553" i="384" s="1"/>
  <c r="AC518" i="384"/>
  <c r="AG518" i="384" s="1"/>
  <c r="AH684" i="384"/>
  <c r="AD724" i="384"/>
  <c r="AC769" i="384"/>
  <c r="AG769" i="384" s="1"/>
  <c r="AH775" i="384"/>
  <c r="AG984" i="384"/>
  <c r="AI994" i="384"/>
  <c r="AJ994" i="384" s="1"/>
  <c r="AK994" i="384" s="1"/>
  <c r="BB994" i="384" s="1"/>
  <c r="AI865" i="384"/>
  <c r="AJ865" i="384" s="1"/>
  <c r="AK865" i="384" s="1"/>
  <c r="BB865" i="384" s="1"/>
  <c r="AC614" i="384"/>
  <c r="AG614" i="384" s="1"/>
  <c r="AE684" i="384"/>
  <c r="AD701" i="384"/>
  <c r="AC724" i="384"/>
  <c r="AG724" i="384" s="1"/>
  <c r="AD793" i="384"/>
  <c r="AH769" i="384"/>
  <c r="AD205" i="384"/>
  <c r="AE332" i="384"/>
  <c r="AC654" i="384"/>
  <c r="AH992" i="384"/>
  <c r="AE268" i="384"/>
  <c r="AD332" i="384"/>
  <c r="AH542" i="384"/>
  <c r="AC617" i="384"/>
  <c r="AC911" i="384"/>
  <c r="AG911" i="384" s="1"/>
  <c r="AE992" i="384"/>
  <c r="AE152" i="384"/>
  <c r="AC172" i="384"/>
  <c r="AD542" i="384"/>
  <c r="AF542" i="384" s="1"/>
  <c r="AG542" i="384" s="1"/>
  <c r="AI542" i="384" s="1"/>
  <c r="AJ542" i="384" s="1"/>
  <c r="AK542" i="384" s="1"/>
  <c r="AC552" i="384"/>
  <c r="AG552" i="384" s="1"/>
  <c r="AC887" i="384"/>
  <c r="AG887" i="384" s="1"/>
  <c r="AE172" i="384"/>
  <c r="AH205" i="384"/>
  <c r="AC205" i="384"/>
  <c r="AD552" i="384"/>
  <c r="AC644" i="384"/>
  <c r="AG644" i="384" s="1"/>
  <c r="AC875" i="384"/>
  <c r="AF875" i="384" s="1"/>
  <c r="AG875" i="384" s="1"/>
  <c r="AI940" i="384"/>
  <c r="AJ940" i="384" s="1"/>
  <c r="AK940" i="384" s="1"/>
  <c r="BB940" i="384" s="1"/>
  <c r="AH152" i="384"/>
  <c r="AG172" i="384"/>
  <c r="AC346" i="384"/>
  <c r="AG346" i="384" s="1"/>
  <c r="AE552" i="384"/>
  <c r="AH644" i="384"/>
  <c r="AH690" i="384"/>
  <c r="AC860" i="384"/>
  <c r="AG860" i="384" s="1"/>
  <c r="AH875" i="384"/>
  <c r="AC979" i="384"/>
  <c r="AG979" i="384" s="1"/>
  <c r="AD152" i="384"/>
  <c r="AC152" i="384"/>
  <c r="AD172" i="384"/>
  <c r="AG268" i="384"/>
  <c r="AI601" i="384"/>
  <c r="AJ601" i="384" s="1"/>
  <c r="AK601" i="384" s="1"/>
  <c r="BB601" i="384" s="1"/>
  <c r="AD644" i="384"/>
  <c r="AH860" i="384"/>
  <c r="AI1014" i="384"/>
  <c r="AJ1014" i="384" s="1"/>
  <c r="AK1014" i="384" s="1"/>
  <c r="BB1014" i="384" s="1"/>
  <c r="AI763" i="384"/>
  <c r="AJ763" i="384" s="1"/>
  <c r="AK763" i="384" s="1"/>
  <c r="BB763" i="384" s="1"/>
  <c r="AI566" i="384"/>
  <c r="AJ566" i="384" s="1"/>
  <c r="AK566" i="384" s="1"/>
  <c r="AN566" i="384" s="1"/>
  <c r="AC268" i="384"/>
  <c r="AD268" i="384"/>
  <c r="AG332" i="384"/>
  <c r="AC690" i="384"/>
  <c r="AG690" i="384" s="1"/>
  <c r="AI798" i="384"/>
  <c r="AJ798" i="384" s="1"/>
  <c r="AK798" i="384" s="1"/>
  <c r="BB798" i="384" s="1"/>
  <c r="AI879" i="384"/>
  <c r="AJ879" i="384" s="1"/>
  <c r="AK879" i="384" s="1"/>
  <c r="AN879" i="384" s="1"/>
  <c r="AE658" i="384"/>
  <c r="AH726" i="384"/>
  <c r="AH729" i="384"/>
  <c r="AD749" i="384"/>
  <c r="AF749" i="384" s="1"/>
  <c r="AG749" i="384" s="1"/>
  <c r="AE856" i="384"/>
  <c r="AC975" i="384"/>
  <c r="AG975" i="384" s="1"/>
  <c r="P723" i="384"/>
  <c r="H723" i="384" s="1"/>
  <c r="AB723" i="384" s="1"/>
  <c r="AE723" i="384" s="1"/>
  <c r="AE749" i="384"/>
  <c r="AH856" i="384"/>
  <c r="AG909" i="384"/>
  <c r="AE572" i="384"/>
  <c r="AD619" i="384"/>
  <c r="AH711" i="384"/>
  <c r="AE791" i="384"/>
  <c r="AC920" i="384"/>
  <c r="AE909" i="384"/>
  <c r="AI980" i="384"/>
  <c r="AJ980" i="384" s="1"/>
  <c r="AK980" i="384" s="1"/>
  <c r="BB980" i="384" s="1"/>
  <c r="P221" i="384"/>
  <c r="H221" i="384" s="1"/>
  <c r="AB221" i="384" s="1"/>
  <c r="AD221" i="384" s="1"/>
  <c r="AH572" i="384"/>
  <c r="AD613" i="384"/>
  <c r="AC804" i="384"/>
  <c r="AG804" i="384" s="1"/>
  <c r="AD891" i="384"/>
  <c r="AE920" i="384"/>
  <c r="AC909" i="384"/>
  <c r="AI959" i="384"/>
  <c r="AJ959" i="384" s="1"/>
  <c r="AK959" i="384" s="1"/>
  <c r="AE613" i="384"/>
  <c r="AC619" i="384"/>
  <c r="AG619" i="384" s="1"/>
  <c r="AC726" i="384"/>
  <c r="AG726" i="384" s="1"/>
  <c r="AC729" i="384"/>
  <c r="AC711" i="384"/>
  <c r="AG711" i="384" s="1"/>
  <c r="AD791" i="384"/>
  <c r="AH804" i="384"/>
  <c r="AE891" i="384"/>
  <c r="AD920" i="384"/>
  <c r="AC972" i="384"/>
  <c r="P235" i="384"/>
  <c r="H235" i="384" s="1"/>
  <c r="AB235" i="384" s="1"/>
  <c r="AC235" i="384" s="1"/>
  <c r="AC572" i="384"/>
  <c r="AG572" i="384" s="1"/>
  <c r="AC613" i="384"/>
  <c r="AG613" i="384" s="1"/>
  <c r="AH619" i="384"/>
  <c r="P610" i="384"/>
  <c r="H610" i="384" s="1"/>
  <c r="AB610" i="384" s="1"/>
  <c r="AE610" i="384" s="1"/>
  <c r="AC658" i="384"/>
  <c r="AE726" i="384"/>
  <c r="AD729" i="384"/>
  <c r="AC791" i="384"/>
  <c r="AG791" i="384" s="1"/>
  <c r="AE804" i="384"/>
  <c r="AC891" i="384"/>
  <c r="AG891" i="384" s="1"/>
  <c r="AD909" i="384"/>
  <c r="AH975" i="384"/>
  <c r="AH749" i="384"/>
  <c r="AE356" i="384"/>
  <c r="AI356" i="384" s="1"/>
  <c r="AJ356" i="384" s="1"/>
  <c r="AK356" i="384" s="1"/>
  <c r="P429" i="384"/>
  <c r="H429" i="384" s="1"/>
  <c r="AB429" i="384" s="1"/>
  <c r="AH429" i="384" s="1"/>
  <c r="AD511" i="384"/>
  <c r="AC596" i="384"/>
  <c r="AC715" i="384"/>
  <c r="AG715" i="384" s="1"/>
  <c r="AD821" i="384"/>
  <c r="AD854" i="384"/>
  <c r="AE875" i="384"/>
  <c r="AD979" i="384"/>
  <c r="AC976" i="384"/>
  <c r="AG976" i="384" s="1"/>
  <c r="AC983" i="384"/>
  <c r="AG983" i="384" s="1"/>
  <c r="AI983" i="384" s="1"/>
  <c r="AJ983" i="384" s="1"/>
  <c r="AK983" i="384" s="1"/>
  <c r="AD1005" i="384"/>
  <c r="AH979" i="384"/>
  <c r="AC443" i="384"/>
  <c r="AG443" i="384" s="1"/>
  <c r="AG590" i="384"/>
  <c r="AH549" i="384"/>
  <c r="AE617" i="384"/>
  <c r="AC651" i="384"/>
  <c r="AG651" i="384" s="1"/>
  <c r="AD680" i="384"/>
  <c r="AE680" i="384"/>
  <c r="AD715" i="384"/>
  <c r="AH741" i="384"/>
  <c r="AI741" i="384" s="1"/>
  <c r="AJ741" i="384" s="1"/>
  <c r="AK741" i="384" s="1"/>
  <c r="AE821" i="384"/>
  <c r="AE854" i="384"/>
  <c r="AD928" i="384"/>
  <c r="P954" i="384"/>
  <c r="H954" i="384" s="1"/>
  <c r="AB954" i="384" s="1"/>
  <c r="AH954" i="384" s="1"/>
  <c r="AC996" i="384"/>
  <c r="AG996" i="384" s="1"/>
  <c r="AE1005" i="384"/>
  <c r="AI939" i="384"/>
  <c r="AJ939" i="384" s="1"/>
  <c r="AK939" i="384" s="1"/>
  <c r="BB939" i="384" s="1"/>
  <c r="AD443" i="384"/>
  <c r="AE511" i="384"/>
  <c r="AD596" i="384"/>
  <c r="AC576" i="384"/>
  <c r="AG576" i="384" s="1"/>
  <c r="AC549" i="384"/>
  <c r="AG549" i="384" s="1"/>
  <c r="AD617" i="384"/>
  <c r="AF617" i="384" s="1"/>
  <c r="AG617" i="384" s="1"/>
  <c r="AD651" i="384"/>
  <c r="AD654" i="384"/>
  <c r="AC854" i="384"/>
  <c r="AG854" i="384" s="1"/>
  <c r="AC928" i="384"/>
  <c r="AG928" i="384" s="1"/>
  <c r="AC956" i="384"/>
  <c r="AH960" i="384"/>
  <c r="P950" i="384"/>
  <c r="H950" i="384" s="1"/>
  <c r="AB950" i="384" s="1"/>
  <c r="AE950" i="384" s="1"/>
  <c r="P963" i="384"/>
  <c r="H963" i="384" s="1"/>
  <c r="AB963" i="384" s="1"/>
  <c r="AD963" i="384" s="1"/>
  <c r="AC1005" i="384"/>
  <c r="AG1005" i="384" s="1"/>
  <c r="AC163" i="384"/>
  <c r="AG163" i="384" s="1"/>
  <c r="AE590" i="384"/>
  <c r="AE596" i="384"/>
  <c r="P539" i="384"/>
  <c r="H539" i="384" s="1"/>
  <c r="AB539" i="384" s="1"/>
  <c r="AH539" i="384" s="1"/>
  <c r="AC590" i="384"/>
  <c r="AG654" i="384"/>
  <c r="AD779" i="384"/>
  <c r="AI779" i="384" s="1"/>
  <c r="AJ779" i="384" s="1"/>
  <c r="AK779" i="384" s="1"/>
  <c r="AD860" i="384"/>
  <c r="AE887" i="384"/>
  <c r="AE934" i="384"/>
  <c r="AE928" i="384"/>
  <c r="AD956" i="384"/>
  <c r="AC960" i="384"/>
  <c r="AG960" i="384" s="1"/>
  <c r="AD976" i="384"/>
  <c r="AI976" i="384" s="1"/>
  <c r="AJ976" i="384" s="1"/>
  <c r="AK976" i="384" s="1"/>
  <c r="AH996" i="384"/>
  <c r="P968" i="384"/>
  <c r="H968" i="384" s="1"/>
  <c r="AB968" i="384" s="1"/>
  <c r="AH968" i="384" s="1"/>
  <c r="P433" i="384"/>
  <c r="H433" i="384" s="1"/>
  <c r="AB433" i="384" s="1"/>
  <c r="AH433" i="384" s="1"/>
  <c r="AE654" i="384"/>
  <c r="AD887" i="384"/>
  <c r="AD911" i="384"/>
  <c r="AC934" i="384"/>
  <c r="AG934" i="384" s="1"/>
  <c r="AE996" i="384"/>
  <c r="AF1011" i="384"/>
  <c r="AG1011" i="384" s="1"/>
  <c r="AI1011" i="384" s="1"/>
  <c r="AJ1011" i="384" s="1"/>
  <c r="AK1011" i="384" s="1"/>
  <c r="AE911" i="384"/>
  <c r="AI988" i="384"/>
  <c r="AJ988" i="384" s="1"/>
  <c r="AK988" i="384" s="1"/>
  <c r="BB988" i="384" s="1"/>
  <c r="AI859" i="384"/>
  <c r="AJ859" i="384" s="1"/>
  <c r="AK859" i="384" s="1"/>
  <c r="BB859" i="384" s="1"/>
  <c r="AC751" i="384"/>
  <c r="AG751" i="384" s="1"/>
  <c r="AH793" i="384"/>
  <c r="AE775" i="384"/>
  <c r="AH934" i="384"/>
  <c r="AH963" i="384"/>
  <c r="AE962" i="384"/>
  <c r="AG967" i="384"/>
  <c r="AD984" i="384"/>
  <c r="AH751" i="384"/>
  <c r="AC775" i="384"/>
  <c r="AG775" i="384" s="1"/>
  <c r="AD962" i="384"/>
  <c r="AE967" i="384"/>
  <c r="AC825" i="384"/>
  <c r="AG825" i="384" s="1"/>
  <c r="AC855" i="384"/>
  <c r="AD869" i="384"/>
  <c r="AE855" i="384"/>
  <c r="AD855" i="384"/>
  <c r="AD908" i="384"/>
  <c r="AE972" i="384"/>
  <c r="AD1000" i="384"/>
  <c r="AI1000" i="384" s="1"/>
  <c r="AJ1000" i="384" s="1"/>
  <c r="AK1000" i="384" s="1"/>
  <c r="AE751" i="384"/>
  <c r="AE869" i="384"/>
  <c r="AC908" i="384"/>
  <c r="AG908" i="384" s="1"/>
  <c r="AH962" i="384"/>
  <c r="AC967" i="384"/>
  <c r="AE1000" i="384"/>
  <c r="AH984" i="384"/>
  <c r="AE825" i="384"/>
  <c r="AG855" i="384"/>
  <c r="AE908" i="384"/>
  <c r="AC962" i="384"/>
  <c r="AD972" i="384"/>
  <c r="BB215" i="384"/>
  <c r="AN215" i="384"/>
  <c r="BB407" i="384"/>
  <c r="AN407" i="384"/>
  <c r="BB471" i="384"/>
  <c r="AN471" i="384"/>
  <c r="BB513" i="384"/>
  <c r="AN513" i="384"/>
  <c r="BB703" i="384"/>
  <c r="AN703" i="384"/>
  <c r="BB734" i="384"/>
  <c r="AN734" i="384"/>
  <c r="BB879" i="384"/>
  <c r="AN947" i="384"/>
  <c r="AH1008" i="384"/>
  <c r="AC1008" i="384"/>
  <c r="AG1008" i="384"/>
  <c r="AE1008" i="384"/>
  <c r="AD1008" i="384"/>
  <c r="BB23" i="384"/>
  <c r="AN23" i="384"/>
  <c r="BB259" i="384"/>
  <c r="AN259" i="384"/>
  <c r="BB621" i="384"/>
  <c r="AN621" i="384"/>
  <c r="BB689" i="384"/>
  <c r="AN689" i="384"/>
  <c r="BB714" i="384"/>
  <c r="AN714" i="384"/>
  <c r="BB758" i="384"/>
  <c r="AN758" i="384"/>
  <c r="BB843" i="384"/>
  <c r="AN843" i="384"/>
  <c r="AN865" i="384"/>
  <c r="BB447" i="384"/>
  <c r="AN447" i="384"/>
  <c r="BB665" i="384"/>
  <c r="AN665" i="384"/>
  <c r="BB853" i="384"/>
  <c r="AN853" i="384"/>
  <c r="BB497" i="384"/>
  <c r="AN497" i="384"/>
  <c r="BB645" i="384"/>
  <c r="AN645" i="384"/>
  <c r="BB866" i="384"/>
  <c r="AN866" i="384"/>
  <c r="BB927" i="384"/>
  <c r="AN927" i="384"/>
  <c r="AN980" i="384"/>
  <c r="BB67" i="384"/>
  <c r="AN67" i="384"/>
  <c r="BB115" i="384"/>
  <c r="AN115" i="384"/>
  <c r="BB187" i="384"/>
  <c r="AN187" i="384"/>
  <c r="BB263" i="384"/>
  <c r="AN263" i="384"/>
  <c r="BB351" i="384"/>
  <c r="AN351" i="384"/>
  <c r="AN1014" i="384"/>
  <c r="BB19" i="384"/>
  <c r="AN19" i="384"/>
  <c r="BB43" i="384"/>
  <c r="AN43" i="384"/>
  <c r="BB119" i="384"/>
  <c r="AN119" i="384"/>
  <c r="BB283" i="384"/>
  <c r="AN283" i="384"/>
  <c r="BB327" i="384"/>
  <c r="AN327" i="384"/>
  <c r="BB375" i="384"/>
  <c r="AN375" i="384"/>
  <c r="BB468" i="384"/>
  <c r="AN468" i="384"/>
  <c r="BB493" i="384"/>
  <c r="BB838" i="384"/>
  <c r="AN838" i="384"/>
  <c r="BB959" i="384"/>
  <c r="AN959" i="384"/>
  <c r="BB1015" i="384"/>
  <c r="AN1015" i="384"/>
  <c r="BB371" i="384"/>
  <c r="AN371" i="384"/>
  <c r="BB391" i="384"/>
  <c r="AN391" i="384"/>
  <c r="BB579" i="384"/>
  <c r="AN579" i="384"/>
  <c r="BB818" i="384"/>
  <c r="AN818" i="384"/>
  <c r="BB923" i="384"/>
  <c r="AN923" i="384"/>
  <c r="BB929" i="384"/>
  <c r="AN929" i="384"/>
  <c r="AH1012" i="384"/>
  <c r="AC1012" i="384"/>
  <c r="AD1012" i="384"/>
  <c r="AE1012" i="384"/>
  <c r="AH924" i="384"/>
  <c r="AD924" i="384"/>
  <c r="BB80" i="384"/>
  <c r="AN80" i="384"/>
  <c r="BB191" i="384"/>
  <c r="AN191" i="384"/>
  <c r="BB239" i="384"/>
  <c r="AN239" i="384"/>
  <c r="BB14" i="384"/>
  <c r="AN14" i="384"/>
  <c r="BB52" i="384"/>
  <c r="AN52" i="384"/>
  <c r="BB139" i="384"/>
  <c r="AN139" i="384"/>
  <c r="BB307" i="384"/>
  <c r="AN307" i="384"/>
  <c r="BB423" i="384"/>
  <c r="AN423" i="384"/>
  <c r="BB529" i="384"/>
  <c r="AN529" i="384"/>
  <c r="BB916" i="384"/>
  <c r="AC949" i="384"/>
  <c r="AG1004" i="384"/>
  <c r="AE1004" i="384"/>
  <c r="AD1004" i="384"/>
  <c r="AH1004" i="384"/>
  <c r="AC1004" i="384"/>
  <c r="AI1003" i="384"/>
  <c r="AJ1003" i="384" s="1"/>
  <c r="AK1003" i="384" s="1"/>
  <c r="AE989" i="384"/>
  <c r="AF1002" i="384"/>
  <c r="AG1002" i="384" s="1"/>
  <c r="AI1002" i="384" s="1"/>
  <c r="AJ1002" i="384" s="1"/>
  <c r="AK1002" i="384" s="1"/>
  <c r="AI998" i="384"/>
  <c r="AJ998" i="384" s="1"/>
  <c r="AK998" i="384" s="1"/>
  <c r="AI964" i="384"/>
  <c r="AJ964" i="384" s="1"/>
  <c r="AK964" i="384" s="1"/>
  <c r="AF971" i="384"/>
  <c r="AG971" i="384" s="1"/>
  <c r="AG973" i="384"/>
  <c r="AI973" i="384" s="1"/>
  <c r="AJ973" i="384" s="1"/>
  <c r="AK973" i="384" s="1"/>
  <c r="AE954" i="384"/>
  <c r="AI961" i="384"/>
  <c r="AJ961" i="384" s="1"/>
  <c r="AK961" i="384" s="1"/>
  <c r="AI957" i="384"/>
  <c r="AJ957" i="384" s="1"/>
  <c r="AK957" i="384" s="1"/>
  <c r="AI933" i="384"/>
  <c r="AJ933" i="384" s="1"/>
  <c r="AK933" i="384" s="1"/>
  <c r="AF937" i="384"/>
  <c r="AG937" i="384" s="1"/>
  <c r="AF936" i="384"/>
  <c r="AG936" i="384" s="1"/>
  <c r="AI936" i="384" s="1"/>
  <c r="AJ936" i="384" s="1"/>
  <c r="AK936" i="384" s="1"/>
  <c r="AI942" i="384"/>
  <c r="AJ942" i="384" s="1"/>
  <c r="AK942" i="384" s="1"/>
  <c r="AI945" i="384"/>
  <c r="AJ945" i="384" s="1"/>
  <c r="AK945" i="384" s="1"/>
  <c r="AF919" i="384"/>
  <c r="AG919" i="384" s="1"/>
  <c r="AI919" i="384" s="1"/>
  <c r="AJ919" i="384" s="1"/>
  <c r="AK919" i="384" s="1"/>
  <c r="AI930" i="384"/>
  <c r="AJ930" i="384" s="1"/>
  <c r="AK930" i="384" s="1"/>
  <c r="AE895" i="384"/>
  <c r="AC895" i="384"/>
  <c r="AG895" i="384" s="1"/>
  <c r="AF918" i="384"/>
  <c r="AG918" i="384" s="1"/>
  <c r="AI918" i="384" s="1"/>
  <c r="AJ918" i="384" s="1"/>
  <c r="AK918" i="384" s="1"/>
  <c r="AH895" i="384"/>
  <c r="AI922" i="384"/>
  <c r="AJ922" i="384" s="1"/>
  <c r="AK922" i="384" s="1"/>
  <c r="AI926" i="384"/>
  <c r="AJ926" i="384" s="1"/>
  <c r="AK926" i="384" s="1"/>
  <c r="AF907" i="384"/>
  <c r="AG907" i="384" s="1"/>
  <c r="AI907" i="384" s="1"/>
  <c r="AJ907" i="384" s="1"/>
  <c r="AK907" i="384" s="1"/>
  <c r="AI910" i="384"/>
  <c r="AJ910" i="384" s="1"/>
  <c r="AK910" i="384" s="1"/>
  <c r="AI915" i="384"/>
  <c r="AJ915" i="384" s="1"/>
  <c r="AK915" i="384" s="1"/>
  <c r="AF900" i="384"/>
  <c r="AG900" i="384" s="1"/>
  <c r="AI900" i="384" s="1"/>
  <c r="AJ900" i="384" s="1"/>
  <c r="AK900" i="384" s="1"/>
  <c r="AI901" i="384"/>
  <c r="AJ901" i="384" s="1"/>
  <c r="AK901" i="384" s="1"/>
  <c r="AI902" i="384"/>
  <c r="AJ902" i="384" s="1"/>
  <c r="AK902" i="384" s="1"/>
  <c r="AI905" i="384"/>
  <c r="AJ905" i="384" s="1"/>
  <c r="AK905" i="384" s="1"/>
  <c r="AI872" i="384"/>
  <c r="AJ872" i="384" s="1"/>
  <c r="AK872" i="384" s="1"/>
  <c r="AI894" i="384"/>
  <c r="AJ894" i="384" s="1"/>
  <c r="AK894" i="384" s="1"/>
  <c r="AI898" i="384"/>
  <c r="AJ898" i="384" s="1"/>
  <c r="AK898" i="384" s="1"/>
  <c r="AI868" i="384"/>
  <c r="AJ868" i="384" s="1"/>
  <c r="AK868" i="384" s="1"/>
  <c r="AC842" i="384"/>
  <c r="AG842" i="384" s="1"/>
  <c r="AH842" i="384"/>
  <c r="AF893" i="384"/>
  <c r="AG893" i="384" s="1"/>
  <c r="AI888" i="384"/>
  <c r="AJ888" i="384" s="1"/>
  <c r="AK888" i="384" s="1"/>
  <c r="AF862" i="384"/>
  <c r="AG862" i="384" s="1"/>
  <c r="AI862" i="384" s="1"/>
  <c r="AJ862" i="384" s="1"/>
  <c r="AK862" i="384" s="1"/>
  <c r="AF886" i="384"/>
  <c r="AG886" i="384" s="1"/>
  <c r="AI886" i="384" s="1"/>
  <c r="AJ886" i="384" s="1"/>
  <c r="AK886" i="384" s="1"/>
  <c r="AI880" i="384"/>
  <c r="AJ880" i="384" s="1"/>
  <c r="AK880" i="384" s="1"/>
  <c r="AI884" i="384"/>
  <c r="AJ884" i="384" s="1"/>
  <c r="AK884" i="384" s="1"/>
  <c r="AD842" i="384"/>
  <c r="AI881" i="384"/>
  <c r="AJ881" i="384" s="1"/>
  <c r="AK881" i="384" s="1"/>
  <c r="AI867" i="384"/>
  <c r="AJ867" i="384" s="1"/>
  <c r="AK867" i="384" s="1"/>
  <c r="AI876" i="384"/>
  <c r="AJ876" i="384" s="1"/>
  <c r="AK876" i="384" s="1"/>
  <c r="AI873" i="384"/>
  <c r="AJ873" i="384" s="1"/>
  <c r="AK873" i="384" s="1"/>
  <c r="AF850" i="384"/>
  <c r="AG850" i="384" s="1"/>
  <c r="AI850" i="384" s="1"/>
  <c r="AJ850" i="384" s="1"/>
  <c r="AK850" i="384" s="1"/>
  <c r="AI847" i="384"/>
  <c r="AJ847" i="384" s="1"/>
  <c r="AK847" i="384" s="1"/>
  <c r="AF834" i="384"/>
  <c r="AG834" i="384" s="1"/>
  <c r="AI828" i="384"/>
  <c r="AJ828" i="384" s="1"/>
  <c r="AK828" i="384" s="1"/>
  <c r="AI831" i="384"/>
  <c r="AJ831" i="384" s="1"/>
  <c r="AK831" i="384" s="1"/>
  <c r="AF849" i="384"/>
  <c r="AG849" i="384" s="1"/>
  <c r="AI849" i="384" s="1"/>
  <c r="AJ849" i="384" s="1"/>
  <c r="AK849" i="384" s="1"/>
  <c r="AI841" i="384"/>
  <c r="AJ841" i="384" s="1"/>
  <c r="AK841" i="384" s="1"/>
  <c r="AI840" i="384"/>
  <c r="AJ840" i="384" s="1"/>
  <c r="AK840" i="384" s="1"/>
  <c r="AI805" i="384"/>
  <c r="AJ805" i="384" s="1"/>
  <c r="AK805" i="384" s="1"/>
  <c r="AI817" i="384"/>
  <c r="AJ817" i="384" s="1"/>
  <c r="AK817" i="384" s="1"/>
  <c r="AI796" i="384"/>
  <c r="AJ796" i="384" s="1"/>
  <c r="AK796" i="384" s="1"/>
  <c r="AI803" i="384"/>
  <c r="AJ803" i="384" s="1"/>
  <c r="AK803" i="384" s="1"/>
  <c r="AI827" i="384"/>
  <c r="AJ827" i="384" s="1"/>
  <c r="AK827" i="384" s="1"/>
  <c r="AI830" i="384"/>
  <c r="AJ830" i="384" s="1"/>
  <c r="AK830" i="384" s="1"/>
  <c r="AI807" i="384"/>
  <c r="AJ807" i="384" s="1"/>
  <c r="AK807" i="384" s="1"/>
  <c r="AI824" i="384"/>
  <c r="AJ824" i="384" s="1"/>
  <c r="AK824" i="384" s="1"/>
  <c r="AF773" i="384"/>
  <c r="AG773" i="384" s="1"/>
  <c r="AI822" i="384"/>
  <c r="AJ822" i="384" s="1"/>
  <c r="AK822" i="384" s="1"/>
  <c r="AI812" i="384"/>
  <c r="AJ812" i="384" s="1"/>
  <c r="AK812" i="384" s="1"/>
  <c r="AI765" i="384"/>
  <c r="AJ765" i="384" s="1"/>
  <c r="AK765" i="384" s="1"/>
  <c r="AI788" i="384"/>
  <c r="AJ788" i="384" s="1"/>
  <c r="AK788" i="384" s="1"/>
  <c r="AF794" i="384"/>
  <c r="AG794" i="384" s="1"/>
  <c r="AI794" i="384" s="1"/>
  <c r="AJ794" i="384" s="1"/>
  <c r="AK794" i="384" s="1"/>
  <c r="AF811" i="384"/>
  <c r="AG811" i="384" s="1"/>
  <c r="AI811" i="384" s="1"/>
  <c r="AJ811" i="384" s="1"/>
  <c r="AK811" i="384" s="1"/>
  <c r="AI801" i="384"/>
  <c r="AJ801" i="384" s="1"/>
  <c r="AK801" i="384" s="1"/>
  <c r="AI743" i="384"/>
  <c r="AJ743" i="384" s="1"/>
  <c r="AK743" i="384" s="1"/>
  <c r="AF793" i="384"/>
  <c r="AG793" i="384" s="1"/>
  <c r="AI793" i="384" s="1"/>
  <c r="AJ793" i="384" s="1"/>
  <c r="AK793" i="384" s="1"/>
  <c r="AI800" i="384"/>
  <c r="AJ800" i="384" s="1"/>
  <c r="AK800" i="384" s="1"/>
  <c r="AI772" i="384"/>
  <c r="AJ772" i="384" s="1"/>
  <c r="AK772" i="384" s="1"/>
  <c r="AI739" i="384"/>
  <c r="AJ739" i="384" s="1"/>
  <c r="AK739" i="384" s="1"/>
  <c r="AI785" i="384"/>
  <c r="AJ785" i="384" s="1"/>
  <c r="AK785" i="384" s="1"/>
  <c r="AI777" i="384"/>
  <c r="AJ777" i="384" s="1"/>
  <c r="AK777" i="384" s="1"/>
  <c r="AI787" i="384"/>
  <c r="AJ787" i="384" s="1"/>
  <c r="AK787" i="384" s="1"/>
  <c r="AI790" i="384"/>
  <c r="AJ790" i="384" s="1"/>
  <c r="AK790" i="384" s="1"/>
  <c r="AI767" i="384"/>
  <c r="AJ767" i="384" s="1"/>
  <c r="AK767" i="384" s="1"/>
  <c r="AI755" i="384"/>
  <c r="AJ755" i="384" s="1"/>
  <c r="AK755" i="384" s="1"/>
  <c r="AI782" i="384"/>
  <c r="AJ782" i="384" s="1"/>
  <c r="AK782" i="384" s="1"/>
  <c r="AI781" i="384"/>
  <c r="AJ781" i="384" s="1"/>
  <c r="AK781" i="384" s="1"/>
  <c r="AI761" i="384"/>
  <c r="AJ761" i="384" s="1"/>
  <c r="AK761" i="384" s="1"/>
  <c r="AF771" i="384"/>
  <c r="AG771" i="384" s="1"/>
  <c r="AI771" i="384" s="1"/>
  <c r="AJ771" i="384" s="1"/>
  <c r="AK771" i="384" s="1"/>
  <c r="AI768" i="384"/>
  <c r="AJ768" i="384" s="1"/>
  <c r="AK768" i="384" s="1"/>
  <c r="AI753" i="384"/>
  <c r="AJ753" i="384" s="1"/>
  <c r="AK753" i="384" s="1"/>
  <c r="AI754" i="384"/>
  <c r="AJ754" i="384" s="1"/>
  <c r="AK754" i="384" s="1"/>
  <c r="AC740" i="384"/>
  <c r="AG740" i="384" s="1"/>
  <c r="AD740" i="384"/>
  <c r="AE740" i="384"/>
  <c r="AI757" i="384"/>
  <c r="AJ757" i="384" s="1"/>
  <c r="AK757" i="384" s="1"/>
  <c r="AF747" i="384"/>
  <c r="AG747" i="384" s="1"/>
  <c r="AI747" i="384" s="1"/>
  <c r="AJ747" i="384" s="1"/>
  <c r="AK747" i="384" s="1"/>
  <c r="AI748" i="384"/>
  <c r="AJ748" i="384" s="1"/>
  <c r="AK748" i="384" s="1"/>
  <c r="AF709" i="384"/>
  <c r="AG709" i="384" s="1"/>
  <c r="AI705" i="384"/>
  <c r="AJ705" i="384" s="1"/>
  <c r="AK705" i="384" s="1"/>
  <c r="AI713" i="384"/>
  <c r="AJ713" i="384" s="1"/>
  <c r="AK713" i="384" s="1"/>
  <c r="AI699" i="384"/>
  <c r="AJ699" i="384" s="1"/>
  <c r="AK699" i="384" s="1"/>
  <c r="AI720" i="384"/>
  <c r="AJ720" i="384" s="1"/>
  <c r="AK720" i="384" s="1"/>
  <c r="AI673" i="384"/>
  <c r="AJ673" i="384" s="1"/>
  <c r="AK673" i="384" s="1"/>
  <c r="AI688" i="384"/>
  <c r="AJ688" i="384" s="1"/>
  <c r="AK688" i="384" s="1"/>
  <c r="AI700" i="384"/>
  <c r="AJ700" i="384" s="1"/>
  <c r="AK700" i="384" s="1"/>
  <c r="AF682" i="384"/>
  <c r="AG682" i="384" s="1"/>
  <c r="AI682" i="384" s="1"/>
  <c r="AJ682" i="384" s="1"/>
  <c r="AK682" i="384" s="1"/>
  <c r="AI678" i="384"/>
  <c r="AJ678" i="384" s="1"/>
  <c r="AK678" i="384" s="1"/>
  <c r="AI672" i="384"/>
  <c r="AJ672" i="384" s="1"/>
  <c r="AK672" i="384" s="1"/>
  <c r="AI693" i="384"/>
  <c r="AJ693" i="384" s="1"/>
  <c r="AK693" i="384" s="1"/>
  <c r="AI666" i="384"/>
  <c r="AJ666" i="384" s="1"/>
  <c r="AK666" i="384" s="1"/>
  <c r="AI662" i="384"/>
  <c r="AJ662" i="384" s="1"/>
  <c r="AK662" i="384" s="1"/>
  <c r="AI695" i="384"/>
  <c r="AJ695" i="384" s="1"/>
  <c r="AK695" i="384" s="1"/>
  <c r="AI652" i="384"/>
  <c r="AJ652" i="384" s="1"/>
  <c r="AK652" i="384" s="1"/>
  <c r="AI692" i="384"/>
  <c r="AJ692" i="384" s="1"/>
  <c r="AK692" i="384" s="1"/>
  <c r="AI683" i="384"/>
  <c r="AJ683" i="384" s="1"/>
  <c r="AK683" i="384" s="1"/>
  <c r="AI664" i="384"/>
  <c r="AJ664" i="384" s="1"/>
  <c r="AK664" i="384" s="1"/>
  <c r="AI671" i="384"/>
  <c r="AJ671" i="384" s="1"/>
  <c r="AK671" i="384" s="1"/>
  <c r="AI674" i="384"/>
  <c r="AJ674" i="384" s="1"/>
  <c r="AK674" i="384" s="1"/>
  <c r="AI679" i="384"/>
  <c r="AJ679" i="384" s="1"/>
  <c r="AK679" i="384" s="1"/>
  <c r="AI650" i="384"/>
  <c r="AJ650" i="384" s="1"/>
  <c r="AK650" i="384" s="1"/>
  <c r="AF636" i="384"/>
  <c r="AG636" i="384" s="1"/>
  <c r="AI659" i="384"/>
  <c r="AJ659" i="384" s="1"/>
  <c r="AK659" i="384" s="1"/>
  <c r="AI668" i="384"/>
  <c r="AJ668" i="384" s="1"/>
  <c r="AK668" i="384" s="1"/>
  <c r="AI638" i="384"/>
  <c r="AJ638" i="384" s="1"/>
  <c r="AK638" i="384" s="1"/>
  <c r="AI627" i="384"/>
  <c r="AJ627" i="384" s="1"/>
  <c r="AK627" i="384" s="1"/>
  <c r="AF658" i="384"/>
  <c r="AG658" i="384" s="1"/>
  <c r="AI658" i="384" s="1"/>
  <c r="AJ658" i="384" s="1"/>
  <c r="AK658" i="384" s="1"/>
  <c r="AF635" i="384"/>
  <c r="AG635" i="384" s="1"/>
  <c r="AD539" i="384"/>
  <c r="AI642" i="384"/>
  <c r="AJ642" i="384" s="1"/>
  <c r="AK642" i="384" s="1"/>
  <c r="AE539" i="384"/>
  <c r="AI648" i="384"/>
  <c r="AJ648" i="384" s="1"/>
  <c r="AK648" i="384" s="1"/>
  <c r="AI641" i="384"/>
  <c r="AJ641" i="384" s="1"/>
  <c r="AK641" i="384" s="1"/>
  <c r="AI632" i="384"/>
  <c r="AJ632" i="384" s="1"/>
  <c r="AK632" i="384" s="1"/>
  <c r="AI655" i="384"/>
  <c r="AJ655" i="384" s="1"/>
  <c r="AK655" i="384" s="1"/>
  <c r="AI640" i="384"/>
  <c r="AJ640" i="384" s="1"/>
  <c r="AK640" i="384" s="1"/>
  <c r="AD631" i="384"/>
  <c r="AF634" i="384"/>
  <c r="AG634" i="384" s="1"/>
  <c r="AI634" i="384" s="1"/>
  <c r="AJ634" i="384" s="1"/>
  <c r="AK634" i="384" s="1"/>
  <c r="AI630" i="384"/>
  <c r="AJ630" i="384" s="1"/>
  <c r="AK630" i="384" s="1"/>
  <c r="AE631" i="384"/>
  <c r="AC631" i="384"/>
  <c r="AG631" i="384" s="1"/>
  <c r="AE626" i="384"/>
  <c r="AH626" i="384"/>
  <c r="AC626" i="384"/>
  <c r="AG626" i="384" s="1"/>
  <c r="AI625" i="384"/>
  <c r="AJ625" i="384" s="1"/>
  <c r="AK625" i="384" s="1"/>
  <c r="AI624" i="384"/>
  <c r="AJ624" i="384" s="1"/>
  <c r="AK624" i="384" s="1"/>
  <c r="AI647" i="384"/>
  <c r="AJ647" i="384" s="1"/>
  <c r="AK647" i="384" s="1"/>
  <c r="AF595" i="384"/>
  <c r="AG595" i="384" s="1"/>
  <c r="AI611" i="384"/>
  <c r="AJ611" i="384" s="1"/>
  <c r="AK611" i="384" s="1"/>
  <c r="AF616" i="384"/>
  <c r="AG616" i="384" s="1"/>
  <c r="AI616" i="384" s="1"/>
  <c r="AJ616" i="384" s="1"/>
  <c r="AK616" i="384" s="1"/>
  <c r="AI623" i="384"/>
  <c r="AJ623" i="384" s="1"/>
  <c r="AK623" i="384" s="1"/>
  <c r="AI608" i="384"/>
  <c r="AJ608" i="384" s="1"/>
  <c r="AK608" i="384" s="1"/>
  <c r="AC535" i="384"/>
  <c r="AG535" i="384" s="1"/>
  <c r="AD535" i="384"/>
  <c r="AE535" i="384"/>
  <c r="AI598" i="384"/>
  <c r="AJ598" i="384" s="1"/>
  <c r="AK598" i="384" s="1"/>
  <c r="AI600" i="384"/>
  <c r="AJ600" i="384" s="1"/>
  <c r="AK600" i="384" s="1"/>
  <c r="AI602" i="384"/>
  <c r="AJ602" i="384" s="1"/>
  <c r="AK602" i="384" s="1"/>
  <c r="AF569" i="384"/>
  <c r="AG569" i="384" s="1"/>
  <c r="AI592" i="384"/>
  <c r="AJ592" i="384" s="1"/>
  <c r="AK592" i="384" s="1"/>
  <c r="AI564" i="384"/>
  <c r="AJ564" i="384" s="1"/>
  <c r="AK564" i="384" s="1"/>
  <c r="AF607" i="384"/>
  <c r="AG607" i="384" s="1"/>
  <c r="AI604" i="384"/>
  <c r="AJ604" i="384" s="1"/>
  <c r="AK604" i="384" s="1"/>
  <c r="AI562" i="384"/>
  <c r="AJ562" i="384" s="1"/>
  <c r="AK562" i="384" s="1"/>
  <c r="AI560" i="384"/>
  <c r="AJ560" i="384" s="1"/>
  <c r="AK560" i="384" s="1"/>
  <c r="AI546" i="384"/>
  <c r="AJ546" i="384" s="1"/>
  <c r="AK546" i="384" s="1"/>
  <c r="AI584" i="384"/>
  <c r="AJ584" i="384" s="1"/>
  <c r="AK584" i="384" s="1"/>
  <c r="AF594" i="384"/>
  <c r="AG594" i="384" s="1"/>
  <c r="AI594" i="384" s="1"/>
  <c r="AJ594" i="384" s="1"/>
  <c r="AK594" i="384" s="1"/>
  <c r="AI574" i="384"/>
  <c r="AJ574" i="384" s="1"/>
  <c r="AK574" i="384" s="1"/>
  <c r="AF570" i="384"/>
  <c r="AG570" i="384" s="1"/>
  <c r="AI586" i="384"/>
  <c r="AJ586" i="384" s="1"/>
  <c r="AK586" i="384" s="1"/>
  <c r="AF568" i="384"/>
  <c r="AG568" i="384" s="1"/>
  <c r="AI568" i="384" s="1"/>
  <c r="AJ568" i="384" s="1"/>
  <c r="AK568" i="384" s="1"/>
  <c r="AI591" i="384"/>
  <c r="AJ591" i="384" s="1"/>
  <c r="AK591" i="384" s="1"/>
  <c r="AC565" i="384"/>
  <c r="AG565" i="384" s="1"/>
  <c r="AF583" i="384"/>
  <c r="AG583" i="384" s="1"/>
  <c r="AG581" i="384"/>
  <c r="AI581" i="384" s="1"/>
  <c r="AJ581" i="384" s="1"/>
  <c r="AK581" i="384" s="1"/>
  <c r="AI578" i="384"/>
  <c r="AJ578" i="384" s="1"/>
  <c r="AK578" i="384" s="1"/>
  <c r="AF544" i="384"/>
  <c r="AG544" i="384" s="1"/>
  <c r="AI544" i="384" s="1"/>
  <c r="AJ544" i="384" s="1"/>
  <c r="AK544" i="384" s="1"/>
  <c r="AD565" i="384"/>
  <c r="AE565" i="384"/>
  <c r="AC561" i="384"/>
  <c r="AG561" i="384" s="1"/>
  <c r="AH575" i="384"/>
  <c r="AD575" i="384"/>
  <c r="AC575" i="384"/>
  <c r="AE561" i="384"/>
  <c r="AD561" i="384"/>
  <c r="AI558" i="384"/>
  <c r="AJ558" i="384" s="1"/>
  <c r="AK558" i="384" s="1"/>
  <c r="AI538" i="384"/>
  <c r="AJ538" i="384" s="1"/>
  <c r="AK538" i="384" s="1"/>
  <c r="AF543" i="384"/>
  <c r="AG543" i="384" s="1"/>
  <c r="AI555" i="384"/>
  <c r="AJ555" i="384" s="1"/>
  <c r="AK555" i="384" s="1"/>
  <c r="AI540" i="384"/>
  <c r="AJ540" i="384" s="1"/>
  <c r="AK540" i="384" s="1"/>
  <c r="AD521" i="384"/>
  <c r="AE521" i="384"/>
  <c r="AC521" i="384"/>
  <c r="AG521" i="384" s="1"/>
  <c r="AI534" i="384"/>
  <c r="AJ534" i="384" s="1"/>
  <c r="AK534" i="384" s="1"/>
  <c r="AF557" i="384"/>
  <c r="AG557" i="384" s="1"/>
  <c r="AF525" i="384"/>
  <c r="AG525" i="384" s="1"/>
  <c r="AI532" i="384"/>
  <c r="AJ532" i="384" s="1"/>
  <c r="AK532" i="384" s="1"/>
  <c r="AI519" i="384"/>
  <c r="AJ519" i="384" s="1"/>
  <c r="AK519" i="384" s="1"/>
  <c r="AI527" i="384"/>
  <c r="AJ527" i="384" s="1"/>
  <c r="AK527" i="384" s="1"/>
  <c r="AF508" i="384"/>
  <c r="AG508" i="384" s="1"/>
  <c r="AI508" i="384" s="1"/>
  <c r="AJ508" i="384" s="1"/>
  <c r="AK508" i="384" s="1"/>
  <c r="AI522" i="384"/>
  <c r="AJ522" i="384" s="1"/>
  <c r="AK522" i="384" s="1"/>
  <c r="AI506" i="384"/>
  <c r="AJ506" i="384" s="1"/>
  <c r="AK506" i="384" s="1"/>
  <c r="AC501" i="384"/>
  <c r="AG501" i="384" s="1"/>
  <c r="AD501" i="384"/>
  <c r="AE501" i="384"/>
  <c r="AF524" i="384"/>
  <c r="AG524" i="384" s="1"/>
  <c r="AI524" i="384" s="1"/>
  <c r="AJ524" i="384" s="1"/>
  <c r="AK524" i="384" s="1"/>
  <c r="AI531" i="384"/>
  <c r="AJ531" i="384" s="1"/>
  <c r="AK531" i="384" s="1"/>
  <c r="AI484" i="384"/>
  <c r="AJ484" i="384" s="1"/>
  <c r="AK484" i="384" s="1"/>
  <c r="AI516" i="384"/>
  <c r="AJ516" i="384" s="1"/>
  <c r="AK516" i="384" s="1"/>
  <c r="AF487" i="384"/>
  <c r="AG487" i="384" s="1"/>
  <c r="AI477" i="384"/>
  <c r="AJ477" i="384" s="1"/>
  <c r="AK477" i="384" s="1"/>
  <c r="AI482" i="384"/>
  <c r="AJ482" i="384" s="1"/>
  <c r="AK482" i="384" s="1"/>
  <c r="AI515" i="384"/>
  <c r="AJ515" i="384" s="1"/>
  <c r="AK515" i="384" s="1"/>
  <c r="AG509" i="384"/>
  <c r="AI509" i="384" s="1"/>
  <c r="AJ509" i="384" s="1"/>
  <c r="AK509" i="384" s="1"/>
  <c r="AI500" i="384"/>
  <c r="AJ500" i="384" s="1"/>
  <c r="AK500" i="384" s="1"/>
  <c r="AI479" i="384"/>
  <c r="AJ479" i="384" s="1"/>
  <c r="AK479" i="384" s="1"/>
  <c r="AI494" i="384"/>
  <c r="AJ494" i="384" s="1"/>
  <c r="AK494" i="384" s="1"/>
  <c r="AI453" i="384"/>
  <c r="AJ453" i="384" s="1"/>
  <c r="AK453" i="384" s="1"/>
  <c r="AI505" i="384"/>
  <c r="AJ505" i="384" s="1"/>
  <c r="AK505" i="384" s="1"/>
  <c r="AI490" i="384"/>
  <c r="AJ490" i="384" s="1"/>
  <c r="AK490" i="384" s="1"/>
  <c r="AF488" i="384"/>
  <c r="AG488" i="384" s="1"/>
  <c r="AI451" i="384"/>
  <c r="AJ451" i="384" s="1"/>
  <c r="AK451" i="384" s="1"/>
  <c r="AE452" i="384"/>
  <c r="AI464" i="384"/>
  <c r="AJ464" i="384" s="1"/>
  <c r="AK464" i="384" s="1"/>
  <c r="AI492" i="384"/>
  <c r="AJ492" i="384" s="1"/>
  <c r="AK492" i="384" s="1"/>
  <c r="AI499" i="384"/>
  <c r="AJ499" i="384" s="1"/>
  <c r="AK499" i="384" s="1"/>
  <c r="AI496" i="384"/>
  <c r="AJ496" i="384" s="1"/>
  <c r="AK496" i="384" s="1"/>
  <c r="AD457" i="384"/>
  <c r="AI440" i="384"/>
  <c r="AJ440" i="384" s="1"/>
  <c r="AK440" i="384" s="1"/>
  <c r="AE457" i="384"/>
  <c r="AC457" i="384"/>
  <c r="AG457" i="384" s="1"/>
  <c r="AI434" i="384"/>
  <c r="AJ434" i="384" s="1"/>
  <c r="AK434" i="384" s="1"/>
  <c r="AI476" i="384"/>
  <c r="AJ476" i="384" s="1"/>
  <c r="AK476" i="384" s="1"/>
  <c r="AI478" i="384"/>
  <c r="AJ478" i="384" s="1"/>
  <c r="AK478" i="384" s="1"/>
  <c r="AI483" i="384"/>
  <c r="AJ483" i="384" s="1"/>
  <c r="AK483" i="384" s="1"/>
  <c r="AI430" i="384"/>
  <c r="AJ430" i="384" s="1"/>
  <c r="AK430" i="384" s="1"/>
  <c r="AI444" i="384"/>
  <c r="AJ444" i="384" s="1"/>
  <c r="AK444" i="384" s="1"/>
  <c r="AF475" i="384"/>
  <c r="AG475" i="384" s="1"/>
  <c r="AI466" i="384"/>
  <c r="AJ466" i="384" s="1"/>
  <c r="AK466" i="384" s="1"/>
  <c r="AG473" i="384"/>
  <c r="AI473" i="384" s="1"/>
  <c r="AJ473" i="384" s="1"/>
  <c r="AK473" i="384" s="1"/>
  <c r="AI470" i="384"/>
  <c r="AJ470" i="384" s="1"/>
  <c r="AK470" i="384" s="1"/>
  <c r="AI461" i="384"/>
  <c r="AJ461" i="384" s="1"/>
  <c r="AK461" i="384" s="1"/>
  <c r="AI432" i="384"/>
  <c r="AJ432" i="384" s="1"/>
  <c r="AK432" i="384" s="1"/>
  <c r="AI449" i="384"/>
  <c r="AJ449" i="384" s="1"/>
  <c r="AK449" i="384" s="1"/>
  <c r="AF460" i="384"/>
  <c r="AG460" i="384" s="1"/>
  <c r="AI460" i="384" s="1"/>
  <c r="AJ460" i="384" s="1"/>
  <c r="AK460" i="384" s="1"/>
  <c r="AI428" i="384"/>
  <c r="AJ428" i="384" s="1"/>
  <c r="AK428" i="384" s="1"/>
  <c r="AI437" i="384"/>
  <c r="AJ437" i="384" s="1"/>
  <c r="AK437" i="384" s="1"/>
  <c r="AI442" i="384"/>
  <c r="AJ442" i="384" s="1"/>
  <c r="AK442" i="384" s="1"/>
  <c r="AI446" i="384"/>
  <c r="AJ446" i="384" s="1"/>
  <c r="AK446" i="384" s="1"/>
  <c r="AI405" i="384"/>
  <c r="AJ405" i="384" s="1"/>
  <c r="AK405" i="384" s="1"/>
  <c r="AI400" i="384"/>
  <c r="AJ400" i="384" s="1"/>
  <c r="AK400" i="384" s="1"/>
  <c r="AF436" i="384"/>
  <c r="AG436" i="384" s="1"/>
  <c r="AI436" i="384" s="1"/>
  <c r="AJ436" i="384" s="1"/>
  <c r="AK436" i="384" s="1"/>
  <c r="AI421" i="384"/>
  <c r="AJ421" i="384" s="1"/>
  <c r="AK421" i="384" s="1"/>
  <c r="AI426" i="384"/>
  <c r="AJ426" i="384" s="1"/>
  <c r="AK426" i="384" s="1"/>
  <c r="AI412" i="384"/>
  <c r="AJ412" i="384" s="1"/>
  <c r="AK412" i="384" s="1"/>
  <c r="AI397" i="384"/>
  <c r="AJ397" i="384" s="1"/>
  <c r="AK397" i="384" s="1"/>
  <c r="AF419" i="384"/>
  <c r="AG419" i="384" s="1"/>
  <c r="AI419" i="384" s="1"/>
  <c r="AJ419" i="384" s="1"/>
  <c r="AK419" i="384" s="1"/>
  <c r="AI416" i="384"/>
  <c r="AJ416" i="384" s="1"/>
  <c r="AK416" i="384" s="1"/>
  <c r="AF403" i="384"/>
  <c r="AG403" i="384" s="1"/>
  <c r="AI403" i="384" s="1"/>
  <c r="AJ403" i="384" s="1"/>
  <c r="AK403" i="384" s="1"/>
  <c r="AI425" i="384"/>
  <c r="AJ425" i="384" s="1"/>
  <c r="AK425" i="384" s="1"/>
  <c r="AI358" i="384"/>
  <c r="AJ358" i="384" s="1"/>
  <c r="AK358" i="384" s="1"/>
  <c r="AI415" i="384"/>
  <c r="AJ415" i="384" s="1"/>
  <c r="AK415" i="384" s="1"/>
  <c r="AI393" i="384"/>
  <c r="AJ393" i="384" s="1"/>
  <c r="AK393" i="384" s="1"/>
  <c r="AF342" i="384"/>
  <c r="AG342" i="384" s="1"/>
  <c r="AF418" i="384"/>
  <c r="AG418" i="384" s="1"/>
  <c r="AI418" i="384" s="1"/>
  <c r="AJ418" i="384" s="1"/>
  <c r="AK418" i="384" s="1"/>
  <c r="AI410" i="384"/>
  <c r="AJ410" i="384" s="1"/>
  <c r="AK410" i="384" s="1"/>
  <c r="AI411" i="384"/>
  <c r="AJ411" i="384" s="1"/>
  <c r="AK411" i="384" s="1"/>
  <c r="AI389" i="384"/>
  <c r="AJ389" i="384" s="1"/>
  <c r="AK389" i="384" s="1"/>
  <c r="AF366" i="384"/>
  <c r="AG366" i="384" s="1"/>
  <c r="AI409" i="384"/>
  <c r="AJ409" i="384" s="1"/>
  <c r="AK409" i="384" s="1"/>
  <c r="AF402" i="384"/>
  <c r="AG402" i="384" s="1"/>
  <c r="AI402" i="384" s="1"/>
  <c r="AJ402" i="384" s="1"/>
  <c r="AK402" i="384" s="1"/>
  <c r="AI380" i="384"/>
  <c r="AJ380" i="384" s="1"/>
  <c r="AK380" i="384" s="1"/>
  <c r="AE337" i="384"/>
  <c r="AI399" i="384"/>
  <c r="AJ399" i="384" s="1"/>
  <c r="AK399" i="384" s="1"/>
  <c r="AI394" i="384"/>
  <c r="AJ394" i="384" s="1"/>
  <c r="AK394" i="384" s="1"/>
  <c r="AI362" i="384"/>
  <c r="AJ362" i="384" s="1"/>
  <c r="AK362" i="384" s="1"/>
  <c r="AI396" i="384"/>
  <c r="AJ396" i="384" s="1"/>
  <c r="AK396" i="384" s="1"/>
  <c r="AC337" i="384"/>
  <c r="AG337" i="384" s="1"/>
  <c r="AH337" i="384"/>
  <c r="AI368" i="384"/>
  <c r="AJ368" i="384" s="1"/>
  <c r="AK368" i="384" s="1"/>
  <c r="AF365" i="384"/>
  <c r="AG365" i="384" s="1"/>
  <c r="AI372" i="384"/>
  <c r="AJ372" i="384" s="1"/>
  <c r="AK372" i="384" s="1"/>
  <c r="AH333" i="384"/>
  <c r="AD333" i="384"/>
  <c r="AE333" i="384"/>
  <c r="AF386" i="384"/>
  <c r="AG386" i="384" s="1"/>
  <c r="AI386" i="384" s="1"/>
  <c r="AJ386" i="384" s="1"/>
  <c r="AK386" i="384" s="1"/>
  <c r="AI378" i="384"/>
  <c r="AJ378" i="384" s="1"/>
  <c r="AK378" i="384" s="1"/>
  <c r="AI379" i="384"/>
  <c r="AJ379" i="384" s="1"/>
  <c r="AK379" i="384" s="1"/>
  <c r="AI383" i="384"/>
  <c r="AJ383" i="384" s="1"/>
  <c r="AK383" i="384" s="1"/>
  <c r="AI347" i="384"/>
  <c r="AJ347" i="384" s="1"/>
  <c r="AK347" i="384" s="1"/>
  <c r="AI377" i="384"/>
  <c r="AJ377" i="384" s="1"/>
  <c r="AK377" i="384" s="1"/>
  <c r="AF364" i="384"/>
  <c r="AG364" i="384" s="1"/>
  <c r="AI364" i="384" s="1"/>
  <c r="AJ364" i="384" s="1"/>
  <c r="AK364" i="384" s="1"/>
  <c r="AI370" i="384"/>
  <c r="AJ370" i="384" s="1"/>
  <c r="AK370" i="384" s="1"/>
  <c r="AI354" i="384"/>
  <c r="AJ354" i="384" s="1"/>
  <c r="AK354" i="384" s="1"/>
  <c r="AI336" i="384"/>
  <c r="AJ336" i="384" s="1"/>
  <c r="AK336" i="384" s="1"/>
  <c r="AI374" i="384"/>
  <c r="AJ374" i="384" s="1"/>
  <c r="AK374" i="384" s="1"/>
  <c r="AI338" i="384"/>
  <c r="AJ338" i="384" s="1"/>
  <c r="AK338" i="384" s="1"/>
  <c r="AI325" i="384"/>
  <c r="AJ325" i="384" s="1"/>
  <c r="AK325" i="384" s="1"/>
  <c r="AI344" i="384"/>
  <c r="AJ344" i="384" s="1"/>
  <c r="AK344" i="384" s="1"/>
  <c r="AI348" i="384"/>
  <c r="AJ348" i="384" s="1"/>
  <c r="AK348" i="384" s="1"/>
  <c r="AI334" i="384"/>
  <c r="AJ334" i="384" s="1"/>
  <c r="AK334" i="384" s="1"/>
  <c r="AI357" i="384"/>
  <c r="AJ357" i="384" s="1"/>
  <c r="AK357" i="384" s="1"/>
  <c r="AI169" i="384"/>
  <c r="AJ169" i="384" s="1"/>
  <c r="AK169" i="384" s="1"/>
  <c r="AI353" i="384"/>
  <c r="AJ353" i="384" s="1"/>
  <c r="AK353" i="384" s="1"/>
  <c r="AF323" i="384"/>
  <c r="AG323" i="384" s="1"/>
  <c r="AI341" i="384"/>
  <c r="AJ341" i="384" s="1"/>
  <c r="AK341" i="384" s="1"/>
  <c r="AI294" i="384"/>
  <c r="AJ294" i="384" s="1"/>
  <c r="AK294" i="384" s="1"/>
  <c r="AI320" i="384"/>
  <c r="AJ320" i="384" s="1"/>
  <c r="AK320" i="384" s="1"/>
  <c r="AI317" i="384"/>
  <c r="AJ317" i="384" s="1"/>
  <c r="AK317" i="384" s="1"/>
  <c r="AF340" i="384"/>
  <c r="AG340" i="384" s="1"/>
  <c r="AI340" i="384" s="1"/>
  <c r="AJ340" i="384" s="1"/>
  <c r="AK340" i="384" s="1"/>
  <c r="AI350" i="384"/>
  <c r="AJ350" i="384" s="1"/>
  <c r="AK350" i="384" s="1"/>
  <c r="AI308" i="384"/>
  <c r="AJ308" i="384" s="1"/>
  <c r="AK308" i="384" s="1"/>
  <c r="AI304" i="384"/>
  <c r="AJ304" i="384" s="1"/>
  <c r="AK304" i="384" s="1"/>
  <c r="AF302" i="384"/>
  <c r="AG302" i="384" s="1"/>
  <c r="AI302" i="384" s="1"/>
  <c r="AJ302" i="384" s="1"/>
  <c r="AK302" i="384" s="1"/>
  <c r="AI306" i="384"/>
  <c r="AJ306" i="384" s="1"/>
  <c r="AK306" i="384" s="1"/>
  <c r="AI330" i="384"/>
  <c r="AJ330" i="384" s="1"/>
  <c r="AK330" i="384" s="1"/>
  <c r="AF301" i="384"/>
  <c r="AG301" i="384" s="1"/>
  <c r="AI329" i="384"/>
  <c r="AJ329" i="384" s="1"/>
  <c r="AK329" i="384" s="1"/>
  <c r="AI298" i="384"/>
  <c r="AJ298" i="384" s="1"/>
  <c r="AK298" i="384" s="1"/>
  <c r="AF322" i="384"/>
  <c r="AG322" i="384" s="1"/>
  <c r="AI322" i="384" s="1"/>
  <c r="AJ322" i="384" s="1"/>
  <c r="AK322" i="384" s="1"/>
  <c r="AI314" i="384"/>
  <c r="AJ314" i="384" s="1"/>
  <c r="AK314" i="384" s="1"/>
  <c r="AI292" i="384"/>
  <c r="AJ292" i="384" s="1"/>
  <c r="AK292" i="384" s="1"/>
  <c r="AI316" i="384"/>
  <c r="AJ316" i="384" s="1"/>
  <c r="AK316" i="384" s="1"/>
  <c r="AI319" i="384"/>
  <c r="AJ319" i="384" s="1"/>
  <c r="AK319" i="384" s="1"/>
  <c r="AI274" i="384"/>
  <c r="AJ274" i="384" s="1"/>
  <c r="AK274" i="384" s="1"/>
  <c r="AI270" i="384"/>
  <c r="AJ270" i="384" s="1"/>
  <c r="AK270" i="384" s="1"/>
  <c r="AI313" i="384"/>
  <c r="AJ313" i="384" s="1"/>
  <c r="AK313" i="384" s="1"/>
  <c r="AI284" i="384"/>
  <c r="AJ284" i="384" s="1"/>
  <c r="AK284" i="384" s="1"/>
  <c r="AI310" i="384"/>
  <c r="AJ310" i="384" s="1"/>
  <c r="AK310" i="384" s="1"/>
  <c r="AF278" i="384"/>
  <c r="AG278" i="384" s="1"/>
  <c r="AI278" i="384" s="1"/>
  <c r="AJ278" i="384" s="1"/>
  <c r="AK278" i="384" s="1"/>
  <c r="AF300" i="384"/>
  <c r="AG300" i="384" s="1"/>
  <c r="AI300" i="384" s="1"/>
  <c r="AJ300" i="384" s="1"/>
  <c r="AK300" i="384" s="1"/>
  <c r="AI280" i="384"/>
  <c r="AJ280" i="384" s="1"/>
  <c r="AK280" i="384" s="1"/>
  <c r="AI290" i="384"/>
  <c r="AJ290" i="384" s="1"/>
  <c r="AK290" i="384" s="1"/>
  <c r="AI268" i="384"/>
  <c r="AJ268" i="384" s="1"/>
  <c r="AK268" i="384" s="1"/>
  <c r="AI293" i="384"/>
  <c r="AJ293" i="384" s="1"/>
  <c r="AK293" i="384" s="1"/>
  <c r="AI297" i="384"/>
  <c r="AJ297" i="384" s="1"/>
  <c r="AK297" i="384" s="1"/>
  <c r="AI140" i="384"/>
  <c r="AJ140" i="384" s="1"/>
  <c r="AK140" i="384" s="1"/>
  <c r="AI282" i="384"/>
  <c r="AJ282" i="384" s="1"/>
  <c r="AK282" i="384" s="1"/>
  <c r="AI116" i="384"/>
  <c r="AJ116" i="384" s="1"/>
  <c r="AK116" i="384" s="1"/>
  <c r="AI272" i="384"/>
  <c r="AJ272" i="384" s="1"/>
  <c r="AK272" i="384" s="1"/>
  <c r="AI246" i="384"/>
  <c r="AJ246" i="384" s="1"/>
  <c r="AK246" i="384" s="1"/>
  <c r="AI287" i="384"/>
  <c r="AJ287" i="384" s="1"/>
  <c r="AK287" i="384" s="1"/>
  <c r="AI250" i="384"/>
  <c r="AJ250" i="384" s="1"/>
  <c r="AK250" i="384" s="1"/>
  <c r="AI289" i="384"/>
  <c r="AJ289" i="384" s="1"/>
  <c r="AK289" i="384" s="1"/>
  <c r="AI286" i="384"/>
  <c r="AJ286" i="384" s="1"/>
  <c r="AK286" i="384" s="1"/>
  <c r="AI258" i="384"/>
  <c r="AJ258" i="384" s="1"/>
  <c r="AK258" i="384" s="1"/>
  <c r="AI260" i="384"/>
  <c r="AJ260" i="384" s="1"/>
  <c r="AK260" i="384" s="1"/>
  <c r="AI244" i="384"/>
  <c r="AJ244" i="384" s="1"/>
  <c r="AK244" i="384" s="1"/>
  <c r="AF276" i="384"/>
  <c r="AG276" i="384" s="1"/>
  <c r="AI276" i="384" s="1"/>
  <c r="AJ276" i="384" s="1"/>
  <c r="AK276" i="384" s="1"/>
  <c r="AI226" i="384"/>
  <c r="AJ226" i="384" s="1"/>
  <c r="AK226" i="384" s="1"/>
  <c r="AI254" i="384"/>
  <c r="AJ254" i="384" s="1"/>
  <c r="AK254" i="384" s="1"/>
  <c r="AI266" i="384"/>
  <c r="AJ266" i="384" s="1"/>
  <c r="AK266" i="384" s="1"/>
  <c r="AI269" i="384"/>
  <c r="AJ269" i="384" s="1"/>
  <c r="AK269" i="384" s="1"/>
  <c r="AI273" i="384"/>
  <c r="AJ273" i="384" s="1"/>
  <c r="AK273" i="384" s="1"/>
  <c r="AI256" i="384"/>
  <c r="AJ256" i="384" s="1"/>
  <c r="AK256" i="384" s="1"/>
  <c r="AI248" i="384"/>
  <c r="AJ248" i="384" s="1"/>
  <c r="AK248" i="384" s="1"/>
  <c r="AI222" i="384"/>
  <c r="AJ222" i="384" s="1"/>
  <c r="AK222" i="384" s="1"/>
  <c r="AI265" i="384"/>
  <c r="AJ265" i="384" s="1"/>
  <c r="AK265" i="384" s="1"/>
  <c r="AI236" i="384"/>
  <c r="AJ236" i="384" s="1"/>
  <c r="AK236" i="384" s="1"/>
  <c r="AF230" i="384"/>
  <c r="AG230" i="384" s="1"/>
  <c r="AF252" i="384"/>
  <c r="AG252" i="384" s="1"/>
  <c r="AI252" i="384" s="1"/>
  <c r="AJ252" i="384" s="1"/>
  <c r="AK252" i="384" s="1"/>
  <c r="AI224" i="384"/>
  <c r="AJ224" i="384" s="1"/>
  <c r="AK224" i="384" s="1"/>
  <c r="AH153" i="384"/>
  <c r="AI253" i="384"/>
  <c r="AJ253" i="384" s="1"/>
  <c r="AK253" i="384" s="1"/>
  <c r="AD153" i="384"/>
  <c r="AC153" i="384"/>
  <c r="AG153" i="384" s="1"/>
  <c r="AI245" i="384"/>
  <c r="AJ245" i="384" s="1"/>
  <c r="AK245" i="384" s="1"/>
  <c r="AI242" i="384"/>
  <c r="AJ242" i="384" s="1"/>
  <c r="AK242" i="384" s="1"/>
  <c r="AI232" i="384"/>
  <c r="AJ232" i="384" s="1"/>
  <c r="AK232" i="384" s="1"/>
  <c r="AI220" i="384"/>
  <c r="AJ220" i="384" s="1"/>
  <c r="AK220" i="384" s="1"/>
  <c r="AI249" i="384"/>
  <c r="AJ249" i="384" s="1"/>
  <c r="AK249" i="384" s="1"/>
  <c r="AI234" i="384"/>
  <c r="AJ234" i="384" s="1"/>
  <c r="AK234" i="384" s="1"/>
  <c r="AE148" i="384"/>
  <c r="AC148" i="384"/>
  <c r="AG148" i="384" s="1"/>
  <c r="AD148" i="384"/>
  <c r="AE225" i="384"/>
  <c r="AI212" i="384"/>
  <c r="AJ212" i="384" s="1"/>
  <c r="AK212" i="384" s="1"/>
  <c r="AC225" i="384"/>
  <c r="AG225" i="384" s="1"/>
  <c r="AF206" i="384"/>
  <c r="AG206" i="384" s="1"/>
  <c r="AI241" i="384"/>
  <c r="AJ241" i="384" s="1"/>
  <c r="AK241" i="384" s="1"/>
  <c r="AD201" i="384"/>
  <c r="AE201" i="384"/>
  <c r="AC201" i="384"/>
  <c r="AG201" i="384" s="1"/>
  <c r="AI238" i="384"/>
  <c r="AJ238" i="384" s="1"/>
  <c r="AK238" i="384" s="1"/>
  <c r="AH225" i="384"/>
  <c r="AI198" i="384"/>
  <c r="AJ198" i="384" s="1"/>
  <c r="AK198" i="384" s="1"/>
  <c r="AD235" i="384"/>
  <c r="AH235" i="384"/>
  <c r="AE221" i="384"/>
  <c r="AI202" i="384"/>
  <c r="AJ202" i="384" s="1"/>
  <c r="AK202" i="384" s="1"/>
  <c r="AF228" i="384"/>
  <c r="AG228" i="384" s="1"/>
  <c r="AI228" i="384" s="1"/>
  <c r="AJ228" i="384" s="1"/>
  <c r="AK228" i="384" s="1"/>
  <c r="AI229" i="384"/>
  <c r="AJ229" i="384" s="1"/>
  <c r="AK229" i="384" s="1"/>
  <c r="AI208" i="384"/>
  <c r="AJ208" i="384" s="1"/>
  <c r="AK208" i="384" s="1"/>
  <c r="AI184" i="384"/>
  <c r="AJ184" i="384" s="1"/>
  <c r="AK184" i="384" s="1"/>
  <c r="AI200" i="384"/>
  <c r="AJ200" i="384" s="1"/>
  <c r="AK200" i="384" s="1"/>
  <c r="AI218" i="384"/>
  <c r="AJ218" i="384" s="1"/>
  <c r="AK218" i="384" s="1"/>
  <c r="AI210" i="384"/>
  <c r="AJ210" i="384" s="1"/>
  <c r="AK210" i="384" s="1"/>
  <c r="AI186" i="384"/>
  <c r="AJ186" i="384" s="1"/>
  <c r="AK186" i="384" s="1"/>
  <c r="AI147" i="384"/>
  <c r="AJ147" i="384" s="1"/>
  <c r="AK147" i="384" s="1"/>
  <c r="AI178" i="384"/>
  <c r="AJ178" i="384" s="1"/>
  <c r="AK178" i="384" s="1"/>
  <c r="AI196" i="384"/>
  <c r="AJ196" i="384" s="1"/>
  <c r="AK196" i="384" s="1"/>
  <c r="AI217" i="384"/>
  <c r="AJ217" i="384" s="1"/>
  <c r="AK217" i="384" s="1"/>
  <c r="AI188" i="384"/>
  <c r="AJ188" i="384" s="1"/>
  <c r="AK188" i="384" s="1"/>
  <c r="AI174" i="384"/>
  <c r="AJ174" i="384" s="1"/>
  <c r="AK174" i="384" s="1"/>
  <c r="AI214" i="384"/>
  <c r="AJ214" i="384" s="1"/>
  <c r="AK214" i="384" s="1"/>
  <c r="AF204" i="384"/>
  <c r="AG204" i="384" s="1"/>
  <c r="AI204" i="384" s="1"/>
  <c r="AJ204" i="384" s="1"/>
  <c r="AK204" i="384" s="1"/>
  <c r="AI176" i="384"/>
  <c r="AJ176" i="384" s="1"/>
  <c r="AK176" i="384" s="1"/>
  <c r="AF181" i="384"/>
  <c r="AG181" i="384" s="1"/>
  <c r="AI181" i="384" s="1"/>
  <c r="AJ181" i="384" s="1"/>
  <c r="AK181" i="384" s="1"/>
  <c r="AF158" i="384"/>
  <c r="AG158" i="384" s="1"/>
  <c r="AF157" i="384"/>
  <c r="AG157" i="384" s="1"/>
  <c r="AI194" i="384"/>
  <c r="AJ194" i="384" s="1"/>
  <c r="AK194" i="384" s="1"/>
  <c r="AF156" i="384"/>
  <c r="AG156" i="384" s="1"/>
  <c r="AI156" i="384" s="1"/>
  <c r="AJ156" i="384" s="1"/>
  <c r="AK156" i="384" s="1"/>
  <c r="AF134" i="384"/>
  <c r="AG134" i="384" s="1"/>
  <c r="AF180" i="384"/>
  <c r="AG180" i="384" s="1"/>
  <c r="AI180" i="384" s="1"/>
  <c r="AJ180" i="384" s="1"/>
  <c r="AK180" i="384" s="1"/>
  <c r="AI164" i="384"/>
  <c r="AJ164" i="384" s="1"/>
  <c r="AK164" i="384" s="1"/>
  <c r="AI193" i="384"/>
  <c r="AJ193" i="384" s="1"/>
  <c r="AK193" i="384" s="1"/>
  <c r="AI190" i="384"/>
  <c r="AJ190" i="384" s="1"/>
  <c r="AK190" i="384" s="1"/>
  <c r="AF133" i="384"/>
  <c r="AG133" i="384" s="1"/>
  <c r="AI149" i="384"/>
  <c r="AJ149" i="384" s="1"/>
  <c r="AK149" i="384" s="1"/>
  <c r="AI138" i="384"/>
  <c r="AJ138" i="384" s="1"/>
  <c r="AK138" i="384" s="1"/>
  <c r="AI162" i="384"/>
  <c r="AJ162" i="384" s="1"/>
  <c r="AK162" i="384" s="1"/>
  <c r="AI154" i="384"/>
  <c r="AJ154" i="384" s="1"/>
  <c r="AK154" i="384" s="1"/>
  <c r="AI170" i="384"/>
  <c r="AJ170" i="384" s="1"/>
  <c r="AK170" i="384" s="1"/>
  <c r="AI173" i="384"/>
  <c r="AJ173" i="384" s="1"/>
  <c r="AK173" i="384" s="1"/>
  <c r="AI177" i="384"/>
  <c r="AJ177" i="384" s="1"/>
  <c r="AK177" i="384" s="1"/>
  <c r="AF110" i="384"/>
  <c r="AG110" i="384" s="1"/>
  <c r="AI110" i="384" s="1"/>
  <c r="AJ110" i="384" s="1"/>
  <c r="AK110" i="384" s="1"/>
  <c r="AI130" i="384"/>
  <c r="AJ130" i="384" s="1"/>
  <c r="AK130" i="384" s="1"/>
  <c r="AI104" i="384"/>
  <c r="AJ104" i="384" s="1"/>
  <c r="AK104" i="384" s="1"/>
  <c r="AI136" i="384"/>
  <c r="AJ136" i="384" s="1"/>
  <c r="AK136" i="384" s="1"/>
  <c r="AI166" i="384"/>
  <c r="AJ166" i="384" s="1"/>
  <c r="AK166" i="384" s="1"/>
  <c r="AI146" i="384"/>
  <c r="AJ146" i="384" s="1"/>
  <c r="AK146" i="384" s="1"/>
  <c r="AI114" i="384"/>
  <c r="AJ114" i="384" s="1"/>
  <c r="AK114" i="384" s="1"/>
  <c r="AF109" i="384"/>
  <c r="AG109" i="384" s="1"/>
  <c r="AH77" i="384"/>
  <c r="AF132" i="384"/>
  <c r="AG132" i="384" s="1"/>
  <c r="AI132" i="384" s="1"/>
  <c r="AJ132" i="384" s="1"/>
  <c r="AK132" i="384" s="1"/>
  <c r="AI90" i="384"/>
  <c r="AJ90" i="384" s="1"/>
  <c r="AK90" i="384" s="1"/>
  <c r="AI99" i="384"/>
  <c r="AJ99" i="384" s="1"/>
  <c r="AK99" i="384" s="1"/>
  <c r="AC77" i="384"/>
  <c r="AG77" i="384" s="1"/>
  <c r="AF86" i="384"/>
  <c r="AG86" i="384" s="1"/>
  <c r="AI145" i="384"/>
  <c r="AJ145" i="384" s="1"/>
  <c r="AK145" i="384" s="1"/>
  <c r="AI143" i="384"/>
  <c r="AJ143" i="384" s="1"/>
  <c r="AK143" i="384" s="1"/>
  <c r="AI142" i="384"/>
  <c r="AJ142" i="384" s="1"/>
  <c r="AK142" i="384" s="1"/>
  <c r="AC81" i="384"/>
  <c r="AG81" i="384" s="1"/>
  <c r="AI92" i="384"/>
  <c r="AJ92" i="384" s="1"/>
  <c r="AK92" i="384" s="1"/>
  <c r="AI129" i="384"/>
  <c r="AJ129" i="384" s="1"/>
  <c r="AK129" i="384" s="1"/>
  <c r="AI122" i="384"/>
  <c r="AJ122" i="384" s="1"/>
  <c r="AK122" i="384" s="1"/>
  <c r="AI106" i="384"/>
  <c r="AJ106" i="384" s="1"/>
  <c r="AK106" i="384" s="1"/>
  <c r="AI124" i="384"/>
  <c r="AJ124" i="384" s="1"/>
  <c r="AK124" i="384" s="1"/>
  <c r="AI112" i="384"/>
  <c r="AJ112" i="384" s="1"/>
  <c r="AK112" i="384" s="1"/>
  <c r="AI101" i="384"/>
  <c r="AJ101" i="384" s="1"/>
  <c r="AK101" i="384" s="1"/>
  <c r="AF85" i="384"/>
  <c r="AG85" i="384" s="1"/>
  <c r="AE81" i="384"/>
  <c r="AD77" i="384"/>
  <c r="AI121" i="384"/>
  <c r="AJ121" i="384" s="1"/>
  <c r="AK121" i="384" s="1"/>
  <c r="AI118" i="384"/>
  <c r="AJ118" i="384" s="1"/>
  <c r="AK118" i="384" s="1"/>
  <c r="AI78" i="384"/>
  <c r="AJ78" i="384" s="1"/>
  <c r="AK78" i="384" s="1"/>
  <c r="AI76" i="384"/>
  <c r="AJ76" i="384" s="1"/>
  <c r="AK76" i="384" s="1"/>
  <c r="AI88" i="384"/>
  <c r="AJ88" i="384" s="1"/>
  <c r="AK88" i="384" s="1"/>
  <c r="AF108" i="384"/>
  <c r="AG108" i="384" s="1"/>
  <c r="AI108" i="384" s="1"/>
  <c r="AJ108" i="384" s="1"/>
  <c r="AK108" i="384" s="1"/>
  <c r="AI82" i="384"/>
  <c r="AJ82" i="384" s="1"/>
  <c r="AK82" i="384" s="1"/>
  <c r="AI91" i="384"/>
  <c r="AJ91" i="384" s="1"/>
  <c r="AK91" i="384" s="1"/>
  <c r="AI64" i="384"/>
  <c r="AJ64" i="384" s="1"/>
  <c r="AK64" i="384" s="1"/>
  <c r="AD81" i="384"/>
  <c r="AI98" i="384"/>
  <c r="AJ98" i="384" s="1"/>
  <c r="AK98" i="384" s="1"/>
  <c r="AI105" i="384"/>
  <c r="AJ105" i="384" s="1"/>
  <c r="AK105" i="384" s="1"/>
  <c r="AI97" i="384"/>
  <c r="AJ97" i="384" s="1"/>
  <c r="AK97" i="384" s="1"/>
  <c r="AI58" i="384"/>
  <c r="AJ58" i="384" s="1"/>
  <c r="AK58" i="384" s="1"/>
  <c r="AI94" i="384"/>
  <c r="AJ94" i="384" s="1"/>
  <c r="AK94" i="384" s="1"/>
  <c r="AF84" i="384"/>
  <c r="AG84" i="384" s="1"/>
  <c r="AI84" i="384" s="1"/>
  <c r="AJ84" i="384" s="1"/>
  <c r="AK84" i="384" s="1"/>
  <c r="AI68" i="384"/>
  <c r="AJ68" i="384" s="1"/>
  <c r="AK68" i="384" s="1"/>
  <c r="AI29" i="384"/>
  <c r="AJ29" i="384" s="1"/>
  <c r="AK29" i="384" s="1"/>
  <c r="AI66" i="384"/>
  <c r="AJ66" i="384" s="1"/>
  <c r="AK66" i="384" s="1"/>
  <c r="AF62" i="384"/>
  <c r="AG62" i="384" s="1"/>
  <c r="AI62" i="384" s="1"/>
  <c r="AJ62" i="384" s="1"/>
  <c r="AK62" i="384" s="1"/>
  <c r="AI54" i="384"/>
  <c r="AJ54" i="384" s="1"/>
  <c r="AK54" i="384" s="1"/>
  <c r="AI61" i="384"/>
  <c r="AJ61" i="384" s="1"/>
  <c r="AK61" i="384" s="1"/>
  <c r="AF60" i="384"/>
  <c r="AG60" i="384" s="1"/>
  <c r="AI60" i="384" s="1"/>
  <c r="AJ60" i="384" s="1"/>
  <c r="AK60" i="384" s="1"/>
  <c r="AI71" i="384"/>
  <c r="AJ71" i="384" s="1"/>
  <c r="AK71" i="384" s="1"/>
  <c r="AI73" i="384"/>
  <c r="AJ73" i="384" s="1"/>
  <c r="AK73" i="384" s="1"/>
  <c r="AF36" i="384"/>
  <c r="AG36" i="384" s="1"/>
  <c r="AI36" i="384" s="1"/>
  <c r="AJ36" i="384" s="1"/>
  <c r="AK36" i="384" s="1"/>
  <c r="AI56" i="384"/>
  <c r="AJ56" i="384" s="1"/>
  <c r="AK56" i="384" s="1"/>
  <c r="AI70" i="384"/>
  <c r="AJ70" i="384" s="1"/>
  <c r="AK70" i="384" s="1"/>
  <c r="AI27" i="384"/>
  <c r="AJ27" i="384" s="1"/>
  <c r="AK27" i="384" s="1"/>
  <c r="AI34" i="384"/>
  <c r="AJ34" i="384" s="1"/>
  <c r="AK34" i="384" s="1"/>
  <c r="AI42" i="384"/>
  <c r="AJ42" i="384" s="1"/>
  <c r="AK42" i="384" s="1"/>
  <c r="AI16" i="384"/>
  <c r="AJ16" i="384" s="1"/>
  <c r="AK16" i="384" s="1"/>
  <c r="AI57" i="384"/>
  <c r="AJ57" i="384" s="1"/>
  <c r="AK57" i="384" s="1"/>
  <c r="AI50" i="384"/>
  <c r="AJ50" i="384" s="1"/>
  <c r="AK50" i="384" s="1"/>
  <c r="AI53" i="384"/>
  <c r="AJ53" i="384" s="1"/>
  <c r="AK53" i="384" s="1"/>
  <c r="AI32" i="384"/>
  <c r="AJ32" i="384" s="1"/>
  <c r="AK32" i="384" s="1"/>
  <c r="AI4" i="384"/>
  <c r="AJ4" i="384" s="1"/>
  <c r="AK4" i="384" s="1"/>
  <c r="AI49" i="384"/>
  <c r="AJ49" i="384" s="1"/>
  <c r="AK49" i="384" s="1"/>
  <c r="AI47" i="384"/>
  <c r="AJ47" i="384" s="1"/>
  <c r="AK47" i="384" s="1"/>
  <c r="AI46" i="384"/>
  <c r="AJ46" i="384" s="1"/>
  <c r="AK46" i="384" s="1"/>
  <c r="AI13" i="384"/>
  <c r="AJ13" i="384" s="1"/>
  <c r="AK13" i="384" s="1"/>
  <c r="AI10" i="384"/>
  <c r="AJ10" i="384" s="1"/>
  <c r="AK10" i="384" s="1"/>
  <c r="AI6" i="384"/>
  <c r="AJ6" i="384" s="1"/>
  <c r="AK6" i="384" s="1"/>
  <c r="AI26" i="384"/>
  <c r="AJ26" i="384" s="1"/>
  <c r="AK26" i="384" s="1"/>
  <c r="AI33" i="384"/>
  <c r="AJ33" i="384" s="1"/>
  <c r="AK33" i="384" s="1"/>
  <c r="AI28" i="384"/>
  <c r="AJ28" i="384" s="1"/>
  <c r="AK28" i="384" s="1"/>
  <c r="AI8" i="384"/>
  <c r="AJ8" i="384" s="1"/>
  <c r="AK8" i="384" s="1"/>
  <c r="AF25" i="384"/>
  <c r="AG25" i="384" s="1"/>
  <c r="AI9" i="384"/>
  <c r="AJ9" i="384" s="1"/>
  <c r="AK9" i="384" s="1"/>
  <c r="AE197" i="384" l="1"/>
  <c r="AC989" i="384"/>
  <c r="AG989" i="384" s="1"/>
  <c r="AC197" i="384"/>
  <c r="AG197" i="384" s="1"/>
  <c r="AN553" i="384"/>
  <c r="AN167" i="384"/>
  <c r="AC429" i="384"/>
  <c r="AG429" i="384" s="1"/>
  <c r="AE429" i="384"/>
  <c r="AI429" i="384" s="1"/>
  <c r="AJ429" i="384" s="1"/>
  <c r="AK429" i="384" s="1"/>
  <c r="AI549" i="384"/>
  <c r="AJ549" i="384" s="1"/>
  <c r="AK549" i="384" s="1"/>
  <c r="AE744" i="384"/>
  <c r="AN778" i="384"/>
  <c r="AI718" i="384"/>
  <c r="AJ718" i="384" s="1"/>
  <c r="AK718" i="384" s="1"/>
  <c r="AC950" i="384"/>
  <c r="AG950" i="384" s="1"/>
  <c r="AD989" i="384"/>
  <c r="AF956" i="384"/>
  <c r="AG956" i="384" s="1"/>
  <c r="BB566" i="384"/>
  <c r="AI656" i="384"/>
  <c r="AJ656" i="384" s="1"/>
  <c r="AK656" i="384" s="1"/>
  <c r="AI775" i="384"/>
  <c r="AJ775" i="384" s="1"/>
  <c r="AK775" i="384" s="1"/>
  <c r="AI715" i="384"/>
  <c r="AJ715" i="384" s="1"/>
  <c r="AK715" i="384" s="1"/>
  <c r="AE433" i="384"/>
  <c r="AN763" i="384"/>
  <c r="AC539" i="384"/>
  <c r="AG539" i="384" s="1"/>
  <c r="AC954" i="384"/>
  <c r="AG954" i="384" s="1"/>
  <c r="AF972" i="384"/>
  <c r="AG972" i="384" s="1"/>
  <c r="AI704" i="384"/>
  <c r="AJ704" i="384" s="1"/>
  <c r="AK704" i="384" s="1"/>
  <c r="AI651" i="384"/>
  <c r="AJ651" i="384" s="1"/>
  <c r="AK651" i="384" s="1"/>
  <c r="AF596" i="384"/>
  <c r="AG596" i="384" s="1"/>
  <c r="AI572" i="384"/>
  <c r="AJ572" i="384" s="1"/>
  <c r="AK572" i="384" s="1"/>
  <c r="AF729" i="384"/>
  <c r="AG729" i="384" s="1"/>
  <c r="AI729" i="384" s="1"/>
  <c r="AJ729" i="384" s="1"/>
  <c r="AK729" i="384" s="1"/>
  <c r="AI856" i="384"/>
  <c r="AJ856" i="384" s="1"/>
  <c r="AK856" i="384" s="1"/>
  <c r="AI992" i="384"/>
  <c r="AJ992" i="384" s="1"/>
  <c r="AK992" i="384" s="1"/>
  <c r="AI949" i="384"/>
  <c r="AJ949" i="384" s="1"/>
  <c r="AK949" i="384" s="1"/>
  <c r="BB949" i="384" s="1"/>
  <c r="AI450" i="384"/>
  <c r="AJ450" i="384" s="1"/>
  <c r="AK450" i="384" s="1"/>
  <c r="AF863" i="384"/>
  <c r="AG863" i="384" s="1"/>
  <c r="AI815" i="384"/>
  <c r="AJ815" i="384" s="1"/>
  <c r="AK815" i="384" s="1"/>
  <c r="AF708" i="384"/>
  <c r="AG708" i="384" s="1"/>
  <c r="AI548" i="384"/>
  <c r="AJ548" i="384" s="1"/>
  <c r="AK548" i="384" s="1"/>
  <c r="AI360" i="384"/>
  <c r="AJ360" i="384" s="1"/>
  <c r="AK360" i="384" s="1"/>
  <c r="AI769" i="384"/>
  <c r="AJ769" i="384" s="1"/>
  <c r="AK769" i="384" s="1"/>
  <c r="AI846" i="384"/>
  <c r="AJ846" i="384" s="1"/>
  <c r="AK846" i="384" s="1"/>
  <c r="BB846" i="384" s="1"/>
  <c r="AI296" i="384"/>
  <c r="AJ296" i="384" s="1"/>
  <c r="AK296" i="384" s="1"/>
  <c r="AF38" i="384"/>
  <c r="AG38" i="384" s="1"/>
  <c r="AI721" i="384"/>
  <c r="AJ721" i="384" s="1"/>
  <c r="AK721" i="384" s="1"/>
  <c r="AF707" i="384"/>
  <c r="AG707" i="384" s="1"/>
  <c r="AI707" i="384" s="1"/>
  <c r="AJ707" i="384" s="1"/>
  <c r="AK707" i="384" s="1"/>
  <c r="AI262" i="384"/>
  <c r="AJ262" i="384" s="1"/>
  <c r="AK262" i="384" s="1"/>
  <c r="AI95" i="384"/>
  <c r="AJ95" i="384" s="1"/>
  <c r="AK95" i="384" s="1"/>
  <c r="AI20" i="384"/>
  <c r="AJ20" i="384" s="1"/>
  <c r="AK20" i="384" s="1"/>
  <c r="AI1009" i="384"/>
  <c r="AJ1009" i="384" s="1"/>
  <c r="AK1009" i="384" s="1"/>
  <c r="BB1009" i="384" s="1"/>
  <c r="AI891" i="384"/>
  <c r="AJ891" i="384" s="1"/>
  <c r="AK891" i="384" s="1"/>
  <c r="AI732" i="384"/>
  <c r="AJ732" i="384" s="1"/>
  <c r="AK732" i="384" s="1"/>
  <c r="AI813" i="384"/>
  <c r="AJ813" i="384" s="1"/>
  <c r="AK813" i="384" s="1"/>
  <c r="AI123" i="384"/>
  <c r="AJ123" i="384" s="1"/>
  <c r="AK123" i="384" s="1"/>
  <c r="AI953" i="384"/>
  <c r="AJ953" i="384" s="1"/>
  <c r="AK953" i="384" s="1"/>
  <c r="AF182" i="384"/>
  <c r="AG182" i="384" s="1"/>
  <c r="AI182" i="384" s="1"/>
  <c r="AJ182" i="384" s="1"/>
  <c r="AK182" i="384" s="1"/>
  <c r="AF438" i="384"/>
  <c r="AG438" i="384" s="1"/>
  <c r="AI438" i="384" s="1"/>
  <c r="AJ438" i="384" s="1"/>
  <c r="AK438" i="384" s="1"/>
  <c r="AI697" i="384"/>
  <c r="AJ697" i="384" s="1"/>
  <c r="AK697" i="384" s="1"/>
  <c r="BB697" i="384" s="1"/>
  <c r="AI128" i="384"/>
  <c r="AJ128" i="384" s="1"/>
  <c r="AK128" i="384" s="1"/>
  <c r="AF982" i="384"/>
  <c r="AG982" i="384" s="1"/>
  <c r="AI486" i="384"/>
  <c r="AJ486" i="384" s="1"/>
  <c r="AK486" i="384" s="1"/>
  <c r="AI172" i="384"/>
  <c r="AJ172" i="384" s="1"/>
  <c r="AK172" i="384" s="1"/>
  <c r="AF205" i="384"/>
  <c r="AG205" i="384" s="1"/>
  <c r="AI764" i="384"/>
  <c r="AJ764" i="384" s="1"/>
  <c r="AK764" i="384" s="1"/>
  <c r="AI384" i="384"/>
  <c r="AJ384" i="384" s="1"/>
  <c r="AK384" i="384" s="1"/>
  <c r="AI711" i="384"/>
  <c r="AJ711" i="384" s="1"/>
  <c r="AK711" i="384" s="1"/>
  <c r="BB711" i="384" s="1"/>
  <c r="AI690" i="384"/>
  <c r="AJ690" i="384" s="1"/>
  <c r="AK690" i="384" s="1"/>
  <c r="AI644" i="384"/>
  <c r="AJ644" i="384" s="1"/>
  <c r="AK644" i="384" s="1"/>
  <c r="AI684" i="384"/>
  <c r="AJ684" i="384" s="1"/>
  <c r="AK684" i="384" s="1"/>
  <c r="AI585" i="384"/>
  <c r="AJ585" i="384" s="1"/>
  <c r="AK585" i="384" s="1"/>
  <c r="AI701" i="384"/>
  <c r="AJ701" i="384" s="1"/>
  <c r="AK701" i="384" s="1"/>
  <c r="AI675" i="384"/>
  <c r="AJ675" i="384" s="1"/>
  <c r="AK675" i="384" s="1"/>
  <c r="BB675" i="384" s="1"/>
  <c r="AF277" i="384"/>
  <c r="AG277" i="384" s="1"/>
  <c r="AI587" i="384"/>
  <c r="AJ587" i="384" s="1"/>
  <c r="AK587" i="384" s="1"/>
  <c r="BB587" i="384" s="1"/>
  <c r="AI211" i="384"/>
  <c r="AJ211" i="384" s="1"/>
  <c r="AK211" i="384" s="1"/>
  <c r="AI660" i="384"/>
  <c r="AJ660" i="384" s="1"/>
  <c r="AK660" i="384" s="1"/>
  <c r="AI969" i="384"/>
  <c r="AJ969" i="384" s="1"/>
  <c r="AK969" i="384" s="1"/>
  <c r="AI44" i="384"/>
  <c r="AJ44" i="384" s="1"/>
  <c r="AK44" i="384" s="1"/>
  <c r="AC723" i="384"/>
  <c r="AG723" i="384" s="1"/>
  <c r="AC985" i="384"/>
  <c r="AG985" i="384" s="1"/>
  <c r="AN311" i="384"/>
  <c r="AI825" i="384"/>
  <c r="AJ825" i="384" s="1"/>
  <c r="AK825" i="384" s="1"/>
  <c r="BB825" i="384" s="1"/>
  <c r="AI784" i="384"/>
  <c r="AJ784" i="384" s="1"/>
  <c r="AK784" i="384" s="1"/>
  <c r="AC744" i="384"/>
  <c r="AG744" i="384" s="1"/>
  <c r="AD954" i="384"/>
  <c r="AI977" i="384"/>
  <c r="AJ977" i="384" s="1"/>
  <c r="AK977" i="384" s="1"/>
  <c r="AH985" i="384"/>
  <c r="AN939" i="384"/>
  <c r="AI934" i="384"/>
  <c r="AJ934" i="384" s="1"/>
  <c r="AK934" i="384" s="1"/>
  <c r="AI809" i="384"/>
  <c r="AJ809" i="384" s="1"/>
  <c r="AK809" i="384" s="1"/>
  <c r="BB809" i="384" s="1"/>
  <c r="AI74" i="384"/>
  <c r="AJ74" i="384" s="1"/>
  <c r="AK74" i="384" s="1"/>
  <c r="AI717" i="384"/>
  <c r="AJ717" i="384" s="1"/>
  <c r="AK717" i="384" s="1"/>
  <c r="AI456" i="384"/>
  <c r="AJ456" i="384" s="1"/>
  <c r="AK456" i="384" s="1"/>
  <c r="AI948" i="384"/>
  <c r="AJ948" i="384" s="1"/>
  <c r="AK948" i="384" s="1"/>
  <c r="AI727" i="384"/>
  <c r="AJ727" i="384" s="1"/>
  <c r="AK727" i="384" s="1"/>
  <c r="AN878" i="384"/>
  <c r="AI760" i="384"/>
  <c r="AJ760" i="384" s="1"/>
  <c r="AK760" i="384" s="1"/>
  <c r="AH197" i="384"/>
  <c r="AI197" i="384" s="1"/>
  <c r="AJ197" i="384" s="1"/>
  <c r="AK197" i="384" s="1"/>
  <c r="AD433" i="384"/>
  <c r="AD429" i="384"/>
  <c r="AI730" i="384"/>
  <c r="AJ730" i="384" s="1"/>
  <c r="AK730" i="384" s="1"/>
  <c r="AD744" i="384"/>
  <c r="AD985" i="384"/>
  <c r="AN550" i="384"/>
  <c r="AI163" i="384"/>
  <c r="AJ163" i="384" s="1"/>
  <c r="AK163" i="384" s="1"/>
  <c r="AC433" i="384"/>
  <c r="AG433" i="384" s="1"/>
  <c r="AI433" i="384" s="1"/>
  <c r="AJ433" i="384" s="1"/>
  <c r="AK433" i="384" s="1"/>
  <c r="AH950" i="384"/>
  <c r="AC968" i="384"/>
  <c r="AG968" i="384" s="1"/>
  <c r="AI680" i="384"/>
  <c r="AJ680" i="384" s="1"/>
  <c r="AK680" i="384" s="1"/>
  <c r="AE968" i="384"/>
  <c r="AN601" i="384"/>
  <c r="AI836" i="384"/>
  <c r="AJ836" i="384" s="1"/>
  <c r="AK836" i="384" s="1"/>
  <c r="AN836" i="384" s="1"/>
  <c r="AI536" i="384"/>
  <c r="AJ536" i="384" s="1"/>
  <c r="AK536" i="384" s="1"/>
  <c r="AI941" i="384"/>
  <c r="AJ941" i="384" s="1"/>
  <c r="AK941" i="384" s="1"/>
  <c r="BB941" i="384" s="1"/>
  <c r="AI40" i="384"/>
  <c r="AJ40" i="384" s="1"/>
  <c r="AK40" i="384" s="1"/>
  <c r="AF833" i="384"/>
  <c r="AG833" i="384" s="1"/>
  <c r="AI833" i="384" s="1"/>
  <c r="AJ833" i="384" s="1"/>
  <c r="AK833" i="384" s="1"/>
  <c r="AI736" i="384"/>
  <c r="AJ736" i="384" s="1"/>
  <c r="AK736" i="384" s="1"/>
  <c r="AI552" i="384"/>
  <c r="AJ552" i="384" s="1"/>
  <c r="AK552" i="384" s="1"/>
  <c r="AI332" i="384"/>
  <c r="AJ332" i="384" s="1"/>
  <c r="AK332" i="384" s="1"/>
  <c r="AI669" i="384"/>
  <c r="AJ669" i="384" s="1"/>
  <c r="AK669" i="384" s="1"/>
  <c r="BB669" i="384" s="1"/>
  <c r="AI967" i="384"/>
  <c r="AJ967" i="384" s="1"/>
  <c r="AK967" i="384" s="1"/>
  <c r="AI911" i="384"/>
  <c r="AJ911" i="384" s="1"/>
  <c r="AK911" i="384" s="1"/>
  <c r="BB911" i="384" s="1"/>
  <c r="AI605" i="384"/>
  <c r="AJ605" i="384" s="1"/>
  <c r="AK605" i="384" s="1"/>
  <c r="AI458" i="384"/>
  <c r="AJ458" i="384" s="1"/>
  <c r="AK458" i="384" s="1"/>
  <c r="AF37" i="384"/>
  <c r="AG37" i="384" s="1"/>
  <c r="AI37" i="384" s="1"/>
  <c r="AJ37" i="384" s="1"/>
  <c r="AK37" i="384" s="1"/>
  <c r="AI737" i="384"/>
  <c r="AJ737" i="384" s="1"/>
  <c r="AK737" i="384" s="1"/>
  <c r="AH221" i="384"/>
  <c r="AC221" i="384"/>
  <c r="AG221" i="384" s="1"/>
  <c r="AI221" i="384" s="1"/>
  <c r="AJ221" i="384" s="1"/>
  <c r="AK221" i="384" s="1"/>
  <c r="AI576" i="384"/>
  <c r="AJ576" i="384" s="1"/>
  <c r="AK576" i="384" s="1"/>
  <c r="H2" i="384"/>
  <c r="AB2" i="384" s="1"/>
  <c r="P12" i="384"/>
  <c r="H12" i="384" s="1"/>
  <c r="AB12" i="384" s="1"/>
  <c r="P18" i="384"/>
  <c r="H18" i="384" s="1"/>
  <c r="AB18" i="384" s="1"/>
  <c r="P22" i="384"/>
  <c r="H22" i="384" s="1"/>
  <c r="AB22" i="384" s="1"/>
  <c r="AI960" i="384"/>
  <c r="AJ960" i="384" s="1"/>
  <c r="AK960" i="384" s="1"/>
  <c r="AN994" i="384"/>
  <c r="AI984" i="384"/>
  <c r="AJ984" i="384" s="1"/>
  <c r="AK984" i="384" s="1"/>
  <c r="BB984" i="384" s="1"/>
  <c r="AI654" i="384"/>
  <c r="AJ654" i="384" s="1"/>
  <c r="AK654" i="384" s="1"/>
  <c r="AF920" i="384"/>
  <c r="AG920" i="384" s="1"/>
  <c r="AI920" i="384" s="1"/>
  <c r="AJ920" i="384" s="1"/>
  <c r="AK920" i="384" s="1"/>
  <c r="BB920" i="384" s="1"/>
  <c r="AI860" i="384"/>
  <c r="AJ860" i="384" s="1"/>
  <c r="AK860" i="384" s="1"/>
  <c r="AI724" i="384"/>
  <c r="AJ724" i="384" s="1"/>
  <c r="AK724" i="384" s="1"/>
  <c r="AN724" i="384" s="1"/>
  <c r="AI467" i="384"/>
  <c r="AJ467" i="384" s="1"/>
  <c r="AK467" i="384" s="1"/>
  <c r="BB467" i="384" s="1"/>
  <c r="AD452" i="384"/>
  <c r="AD950" i="384"/>
  <c r="AI346" i="384"/>
  <c r="AJ346" i="384" s="1"/>
  <c r="AK346" i="384" s="1"/>
  <c r="BB346" i="384" s="1"/>
  <c r="AH452" i="384"/>
  <c r="AI617" i="384"/>
  <c r="AJ617" i="384" s="1"/>
  <c r="AK617" i="384" s="1"/>
  <c r="AN617" i="384" s="1"/>
  <c r="AN798" i="384"/>
  <c r="AN859" i="384"/>
  <c r="AI791" i="384"/>
  <c r="AJ791" i="384" s="1"/>
  <c r="AK791" i="384" s="1"/>
  <c r="BB791" i="384" s="1"/>
  <c r="AI726" i="384"/>
  <c r="AJ726" i="384" s="1"/>
  <c r="AK726" i="384" s="1"/>
  <c r="AN940" i="384"/>
  <c r="AI443" i="384"/>
  <c r="AJ443" i="384" s="1"/>
  <c r="AK443" i="384" s="1"/>
  <c r="BB443" i="384" s="1"/>
  <c r="AD723" i="384"/>
  <c r="AI875" i="384"/>
  <c r="AJ875" i="384" s="1"/>
  <c r="AK875" i="384" s="1"/>
  <c r="BB875" i="384" s="1"/>
  <c r="AH723" i="384"/>
  <c r="AI887" i="384"/>
  <c r="AJ887" i="384" s="1"/>
  <c r="AK887" i="384" s="1"/>
  <c r="BB887" i="384" s="1"/>
  <c r="AI821" i="384"/>
  <c r="AJ821" i="384" s="1"/>
  <c r="AK821" i="384" s="1"/>
  <c r="AN821" i="384" s="1"/>
  <c r="AI590" i="384"/>
  <c r="AJ590" i="384" s="1"/>
  <c r="AK590" i="384" s="1"/>
  <c r="AI854" i="384"/>
  <c r="AJ854" i="384" s="1"/>
  <c r="AK854" i="384" s="1"/>
  <c r="AI975" i="384"/>
  <c r="AJ975" i="384" s="1"/>
  <c r="AK975" i="384" s="1"/>
  <c r="AN975" i="384" s="1"/>
  <c r="AI804" i="384"/>
  <c r="AJ804" i="384" s="1"/>
  <c r="AK804" i="384" s="1"/>
  <c r="BB804" i="384" s="1"/>
  <c r="AI909" i="384"/>
  <c r="AJ909" i="384" s="1"/>
  <c r="AK909" i="384" s="1"/>
  <c r="BB909" i="384" s="1"/>
  <c r="AI749" i="384"/>
  <c r="AJ749" i="384" s="1"/>
  <c r="AK749" i="384" s="1"/>
  <c r="AI979" i="384"/>
  <c r="AJ979" i="384" s="1"/>
  <c r="AK979" i="384" s="1"/>
  <c r="BB979" i="384" s="1"/>
  <c r="AI152" i="384"/>
  <c r="AJ152" i="384" s="1"/>
  <c r="AK152" i="384" s="1"/>
  <c r="AN152" i="384" s="1"/>
  <c r="AH610" i="384"/>
  <c r="AC610" i="384"/>
  <c r="AG610" i="384" s="1"/>
  <c r="AI928" i="384"/>
  <c r="AJ928" i="384" s="1"/>
  <c r="AK928" i="384" s="1"/>
  <c r="BB928" i="384" s="1"/>
  <c r="AI596" i="384"/>
  <c r="AJ596" i="384" s="1"/>
  <c r="AK596" i="384" s="1"/>
  <c r="BB596" i="384" s="1"/>
  <c r="AI1005" i="384"/>
  <c r="AJ1005" i="384" s="1"/>
  <c r="AK1005" i="384" s="1"/>
  <c r="BB1005" i="384" s="1"/>
  <c r="AI855" i="384"/>
  <c r="AJ855" i="384" s="1"/>
  <c r="AK855" i="384" s="1"/>
  <c r="BB855" i="384" s="1"/>
  <c r="AI511" i="384"/>
  <c r="AJ511" i="384" s="1"/>
  <c r="AK511" i="384" s="1"/>
  <c r="BB511" i="384" s="1"/>
  <c r="AI613" i="384"/>
  <c r="AJ613" i="384" s="1"/>
  <c r="AK613" i="384" s="1"/>
  <c r="AN613" i="384" s="1"/>
  <c r="AI619" i="384"/>
  <c r="AJ619" i="384" s="1"/>
  <c r="AK619" i="384" s="1"/>
  <c r="AD610" i="384"/>
  <c r="AD968" i="384"/>
  <c r="AI968" i="384" s="1"/>
  <c r="AJ968" i="384" s="1"/>
  <c r="AK968" i="384" s="1"/>
  <c r="AI996" i="384"/>
  <c r="AJ996" i="384" s="1"/>
  <c r="AK996" i="384" s="1"/>
  <c r="BB996" i="384" s="1"/>
  <c r="AI751" i="384"/>
  <c r="AJ751" i="384" s="1"/>
  <c r="AK751" i="384" s="1"/>
  <c r="BB751" i="384" s="1"/>
  <c r="AI924" i="384"/>
  <c r="AJ924" i="384" s="1"/>
  <c r="AK924" i="384" s="1"/>
  <c r="AN988" i="384"/>
  <c r="AC963" i="384"/>
  <c r="AG963" i="384" s="1"/>
  <c r="AI963" i="384" s="1"/>
  <c r="AJ963" i="384" s="1"/>
  <c r="AK963" i="384" s="1"/>
  <c r="AE963" i="384"/>
  <c r="AI869" i="384"/>
  <c r="AJ869" i="384" s="1"/>
  <c r="AK869" i="384" s="1"/>
  <c r="AI908" i="384"/>
  <c r="AJ908" i="384" s="1"/>
  <c r="AK908" i="384" s="1"/>
  <c r="BB908" i="384" s="1"/>
  <c r="AI962" i="384"/>
  <c r="AJ962" i="384" s="1"/>
  <c r="AK962" i="384" s="1"/>
  <c r="BB962" i="384" s="1"/>
  <c r="AI989" i="384"/>
  <c r="AJ989" i="384" s="1"/>
  <c r="AK989" i="384" s="1"/>
  <c r="BB989" i="384" s="1"/>
  <c r="AF1012" i="384"/>
  <c r="AG1012" i="384" s="1"/>
  <c r="AI1012" i="384" s="1"/>
  <c r="AJ1012" i="384" s="1"/>
  <c r="AK1012" i="384" s="1"/>
  <c r="AI1008" i="384"/>
  <c r="AJ1008" i="384" s="1"/>
  <c r="AK1008" i="384" s="1"/>
  <c r="BB1008" i="384" s="1"/>
  <c r="BB78" i="384"/>
  <c r="AN78" i="384"/>
  <c r="BB26" i="384"/>
  <c r="AN26" i="384"/>
  <c r="BB108" i="384"/>
  <c r="AN108" i="384"/>
  <c r="BB20" i="384"/>
  <c r="AN20" i="384"/>
  <c r="BB34" i="384"/>
  <c r="AN34" i="384"/>
  <c r="BB5" i="384"/>
  <c r="AN5" i="384"/>
  <c r="BB6" i="384"/>
  <c r="AN6" i="384"/>
  <c r="BB32" i="384"/>
  <c r="AN32" i="384"/>
  <c r="BB40" i="384"/>
  <c r="AN40" i="384"/>
  <c r="BB60" i="384"/>
  <c r="AN60" i="384"/>
  <c r="BB74" i="384"/>
  <c r="AN74" i="384"/>
  <c r="BB100" i="384"/>
  <c r="AN100" i="384"/>
  <c r="BB76" i="384"/>
  <c r="AN76" i="384"/>
  <c r="BB112" i="384"/>
  <c r="AN112" i="384"/>
  <c r="BB143" i="384"/>
  <c r="AN143" i="384"/>
  <c r="BB104" i="384"/>
  <c r="AN104" i="384"/>
  <c r="BB162" i="384"/>
  <c r="AN162" i="384"/>
  <c r="BB176" i="384"/>
  <c r="AN176" i="384"/>
  <c r="BB178" i="384"/>
  <c r="AN178" i="384"/>
  <c r="BB229" i="384"/>
  <c r="AN229" i="384"/>
  <c r="BB242" i="384"/>
  <c r="AN242" i="384"/>
  <c r="BB163" i="384"/>
  <c r="AN163" i="384"/>
  <c r="BB273" i="384"/>
  <c r="AN273" i="384"/>
  <c r="BB258" i="384"/>
  <c r="AN258" i="384"/>
  <c r="BB300" i="384"/>
  <c r="AN300" i="384"/>
  <c r="BB316" i="384"/>
  <c r="AN316" i="384"/>
  <c r="BB330" i="384"/>
  <c r="AN330" i="384"/>
  <c r="BB320" i="384"/>
  <c r="AN320" i="384"/>
  <c r="BB361" i="384"/>
  <c r="AN361" i="384"/>
  <c r="BB354" i="384"/>
  <c r="AN354" i="384"/>
  <c r="BB378" i="384"/>
  <c r="AN378" i="384"/>
  <c r="BB384" i="384"/>
  <c r="AN384" i="384"/>
  <c r="BB403" i="384"/>
  <c r="AN403" i="384"/>
  <c r="BB400" i="384"/>
  <c r="AN400" i="384"/>
  <c r="BB470" i="384"/>
  <c r="AN470" i="384"/>
  <c r="BB478" i="384"/>
  <c r="AN478" i="384"/>
  <c r="BB434" i="384"/>
  <c r="AN434" i="384"/>
  <c r="BB464" i="384"/>
  <c r="AN464" i="384"/>
  <c r="BB458" i="384"/>
  <c r="AN458" i="384"/>
  <c r="BB477" i="384"/>
  <c r="AN477" i="384"/>
  <c r="BB524" i="384"/>
  <c r="AN524" i="384"/>
  <c r="BB519" i="384"/>
  <c r="AN519" i="384"/>
  <c r="BB536" i="384"/>
  <c r="AN536" i="384"/>
  <c r="BB586" i="384"/>
  <c r="AN586" i="384"/>
  <c r="BB562" i="384"/>
  <c r="AN562" i="384"/>
  <c r="BB592" i="384"/>
  <c r="AN592" i="384"/>
  <c r="BB611" i="384"/>
  <c r="AN611" i="384"/>
  <c r="BB627" i="384"/>
  <c r="AN627" i="384"/>
  <c r="BB674" i="384"/>
  <c r="AN674" i="384"/>
  <c r="BB666" i="384"/>
  <c r="AN666" i="384"/>
  <c r="BB704" i="384"/>
  <c r="AN704" i="384"/>
  <c r="BB721" i="384"/>
  <c r="AN721" i="384"/>
  <c r="BB730" i="384"/>
  <c r="AN730" i="384"/>
  <c r="BB741" i="384"/>
  <c r="AN741" i="384"/>
  <c r="BB767" i="384"/>
  <c r="AN767" i="384"/>
  <c r="BB800" i="384"/>
  <c r="AN800" i="384"/>
  <c r="BB794" i="384"/>
  <c r="AN794" i="384"/>
  <c r="BB813" i="384"/>
  <c r="AN813" i="384"/>
  <c r="BB847" i="384"/>
  <c r="AN847" i="384"/>
  <c r="BB867" i="384"/>
  <c r="AN867" i="384"/>
  <c r="AN855" i="384"/>
  <c r="BB898" i="384"/>
  <c r="AN898" i="384"/>
  <c r="BB910" i="384"/>
  <c r="AN910" i="384"/>
  <c r="BB933" i="384"/>
  <c r="AN933" i="384"/>
  <c r="BB992" i="384"/>
  <c r="AN992" i="384"/>
  <c r="AI1004" i="384"/>
  <c r="AJ1004" i="384" s="1"/>
  <c r="AK1004" i="384" s="1"/>
  <c r="BB61" i="384"/>
  <c r="AN61" i="384"/>
  <c r="BB145" i="384"/>
  <c r="AN145" i="384"/>
  <c r="BB156" i="384"/>
  <c r="AN156" i="384"/>
  <c r="BB204" i="384"/>
  <c r="AN204" i="384"/>
  <c r="BB147" i="384"/>
  <c r="AN147" i="384"/>
  <c r="BB228" i="384"/>
  <c r="AN228" i="384"/>
  <c r="BB245" i="384"/>
  <c r="AN245" i="384"/>
  <c r="BB269" i="384"/>
  <c r="AN269" i="384"/>
  <c r="BB286" i="384"/>
  <c r="AN286" i="384"/>
  <c r="BB282" i="384"/>
  <c r="AN282" i="384"/>
  <c r="BB278" i="384"/>
  <c r="AN278" i="384"/>
  <c r="BB292" i="384"/>
  <c r="AN292" i="384"/>
  <c r="BB306" i="384"/>
  <c r="AN306" i="384"/>
  <c r="BB294" i="384"/>
  <c r="AN294" i="384"/>
  <c r="BB334" i="384"/>
  <c r="AN334" i="384"/>
  <c r="BB370" i="384"/>
  <c r="AN370" i="384"/>
  <c r="BB360" i="384"/>
  <c r="AN360" i="384"/>
  <c r="BB368" i="384"/>
  <c r="AN368" i="384"/>
  <c r="BB380" i="384"/>
  <c r="AN380" i="384"/>
  <c r="BB418" i="384"/>
  <c r="AN418" i="384"/>
  <c r="BB416" i="384"/>
  <c r="AN416" i="384"/>
  <c r="BB405" i="384"/>
  <c r="AN405" i="384"/>
  <c r="BB473" i="384"/>
  <c r="AN473" i="384"/>
  <c r="BB476" i="384"/>
  <c r="AN476" i="384"/>
  <c r="BB453" i="384"/>
  <c r="AN453" i="384"/>
  <c r="BB532" i="384"/>
  <c r="AN532" i="384"/>
  <c r="BB544" i="384"/>
  <c r="AN544" i="384"/>
  <c r="BB604" i="384"/>
  <c r="AN604" i="384"/>
  <c r="BB549" i="384"/>
  <c r="AN549" i="384"/>
  <c r="BB640" i="384"/>
  <c r="AN640" i="384"/>
  <c r="BB638" i="384"/>
  <c r="AN638" i="384"/>
  <c r="BB671" i="384"/>
  <c r="AN671" i="384"/>
  <c r="BB693" i="384"/>
  <c r="AN693" i="384"/>
  <c r="BB690" i="384"/>
  <c r="AN690" i="384"/>
  <c r="BB718" i="384"/>
  <c r="AN718" i="384"/>
  <c r="BB705" i="384"/>
  <c r="AN705" i="384"/>
  <c r="BB732" i="384"/>
  <c r="AN732" i="384"/>
  <c r="BB771" i="384"/>
  <c r="AN771" i="384"/>
  <c r="BB790" i="384"/>
  <c r="AN790" i="384"/>
  <c r="BB793" i="384"/>
  <c r="AN793" i="384"/>
  <c r="BB788" i="384"/>
  <c r="AN788" i="384"/>
  <c r="BB824" i="384"/>
  <c r="AN824" i="384"/>
  <c r="BB817" i="384"/>
  <c r="AN817" i="384"/>
  <c r="BB841" i="384"/>
  <c r="AN841" i="384"/>
  <c r="BB856" i="384"/>
  <c r="AN856" i="384"/>
  <c r="BB891" i="384"/>
  <c r="AN891" i="384"/>
  <c r="BB894" i="384"/>
  <c r="AN894" i="384"/>
  <c r="BB907" i="384"/>
  <c r="AN907" i="384"/>
  <c r="BB924" i="384"/>
  <c r="AN924" i="384"/>
  <c r="BB948" i="384"/>
  <c r="AN948" i="384"/>
  <c r="BB961" i="384"/>
  <c r="AN961" i="384"/>
  <c r="BB991" i="384"/>
  <c r="AN991" i="384"/>
  <c r="BB10" i="384"/>
  <c r="AN10" i="384"/>
  <c r="BB118" i="384"/>
  <c r="AN118" i="384"/>
  <c r="BB106" i="384"/>
  <c r="AN106" i="384"/>
  <c r="BB123" i="384"/>
  <c r="AN123" i="384"/>
  <c r="BB149" i="384"/>
  <c r="AN149" i="384"/>
  <c r="BB186" i="384"/>
  <c r="AN186" i="384"/>
  <c r="BB211" i="384"/>
  <c r="AN211" i="384"/>
  <c r="BB262" i="384"/>
  <c r="AN262" i="384"/>
  <c r="BB266" i="384"/>
  <c r="AN266" i="384"/>
  <c r="BB289" i="384"/>
  <c r="AN289" i="384"/>
  <c r="BB140" i="384"/>
  <c r="AN140" i="384"/>
  <c r="BB310" i="384"/>
  <c r="AN310" i="384"/>
  <c r="BB314" i="384"/>
  <c r="AN314" i="384"/>
  <c r="BB302" i="384"/>
  <c r="AN302" i="384"/>
  <c r="BB341" i="384"/>
  <c r="AN341" i="384"/>
  <c r="BB348" i="384"/>
  <c r="AN348" i="384"/>
  <c r="BB364" i="384"/>
  <c r="AN364" i="384"/>
  <c r="BB386" i="384"/>
  <c r="AN386" i="384"/>
  <c r="BB402" i="384"/>
  <c r="AN402" i="384"/>
  <c r="BB419" i="384"/>
  <c r="AN419" i="384"/>
  <c r="BB446" i="384"/>
  <c r="AN446" i="384"/>
  <c r="BB466" i="384"/>
  <c r="AN466" i="384"/>
  <c r="BB438" i="384"/>
  <c r="AN438" i="384"/>
  <c r="BB494" i="384"/>
  <c r="AN494" i="384"/>
  <c r="BB518" i="384"/>
  <c r="AN518" i="384"/>
  <c r="BB548" i="384"/>
  <c r="AN548" i="384"/>
  <c r="BB578" i="384"/>
  <c r="AN578" i="384"/>
  <c r="BB574" i="384"/>
  <c r="AN574" i="384"/>
  <c r="BB590" i="384"/>
  <c r="AN590" i="384"/>
  <c r="BB602" i="384"/>
  <c r="AN602" i="384"/>
  <c r="BB608" i="384"/>
  <c r="AN608" i="384"/>
  <c r="BB655" i="384"/>
  <c r="AN655" i="384"/>
  <c r="BB642" i="384"/>
  <c r="AN642" i="384"/>
  <c r="BB668" i="384"/>
  <c r="AN668" i="384"/>
  <c r="BB664" i="384"/>
  <c r="AN664" i="384"/>
  <c r="BB672" i="384"/>
  <c r="AN672" i="384"/>
  <c r="BB688" i="384"/>
  <c r="AN688" i="384"/>
  <c r="BB673" i="384"/>
  <c r="AN673" i="384"/>
  <c r="BB727" i="384"/>
  <c r="AN727" i="384"/>
  <c r="BB754" i="384"/>
  <c r="AN754" i="384"/>
  <c r="BB787" i="384"/>
  <c r="AN787" i="384"/>
  <c r="BB765" i="384"/>
  <c r="AN765" i="384"/>
  <c r="BB807" i="384"/>
  <c r="AN807" i="384"/>
  <c r="BB805" i="384"/>
  <c r="AN805" i="384"/>
  <c r="BB849" i="384"/>
  <c r="AN849" i="384"/>
  <c r="BB850" i="384"/>
  <c r="AN850" i="384"/>
  <c r="BB881" i="384"/>
  <c r="AN881" i="384"/>
  <c r="BB888" i="384"/>
  <c r="AN888" i="384"/>
  <c r="BB872" i="384"/>
  <c r="AN872" i="384"/>
  <c r="BB945" i="384"/>
  <c r="AN945" i="384"/>
  <c r="BB969" i="384"/>
  <c r="AN969" i="384"/>
  <c r="BB995" i="384"/>
  <c r="AN995" i="384"/>
  <c r="BB1002" i="384"/>
  <c r="AN1002" i="384"/>
  <c r="BB1011" i="384"/>
  <c r="AN1011" i="384"/>
  <c r="BB53" i="384"/>
  <c r="AN53" i="384"/>
  <c r="BB124" i="384"/>
  <c r="AN124" i="384"/>
  <c r="BB130" i="384"/>
  <c r="AN130" i="384"/>
  <c r="BB84" i="384"/>
  <c r="AN84" i="384"/>
  <c r="BB160" i="384"/>
  <c r="AN160" i="384"/>
  <c r="BB8" i="384"/>
  <c r="AN8" i="384"/>
  <c r="BB57" i="384"/>
  <c r="AN57" i="384"/>
  <c r="BB94" i="384"/>
  <c r="AN94" i="384"/>
  <c r="BB64" i="384"/>
  <c r="AN64" i="384"/>
  <c r="BB121" i="384"/>
  <c r="AN121" i="384"/>
  <c r="BB122" i="384"/>
  <c r="AN122" i="384"/>
  <c r="BB146" i="384"/>
  <c r="AN146" i="384"/>
  <c r="BB152" i="384"/>
  <c r="BB172" i="384"/>
  <c r="AN172" i="384"/>
  <c r="BB174" i="384"/>
  <c r="AN174" i="384"/>
  <c r="BB210" i="384"/>
  <c r="AN210" i="384"/>
  <c r="BB202" i="384"/>
  <c r="AN202" i="384"/>
  <c r="BB241" i="384"/>
  <c r="AN241" i="384"/>
  <c r="BB236" i="384"/>
  <c r="AN236" i="384"/>
  <c r="BB254" i="384"/>
  <c r="AN254" i="384"/>
  <c r="BB250" i="384"/>
  <c r="AN250" i="384"/>
  <c r="BB297" i="384"/>
  <c r="AN297" i="384"/>
  <c r="BB284" i="384"/>
  <c r="AN284" i="384"/>
  <c r="BB322" i="384"/>
  <c r="AN322" i="384"/>
  <c r="BB304" i="384"/>
  <c r="AN304" i="384"/>
  <c r="BB344" i="384"/>
  <c r="AN344" i="384"/>
  <c r="BB377" i="384"/>
  <c r="AN377" i="384"/>
  <c r="BB332" i="384"/>
  <c r="AN332" i="384"/>
  <c r="BB409" i="384"/>
  <c r="AN409" i="384"/>
  <c r="BB393" i="384"/>
  <c r="AN393" i="384"/>
  <c r="BB397" i="384"/>
  <c r="AN397" i="384"/>
  <c r="BB442" i="384"/>
  <c r="AN442" i="384"/>
  <c r="BB449" i="384"/>
  <c r="AN449" i="384"/>
  <c r="BB486" i="384"/>
  <c r="AN486" i="384"/>
  <c r="BB440" i="384"/>
  <c r="AN440" i="384"/>
  <c r="BB451" i="384"/>
  <c r="AN451" i="384"/>
  <c r="BB479" i="384"/>
  <c r="AN479" i="384"/>
  <c r="BB502" i="384"/>
  <c r="AN502" i="384"/>
  <c r="BB552" i="384"/>
  <c r="AN552" i="384"/>
  <c r="BB540" i="384"/>
  <c r="AN540" i="384"/>
  <c r="BB581" i="384"/>
  <c r="AN581" i="384"/>
  <c r="BB594" i="384"/>
  <c r="AN594" i="384"/>
  <c r="BB605" i="384"/>
  <c r="AN605" i="384"/>
  <c r="BB623" i="384"/>
  <c r="AN623" i="384"/>
  <c r="BB644" i="384"/>
  <c r="AN644" i="384"/>
  <c r="BB632" i="384"/>
  <c r="AN632" i="384"/>
  <c r="BB659" i="384"/>
  <c r="AN659" i="384"/>
  <c r="BB683" i="384"/>
  <c r="AN683" i="384"/>
  <c r="BB678" i="384"/>
  <c r="AN678" i="384"/>
  <c r="BB684" i="384"/>
  <c r="AN684" i="384"/>
  <c r="BB720" i="384"/>
  <c r="AN720" i="384"/>
  <c r="BB729" i="384"/>
  <c r="AN729" i="384"/>
  <c r="BB737" i="384"/>
  <c r="AN737" i="384"/>
  <c r="BB760" i="384"/>
  <c r="AN760" i="384"/>
  <c r="BB753" i="384"/>
  <c r="AN753" i="384"/>
  <c r="BB761" i="384"/>
  <c r="AN761" i="384"/>
  <c r="BB777" i="384"/>
  <c r="AN777" i="384"/>
  <c r="BB808" i="384"/>
  <c r="AN808" i="384"/>
  <c r="BB812" i="384"/>
  <c r="AN812" i="384"/>
  <c r="BB830" i="384"/>
  <c r="AN830" i="384"/>
  <c r="BB840" i="384"/>
  <c r="AN840" i="384"/>
  <c r="BB831" i="384"/>
  <c r="AN831" i="384"/>
  <c r="BB854" i="384"/>
  <c r="AN854" i="384"/>
  <c r="BB905" i="384"/>
  <c r="AN905" i="384"/>
  <c r="BB926" i="384"/>
  <c r="AN926" i="384"/>
  <c r="BB934" i="384"/>
  <c r="AN934" i="384"/>
  <c r="BB942" i="384"/>
  <c r="AN942" i="384"/>
  <c r="BB957" i="384"/>
  <c r="AN957" i="384"/>
  <c r="BB967" i="384"/>
  <c r="AN967" i="384"/>
  <c r="BB1003" i="384"/>
  <c r="AN1003" i="384"/>
  <c r="BB98" i="384"/>
  <c r="AN98" i="384"/>
  <c r="BB114" i="384"/>
  <c r="AN114" i="384"/>
  <c r="BB138" i="384"/>
  <c r="AN138" i="384"/>
  <c r="BB13" i="384"/>
  <c r="AN13" i="384"/>
  <c r="BB50" i="384"/>
  <c r="AN50" i="384"/>
  <c r="BB70" i="384"/>
  <c r="AN70" i="384"/>
  <c r="BB110" i="384"/>
  <c r="AN110" i="384"/>
  <c r="BB214" i="384"/>
  <c r="AN214" i="384"/>
  <c r="BB37" i="384"/>
  <c r="AN37" i="384"/>
  <c r="BB28" i="384"/>
  <c r="AN28" i="384"/>
  <c r="BB46" i="384"/>
  <c r="AN46" i="384"/>
  <c r="BB16" i="384"/>
  <c r="AN16" i="384"/>
  <c r="BB56" i="384"/>
  <c r="AN56" i="384"/>
  <c r="BB54" i="384"/>
  <c r="AN54" i="384"/>
  <c r="BB58" i="384"/>
  <c r="AN58" i="384"/>
  <c r="BB91" i="384"/>
  <c r="AN91" i="384"/>
  <c r="BB129" i="384"/>
  <c r="AN129" i="384"/>
  <c r="BB99" i="384"/>
  <c r="AN99" i="384"/>
  <c r="BB128" i="384"/>
  <c r="AN128" i="384"/>
  <c r="BB177" i="384"/>
  <c r="AN177" i="384"/>
  <c r="BB190" i="384"/>
  <c r="AN190" i="384"/>
  <c r="BB194" i="384"/>
  <c r="AN194" i="384"/>
  <c r="BB188" i="384"/>
  <c r="AN188" i="384"/>
  <c r="BB218" i="384"/>
  <c r="AN218" i="384"/>
  <c r="BB198" i="384"/>
  <c r="AN198" i="384"/>
  <c r="BB234" i="384"/>
  <c r="AN234" i="384"/>
  <c r="BB253" i="384"/>
  <c r="AN253" i="384"/>
  <c r="BB265" i="384"/>
  <c r="AN265" i="384"/>
  <c r="BB226" i="384"/>
  <c r="AN226" i="384"/>
  <c r="BB287" i="384"/>
  <c r="AN287" i="384"/>
  <c r="BB293" i="384"/>
  <c r="AN293" i="384"/>
  <c r="BB313" i="384"/>
  <c r="AN313" i="384"/>
  <c r="BB296" i="384"/>
  <c r="AN296" i="384"/>
  <c r="BB308" i="384"/>
  <c r="AN308" i="384"/>
  <c r="BB353" i="384"/>
  <c r="AN353" i="384"/>
  <c r="BB325" i="384"/>
  <c r="AN325" i="384"/>
  <c r="BB347" i="384"/>
  <c r="AN347" i="384"/>
  <c r="BB396" i="384"/>
  <c r="AN396" i="384"/>
  <c r="BB415" i="384"/>
  <c r="AN415" i="384"/>
  <c r="BB412" i="384"/>
  <c r="AN412" i="384"/>
  <c r="BB437" i="384"/>
  <c r="AN437" i="384"/>
  <c r="BB432" i="384"/>
  <c r="AN432" i="384"/>
  <c r="BB444" i="384"/>
  <c r="AN444" i="384"/>
  <c r="BB500" i="384"/>
  <c r="AN500" i="384"/>
  <c r="BB516" i="384"/>
  <c r="AN516" i="384"/>
  <c r="BB506" i="384"/>
  <c r="AN506" i="384"/>
  <c r="BB542" i="384"/>
  <c r="AN542" i="384"/>
  <c r="BB555" i="384"/>
  <c r="AN555" i="384"/>
  <c r="BB572" i="384"/>
  <c r="AN572" i="384"/>
  <c r="BB585" i="384"/>
  <c r="AN585" i="384"/>
  <c r="BB600" i="384"/>
  <c r="AN600" i="384"/>
  <c r="BB576" i="384"/>
  <c r="AN576" i="384"/>
  <c r="BB647" i="384"/>
  <c r="AN647" i="384"/>
  <c r="BB654" i="384"/>
  <c r="AN654" i="384"/>
  <c r="AN669" i="384"/>
  <c r="BB692" i="384"/>
  <c r="AN692" i="384"/>
  <c r="BB656" i="384"/>
  <c r="AN656" i="384"/>
  <c r="BB686" i="384"/>
  <c r="AN686" i="384"/>
  <c r="BB699" i="384"/>
  <c r="AN699" i="384"/>
  <c r="BB736" i="384"/>
  <c r="AN736" i="384"/>
  <c r="BB749" i="384"/>
  <c r="AN749" i="384"/>
  <c r="BB781" i="384"/>
  <c r="AN781" i="384"/>
  <c r="BB785" i="384"/>
  <c r="AN785" i="384"/>
  <c r="BB821" i="384"/>
  <c r="BB827" i="384"/>
  <c r="AN827" i="384"/>
  <c r="BB815" i="384"/>
  <c r="AN815" i="384"/>
  <c r="BB828" i="384"/>
  <c r="AN828" i="384"/>
  <c r="BB873" i="384"/>
  <c r="AN873" i="384"/>
  <c r="BB884" i="384"/>
  <c r="AN884" i="384"/>
  <c r="BB902" i="384"/>
  <c r="AN902" i="384"/>
  <c r="BB922" i="384"/>
  <c r="AN922" i="384"/>
  <c r="BB930" i="384"/>
  <c r="AN930" i="384"/>
  <c r="BB936" i="384"/>
  <c r="AN936" i="384"/>
  <c r="BB973" i="384"/>
  <c r="AN973" i="384"/>
  <c r="BB1000" i="384"/>
  <c r="AN1000" i="384"/>
  <c r="BB33" i="384"/>
  <c r="AN33" i="384"/>
  <c r="BB36" i="384"/>
  <c r="AN36" i="384"/>
  <c r="BB62" i="384"/>
  <c r="AN62" i="384"/>
  <c r="BB95" i="384"/>
  <c r="AN95" i="384"/>
  <c r="BB82" i="384"/>
  <c r="AN82" i="384"/>
  <c r="BB92" i="384"/>
  <c r="AN92" i="384"/>
  <c r="BB90" i="384"/>
  <c r="AN90" i="384"/>
  <c r="BB166" i="384"/>
  <c r="AN166" i="384"/>
  <c r="BB173" i="384"/>
  <c r="AN173" i="384"/>
  <c r="BB193" i="384"/>
  <c r="AN193" i="384"/>
  <c r="BB217" i="384"/>
  <c r="AN217" i="384"/>
  <c r="BB200" i="384"/>
  <c r="AN200" i="384"/>
  <c r="BB249" i="384"/>
  <c r="AN249" i="384"/>
  <c r="BB222" i="384"/>
  <c r="AN222" i="384"/>
  <c r="BB276" i="384"/>
  <c r="AN276" i="384"/>
  <c r="BB246" i="384"/>
  <c r="AN246" i="384"/>
  <c r="BB268" i="384"/>
  <c r="AN268" i="384"/>
  <c r="BB270" i="384"/>
  <c r="AN270" i="384"/>
  <c r="BB298" i="384"/>
  <c r="AN298" i="384"/>
  <c r="BB350" i="384"/>
  <c r="AN350" i="384"/>
  <c r="BB338" i="384"/>
  <c r="AN338" i="384"/>
  <c r="BB356" i="384"/>
  <c r="AN356" i="384"/>
  <c r="BB362" i="384"/>
  <c r="AN362" i="384"/>
  <c r="BB389" i="384"/>
  <c r="AN389" i="384"/>
  <c r="BB387" i="384"/>
  <c r="AN387" i="384"/>
  <c r="BB426" i="384"/>
  <c r="AN426" i="384"/>
  <c r="BB428" i="384"/>
  <c r="AN428" i="384"/>
  <c r="BB461" i="384"/>
  <c r="AN461" i="384"/>
  <c r="BB430" i="384"/>
  <c r="AN430" i="384"/>
  <c r="BB496" i="384"/>
  <c r="AN496" i="384"/>
  <c r="BB490" i="384"/>
  <c r="AN490" i="384"/>
  <c r="BB509" i="384"/>
  <c r="AN509" i="384"/>
  <c r="BB484" i="384"/>
  <c r="AN484" i="384"/>
  <c r="BB522" i="384"/>
  <c r="AN522" i="384"/>
  <c r="BB584" i="384"/>
  <c r="AN584" i="384"/>
  <c r="BB613" i="384"/>
  <c r="BB616" i="384"/>
  <c r="AN616" i="384"/>
  <c r="BB624" i="384"/>
  <c r="AN624" i="384"/>
  <c r="BB641" i="384"/>
  <c r="AN641" i="384"/>
  <c r="BB652" i="384"/>
  <c r="AN652" i="384"/>
  <c r="BB682" i="384"/>
  <c r="AN682" i="384"/>
  <c r="BB715" i="384"/>
  <c r="AN715" i="384"/>
  <c r="BB701" i="384"/>
  <c r="AN701" i="384"/>
  <c r="BB748" i="384"/>
  <c r="AN748" i="384"/>
  <c r="BB768" i="384"/>
  <c r="AN768" i="384"/>
  <c r="BB782" i="384"/>
  <c r="AN782" i="384"/>
  <c r="BB739" i="384"/>
  <c r="AN739" i="384"/>
  <c r="BB743" i="384"/>
  <c r="AN743" i="384"/>
  <c r="BB769" i="384"/>
  <c r="AN769" i="384"/>
  <c r="BB803" i="384"/>
  <c r="AN803" i="384"/>
  <c r="AN809" i="384"/>
  <c r="BB869" i="384"/>
  <c r="AN869" i="384"/>
  <c r="BB880" i="384"/>
  <c r="AN880" i="384"/>
  <c r="BB901" i="384"/>
  <c r="AN901" i="384"/>
  <c r="BB953" i="384"/>
  <c r="AN953" i="384"/>
  <c r="BB964" i="384"/>
  <c r="AN964" i="384"/>
  <c r="BB998" i="384"/>
  <c r="AN998" i="384"/>
  <c r="BB68" i="384"/>
  <c r="AN68" i="384"/>
  <c r="BB42" i="384"/>
  <c r="AN42" i="384"/>
  <c r="BB44" i="384"/>
  <c r="AN44" i="384"/>
  <c r="BB132" i="384"/>
  <c r="AN132" i="384"/>
  <c r="BB125" i="384"/>
  <c r="AN125" i="384"/>
  <c r="BB170" i="384"/>
  <c r="AN170" i="384"/>
  <c r="BB164" i="384"/>
  <c r="AN164" i="384"/>
  <c r="BB182" i="384"/>
  <c r="AN182" i="384"/>
  <c r="BB184" i="384"/>
  <c r="AN184" i="384"/>
  <c r="BB238" i="384"/>
  <c r="AN238" i="384"/>
  <c r="BB212" i="384"/>
  <c r="AN212" i="384"/>
  <c r="BB220" i="384"/>
  <c r="AN220" i="384"/>
  <c r="BB224" i="384"/>
  <c r="AN224" i="384"/>
  <c r="BB248" i="384"/>
  <c r="AN248" i="384"/>
  <c r="BB244" i="384"/>
  <c r="AN244" i="384"/>
  <c r="BB272" i="384"/>
  <c r="AN272" i="384"/>
  <c r="BB290" i="384"/>
  <c r="AN290" i="384"/>
  <c r="BB274" i="384"/>
  <c r="AN274" i="384"/>
  <c r="BB329" i="384"/>
  <c r="AN329" i="384"/>
  <c r="BB340" i="384"/>
  <c r="AN340" i="384"/>
  <c r="BB169" i="384"/>
  <c r="AN169" i="384"/>
  <c r="BB374" i="384"/>
  <c r="AN374" i="384"/>
  <c r="BB383" i="384"/>
  <c r="AN383" i="384"/>
  <c r="BB394" i="384"/>
  <c r="AN394" i="384"/>
  <c r="BB411" i="384"/>
  <c r="AN411" i="384"/>
  <c r="BB358" i="384"/>
  <c r="AN358" i="384"/>
  <c r="BB421" i="384"/>
  <c r="AN421" i="384"/>
  <c r="BB483" i="384"/>
  <c r="AN483" i="384"/>
  <c r="BB499" i="384"/>
  <c r="AN499" i="384"/>
  <c r="BB505" i="384"/>
  <c r="AN505" i="384"/>
  <c r="BB515" i="384"/>
  <c r="AN515" i="384"/>
  <c r="BB531" i="384"/>
  <c r="AN531" i="384"/>
  <c r="BB508" i="384"/>
  <c r="AN508" i="384"/>
  <c r="BB534" i="384"/>
  <c r="AN534" i="384"/>
  <c r="BB538" i="384"/>
  <c r="AN538" i="384"/>
  <c r="BB591" i="384"/>
  <c r="AN591" i="384"/>
  <c r="BB546" i="384"/>
  <c r="AN546" i="384"/>
  <c r="BB564" i="384"/>
  <c r="AN564" i="384"/>
  <c r="BB598" i="384"/>
  <c r="AN598" i="384"/>
  <c r="BB614" i="384"/>
  <c r="AN614" i="384"/>
  <c r="BB625" i="384"/>
  <c r="AN625" i="384"/>
  <c r="BB630" i="384"/>
  <c r="AN630" i="384"/>
  <c r="BB651" i="384"/>
  <c r="AN651" i="384"/>
  <c r="BB658" i="384"/>
  <c r="AN658" i="384"/>
  <c r="BB650" i="384"/>
  <c r="AN650" i="384"/>
  <c r="BB695" i="384"/>
  <c r="AN695" i="384"/>
  <c r="BB700" i="384"/>
  <c r="AN700" i="384"/>
  <c r="BB707" i="384"/>
  <c r="AN707" i="384"/>
  <c r="BB713" i="384"/>
  <c r="AN713" i="384"/>
  <c r="BB747" i="384"/>
  <c r="AN747" i="384"/>
  <c r="BB764" i="384"/>
  <c r="AN764" i="384"/>
  <c r="BB784" i="384"/>
  <c r="AN784" i="384"/>
  <c r="BB779" i="384"/>
  <c r="AN779" i="384"/>
  <c r="BB801" i="384"/>
  <c r="AN801" i="384"/>
  <c r="BB775" i="384"/>
  <c r="AN775" i="384"/>
  <c r="BB796" i="384"/>
  <c r="AN796" i="384"/>
  <c r="BB819" i="384"/>
  <c r="AN819" i="384"/>
  <c r="BB886" i="384"/>
  <c r="AN886" i="384"/>
  <c r="BB900" i="384"/>
  <c r="AN900" i="384"/>
  <c r="BB918" i="384"/>
  <c r="AN918" i="384"/>
  <c r="BB919" i="384"/>
  <c r="AN919" i="384"/>
  <c r="BB960" i="384"/>
  <c r="AN960" i="384"/>
  <c r="BB976" i="384"/>
  <c r="AN976" i="384"/>
  <c r="BB977" i="384"/>
  <c r="AN977" i="384"/>
  <c r="BB27" i="384"/>
  <c r="AN27" i="384"/>
  <c r="BB47" i="384"/>
  <c r="AN47" i="384"/>
  <c r="BB49" i="384"/>
  <c r="AN49" i="384"/>
  <c r="BB73" i="384"/>
  <c r="AN73" i="384"/>
  <c r="BB66" i="384"/>
  <c r="AN66" i="384"/>
  <c r="BB97" i="384"/>
  <c r="AN97" i="384"/>
  <c r="BB9" i="384"/>
  <c r="AN9" i="384"/>
  <c r="BB4" i="384"/>
  <c r="AN4" i="384"/>
  <c r="BB71" i="384"/>
  <c r="AN71" i="384"/>
  <c r="BB29" i="384"/>
  <c r="AN29" i="384"/>
  <c r="BB105" i="384"/>
  <c r="AN105" i="384"/>
  <c r="BB88" i="384"/>
  <c r="AN88" i="384"/>
  <c r="BB101" i="384"/>
  <c r="AN101" i="384"/>
  <c r="BB142" i="384"/>
  <c r="AN142" i="384"/>
  <c r="BB136" i="384"/>
  <c r="AN136" i="384"/>
  <c r="BB154" i="384"/>
  <c r="AN154" i="384"/>
  <c r="BB180" i="384"/>
  <c r="AN180" i="384"/>
  <c r="BB181" i="384"/>
  <c r="AN181" i="384"/>
  <c r="BB196" i="384"/>
  <c r="AN196" i="384"/>
  <c r="BB208" i="384"/>
  <c r="AN208" i="384"/>
  <c r="BB232" i="384"/>
  <c r="AN232" i="384"/>
  <c r="BB252" i="384"/>
  <c r="AN252" i="384"/>
  <c r="BB256" i="384"/>
  <c r="AN256" i="384"/>
  <c r="BB260" i="384"/>
  <c r="AN260" i="384"/>
  <c r="BB116" i="384"/>
  <c r="AN116" i="384"/>
  <c r="BB280" i="384"/>
  <c r="AN280" i="384"/>
  <c r="BB319" i="384"/>
  <c r="AN319" i="384"/>
  <c r="BB317" i="384"/>
  <c r="AN317" i="384"/>
  <c r="BB357" i="384"/>
  <c r="AN357" i="384"/>
  <c r="BB336" i="384"/>
  <c r="AN336" i="384"/>
  <c r="BB379" i="384"/>
  <c r="AN379" i="384"/>
  <c r="BB372" i="384"/>
  <c r="AN372" i="384"/>
  <c r="BB399" i="384"/>
  <c r="AN399" i="384"/>
  <c r="BB410" i="384"/>
  <c r="AN410" i="384"/>
  <c r="BB425" i="384"/>
  <c r="AN425" i="384"/>
  <c r="BB436" i="384"/>
  <c r="AN436" i="384"/>
  <c r="BB460" i="384"/>
  <c r="AN460" i="384"/>
  <c r="BB450" i="384"/>
  <c r="AN450" i="384"/>
  <c r="BB462" i="384"/>
  <c r="AN462" i="384"/>
  <c r="BB492" i="384"/>
  <c r="AN492" i="384"/>
  <c r="BB456" i="384"/>
  <c r="AN456" i="384"/>
  <c r="BB482" i="384"/>
  <c r="AN482" i="384"/>
  <c r="BB527" i="384"/>
  <c r="AN527" i="384"/>
  <c r="BB558" i="384"/>
  <c r="AN558" i="384"/>
  <c r="BB568" i="384"/>
  <c r="AN568" i="384"/>
  <c r="BB560" i="384"/>
  <c r="AN560" i="384"/>
  <c r="AN596" i="384"/>
  <c r="BB619" i="384"/>
  <c r="AN619" i="384"/>
  <c r="BB634" i="384"/>
  <c r="AN634" i="384"/>
  <c r="BB648" i="384"/>
  <c r="AN648" i="384"/>
  <c r="BB660" i="384"/>
  <c r="AN660" i="384"/>
  <c r="BB679" i="384"/>
  <c r="AN679" i="384"/>
  <c r="BB662" i="384"/>
  <c r="AN662" i="384"/>
  <c r="BB680" i="384"/>
  <c r="AN680" i="384"/>
  <c r="BB717" i="384"/>
  <c r="AN717" i="384"/>
  <c r="BB726" i="384"/>
  <c r="AN726" i="384"/>
  <c r="BB757" i="384"/>
  <c r="AN757" i="384"/>
  <c r="BB745" i="384"/>
  <c r="AN745" i="384"/>
  <c r="BB755" i="384"/>
  <c r="AN755" i="384"/>
  <c r="BB772" i="384"/>
  <c r="AN772" i="384"/>
  <c r="BB811" i="384"/>
  <c r="AN811" i="384"/>
  <c r="BB822" i="384"/>
  <c r="AN822" i="384"/>
  <c r="BB833" i="384"/>
  <c r="AN833" i="384"/>
  <c r="BB860" i="384"/>
  <c r="AN860" i="384"/>
  <c r="BB876" i="384"/>
  <c r="AN876" i="384"/>
  <c r="BB862" i="384"/>
  <c r="AN862" i="384"/>
  <c r="BB868" i="384"/>
  <c r="AN868" i="384"/>
  <c r="BB915" i="384"/>
  <c r="AN915" i="384"/>
  <c r="BB914" i="384"/>
  <c r="AN914" i="384"/>
  <c r="BB983" i="384"/>
  <c r="AN983" i="384"/>
  <c r="AI972" i="384"/>
  <c r="AJ972" i="384" s="1"/>
  <c r="AK972" i="384" s="1"/>
  <c r="AI954" i="384"/>
  <c r="AJ954" i="384" s="1"/>
  <c r="AK954" i="384" s="1"/>
  <c r="AI982" i="384"/>
  <c r="AJ982" i="384" s="1"/>
  <c r="AK982" i="384" s="1"/>
  <c r="AI971" i="384"/>
  <c r="AJ971" i="384" s="1"/>
  <c r="AK971" i="384" s="1"/>
  <c r="AI950" i="384"/>
  <c r="AJ950" i="384" s="1"/>
  <c r="AK950" i="384" s="1"/>
  <c r="AI956" i="384"/>
  <c r="AJ956" i="384" s="1"/>
  <c r="AK956" i="384" s="1"/>
  <c r="AI937" i="384"/>
  <c r="AJ937" i="384" s="1"/>
  <c r="AK937" i="384" s="1"/>
  <c r="AI539" i="384"/>
  <c r="AJ539" i="384" s="1"/>
  <c r="AK539" i="384" s="1"/>
  <c r="AI895" i="384"/>
  <c r="AJ895" i="384" s="1"/>
  <c r="AK895" i="384" s="1"/>
  <c r="AI842" i="384"/>
  <c r="AJ842" i="384" s="1"/>
  <c r="AK842" i="384" s="1"/>
  <c r="AI893" i="384"/>
  <c r="AJ893" i="384" s="1"/>
  <c r="AK893" i="384" s="1"/>
  <c r="AI863" i="384"/>
  <c r="AJ863" i="384" s="1"/>
  <c r="AK863" i="384" s="1"/>
  <c r="AI709" i="384"/>
  <c r="AJ709" i="384" s="1"/>
  <c r="AK709" i="384" s="1"/>
  <c r="AI834" i="384"/>
  <c r="AJ834" i="384" s="1"/>
  <c r="AK834" i="384" s="1"/>
  <c r="AI773" i="384"/>
  <c r="AJ773" i="384" s="1"/>
  <c r="AK773" i="384" s="1"/>
  <c r="AI744" i="384"/>
  <c r="AJ744" i="384" s="1"/>
  <c r="AK744" i="384" s="1"/>
  <c r="AI740" i="384"/>
  <c r="AJ740" i="384" s="1"/>
  <c r="AK740" i="384" s="1"/>
  <c r="AI708" i="384"/>
  <c r="AJ708" i="384" s="1"/>
  <c r="AK708" i="384" s="1"/>
  <c r="AI636" i="384"/>
  <c r="AJ636" i="384" s="1"/>
  <c r="AK636" i="384" s="1"/>
  <c r="AI635" i="384"/>
  <c r="AJ635" i="384" s="1"/>
  <c r="AK635" i="384" s="1"/>
  <c r="AI631" i="384"/>
  <c r="AJ631" i="384" s="1"/>
  <c r="AK631" i="384" s="1"/>
  <c r="AI610" i="384"/>
  <c r="AJ610" i="384" s="1"/>
  <c r="AK610" i="384" s="1"/>
  <c r="AI626" i="384"/>
  <c r="AJ626" i="384" s="1"/>
  <c r="AK626" i="384" s="1"/>
  <c r="AI595" i="384"/>
  <c r="AJ595" i="384" s="1"/>
  <c r="AK595" i="384" s="1"/>
  <c r="AI535" i="384"/>
  <c r="AJ535" i="384" s="1"/>
  <c r="AK535" i="384" s="1"/>
  <c r="AI569" i="384"/>
  <c r="AJ569" i="384" s="1"/>
  <c r="AK569" i="384" s="1"/>
  <c r="AI607" i="384"/>
  <c r="AJ607" i="384" s="1"/>
  <c r="AK607" i="384" s="1"/>
  <c r="AI570" i="384"/>
  <c r="AJ570" i="384" s="1"/>
  <c r="AK570" i="384" s="1"/>
  <c r="AI565" i="384"/>
  <c r="AJ565" i="384" s="1"/>
  <c r="AK565" i="384" s="1"/>
  <c r="AI583" i="384"/>
  <c r="AJ583" i="384" s="1"/>
  <c r="AK583" i="384" s="1"/>
  <c r="AI561" i="384"/>
  <c r="AJ561" i="384" s="1"/>
  <c r="AK561" i="384" s="1"/>
  <c r="AG575" i="384"/>
  <c r="AI575" i="384" s="1"/>
  <c r="AJ575" i="384" s="1"/>
  <c r="AK575" i="384" s="1"/>
  <c r="AI521" i="384"/>
  <c r="AJ521" i="384" s="1"/>
  <c r="AK521" i="384" s="1"/>
  <c r="AI543" i="384"/>
  <c r="AJ543" i="384" s="1"/>
  <c r="AK543" i="384" s="1"/>
  <c r="AI557" i="384"/>
  <c r="AJ557" i="384" s="1"/>
  <c r="AK557" i="384" s="1"/>
  <c r="AI501" i="384"/>
  <c r="AJ501" i="384" s="1"/>
  <c r="AK501" i="384" s="1"/>
  <c r="AI525" i="384"/>
  <c r="AJ525" i="384" s="1"/>
  <c r="AK525" i="384" s="1"/>
  <c r="AI487" i="384"/>
  <c r="AJ487" i="384" s="1"/>
  <c r="AK487" i="384" s="1"/>
  <c r="AI488" i="384"/>
  <c r="AJ488" i="384" s="1"/>
  <c r="AK488" i="384" s="1"/>
  <c r="AI457" i="384"/>
  <c r="AJ457" i="384" s="1"/>
  <c r="AK457" i="384" s="1"/>
  <c r="AI452" i="384"/>
  <c r="AJ452" i="384" s="1"/>
  <c r="AK452" i="384" s="1"/>
  <c r="AI475" i="384"/>
  <c r="AJ475" i="384" s="1"/>
  <c r="AK475" i="384" s="1"/>
  <c r="AI337" i="384"/>
  <c r="AJ337" i="384" s="1"/>
  <c r="AK337" i="384" s="1"/>
  <c r="AI342" i="384"/>
  <c r="AJ342" i="384" s="1"/>
  <c r="AK342" i="384" s="1"/>
  <c r="AI366" i="384"/>
  <c r="AJ366" i="384" s="1"/>
  <c r="AK366" i="384" s="1"/>
  <c r="AI333" i="384"/>
  <c r="AJ333" i="384" s="1"/>
  <c r="AK333" i="384" s="1"/>
  <c r="AI365" i="384"/>
  <c r="AJ365" i="384" s="1"/>
  <c r="AK365" i="384" s="1"/>
  <c r="AI323" i="384"/>
  <c r="AJ323" i="384" s="1"/>
  <c r="AK323" i="384" s="1"/>
  <c r="AI301" i="384"/>
  <c r="AJ301" i="384" s="1"/>
  <c r="AK301" i="384" s="1"/>
  <c r="AI277" i="384"/>
  <c r="AJ277" i="384" s="1"/>
  <c r="AK277" i="384" s="1"/>
  <c r="AI153" i="384"/>
  <c r="AJ153" i="384" s="1"/>
  <c r="AK153" i="384" s="1"/>
  <c r="AI230" i="384"/>
  <c r="AJ230" i="384" s="1"/>
  <c r="AK230" i="384" s="1"/>
  <c r="AI148" i="384"/>
  <c r="AJ148" i="384" s="1"/>
  <c r="AK148" i="384" s="1"/>
  <c r="AI201" i="384"/>
  <c r="AJ201" i="384" s="1"/>
  <c r="AK201" i="384" s="1"/>
  <c r="AI206" i="384"/>
  <c r="AJ206" i="384" s="1"/>
  <c r="AK206" i="384" s="1"/>
  <c r="AI225" i="384"/>
  <c r="AJ225" i="384" s="1"/>
  <c r="AK225" i="384" s="1"/>
  <c r="AI205" i="384"/>
  <c r="AJ205" i="384" s="1"/>
  <c r="AK205" i="384" s="1"/>
  <c r="AG235" i="384"/>
  <c r="AI235" i="384" s="1"/>
  <c r="AJ235" i="384" s="1"/>
  <c r="AK235" i="384" s="1"/>
  <c r="AI158" i="384"/>
  <c r="AJ158" i="384" s="1"/>
  <c r="AK158" i="384" s="1"/>
  <c r="AI133" i="384"/>
  <c r="AJ133" i="384" s="1"/>
  <c r="AK133" i="384" s="1"/>
  <c r="AI157" i="384"/>
  <c r="AJ157" i="384" s="1"/>
  <c r="AK157" i="384" s="1"/>
  <c r="AI134" i="384"/>
  <c r="AJ134" i="384" s="1"/>
  <c r="AK134" i="384" s="1"/>
  <c r="AI109" i="384"/>
  <c r="AJ109" i="384" s="1"/>
  <c r="AK109" i="384" s="1"/>
  <c r="AI77" i="384"/>
  <c r="AJ77" i="384" s="1"/>
  <c r="AK77" i="384" s="1"/>
  <c r="AI86" i="384"/>
  <c r="AJ86" i="384" s="1"/>
  <c r="AK86" i="384" s="1"/>
  <c r="AI81" i="384"/>
  <c r="AJ81" i="384" s="1"/>
  <c r="AK81" i="384" s="1"/>
  <c r="AI85" i="384"/>
  <c r="AJ85" i="384" s="1"/>
  <c r="AK85" i="384" s="1"/>
  <c r="AI38" i="384"/>
  <c r="AJ38" i="384" s="1"/>
  <c r="AK38" i="384" s="1"/>
  <c r="AI25" i="384"/>
  <c r="AJ25" i="384" s="1"/>
  <c r="AK25" i="384" s="1"/>
  <c r="AN1009" i="384" l="1"/>
  <c r="AN911" i="384"/>
  <c r="AN825" i="384"/>
  <c r="AN949" i="384"/>
  <c r="AN587" i="384"/>
  <c r="AN711" i="384"/>
  <c r="AN697" i="384"/>
  <c r="BB975" i="384"/>
  <c r="AN941" i="384"/>
  <c r="AN846" i="384"/>
  <c r="AN751" i="384"/>
  <c r="AI985" i="384"/>
  <c r="AJ985" i="384" s="1"/>
  <c r="AK985" i="384" s="1"/>
  <c r="BB836" i="384"/>
  <c r="AN443" i="384"/>
  <c r="AN984" i="384"/>
  <c r="AN675" i="384"/>
  <c r="AN346" i="384"/>
  <c r="AN908" i="384"/>
  <c r="BB617" i="384"/>
  <c r="AN920" i="384"/>
  <c r="AN909" i="384"/>
  <c r="AN928" i="384"/>
  <c r="AN989" i="384"/>
  <c r="AN1005" i="384"/>
  <c r="BB724" i="384"/>
  <c r="AN791" i="384"/>
  <c r="AH12" i="384"/>
  <c r="AE12" i="384"/>
  <c r="AD12" i="384"/>
  <c r="AC12" i="384"/>
  <c r="AD18" i="384"/>
  <c r="AH18" i="384"/>
  <c r="AC18" i="384"/>
  <c r="AG18" i="384" s="1"/>
  <c r="AN887" i="384"/>
  <c r="AC2" i="384"/>
  <c r="AG2" i="384" s="1"/>
  <c r="AE2" i="384"/>
  <c r="AH2" i="384"/>
  <c r="AD2" i="384"/>
  <c r="AN979" i="384"/>
  <c r="AI723" i="384"/>
  <c r="AJ723" i="384" s="1"/>
  <c r="AK723" i="384" s="1"/>
  <c r="BB723" i="384" s="1"/>
  <c r="AE22" i="384"/>
  <c r="AH22" i="384"/>
  <c r="AD22" i="384"/>
  <c r="AC22" i="384"/>
  <c r="AG22" i="384" s="1"/>
  <c r="AN467" i="384"/>
  <c r="AN996" i="384"/>
  <c r="AN962" i="384"/>
  <c r="AN875" i="384"/>
  <c r="AN804" i="384"/>
  <c r="AN511" i="384"/>
  <c r="BB968" i="384"/>
  <c r="AN968" i="384"/>
  <c r="AN1008" i="384"/>
  <c r="BB575" i="384"/>
  <c r="AN575" i="384"/>
  <c r="BB740" i="384"/>
  <c r="AN740" i="384"/>
  <c r="BB895" i="384"/>
  <c r="AN895" i="384"/>
  <c r="BB985" i="384"/>
  <c r="AN985" i="384"/>
  <c r="BB595" i="384"/>
  <c r="AN595" i="384"/>
  <c r="BB158" i="384"/>
  <c r="AN158" i="384"/>
  <c r="BB148" i="384"/>
  <c r="AN148" i="384"/>
  <c r="BB366" i="384"/>
  <c r="AN366" i="384"/>
  <c r="BB488" i="384"/>
  <c r="AN488" i="384"/>
  <c r="BB561" i="384"/>
  <c r="AN561" i="384"/>
  <c r="BB626" i="384"/>
  <c r="AN626" i="384"/>
  <c r="BB744" i="384"/>
  <c r="AN744" i="384"/>
  <c r="BB539" i="384"/>
  <c r="AN539" i="384"/>
  <c r="BB972" i="384"/>
  <c r="AN972" i="384"/>
  <c r="BB38" i="384"/>
  <c r="AN38" i="384"/>
  <c r="BB342" i="384"/>
  <c r="AN342" i="384"/>
  <c r="BB610" i="384"/>
  <c r="AN610" i="384"/>
  <c r="BB937" i="384"/>
  <c r="AN937" i="384"/>
  <c r="BB235" i="384"/>
  <c r="AN235" i="384"/>
  <c r="BB583" i="384"/>
  <c r="AN583" i="384"/>
  <c r="BB773" i="384"/>
  <c r="AN773" i="384"/>
  <c r="BB86" i="384"/>
  <c r="AN86" i="384"/>
  <c r="BB221" i="384"/>
  <c r="AN221" i="384"/>
  <c r="BB153" i="384"/>
  <c r="AN153" i="384"/>
  <c r="BB337" i="384"/>
  <c r="AN337" i="384"/>
  <c r="BB525" i="384"/>
  <c r="AN525" i="384"/>
  <c r="BB565" i="384"/>
  <c r="AN565" i="384"/>
  <c r="BB631" i="384"/>
  <c r="AN631" i="384"/>
  <c r="BB834" i="384"/>
  <c r="AN834" i="384"/>
  <c r="BB956" i="384"/>
  <c r="AN956" i="384"/>
  <c r="BB963" i="384"/>
  <c r="AN963" i="384"/>
  <c r="BB133" i="384"/>
  <c r="AN133" i="384"/>
  <c r="BB230" i="384"/>
  <c r="AN230" i="384"/>
  <c r="BB277" i="384"/>
  <c r="AN277" i="384"/>
  <c r="BB475" i="384"/>
  <c r="AN475" i="384"/>
  <c r="BB501" i="384"/>
  <c r="AN501" i="384"/>
  <c r="BB570" i="384"/>
  <c r="AN570" i="384"/>
  <c r="BB635" i="384"/>
  <c r="AN635" i="384"/>
  <c r="BB709" i="384"/>
  <c r="AN709" i="384"/>
  <c r="BB950" i="384"/>
  <c r="AN950" i="384"/>
  <c r="BB457" i="384"/>
  <c r="AN457" i="384"/>
  <c r="BB487" i="384"/>
  <c r="AN487" i="384"/>
  <c r="BB301" i="384"/>
  <c r="AN301" i="384"/>
  <c r="BB557" i="384"/>
  <c r="AN557" i="384"/>
  <c r="BB607" i="384"/>
  <c r="AN607" i="384"/>
  <c r="BB636" i="384"/>
  <c r="AN636" i="384"/>
  <c r="BB863" i="384"/>
  <c r="AN863" i="384"/>
  <c r="BB971" i="384"/>
  <c r="AN971" i="384"/>
  <c r="BB333" i="384"/>
  <c r="AN333" i="384"/>
  <c r="BB81" i="384"/>
  <c r="AN81" i="384"/>
  <c r="BB205" i="384"/>
  <c r="AN205" i="384"/>
  <c r="BB109" i="384"/>
  <c r="AN109" i="384"/>
  <c r="BB134" i="384"/>
  <c r="AN134" i="384"/>
  <c r="BB323" i="384"/>
  <c r="AN323" i="384"/>
  <c r="BB543" i="384"/>
  <c r="AN543" i="384"/>
  <c r="BB708" i="384"/>
  <c r="AN708" i="384"/>
  <c r="BB893" i="384"/>
  <c r="AN893" i="384"/>
  <c r="BB982" i="384"/>
  <c r="AN982" i="384"/>
  <c r="BB1012" i="384"/>
  <c r="AN1012" i="384"/>
  <c r="BB201" i="384"/>
  <c r="AN201" i="384"/>
  <c r="BB85" i="384"/>
  <c r="AN85" i="384"/>
  <c r="BB77" i="384"/>
  <c r="AN77" i="384"/>
  <c r="BB197" i="384"/>
  <c r="AN197" i="384"/>
  <c r="BB433" i="384"/>
  <c r="AN433" i="384"/>
  <c r="BB225" i="384"/>
  <c r="AN225" i="384"/>
  <c r="BB429" i="384"/>
  <c r="AN429" i="384"/>
  <c r="BB569" i="384"/>
  <c r="AN569" i="384"/>
  <c r="BB25" i="384"/>
  <c r="AN25" i="384"/>
  <c r="BB157" i="384"/>
  <c r="AN157" i="384"/>
  <c r="BB206" i="384"/>
  <c r="AN206" i="384"/>
  <c r="BB365" i="384"/>
  <c r="AN365" i="384"/>
  <c r="BB452" i="384"/>
  <c r="AN452" i="384"/>
  <c r="BB521" i="384"/>
  <c r="AN521" i="384"/>
  <c r="BB535" i="384"/>
  <c r="AN535" i="384"/>
  <c r="BB842" i="384"/>
  <c r="AN842" i="384"/>
  <c r="BB954" i="384"/>
  <c r="AN954" i="384"/>
  <c r="BB1004" i="384"/>
  <c r="AN1004" i="384"/>
  <c r="AF12" i="384" l="1"/>
  <c r="AG12" i="384" s="1"/>
  <c r="AN723" i="384"/>
  <c r="AI22" i="384"/>
  <c r="AJ22" i="384" s="1"/>
  <c r="AK22" i="384" s="1"/>
  <c r="AN22" i="384" s="1"/>
  <c r="AI2" i="384"/>
  <c r="AJ2" i="384" s="1"/>
  <c r="AK2" i="384" s="1"/>
  <c r="AN2" i="384" s="1"/>
  <c r="AI18" i="384"/>
  <c r="AJ18" i="384" s="1"/>
  <c r="AK18" i="384" s="1"/>
  <c r="AI12" i="384" l="1"/>
  <c r="AJ12" i="384" s="1"/>
  <c r="AK12" i="384" s="1"/>
  <c r="BB22" i="384"/>
  <c r="BB2" i="384"/>
  <c r="AN18" i="384"/>
  <c r="BB18" i="384"/>
  <c r="BB12" i="384" l="1"/>
  <c r="AN12" i="384"/>
</calcChain>
</file>

<file path=xl/sharedStrings.xml><?xml version="1.0" encoding="utf-8"?>
<sst xmlns="http://schemas.openxmlformats.org/spreadsheetml/2006/main" count="38607" uniqueCount="11368">
  <si>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</si>
  <si>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</si>
  <si>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</si>
  <si>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</si>
  <si>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</si>
  <si>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</si>
  <si>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</si>
  <si>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</si>
  <si>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</si>
  <si>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</si>
  <si>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</si>
  <si>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</si>
  <si>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</si>
  <si>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</si>
  <si>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</si>
  <si>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</si>
  <si>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</si>
  <si>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</si>
  <si>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</si>
  <si>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</si>
  <si>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</si>
  <si>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</si>
  <si>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</si>
  <si>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</si>
  <si>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</si>
  <si>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</si>
  <si>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</si>
  <si>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</si>
  <si>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</si>
  <si>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</si>
  <si>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</si>
  <si>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</si>
  <si>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</si>
  <si>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</si>
  <si>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</si>
  <si>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</si>
  <si>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</si>
  <si>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</si>
  <si>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</si>
  <si>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</si>
  <si>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</si>
  <si>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</si>
  <si>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</si>
  <si>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</si>
  <si>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</si>
  <si>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</si>
  <si>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</si>
  <si>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</si>
  <si>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</si>
  <si>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</si>
  <si>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</si>
  <si>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</si>
  <si>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</si>
  <si>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</si>
  <si>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</si>
  <si>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</si>
  <si>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</si>
  <si>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</si>
  <si>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</si>
  <si>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</si>
  <si>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</si>
  <si>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</si>
  <si>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</si>
  <si>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</si>
  <si>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</si>
  <si>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</si>
  <si>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</si>
  <si>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</si>
  <si>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</si>
  <si>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</si>
  <si>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</si>
  <si>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</si>
  <si>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</si>
  <si>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</si>
  <si>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</si>
  <si>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</si>
  <si>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</si>
  <si>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</si>
  <si>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</si>
  <si>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</si>
  <si>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</si>
  <si>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</si>
  <si>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</si>
  <si>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</si>
  <si>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</si>
  <si>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</si>
  <si>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</si>
  <si>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</si>
  <si>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</si>
  <si>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</si>
  <si>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</si>
  <si>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</si>
  <si>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</si>
  <si>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</si>
  <si>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</si>
  <si>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</si>
  <si>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</si>
  <si>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</si>
  <si>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</si>
  <si>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</si>
  <si>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</si>
  <si>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</si>
  <si>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</si>
  <si>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</si>
  <si>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</si>
  <si>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</si>
  <si>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</si>
  <si>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</si>
  <si>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</si>
  <si>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</si>
  <si>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</si>
  <si>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</si>
  <si>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</si>
  <si>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</si>
  <si>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</si>
  <si>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</si>
  <si>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</si>
  <si>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</si>
  <si>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</si>
  <si>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</si>
  <si>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</si>
  <si>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</si>
  <si>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</si>
  <si>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</si>
  <si>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</si>
  <si>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</si>
  <si>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</si>
  <si>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</si>
  <si>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</si>
  <si>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</si>
  <si>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</si>
  <si>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</si>
  <si>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</si>
  <si>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</si>
  <si>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</si>
  <si>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</si>
  <si>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</si>
  <si>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</si>
  <si>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</si>
  <si>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</si>
  <si>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</si>
  <si>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</si>
  <si>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</si>
  <si>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</si>
  <si>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</si>
  <si>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</si>
  <si>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</si>
  <si>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</si>
  <si>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</si>
  <si>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</si>
  <si>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</si>
  <si>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</si>
  <si>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</si>
  <si>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</si>
  <si>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</si>
  <si>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</si>
  <si>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</si>
  <si>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</si>
  <si>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</si>
  <si>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</si>
  <si>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</si>
  <si>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</si>
  <si>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</si>
  <si>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</si>
  <si>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</si>
  <si>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</si>
  <si>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</si>
  <si>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</si>
  <si>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</si>
  <si>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</si>
  <si>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</si>
  <si>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</si>
  <si>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</si>
  <si>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</si>
  <si>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</si>
  <si>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</si>
  <si>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</si>
  <si>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</si>
  <si>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</si>
  <si>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</si>
  <si>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</si>
  <si>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</si>
  <si>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</si>
  <si>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</si>
  <si>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</si>
  <si>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</si>
  <si>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</si>
  <si>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</si>
  <si>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</si>
  <si>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</si>
  <si>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</si>
  <si>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</si>
  <si>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</si>
  <si>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</si>
  <si>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</si>
  <si>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</si>
  <si>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</si>
  <si>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</si>
  <si>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</si>
  <si>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</si>
  <si>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</si>
  <si>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</si>
  <si>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</si>
  <si>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</si>
  <si>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</si>
  <si>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</si>
  <si>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</si>
  <si>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</si>
  <si>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</si>
  <si>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</si>
  <si>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</si>
  <si>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</si>
  <si>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</si>
  <si>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</si>
  <si>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</si>
  <si>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</si>
  <si>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</si>
  <si>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</si>
  <si>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</si>
  <si>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</si>
  <si>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</si>
  <si>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</si>
  <si>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</si>
  <si>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</si>
  <si>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</si>
  <si>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</si>
  <si>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</si>
  <si>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</si>
  <si>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</si>
  <si>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</si>
  <si>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</si>
  <si>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</si>
  <si>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</si>
  <si>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</si>
  <si>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</si>
  <si>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</si>
  <si>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</si>
  <si>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</si>
  <si>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</si>
  <si>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</si>
  <si>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</si>
  <si>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</si>
  <si>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</si>
  <si>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</si>
  <si>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</si>
  <si>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</si>
  <si>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</si>
  <si>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</si>
  <si>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</si>
  <si>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</si>
  <si>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</si>
  <si>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</si>
  <si>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</si>
  <si>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</si>
  <si>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</si>
  <si>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</si>
  <si>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</si>
  <si>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</si>
  <si>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</si>
  <si>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</si>
  <si>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</si>
  <si>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</si>
  <si>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</si>
  <si>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</si>
  <si>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</si>
  <si>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</si>
  <si>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</si>
  <si>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</si>
  <si>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</si>
  <si>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</si>
  <si>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</si>
  <si>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</si>
  <si>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</si>
  <si>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</si>
  <si>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</si>
  <si>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</si>
  <si>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</si>
  <si>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</si>
  <si>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</si>
  <si>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</si>
  <si>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</si>
  <si>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</si>
  <si>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</si>
  <si>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</si>
  <si>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</si>
  <si>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</si>
  <si>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</si>
  <si>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</si>
  <si>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</si>
  <si>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</si>
  <si>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</si>
  <si>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</si>
  <si>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</si>
  <si>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</si>
  <si>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</si>
  <si>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</si>
  <si>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</si>
  <si>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</si>
  <si>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</si>
  <si>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</si>
  <si>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</si>
  <si>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</si>
  <si>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</si>
  <si>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</si>
  <si>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</si>
  <si>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</si>
  <si>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</si>
  <si>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</si>
  <si>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</si>
  <si>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</si>
  <si>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</si>
  <si>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</si>
  <si>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</si>
  <si>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</si>
  <si>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</si>
  <si>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</si>
  <si>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</si>
  <si>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</si>
  <si>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</si>
  <si>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</si>
  <si>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</si>
  <si>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</si>
  <si>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</si>
  <si>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</si>
  <si>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</si>
  <si>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</si>
  <si>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</si>
  <si>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</si>
  <si>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</si>
  <si>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</si>
  <si>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</si>
  <si>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</si>
  <si>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</si>
  <si>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</si>
  <si>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</si>
  <si>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</si>
  <si>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</si>
  <si>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</si>
  <si>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</si>
  <si>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</si>
  <si>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</si>
  <si>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</si>
  <si>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</si>
  <si>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</si>
  <si>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</si>
  <si>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</si>
  <si>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</si>
  <si>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</si>
  <si>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</si>
  <si>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</si>
  <si>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</si>
  <si>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</si>
  <si>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</si>
  <si>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</si>
  <si>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</si>
  <si>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</si>
  <si>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</si>
  <si>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</si>
  <si>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</si>
  <si>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</si>
  <si>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</si>
  <si>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</si>
  <si>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</si>
  <si>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</si>
  <si>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</si>
  <si>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</si>
  <si>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</si>
  <si>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</si>
  <si>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</si>
  <si>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</si>
  <si>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</si>
  <si>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</si>
  <si>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</si>
  <si>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</si>
  <si>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</si>
  <si>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</si>
  <si>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</si>
  <si>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</si>
  <si>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</si>
  <si>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</si>
  <si>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</si>
  <si>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</si>
  <si>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</si>
  <si>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</si>
  <si>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</si>
  <si>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</si>
  <si>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</si>
  <si>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</si>
  <si>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</si>
  <si>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</si>
  <si>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</si>
  <si>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</si>
  <si>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</si>
  <si>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</si>
  <si>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</si>
  <si>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</si>
  <si>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</si>
  <si>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</si>
  <si>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</si>
  <si>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</si>
  <si>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</si>
  <si>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</si>
  <si>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</si>
  <si>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</si>
  <si>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</si>
  <si>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</si>
  <si>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</si>
  <si>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</si>
  <si>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</si>
  <si>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</si>
  <si>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</si>
  <si>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</si>
  <si>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</si>
  <si>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</si>
  <si>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</si>
  <si>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</si>
  <si>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</si>
  <si>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</si>
  <si>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</si>
  <si>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</si>
  <si>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</si>
  <si>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</si>
  <si>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</si>
  <si>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</si>
  <si>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</si>
  <si>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</si>
  <si>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</si>
  <si>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</si>
  <si>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</si>
  <si>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</si>
  <si>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</si>
  <si>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</si>
  <si>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</si>
  <si>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</si>
  <si>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</si>
  <si>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</si>
  <si>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</si>
  <si>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</si>
  <si>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</si>
  <si>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</si>
  <si>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</si>
  <si>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</si>
  <si>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</si>
  <si>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</si>
  <si>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</si>
  <si>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</si>
  <si>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</si>
  <si>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</si>
  <si>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</si>
  <si>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</si>
  <si>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</si>
  <si>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</si>
  <si>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</si>
  <si>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</si>
  <si>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</si>
  <si>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</si>
  <si>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</si>
  <si>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</si>
  <si>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</si>
  <si>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</si>
  <si>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</si>
  <si>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</si>
  <si>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</si>
  <si>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</si>
  <si>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</si>
  <si>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</si>
  <si>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</si>
  <si>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</si>
  <si>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</si>
  <si>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</si>
  <si>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</si>
  <si>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</si>
  <si>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</si>
  <si>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</si>
  <si>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</si>
  <si>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</si>
  <si>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</si>
  <si>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</si>
  <si>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</si>
  <si>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</si>
  <si>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</si>
  <si>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</si>
  <si>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</si>
  <si>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</si>
  <si>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</si>
  <si>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</si>
  <si>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</si>
  <si>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</si>
  <si>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</si>
  <si>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</si>
  <si>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</si>
  <si>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</si>
  <si>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</si>
  <si>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</si>
  <si>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</si>
  <si>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</si>
  <si>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</si>
  <si>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</si>
  <si>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</si>
  <si>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</si>
  <si>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</si>
  <si>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</si>
  <si>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</si>
  <si>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</si>
  <si>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</si>
  <si>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</si>
  <si>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</si>
  <si>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</si>
  <si>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</si>
  <si>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</si>
  <si>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</si>
  <si>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</si>
  <si>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</si>
  <si>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</si>
  <si>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</si>
  <si>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</si>
  <si>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</si>
  <si>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</si>
  <si>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</si>
  <si>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</si>
  <si>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</si>
  <si>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</si>
  <si>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</si>
  <si>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</si>
  <si>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</si>
  <si>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</si>
  <si>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</si>
  <si>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</si>
  <si>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</si>
  <si>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</si>
  <si>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</si>
  <si>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</si>
  <si>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</si>
  <si>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</si>
  <si>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</si>
  <si>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</si>
  <si>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</si>
  <si>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</si>
  <si>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</si>
  <si>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</si>
  <si>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</si>
  <si>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</si>
  <si>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</si>
  <si>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</si>
  <si>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</si>
  <si>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</si>
  <si>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</si>
  <si>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</si>
  <si>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</si>
  <si>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</si>
  <si>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</si>
  <si>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</si>
  <si>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</si>
  <si>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</si>
  <si>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</si>
  <si>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</si>
  <si>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</si>
  <si>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</si>
  <si>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</si>
  <si>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</si>
  <si>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</si>
  <si>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</si>
  <si>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</si>
  <si>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</si>
  <si>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</si>
  <si>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</si>
  <si>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</si>
  <si>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</si>
  <si>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</si>
  <si>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</si>
  <si>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</si>
  <si>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</si>
  <si>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</si>
  <si>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</si>
  <si>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</si>
  <si>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</si>
  <si>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</si>
  <si>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</si>
  <si>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</si>
  <si>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</si>
  <si>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</si>
  <si>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</si>
  <si>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</si>
  <si>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</si>
  <si>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</si>
  <si>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</si>
  <si>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</si>
  <si>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</si>
  <si>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</si>
  <si>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</si>
  <si>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</si>
  <si>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</si>
  <si>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</si>
  <si>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</si>
  <si>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</si>
  <si>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</si>
  <si>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</si>
  <si>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</si>
  <si>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</si>
  <si>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</si>
  <si>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</si>
  <si>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</si>
  <si>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</si>
  <si>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</si>
  <si>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</si>
  <si>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</si>
  <si>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</si>
  <si>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</si>
  <si>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</si>
  <si>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</si>
  <si>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</si>
  <si>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</si>
  <si>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</si>
  <si>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</si>
  <si>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</si>
  <si>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</si>
  <si>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</si>
  <si>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</si>
  <si>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</si>
  <si>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</si>
  <si>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</si>
  <si>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</si>
  <si>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</si>
  <si>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</si>
  <si>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</si>
  <si>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</si>
  <si>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</si>
  <si>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</si>
  <si>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</si>
  <si>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</si>
  <si>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</si>
  <si>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</si>
  <si>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</si>
  <si>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</si>
  <si>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</si>
  <si>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</si>
  <si>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</si>
  <si>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</si>
  <si>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</si>
  <si>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</si>
  <si>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</si>
  <si>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</si>
  <si>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</si>
  <si>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</si>
  <si>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</si>
  <si>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</si>
  <si>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</si>
  <si>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</si>
  <si>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</si>
  <si>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</si>
  <si>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</si>
  <si>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</si>
  <si>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</si>
  <si>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</si>
  <si>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</si>
  <si>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</si>
  <si>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</si>
  <si>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</si>
  <si>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</si>
  <si>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</si>
  <si>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</si>
  <si>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</si>
  <si>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</si>
  <si>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</si>
  <si>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</si>
  <si>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</si>
  <si>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</si>
  <si>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</si>
  <si>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</si>
  <si>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</si>
  <si>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</si>
  <si>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</si>
  <si>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</si>
  <si>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</si>
  <si>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</si>
  <si>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</si>
  <si>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</si>
  <si>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</si>
  <si>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</si>
  <si>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</si>
  <si>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</si>
  <si>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</si>
  <si>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</si>
  <si>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</si>
  <si>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</si>
  <si>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</si>
  <si>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</si>
  <si>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</si>
  <si>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</si>
  <si>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</si>
  <si>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</si>
  <si>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</si>
  <si>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</si>
  <si>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</si>
  <si>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</si>
  <si>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</si>
  <si>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</si>
  <si>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</si>
  <si>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</si>
  <si>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</si>
  <si>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</si>
  <si>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</si>
  <si>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</si>
  <si>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</si>
  <si>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</si>
  <si>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</si>
  <si>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</si>
  <si>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</si>
  <si>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</si>
  <si>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</si>
  <si>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</si>
  <si>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</si>
  <si>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</si>
  <si>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</si>
  <si>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</si>
  <si>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</si>
  <si>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</si>
  <si>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</si>
  <si>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</si>
  <si>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</si>
  <si>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</si>
  <si>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</si>
  <si>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</si>
  <si>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</si>
  <si>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</si>
  <si>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</si>
  <si>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</si>
  <si>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</si>
  <si>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</si>
  <si>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</si>
  <si>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</si>
  <si>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</si>
  <si>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</si>
  <si>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</si>
  <si>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</si>
  <si>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</si>
  <si>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</si>
  <si>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</si>
  <si>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</si>
  <si>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</si>
  <si>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</si>
  <si>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</si>
  <si>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</si>
  <si>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</si>
  <si>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</si>
  <si>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</si>
  <si>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</si>
  <si>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</si>
  <si>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</si>
  <si>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</si>
  <si>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</si>
  <si>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</si>
  <si>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</si>
  <si>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</si>
  <si>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</si>
  <si>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</si>
  <si>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</si>
  <si>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</si>
  <si>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</si>
  <si>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</si>
  <si>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</si>
  <si>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</si>
  <si>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</si>
  <si>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</si>
  <si>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</si>
  <si>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</si>
  <si>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</si>
  <si>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</si>
  <si>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</si>
  <si>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</si>
  <si>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</si>
  <si>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</si>
  <si>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</si>
  <si>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</si>
  <si>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</si>
  <si>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</si>
  <si>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</si>
  <si>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</si>
  <si>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</si>
  <si>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</si>
  <si>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</si>
  <si>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</si>
  <si>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</si>
  <si>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</si>
  <si>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</si>
  <si>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</si>
  <si>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</si>
  <si>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</si>
  <si>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</si>
  <si>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</si>
  <si>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</si>
  <si>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</si>
  <si>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</si>
  <si>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</si>
  <si>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</si>
  <si>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</si>
  <si>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</si>
  <si>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</si>
  <si>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</si>
  <si>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</si>
  <si>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</si>
  <si>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</si>
  <si>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</si>
  <si>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</si>
  <si>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</si>
  <si>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</si>
  <si>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</si>
  <si>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</si>
  <si>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</si>
  <si>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</si>
  <si>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</si>
  <si>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</si>
  <si>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</si>
  <si>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</si>
  <si>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</si>
  <si>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</si>
  <si>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</si>
  <si>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</si>
  <si>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</si>
  <si>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</si>
  <si>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</si>
  <si>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</si>
  <si>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</si>
  <si>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</si>
  <si>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</si>
  <si>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</si>
  <si>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</si>
  <si>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</si>
  <si>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</si>
  <si>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</si>
  <si>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</si>
  <si>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</si>
  <si>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</si>
  <si>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</si>
  <si>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</si>
  <si>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</si>
  <si>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</si>
  <si>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</si>
  <si>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</si>
  <si>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</si>
  <si>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</si>
  <si>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</si>
  <si>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</si>
  <si>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</si>
  <si>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</si>
  <si>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</si>
  <si>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</si>
  <si>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</si>
  <si>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</si>
  <si>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</si>
  <si>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</si>
  <si>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</si>
  <si>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</si>
  <si>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</si>
  <si>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</si>
  <si>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</si>
  <si>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</si>
  <si>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</si>
  <si>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</si>
  <si>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</si>
  <si>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</si>
  <si>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</si>
  <si>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</si>
  <si>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</si>
  <si>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</si>
  <si>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</si>
  <si>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</si>
  <si>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</si>
  <si>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</si>
  <si>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</si>
  <si>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</si>
  <si>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</si>
  <si>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</si>
  <si>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</si>
  <si>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</si>
  <si>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</si>
  <si>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</si>
  <si>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</si>
  <si>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</si>
  <si>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</si>
  <si>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</si>
  <si>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</si>
  <si>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</si>
  <si>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</si>
  <si>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</si>
  <si>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</si>
  <si>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</si>
  <si>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</si>
  <si>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</si>
  <si>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</si>
  <si>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</si>
  <si>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</si>
  <si>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</si>
  <si>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</si>
  <si>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</si>
  <si>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</si>
  <si>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</si>
  <si>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</si>
  <si>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</si>
  <si>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</si>
  <si>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</si>
  <si>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</si>
  <si>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</si>
  <si>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</si>
  <si>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</si>
  <si>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</si>
  <si>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</si>
  <si>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</si>
  <si>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</si>
  <si>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</si>
  <si>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</si>
  <si>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</si>
  <si>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</si>
  <si>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</si>
  <si>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</si>
  <si>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</si>
  <si>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</si>
  <si>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</si>
  <si>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</si>
  <si>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</si>
  <si>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</si>
  <si>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</si>
  <si>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</si>
  <si>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</si>
  <si>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</si>
  <si>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</si>
  <si>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</si>
  <si>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</si>
  <si>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</si>
  <si>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</si>
  <si>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</si>
  <si>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</si>
  <si>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</si>
  <si>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</si>
  <si>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</si>
  <si>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</si>
  <si>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</si>
  <si>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</si>
  <si>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</si>
  <si>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</si>
  <si>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</si>
  <si>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</si>
  <si>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</si>
  <si>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</si>
  <si>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</si>
  <si>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</si>
  <si>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</si>
  <si>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</si>
  <si>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</si>
  <si>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</si>
  <si>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</si>
  <si>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</si>
  <si>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</si>
  <si>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</si>
  <si>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</si>
  <si>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</si>
  <si>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</si>
  <si>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</si>
  <si>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</si>
  <si>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</si>
  <si>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</si>
  <si>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</si>
  <si>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</si>
  <si>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</si>
  <si>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</si>
  <si>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</si>
  <si>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</si>
  <si>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</si>
  <si>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</si>
  <si>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</si>
  <si>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</si>
  <si>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</si>
  <si>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</si>
  <si>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</si>
  <si>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</si>
  <si>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</si>
  <si>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</si>
  <si>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</si>
  <si>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</si>
  <si>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</si>
  <si>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</si>
  <si>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</si>
  <si>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</si>
  <si>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</si>
  <si>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</si>
  <si>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</si>
  <si>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</si>
  <si>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</si>
  <si>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</si>
  <si>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</si>
  <si>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</si>
  <si>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</si>
  <si>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</si>
  <si>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</si>
  <si>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</si>
  <si>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</si>
  <si>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</si>
  <si>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</si>
  <si>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</si>
  <si>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</si>
  <si>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</si>
  <si>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</si>
  <si>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</si>
  <si>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</si>
  <si>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</si>
  <si>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</si>
  <si>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</si>
  <si>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</si>
  <si>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</si>
  <si>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</si>
  <si>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</si>
  <si>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</si>
  <si>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</si>
  <si>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</si>
  <si>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</si>
  <si>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</si>
  <si>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</si>
  <si>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</si>
  <si>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</si>
  <si>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</si>
  <si>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</si>
  <si>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</si>
  <si>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</si>
  <si>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</si>
  <si>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</si>
  <si>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</si>
  <si>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</si>
  <si>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</si>
  <si>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</si>
  <si>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</si>
  <si>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</si>
  <si>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</si>
  <si>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</si>
  <si>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</si>
  <si>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</si>
  <si>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</si>
  <si>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</si>
  <si>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</si>
  <si>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</si>
  <si>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</si>
  <si>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</si>
  <si>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</si>
  <si>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</si>
  <si>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</si>
  <si>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</si>
  <si>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</si>
  <si>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</si>
  <si>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</si>
  <si>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</si>
  <si>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</si>
  <si>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</si>
  <si>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</si>
  <si>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</si>
  <si>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</si>
  <si>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</si>
  <si>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</si>
  <si>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</si>
  <si>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</si>
  <si>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</si>
  <si>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</si>
  <si>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</si>
  <si>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</si>
  <si>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</si>
  <si>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</si>
  <si>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</si>
  <si>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</si>
  <si>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</si>
  <si>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</si>
  <si>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</si>
  <si>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</si>
  <si>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</si>
  <si>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</si>
  <si>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</si>
  <si>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</si>
  <si>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</si>
  <si>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</si>
  <si>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</si>
  <si>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</si>
  <si>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</si>
  <si>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</si>
  <si>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</si>
  <si>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</si>
  <si>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</si>
  <si>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</si>
  <si>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</si>
  <si>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</si>
  <si>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</si>
  <si>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</si>
  <si>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</si>
  <si>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</si>
  <si>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</si>
  <si>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</si>
  <si>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</si>
  <si>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</si>
  <si>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</si>
  <si>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</si>
  <si>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</si>
  <si>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</si>
  <si>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</si>
  <si>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</si>
  <si>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</si>
  <si>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</si>
  <si>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</si>
  <si>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</si>
  <si>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</si>
  <si>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</si>
  <si>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</si>
  <si>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</si>
  <si>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</si>
  <si>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</si>
  <si>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</si>
  <si>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</si>
  <si>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</si>
  <si>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</si>
  <si>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</si>
  <si>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</si>
  <si>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</si>
  <si>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</si>
  <si>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</si>
  <si>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</si>
  <si>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</si>
  <si>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</si>
  <si>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</si>
  <si>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</si>
  <si>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</si>
  <si>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</si>
  <si>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</si>
  <si>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</si>
  <si>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</si>
  <si>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</si>
  <si>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</si>
  <si>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</si>
  <si>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</si>
  <si>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</si>
  <si>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</si>
  <si>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</si>
  <si>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</si>
  <si>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</si>
  <si>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</si>
  <si>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</si>
  <si>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</si>
  <si>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</si>
  <si>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</si>
  <si>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</si>
  <si>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</si>
  <si>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</si>
  <si>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</si>
  <si>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</si>
  <si>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</si>
  <si>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</si>
  <si>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</si>
  <si>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</si>
  <si>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</si>
  <si>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</si>
  <si>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</si>
  <si>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</si>
  <si>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</si>
  <si>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</si>
  <si>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</si>
  <si>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</si>
  <si>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</si>
  <si>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</si>
  <si>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</si>
  <si>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</si>
  <si>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</si>
  <si>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</si>
  <si>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</si>
  <si>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</si>
  <si>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</si>
  <si>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</si>
  <si>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</si>
  <si>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</si>
  <si>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</si>
  <si>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</si>
  <si>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</si>
  <si>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</si>
  <si>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</si>
  <si>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</si>
  <si>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</si>
  <si>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</si>
  <si>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</si>
  <si>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</si>
  <si>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</si>
  <si>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</si>
  <si>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</si>
  <si>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</si>
  <si>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</si>
  <si>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</si>
  <si>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</si>
  <si>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</si>
  <si>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</si>
  <si>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</si>
  <si>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</si>
  <si>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</si>
  <si>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</si>
  <si>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</si>
  <si>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</si>
  <si>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</si>
  <si>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</si>
  <si>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</si>
  <si>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</si>
  <si>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</si>
  <si>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</si>
  <si>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</si>
  <si>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</si>
  <si>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</si>
  <si>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</si>
  <si>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</si>
  <si>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</si>
  <si>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</si>
  <si>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</si>
  <si>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</si>
  <si>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</si>
  <si>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</si>
  <si>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</si>
  <si>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</si>
  <si>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</si>
  <si>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</si>
  <si>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</si>
  <si>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</si>
  <si>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</si>
  <si>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</si>
  <si>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</si>
  <si>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</si>
  <si>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</si>
  <si>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</si>
  <si>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</si>
  <si>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</si>
  <si>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</si>
  <si>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</si>
  <si>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</si>
  <si>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</si>
  <si>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</si>
  <si>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</si>
  <si>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</si>
  <si>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</si>
  <si>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</si>
  <si>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</si>
  <si>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</si>
  <si>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</si>
  <si>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</si>
  <si>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</si>
  <si>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</si>
  <si>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</si>
  <si>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</si>
  <si>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</si>
  <si>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</si>
  <si>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</si>
  <si>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</si>
  <si>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</si>
  <si>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</si>
  <si>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</si>
  <si>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</si>
  <si>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</si>
  <si>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</si>
  <si>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</si>
  <si>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</si>
  <si>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</si>
  <si>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</si>
  <si>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</si>
  <si>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</si>
  <si>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</si>
  <si>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</si>
  <si>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</si>
  <si>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</si>
  <si>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</si>
  <si>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</si>
  <si>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</si>
  <si>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</si>
  <si>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</si>
  <si>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</si>
  <si>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</si>
  <si>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</si>
  <si>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</si>
  <si>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</si>
  <si>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</si>
  <si>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</si>
  <si>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</si>
  <si>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</si>
  <si>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</si>
  <si>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</si>
  <si>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</si>
  <si>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</si>
  <si>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</si>
  <si>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</si>
  <si>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</si>
  <si>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</si>
  <si>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</si>
  <si>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</si>
  <si>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</si>
  <si>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</si>
  <si>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</si>
  <si>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</si>
  <si>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</si>
  <si>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</si>
  <si>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</si>
  <si>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</si>
  <si>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</si>
  <si>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</si>
  <si>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</si>
  <si>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</si>
  <si>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</si>
  <si>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</si>
  <si>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</si>
  <si>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</si>
  <si>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</si>
  <si>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</si>
  <si>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</si>
  <si>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</si>
  <si>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</si>
  <si>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</si>
  <si>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</si>
  <si>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</si>
  <si>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</si>
  <si>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</si>
  <si>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</si>
  <si>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</si>
  <si>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</si>
  <si>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</si>
  <si>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</si>
  <si>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</si>
  <si>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</si>
  <si>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</si>
  <si>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</si>
  <si>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</si>
  <si>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</si>
  <si>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</si>
  <si>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</si>
  <si>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</si>
  <si>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</si>
  <si>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</si>
  <si>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</si>
  <si>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</si>
  <si>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</si>
  <si>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</si>
  <si>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</si>
  <si>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</si>
  <si>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</si>
  <si>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</si>
  <si>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</si>
  <si>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</si>
  <si>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</si>
  <si>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</si>
  <si>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</si>
  <si>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</si>
  <si>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</si>
  <si>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</si>
  <si>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</si>
  <si>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</si>
  <si>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</si>
  <si>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</si>
  <si>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</si>
  <si>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</si>
  <si>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</si>
  <si>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</si>
  <si>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</si>
  <si>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</si>
  <si>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</si>
  <si>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</si>
  <si>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</si>
  <si>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</si>
  <si>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</si>
  <si>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</si>
  <si>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</si>
  <si>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</si>
  <si>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</si>
  <si>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</si>
  <si>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</si>
  <si>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</si>
  <si>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</si>
  <si>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</si>
  <si>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</si>
  <si>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</si>
  <si>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</si>
  <si>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</si>
  <si>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</si>
  <si>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</si>
  <si>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</si>
  <si>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</si>
  <si>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</si>
  <si>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</si>
  <si>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</si>
  <si>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</si>
  <si>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</si>
  <si>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</si>
  <si>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</si>
  <si>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</si>
  <si>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</si>
  <si>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</si>
  <si>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</si>
  <si>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</si>
  <si>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</si>
  <si>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</si>
  <si>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</si>
  <si>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</si>
  <si>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</si>
  <si>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</si>
  <si>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</si>
  <si>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</si>
  <si>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</si>
  <si>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</si>
  <si>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</si>
  <si>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</si>
  <si>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</si>
  <si>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</si>
  <si>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</si>
  <si>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</si>
  <si>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</si>
  <si>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</si>
  <si>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</si>
  <si>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</si>
  <si>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</si>
  <si>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</si>
  <si>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</si>
  <si>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</si>
  <si>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</si>
  <si>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</si>
  <si>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</si>
  <si>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</si>
  <si>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</si>
  <si>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</si>
  <si>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</si>
  <si>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</si>
  <si>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</si>
  <si>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</si>
  <si>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</si>
  <si>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</si>
  <si>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</si>
  <si>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</si>
  <si>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</si>
  <si>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</si>
  <si>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</si>
  <si>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</si>
  <si>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</si>
  <si>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</si>
  <si>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</si>
  <si>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</si>
  <si>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</si>
  <si>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</si>
  <si>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</si>
  <si>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</si>
  <si>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</si>
  <si>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</si>
  <si>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</si>
  <si>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</si>
  <si>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</si>
  <si>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</si>
  <si>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</si>
  <si>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</si>
  <si>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</si>
  <si>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</si>
  <si>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</si>
  <si>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</si>
  <si>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</si>
  <si>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</si>
  <si>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</si>
  <si>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</si>
  <si>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</si>
  <si>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</si>
  <si>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</si>
  <si>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</si>
  <si>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</si>
  <si>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</si>
  <si>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</si>
  <si>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</si>
  <si>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</si>
  <si>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</si>
  <si>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</si>
  <si>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</si>
  <si>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</si>
  <si>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</si>
  <si>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</si>
  <si>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</si>
  <si>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</si>
  <si>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</si>
  <si>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</si>
  <si>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</si>
  <si>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</si>
  <si>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</si>
  <si>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</si>
  <si>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</si>
  <si>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</si>
  <si>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</si>
  <si>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</si>
  <si>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</si>
  <si>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</si>
  <si>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</si>
  <si>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</si>
  <si>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</si>
  <si>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</si>
  <si>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</si>
  <si>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</si>
  <si>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</si>
  <si>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</si>
  <si>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</si>
  <si>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</si>
  <si>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</si>
  <si>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</si>
  <si>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</si>
  <si>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</si>
  <si>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</si>
  <si>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</si>
  <si>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</si>
  <si>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</si>
  <si>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</si>
  <si>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</si>
  <si>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</si>
  <si>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</si>
  <si>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</si>
  <si>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</si>
  <si>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</si>
  <si>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</si>
  <si>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</si>
  <si>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</si>
  <si>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</si>
  <si>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</si>
  <si>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</si>
  <si>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</si>
  <si>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</si>
  <si>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</si>
  <si>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</si>
  <si>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</si>
  <si>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</si>
  <si>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</si>
  <si>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</si>
  <si>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</si>
  <si>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</si>
  <si>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</si>
  <si>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</si>
  <si>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</si>
  <si>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</si>
  <si>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</si>
  <si>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</si>
  <si>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</si>
  <si>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</si>
  <si>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</si>
  <si>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</si>
  <si>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</si>
  <si>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</si>
  <si>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</si>
  <si>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</si>
  <si>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</si>
  <si>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</si>
  <si>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</si>
  <si>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</si>
  <si>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</si>
  <si>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</si>
  <si>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</si>
  <si>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</si>
  <si>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</si>
  <si>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</si>
  <si>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</si>
  <si>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</si>
  <si>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</si>
  <si>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</si>
  <si>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</si>
  <si>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</si>
  <si>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</si>
  <si>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</si>
  <si>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</si>
  <si>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</si>
  <si>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</si>
  <si>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</si>
  <si>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</si>
  <si>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</si>
  <si>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</si>
  <si>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</si>
  <si>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</si>
  <si>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</si>
  <si>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</si>
  <si>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</si>
  <si>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</si>
  <si>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</si>
  <si>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</si>
  <si>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</si>
  <si>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</si>
  <si>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</si>
  <si>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</si>
  <si>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</si>
  <si>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</si>
  <si>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</si>
  <si>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</si>
  <si>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</si>
  <si>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</si>
  <si>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</si>
  <si>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</si>
  <si>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</si>
  <si>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</si>
  <si>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</si>
  <si>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</si>
  <si>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</si>
  <si>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</si>
  <si>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</si>
  <si>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</si>
  <si>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</si>
  <si>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</si>
  <si>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</si>
  <si>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</si>
  <si>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</si>
  <si>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</si>
  <si>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</si>
  <si>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</si>
  <si>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</si>
  <si>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</si>
  <si>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</si>
  <si>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</si>
  <si>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</si>
  <si>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</si>
  <si>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</si>
  <si>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</si>
  <si>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</si>
  <si>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</si>
  <si>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</si>
  <si>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</si>
  <si>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</si>
  <si>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</si>
  <si>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</si>
  <si>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</si>
  <si>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</si>
  <si>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</si>
  <si>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</si>
  <si>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</si>
  <si>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</si>
  <si>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</si>
  <si>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</si>
  <si>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</si>
  <si>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</si>
  <si>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</si>
  <si>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</si>
  <si>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</si>
  <si>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</si>
  <si>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</si>
  <si>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</si>
  <si>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</si>
  <si>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</si>
  <si>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</si>
  <si>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</si>
  <si>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</si>
  <si>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</si>
  <si>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</si>
  <si>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</si>
  <si>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</si>
  <si>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</si>
  <si>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</si>
  <si>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</si>
  <si>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</si>
  <si>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</si>
  <si>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</si>
  <si>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</si>
  <si>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</si>
  <si>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</si>
  <si>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</si>
  <si>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</si>
  <si>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</si>
  <si>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</si>
  <si>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</si>
  <si>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</si>
  <si>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</si>
  <si>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</si>
  <si>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</si>
  <si>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</si>
  <si>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</si>
  <si>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</si>
  <si>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</si>
  <si>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</si>
  <si>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</si>
  <si>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</si>
  <si>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</si>
  <si>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</si>
  <si>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</si>
  <si>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</si>
  <si>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</si>
  <si>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</si>
  <si>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</si>
  <si>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</si>
  <si>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</si>
  <si>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</si>
  <si>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</si>
  <si>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</si>
  <si>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</si>
  <si>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</si>
  <si>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</si>
  <si>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</si>
  <si>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</si>
  <si>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</si>
  <si>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</si>
  <si>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</si>
  <si>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</si>
  <si>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</si>
  <si>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</si>
  <si>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</si>
  <si>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</si>
  <si>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</si>
  <si>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</si>
  <si>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</si>
  <si>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</si>
  <si>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</si>
  <si>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</si>
  <si>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</si>
  <si>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</si>
  <si>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</si>
  <si>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</si>
  <si>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</si>
  <si>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</si>
  <si>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</si>
  <si>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</si>
  <si>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</si>
  <si>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</si>
  <si>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</si>
  <si>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</si>
  <si>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</si>
  <si>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</si>
  <si>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</si>
  <si>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</si>
  <si>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</si>
  <si>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</si>
  <si>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</si>
  <si>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</si>
  <si>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</si>
  <si>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</si>
  <si>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</si>
  <si>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</si>
  <si>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</si>
  <si>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</si>
  <si>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</si>
  <si>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</si>
  <si>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</si>
  <si>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</si>
  <si>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</si>
  <si>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</si>
  <si>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</si>
  <si>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</si>
  <si>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</si>
  <si>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</si>
  <si>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</si>
  <si>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</si>
  <si>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</si>
  <si>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</si>
  <si>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</si>
  <si>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</si>
  <si>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</si>
  <si>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</si>
  <si>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</si>
  <si>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</si>
  <si>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</si>
  <si>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</si>
  <si>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</si>
  <si>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</si>
  <si>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</si>
  <si>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</si>
  <si>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</si>
  <si>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</si>
  <si>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</si>
  <si>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</si>
  <si>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</si>
  <si>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</si>
  <si>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</si>
  <si>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</si>
  <si>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</si>
  <si>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</si>
  <si>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</si>
  <si>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</si>
  <si>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</si>
  <si>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</si>
  <si>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</si>
  <si>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</si>
  <si>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</si>
  <si>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</si>
  <si>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</si>
  <si>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</si>
  <si>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</si>
  <si>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</si>
  <si>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</si>
  <si>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</si>
  <si>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</si>
  <si>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</si>
  <si>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</si>
  <si>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</si>
  <si>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</si>
  <si>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</si>
  <si>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</si>
  <si>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</si>
  <si>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</si>
  <si>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</si>
  <si>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</si>
  <si>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</si>
  <si>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</si>
  <si>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</si>
  <si>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</si>
  <si>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</si>
  <si>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</si>
  <si>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</si>
  <si>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</si>
  <si>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</si>
  <si>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</si>
  <si>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</si>
  <si>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</si>
  <si>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</si>
  <si>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</si>
  <si>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</si>
  <si>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</si>
  <si>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</si>
  <si>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</si>
  <si>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</si>
  <si>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</si>
  <si>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</si>
  <si>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</si>
  <si>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</si>
  <si>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</si>
  <si>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</si>
  <si>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</si>
  <si>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</si>
  <si>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</si>
  <si>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</si>
  <si>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</si>
  <si>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</si>
  <si>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</si>
  <si>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</si>
  <si>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</si>
  <si>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</si>
  <si>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</si>
  <si>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</si>
  <si>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</si>
  <si>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</si>
  <si>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</si>
  <si>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</si>
  <si>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</si>
  <si>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</si>
  <si>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</si>
  <si>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</si>
  <si>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</si>
  <si>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</si>
  <si>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</si>
  <si>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</si>
  <si>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</si>
  <si>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</si>
  <si>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</si>
  <si>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</si>
  <si>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</si>
  <si>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</si>
  <si>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</si>
  <si>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</si>
  <si>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</si>
  <si>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</si>
  <si>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</si>
  <si>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</si>
  <si>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</si>
  <si>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</si>
  <si>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</si>
  <si>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</si>
  <si>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</si>
  <si>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</si>
  <si>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</si>
  <si>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</si>
  <si>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</si>
  <si>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</si>
  <si>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</si>
  <si>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</si>
  <si>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</si>
  <si>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</si>
  <si>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</si>
  <si>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</si>
  <si>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</si>
  <si>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</si>
  <si>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</si>
  <si>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</si>
  <si>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</si>
  <si>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</si>
  <si>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</si>
  <si>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</si>
  <si>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</si>
  <si>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</si>
  <si>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</si>
  <si>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</si>
  <si>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</si>
  <si>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</si>
  <si>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</si>
  <si>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</si>
  <si>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</si>
  <si>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</si>
  <si>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</si>
  <si>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</si>
  <si>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</si>
  <si>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</si>
  <si>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</si>
  <si>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</si>
  <si>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</si>
  <si>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</si>
  <si>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</si>
  <si>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</si>
  <si>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</si>
  <si>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</si>
  <si>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</si>
  <si>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</si>
  <si>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</si>
  <si>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</si>
  <si>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</si>
  <si>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</si>
  <si>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</si>
  <si>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</si>
  <si>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</si>
  <si>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</si>
  <si>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</si>
  <si>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</si>
  <si>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</si>
  <si>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</si>
  <si>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</si>
  <si>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</si>
  <si>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</si>
  <si>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</si>
  <si>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</si>
  <si>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</si>
  <si>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</si>
  <si>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</si>
  <si>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</si>
  <si>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</si>
  <si>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</si>
  <si>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</si>
  <si>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</si>
  <si>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</si>
  <si>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</si>
  <si>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</si>
  <si>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</si>
  <si>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</si>
  <si>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</si>
  <si>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</si>
  <si>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</si>
  <si>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</si>
  <si>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</si>
  <si>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</si>
  <si>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</si>
  <si>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</si>
  <si>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</si>
  <si>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</si>
  <si>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</si>
  <si>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</si>
  <si>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</si>
  <si>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</si>
  <si>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</si>
  <si>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</si>
  <si>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</si>
  <si>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</si>
  <si>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</si>
  <si>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</si>
  <si>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</si>
  <si>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</si>
  <si>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</si>
  <si>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</si>
  <si>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</si>
  <si>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</si>
  <si>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</si>
  <si>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</si>
  <si>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</si>
  <si>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</si>
  <si>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</si>
  <si>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</si>
  <si>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</si>
  <si>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</si>
  <si>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</si>
  <si>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</si>
  <si>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</si>
  <si>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</si>
  <si>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</si>
  <si>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</si>
  <si>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</si>
  <si>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</si>
  <si>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</si>
  <si>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</si>
  <si>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</si>
  <si>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</si>
  <si>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</si>
  <si>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</si>
  <si>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</si>
  <si>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</si>
  <si>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</si>
  <si>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</si>
  <si>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</si>
  <si>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</si>
  <si>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</si>
  <si>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</si>
  <si>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</si>
  <si>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</si>
  <si>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</si>
  <si>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</si>
  <si>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</si>
  <si>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</si>
  <si>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</si>
  <si>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</si>
  <si>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</si>
  <si>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</si>
  <si>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</si>
  <si>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</si>
  <si>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</si>
  <si>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</si>
  <si>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</si>
  <si>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</si>
  <si>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</si>
  <si>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</si>
  <si>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</si>
  <si>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</si>
  <si>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</si>
  <si>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</si>
  <si>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</si>
  <si>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</si>
  <si>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</si>
  <si>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</si>
  <si>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</si>
  <si>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</si>
  <si>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</si>
  <si>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</si>
  <si>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</si>
  <si>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</si>
  <si>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</si>
  <si>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</si>
  <si>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</si>
  <si>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</si>
  <si>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</si>
  <si>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</si>
  <si>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</si>
  <si>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</si>
  <si>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</si>
  <si>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</si>
  <si>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</si>
  <si>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</si>
  <si>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</si>
  <si>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</si>
  <si>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</si>
  <si>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</si>
  <si>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</si>
  <si>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</si>
  <si>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</si>
  <si>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</si>
  <si>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</si>
  <si>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</si>
  <si>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</si>
  <si>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</si>
  <si>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</si>
  <si>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</si>
  <si>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</si>
  <si>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</si>
  <si>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</si>
  <si>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</si>
  <si>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</si>
  <si>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</si>
  <si>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</si>
  <si>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</si>
  <si>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</si>
  <si>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</si>
  <si>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</si>
  <si>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</si>
  <si>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</si>
  <si>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</si>
  <si>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</si>
  <si>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</si>
  <si>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</si>
  <si>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</si>
  <si>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</si>
  <si>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</si>
  <si>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</si>
  <si>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</si>
  <si>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</si>
  <si>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</si>
  <si>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</si>
  <si>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</si>
  <si>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</si>
  <si>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</si>
  <si>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</si>
  <si>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</si>
  <si>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</si>
  <si>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</si>
  <si>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</si>
  <si>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</si>
  <si>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</si>
  <si>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</si>
  <si>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</si>
  <si>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</si>
  <si>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</si>
  <si>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</si>
  <si>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</si>
  <si>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</si>
  <si>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</si>
  <si>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</si>
  <si>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</si>
  <si>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</si>
  <si>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</si>
  <si>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</si>
  <si>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</si>
  <si>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</si>
  <si>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</si>
  <si>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</si>
  <si>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</si>
  <si>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</si>
  <si>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</si>
  <si>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</si>
  <si>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</si>
  <si>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</si>
  <si>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</si>
  <si>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</si>
  <si>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</si>
  <si>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</si>
  <si>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</si>
  <si>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</si>
  <si>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</si>
  <si>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</si>
  <si>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</si>
  <si>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</si>
  <si>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</si>
  <si>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</si>
  <si>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</si>
  <si>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</si>
  <si>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</si>
  <si>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</si>
  <si>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</si>
  <si>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</si>
  <si>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</si>
  <si>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</si>
  <si>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</si>
  <si>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</si>
  <si>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</si>
  <si>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</si>
  <si>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</si>
  <si>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</si>
  <si>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</si>
  <si>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</si>
  <si>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</si>
  <si>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</si>
  <si>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</si>
  <si>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</si>
  <si>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</si>
  <si>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</si>
  <si>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</si>
  <si>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</si>
  <si>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</si>
  <si>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</si>
  <si>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</si>
  <si>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</si>
  <si>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</si>
  <si>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</si>
  <si>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</si>
  <si>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</si>
  <si>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</si>
  <si>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</si>
  <si>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</si>
  <si>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</si>
  <si>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</si>
  <si>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</si>
  <si>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</si>
  <si>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</si>
  <si>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</si>
  <si>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</si>
  <si>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</si>
  <si>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</si>
  <si>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</si>
  <si>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</si>
  <si>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</si>
  <si>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</si>
  <si>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</si>
  <si>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</si>
  <si>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</si>
  <si>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</si>
  <si>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</si>
  <si>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</si>
  <si>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</si>
  <si>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</si>
  <si>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</si>
  <si>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</si>
  <si>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</si>
  <si>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</si>
  <si>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</si>
  <si>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</si>
  <si>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</si>
  <si>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</si>
  <si>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</si>
  <si>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</si>
  <si>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</si>
  <si>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</si>
  <si>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</si>
  <si>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</si>
  <si>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</si>
  <si>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</si>
  <si>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</si>
  <si>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</si>
  <si>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</si>
  <si>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</si>
  <si>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</si>
  <si>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</si>
  <si>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</si>
  <si>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</si>
  <si>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</si>
  <si>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</si>
  <si>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</si>
  <si>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</si>
  <si>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</si>
  <si>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</si>
  <si>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</si>
  <si>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</si>
  <si>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</si>
  <si>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</si>
  <si>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</si>
  <si>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</si>
  <si>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</si>
  <si>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</si>
  <si>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</si>
  <si>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</si>
  <si>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</si>
  <si>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</si>
  <si>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</si>
  <si>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</si>
  <si>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</si>
  <si>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</si>
  <si>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</si>
  <si>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</si>
  <si>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</si>
  <si>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</si>
  <si>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</si>
  <si>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</si>
  <si>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</si>
  <si>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</si>
  <si>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</si>
  <si>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</si>
  <si>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</si>
  <si>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</si>
  <si>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</si>
  <si>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</si>
  <si>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</si>
  <si>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</si>
  <si>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</si>
  <si>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</si>
  <si>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</si>
  <si>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</si>
  <si>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</si>
  <si>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</si>
  <si>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</si>
  <si>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</si>
  <si>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</si>
  <si>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</si>
  <si>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</si>
  <si>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</si>
  <si>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</si>
  <si>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</si>
  <si>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</si>
  <si>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</si>
  <si>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</si>
  <si>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</si>
  <si>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</si>
  <si>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</si>
  <si>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</si>
  <si>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</si>
  <si>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</si>
  <si>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</si>
  <si>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</si>
  <si>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</si>
  <si>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</si>
  <si>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</si>
  <si>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</si>
  <si>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</si>
  <si>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</si>
  <si>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</si>
  <si>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</si>
  <si>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</si>
  <si>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</si>
  <si>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</si>
  <si>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</si>
  <si>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</si>
  <si>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</si>
  <si>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</si>
  <si>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</si>
  <si>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</si>
  <si>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</si>
  <si>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</si>
  <si>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</si>
  <si>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</si>
  <si>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</si>
  <si>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</si>
  <si>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</si>
  <si>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</si>
  <si>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</si>
  <si>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</si>
  <si>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</si>
  <si>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</si>
  <si>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</si>
  <si>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</si>
  <si>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</si>
  <si>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</si>
  <si>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</si>
  <si>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</si>
  <si>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</si>
  <si>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</si>
  <si>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</si>
  <si>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</si>
  <si>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</si>
  <si>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</si>
  <si>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</si>
  <si>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</si>
  <si>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</si>
  <si>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</si>
  <si>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</si>
  <si>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</si>
  <si>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</si>
  <si>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</si>
  <si>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</si>
  <si>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</si>
  <si>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</si>
  <si>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</si>
  <si>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</si>
  <si>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</si>
  <si>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</si>
  <si>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</si>
  <si>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</si>
  <si>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</si>
  <si>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</si>
  <si>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</si>
  <si>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</si>
  <si>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</si>
  <si>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</si>
  <si>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</si>
  <si>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</si>
  <si>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</si>
  <si>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</si>
  <si>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</si>
  <si>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</si>
  <si>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</si>
  <si>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</si>
  <si>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</si>
  <si>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</si>
  <si>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</si>
  <si>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</si>
  <si>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</si>
  <si>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</si>
  <si>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</si>
  <si>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</si>
  <si>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</si>
  <si>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</si>
  <si>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</si>
  <si>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</si>
  <si>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</si>
  <si>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</si>
  <si>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</si>
  <si>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</si>
  <si>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</si>
  <si>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</si>
  <si>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</si>
  <si>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</si>
  <si>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</si>
  <si>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</si>
  <si>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</si>
  <si>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</si>
  <si>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</si>
  <si>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</si>
  <si>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</si>
  <si>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</si>
  <si>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</si>
  <si>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</si>
  <si>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</si>
  <si>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</si>
  <si>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</si>
  <si>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</si>
  <si>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</si>
  <si>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</si>
  <si>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</si>
  <si>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</si>
  <si>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</si>
  <si>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</si>
  <si>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</si>
  <si>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</si>
  <si>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</si>
  <si>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</si>
  <si>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</si>
  <si>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</si>
  <si>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</si>
  <si>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</si>
  <si>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</si>
  <si>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</si>
  <si>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</si>
  <si>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</si>
  <si>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</si>
  <si>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</si>
  <si>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</si>
  <si>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</si>
  <si>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</si>
  <si>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</si>
  <si>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</si>
  <si>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</si>
  <si>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</si>
  <si>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</si>
  <si>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</si>
  <si>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</si>
  <si>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</si>
  <si>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</si>
  <si>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</si>
  <si>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</si>
  <si>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</si>
  <si>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</si>
  <si>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</si>
  <si>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</si>
  <si>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</si>
  <si>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</si>
  <si>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</si>
  <si>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</si>
  <si>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</si>
  <si>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</si>
  <si>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</si>
  <si>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</si>
  <si>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</si>
  <si>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</si>
  <si>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</si>
  <si>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</si>
  <si>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</si>
  <si>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</si>
  <si>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</si>
  <si>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</si>
  <si>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</si>
  <si>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</si>
  <si>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</si>
  <si>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</si>
  <si>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</si>
  <si>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</si>
  <si>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</si>
  <si>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</si>
  <si>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</si>
  <si>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</si>
  <si>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</si>
  <si>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</si>
  <si>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</si>
  <si>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</si>
  <si>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</si>
  <si>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</si>
  <si>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</si>
  <si>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</si>
  <si>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</si>
  <si>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</si>
  <si>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</si>
  <si>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</si>
  <si>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</si>
  <si>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</si>
  <si>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</si>
  <si>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</si>
  <si>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</si>
  <si>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</si>
  <si>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</si>
  <si>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</si>
  <si>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</si>
  <si>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</si>
  <si>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</si>
  <si>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</si>
  <si>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</si>
  <si>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</si>
  <si>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</si>
  <si>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</si>
  <si>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</si>
  <si>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</si>
  <si>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</si>
  <si>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</si>
  <si>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</si>
  <si>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</si>
  <si>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</si>
  <si>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</si>
  <si>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</si>
  <si>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</si>
  <si>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</si>
  <si>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</si>
  <si>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</si>
  <si>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</si>
  <si>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</si>
  <si>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</si>
  <si>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</si>
  <si>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</si>
  <si>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</si>
  <si>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</si>
  <si>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</si>
  <si>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</si>
  <si>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</si>
  <si>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</si>
  <si>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</si>
  <si>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</si>
  <si>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</si>
  <si>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</si>
  <si>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</si>
  <si>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</si>
  <si>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</si>
  <si>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</si>
  <si>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</si>
  <si>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</si>
  <si>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</si>
  <si>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</si>
  <si>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</si>
  <si>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</si>
  <si>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</si>
  <si>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</si>
  <si>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</si>
  <si>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</si>
  <si>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</si>
  <si>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</si>
  <si>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</si>
  <si>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</si>
  <si>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</si>
  <si>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</si>
  <si>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</si>
  <si>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</si>
  <si>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</si>
  <si>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</si>
  <si>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</si>
  <si>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</si>
  <si>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</si>
  <si>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</si>
  <si>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</si>
  <si>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</si>
  <si>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</si>
  <si>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</si>
  <si>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</si>
  <si>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</si>
  <si>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</si>
  <si>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</si>
  <si>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</si>
  <si>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</si>
  <si>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</si>
  <si>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</si>
  <si>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</si>
  <si>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</si>
  <si>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</si>
  <si>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</si>
  <si>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</si>
  <si>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</si>
  <si>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</si>
  <si>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</si>
  <si>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</si>
  <si>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</si>
  <si>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</si>
  <si>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</si>
  <si>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</si>
  <si>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</si>
  <si>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</si>
  <si>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</si>
  <si>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</si>
  <si>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</si>
  <si>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</si>
  <si>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</si>
  <si>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</si>
  <si>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</si>
  <si>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</si>
  <si>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</si>
  <si>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</si>
  <si>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</si>
  <si>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</si>
  <si>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</si>
  <si>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</si>
  <si>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</si>
  <si>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</si>
  <si>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</si>
  <si>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</si>
  <si>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</si>
  <si>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</si>
  <si>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</si>
  <si>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</si>
  <si>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</si>
  <si>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</si>
  <si>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</si>
  <si>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</si>
  <si>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</si>
  <si>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</si>
  <si>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</si>
  <si>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</si>
  <si>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</si>
  <si>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</si>
  <si>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</si>
  <si>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</si>
  <si>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</si>
  <si>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</si>
  <si>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</si>
  <si>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</si>
  <si>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</si>
  <si>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</si>
  <si>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</si>
  <si>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</si>
  <si>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</si>
  <si>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</si>
  <si>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</si>
  <si>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</si>
  <si>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</si>
  <si>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</si>
  <si>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</si>
  <si>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</si>
  <si>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</si>
  <si>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</si>
  <si>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</si>
  <si>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</si>
  <si>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</si>
  <si>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</si>
  <si>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</si>
  <si>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</si>
  <si>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</si>
  <si>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</si>
  <si>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</si>
  <si>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</si>
  <si>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</si>
  <si>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</si>
  <si>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</si>
  <si>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</si>
  <si>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</si>
  <si>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</si>
  <si>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</si>
  <si>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</si>
  <si>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</si>
  <si>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</si>
  <si>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</si>
  <si>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</si>
  <si>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</si>
  <si>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</si>
  <si>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</si>
  <si>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</si>
  <si>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</si>
  <si>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</si>
  <si>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</si>
  <si>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</si>
  <si>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</si>
  <si>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</si>
  <si>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</si>
  <si>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</si>
  <si>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</si>
  <si>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</si>
  <si>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</si>
  <si>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</si>
  <si>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</si>
  <si>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</si>
  <si>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</si>
  <si>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</si>
  <si>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</si>
  <si>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</si>
  <si>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</si>
  <si>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</si>
  <si>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</si>
  <si>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</si>
  <si>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</si>
  <si>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</si>
  <si>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</si>
  <si>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</si>
  <si>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</si>
  <si>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</si>
  <si>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</si>
  <si>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</si>
  <si>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</si>
  <si>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</si>
  <si>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</si>
  <si>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</si>
  <si>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</si>
  <si>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</si>
  <si>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</si>
  <si>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</si>
  <si>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</si>
  <si>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</si>
  <si>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</si>
  <si>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</si>
  <si>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</si>
  <si>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</si>
  <si>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</si>
  <si>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</si>
  <si>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</si>
  <si>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</si>
  <si>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</si>
  <si>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</si>
  <si>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</si>
  <si>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</si>
  <si>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</si>
  <si>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</si>
  <si>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</si>
  <si>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</si>
  <si>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</si>
  <si>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</si>
  <si>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</si>
  <si>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</si>
  <si>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</si>
  <si>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</si>
  <si>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</si>
  <si>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</si>
  <si>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</si>
  <si>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</si>
  <si>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</si>
  <si>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</si>
  <si>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</si>
  <si>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</si>
  <si>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</si>
  <si>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</si>
  <si>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</si>
  <si>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</si>
  <si>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</si>
  <si>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</si>
  <si>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</si>
  <si>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</si>
  <si>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</si>
  <si>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</si>
  <si>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</si>
  <si>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</si>
  <si>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</si>
  <si>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</si>
  <si>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</si>
  <si>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</si>
  <si>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</si>
  <si>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</si>
  <si>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</si>
  <si>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</si>
  <si>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</si>
  <si>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</si>
  <si>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</si>
  <si>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</si>
  <si>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</si>
  <si>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</si>
  <si>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</si>
  <si>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</si>
  <si>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</si>
  <si>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</si>
  <si>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</si>
  <si>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</si>
  <si>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</si>
  <si>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</si>
  <si>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</si>
  <si>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</si>
  <si>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</si>
  <si>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</si>
  <si>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</si>
  <si>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</si>
  <si>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</si>
  <si>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</si>
  <si>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</si>
  <si>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</si>
  <si>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</si>
  <si>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</si>
  <si>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</si>
  <si>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</si>
  <si>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</si>
  <si>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</si>
  <si>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</si>
  <si>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</si>
  <si>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</si>
  <si>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</si>
  <si>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</si>
  <si>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</si>
  <si>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</si>
  <si>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</si>
  <si>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</si>
  <si>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</si>
  <si>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</si>
  <si>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</si>
  <si>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</si>
  <si>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</si>
  <si>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</si>
  <si>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</si>
  <si>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</si>
  <si>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</si>
  <si>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</si>
  <si>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</si>
  <si>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</si>
  <si>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</si>
  <si>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</si>
  <si>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</si>
  <si>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</si>
  <si>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</si>
  <si>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</si>
  <si>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</si>
  <si>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</si>
  <si>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</si>
  <si>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</si>
  <si>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</si>
  <si>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</si>
  <si>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</si>
  <si>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</si>
  <si>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</si>
  <si>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</si>
  <si>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</si>
  <si>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</si>
  <si>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</si>
  <si>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</si>
  <si>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</si>
  <si>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</si>
  <si>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</si>
  <si>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</si>
  <si>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</si>
  <si>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</si>
  <si>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</si>
  <si>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</si>
  <si>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</si>
  <si>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</si>
  <si>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</si>
  <si>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</si>
  <si>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</si>
  <si>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</si>
  <si>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</si>
  <si>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</si>
  <si>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</si>
  <si>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</si>
  <si>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</si>
  <si>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</si>
  <si>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</si>
  <si>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</si>
  <si>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</si>
  <si>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</si>
  <si>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</si>
  <si>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</si>
  <si>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</si>
  <si>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</si>
  <si>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</si>
  <si>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</si>
  <si>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</si>
  <si>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</si>
  <si>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</si>
  <si>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</si>
  <si>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</si>
  <si>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</si>
  <si>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</si>
  <si>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</si>
  <si>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</si>
  <si>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</si>
  <si>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</si>
  <si>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</si>
  <si>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</si>
  <si>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</si>
  <si>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</si>
  <si>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</si>
  <si>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</si>
  <si>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</si>
  <si>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</si>
  <si>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</si>
  <si>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</si>
  <si>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</si>
  <si>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</si>
  <si>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</si>
  <si>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</si>
  <si>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</si>
  <si>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</si>
  <si>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</si>
  <si>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</si>
  <si>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</si>
  <si>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</si>
  <si>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</si>
  <si>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</si>
  <si>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</si>
  <si>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</si>
  <si>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</si>
  <si>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</si>
  <si>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</si>
  <si>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</si>
  <si>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</si>
  <si>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</si>
  <si>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</si>
  <si>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</si>
  <si>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</si>
  <si>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</si>
  <si>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</si>
  <si>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</si>
  <si>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</si>
  <si>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</si>
  <si>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</si>
  <si>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</si>
  <si>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</si>
  <si>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</si>
  <si>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</si>
  <si>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</si>
  <si>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</si>
  <si>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</si>
  <si>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</si>
  <si>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</si>
  <si>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</si>
  <si>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</si>
  <si>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</si>
  <si>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</si>
  <si>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</si>
  <si>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</si>
  <si>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</si>
  <si>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</si>
  <si>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</si>
  <si>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</si>
  <si>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</si>
  <si>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</si>
  <si>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</si>
  <si>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</si>
  <si>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</si>
  <si>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</si>
  <si>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</si>
  <si>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</si>
  <si>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</si>
  <si>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</si>
  <si>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</si>
  <si>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</si>
  <si>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</si>
  <si>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</si>
  <si>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</si>
  <si>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</si>
  <si>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</si>
  <si>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</si>
  <si>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</si>
  <si>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</si>
  <si>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</si>
  <si>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</si>
  <si>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</si>
  <si>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</si>
  <si>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</si>
  <si>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</si>
  <si>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</si>
  <si>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</si>
  <si>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</si>
  <si>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</si>
  <si>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</si>
  <si>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</si>
  <si>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</si>
  <si>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</si>
  <si>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</si>
  <si>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</si>
  <si>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</si>
  <si>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</si>
  <si>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</si>
  <si>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</si>
  <si>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</si>
  <si>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</si>
  <si>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</si>
  <si>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</si>
  <si>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</si>
  <si>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</si>
  <si>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</si>
  <si>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</si>
  <si>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</si>
  <si>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</si>
  <si>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</si>
  <si>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</si>
  <si>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</si>
  <si>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</si>
  <si>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</si>
  <si>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</si>
  <si>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</si>
  <si>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</si>
  <si>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</si>
  <si>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</si>
  <si>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</si>
  <si>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</si>
  <si>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</si>
  <si>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</si>
  <si>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</si>
  <si>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</si>
  <si>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</si>
  <si>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</si>
  <si>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</si>
  <si>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</si>
  <si>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</si>
  <si>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</si>
  <si>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</si>
  <si>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</si>
  <si>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</si>
  <si>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</si>
  <si>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</si>
  <si>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</si>
  <si>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</si>
  <si>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</si>
  <si>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</si>
  <si>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</si>
  <si>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</si>
  <si>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</si>
  <si>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</si>
  <si>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</si>
  <si>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</si>
  <si>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</si>
  <si>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</si>
  <si>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</si>
  <si>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</si>
  <si>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</si>
  <si>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</si>
  <si>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</si>
  <si>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</si>
  <si>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</si>
  <si>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</si>
  <si>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</si>
  <si>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</si>
  <si>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</si>
  <si>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</si>
  <si>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</si>
  <si>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</si>
  <si>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</si>
  <si>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</si>
  <si>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</si>
  <si>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</si>
  <si>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</si>
  <si>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</si>
  <si>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</si>
  <si>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</si>
  <si>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</si>
  <si>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</si>
  <si>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</si>
  <si>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</si>
  <si>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</si>
  <si>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</si>
  <si>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</si>
  <si>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</si>
  <si>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</si>
  <si>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</si>
  <si>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</si>
  <si>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</si>
  <si>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</si>
  <si>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</si>
  <si>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</si>
  <si>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</si>
  <si>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</si>
  <si>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</si>
  <si>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</si>
  <si>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</si>
  <si>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</si>
  <si>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</si>
  <si>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</si>
  <si>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</si>
  <si>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</si>
  <si>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</si>
  <si>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</si>
  <si>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</si>
  <si>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</si>
  <si>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</si>
  <si>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</si>
  <si>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</si>
  <si>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</si>
  <si>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</si>
  <si>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</si>
  <si>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</si>
  <si>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</si>
  <si>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</si>
  <si>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</si>
  <si>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</si>
  <si>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</si>
  <si>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</si>
  <si>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</si>
  <si>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</si>
  <si>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</si>
  <si>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</si>
  <si>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</si>
  <si>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</si>
  <si>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</si>
  <si>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</si>
  <si>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</si>
  <si>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</si>
  <si>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</si>
  <si>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</si>
  <si>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</si>
  <si>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</si>
  <si>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</si>
  <si>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</si>
  <si>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</si>
  <si>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</si>
  <si>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</si>
  <si>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</si>
  <si>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</si>
  <si>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</si>
  <si>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</si>
  <si>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</si>
  <si>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</si>
  <si>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</si>
  <si>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</si>
  <si>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</si>
  <si>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</si>
  <si>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</si>
  <si>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</si>
  <si>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</si>
  <si>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</si>
  <si>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</si>
  <si>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</si>
  <si>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</si>
  <si>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</si>
  <si>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</si>
  <si>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</si>
  <si>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</si>
  <si>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</si>
  <si>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</si>
  <si>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</si>
  <si>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</si>
  <si>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</si>
  <si>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</si>
  <si>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</si>
  <si>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</si>
  <si>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</si>
  <si>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</si>
  <si>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</si>
  <si>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</si>
  <si>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</si>
  <si>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</si>
  <si>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</si>
  <si>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</si>
  <si>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</si>
  <si>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</si>
  <si>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</si>
  <si>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</si>
  <si>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</si>
  <si>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</si>
  <si>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</si>
  <si>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</si>
  <si>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</si>
  <si>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</si>
  <si>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</si>
  <si>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</si>
  <si>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</si>
  <si>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</si>
  <si>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</si>
  <si>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</si>
  <si>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</si>
  <si>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</si>
  <si>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</si>
  <si>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</si>
  <si>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</si>
  <si>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</si>
  <si>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</si>
  <si>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</si>
  <si>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</si>
  <si>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</si>
  <si>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</si>
  <si>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</si>
  <si>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</si>
  <si>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</si>
  <si>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</si>
  <si>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</si>
  <si>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</si>
  <si>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</si>
  <si>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</si>
  <si>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</si>
  <si>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</si>
  <si>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</si>
  <si>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</si>
  <si>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</si>
  <si>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</si>
  <si>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</si>
  <si>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</si>
  <si>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</si>
  <si>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</si>
  <si>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</si>
  <si>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</si>
  <si>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</si>
  <si>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</si>
  <si>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</si>
  <si>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</si>
  <si>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</si>
  <si>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</si>
  <si>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</si>
  <si>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</si>
  <si>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</si>
  <si>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</si>
  <si>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</si>
  <si>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</si>
  <si>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</si>
  <si>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</si>
  <si>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</si>
  <si>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</si>
  <si>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</si>
  <si>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</si>
  <si>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</si>
  <si>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</si>
  <si>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</si>
  <si>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</si>
  <si>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</si>
  <si>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</si>
  <si>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</si>
  <si>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</si>
  <si>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</si>
  <si>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</si>
  <si>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</si>
  <si>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</si>
  <si>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</si>
  <si>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</si>
  <si>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</si>
  <si>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</si>
  <si>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</si>
  <si>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</si>
  <si>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</si>
  <si>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</si>
  <si>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</si>
  <si>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</si>
  <si>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</si>
  <si>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</si>
  <si>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</si>
  <si>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</si>
  <si>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</si>
  <si>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</si>
  <si>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</si>
  <si>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</si>
  <si>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</si>
  <si>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</si>
  <si>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</si>
  <si>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</si>
  <si>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</si>
  <si>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</si>
  <si>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</si>
  <si>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</si>
  <si>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</si>
  <si>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</si>
  <si>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</si>
  <si>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</si>
  <si>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</si>
  <si>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</si>
  <si>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</si>
  <si>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</si>
  <si>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</si>
  <si>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</si>
  <si>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</si>
  <si>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</si>
  <si>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</si>
  <si>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</si>
  <si>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</si>
  <si>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</si>
  <si>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</si>
  <si>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</si>
  <si>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</si>
  <si>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</si>
  <si>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</si>
  <si>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</si>
  <si>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</si>
  <si>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</si>
  <si>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</si>
  <si>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</si>
  <si>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</si>
  <si>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</si>
  <si>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</si>
  <si>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</si>
  <si>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</si>
  <si>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</si>
  <si>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</si>
  <si>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</si>
  <si>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</si>
  <si>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</si>
  <si>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</si>
  <si>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</si>
  <si>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</si>
  <si>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</si>
  <si>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</si>
  <si>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</si>
  <si>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</si>
  <si>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</si>
  <si>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</si>
  <si>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</si>
  <si>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</si>
  <si>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</si>
  <si>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</si>
  <si>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</si>
  <si>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</si>
  <si>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</si>
  <si>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</si>
  <si>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</si>
  <si>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</si>
  <si>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</si>
  <si>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</si>
  <si>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</si>
  <si>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</si>
  <si>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</si>
  <si>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</si>
  <si>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</si>
  <si>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</si>
  <si>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</si>
  <si>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</si>
  <si>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</si>
  <si>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</si>
  <si>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</si>
  <si>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</si>
  <si>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</si>
  <si>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</si>
  <si>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</si>
  <si>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</si>
  <si>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</si>
  <si>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</si>
  <si>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</si>
  <si>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</si>
  <si>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</si>
  <si>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</si>
  <si>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</si>
  <si>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</si>
  <si>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</si>
  <si>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</si>
  <si>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</si>
  <si>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</si>
  <si>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</si>
  <si>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</si>
  <si>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</si>
  <si>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</si>
  <si>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</si>
  <si>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</si>
  <si>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</si>
  <si>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</si>
  <si>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</si>
  <si>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</si>
  <si>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</si>
  <si>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</si>
  <si>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</si>
  <si>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</si>
  <si>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</si>
  <si>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</si>
  <si>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</si>
  <si>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</si>
  <si>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</si>
  <si>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</si>
  <si>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</si>
  <si>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</si>
  <si>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</si>
  <si>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</si>
  <si>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</si>
  <si>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</si>
  <si>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</si>
  <si>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</si>
  <si>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</si>
  <si>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</si>
  <si>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</si>
  <si>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</si>
  <si>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</si>
  <si>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</si>
  <si>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</si>
  <si>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</si>
  <si>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</si>
  <si>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</si>
  <si>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</si>
  <si>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</si>
  <si>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</si>
  <si>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</si>
  <si>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</si>
  <si>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</si>
  <si>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</si>
  <si>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</si>
  <si>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</si>
  <si>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</si>
  <si>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</si>
  <si>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</si>
  <si>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</si>
  <si>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</si>
  <si>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</si>
  <si>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</si>
  <si>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</si>
  <si>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</si>
  <si>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</si>
  <si>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</si>
  <si>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</si>
  <si>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</si>
  <si>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</si>
  <si>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</si>
  <si>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</si>
  <si>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</si>
  <si>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</si>
  <si>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</si>
  <si>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</si>
  <si>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</si>
  <si>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</si>
  <si>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</si>
  <si>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</si>
  <si>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</si>
  <si>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</si>
  <si>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</si>
  <si>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</si>
  <si>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</si>
  <si>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</si>
  <si>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</si>
  <si>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</si>
  <si>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</si>
  <si>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</si>
  <si>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</si>
  <si>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</si>
  <si>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</si>
  <si>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</si>
  <si>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</si>
  <si>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</si>
  <si>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</si>
  <si>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</si>
  <si>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</si>
  <si>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</si>
  <si>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</si>
  <si>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</si>
  <si>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</si>
  <si>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</si>
  <si>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</si>
  <si>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</si>
  <si>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</si>
  <si>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</si>
  <si>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</si>
  <si>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</si>
  <si>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</si>
  <si>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</si>
  <si>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</si>
  <si>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</si>
  <si>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</si>
  <si>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</si>
  <si>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</si>
  <si>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</si>
  <si>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</si>
  <si>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</si>
  <si>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</si>
  <si>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</si>
  <si>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</si>
  <si>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</si>
  <si>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</si>
  <si>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</si>
  <si>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</si>
  <si>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</si>
  <si>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</si>
  <si>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</si>
  <si>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</si>
  <si>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</si>
  <si>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</si>
  <si>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</si>
  <si>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</si>
  <si>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</si>
  <si>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</si>
  <si>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</si>
  <si>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</si>
  <si>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</si>
  <si>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</si>
  <si>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</si>
  <si>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</si>
  <si>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</si>
  <si>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</si>
  <si>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</si>
  <si>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</si>
  <si>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</si>
  <si>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</si>
  <si>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</si>
  <si>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</si>
  <si>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</si>
  <si>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</si>
  <si>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</si>
  <si>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</si>
  <si>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</si>
  <si>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</si>
  <si>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</si>
  <si>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</si>
  <si>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</si>
  <si>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</si>
  <si>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</si>
  <si>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</si>
  <si>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</si>
  <si>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</si>
  <si>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</si>
  <si>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</si>
  <si>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</si>
  <si>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</si>
  <si>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</si>
  <si>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</si>
  <si>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</si>
  <si>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</si>
  <si>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</si>
  <si>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</si>
  <si>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</si>
  <si>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</si>
  <si>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</si>
  <si>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</si>
  <si>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</si>
  <si>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</si>
  <si>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</si>
  <si>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</si>
  <si>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</si>
  <si>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</si>
  <si>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</si>
  <si>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</si>
  <si>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</si>
  <si>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</si>
  <si>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</si>
  <si>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</si>
  <si>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</si>
  <si>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</si>
  <si>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</si>
  <si>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</si>
  <si>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</si>
  <si>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</si>
  <si>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</si>
  <si>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</si>
  <si>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</si>
  <si>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</si>
  <si>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</si>
  <si>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</si>
  <si>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</si>
  <si>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</si>
  <si>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</si>
  <si>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</si>
  <si>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</si>
  <si>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</si>
  <si>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</si>
  <si>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</si>
  <si>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</si>
  <si>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</si>
  <si>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</si>
  <si>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</si>
  <si>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</si>
  <si>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</si>
  <si>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</si>
  <si>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</si>
  <si>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</si>
  <si>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</si>
  <si>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</si>
  <si>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</si>
  <si>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</si>
  <si>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</si>
  <si>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</si>
  <si>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</si>
  <si>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</si>
  <si>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</si>
  <si>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</si>
  <si>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</si>
  <si>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</si>
  <si>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</si>
  <si>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</si>
  <si>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</si>
  <si>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</si>
  <si>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</si>
  <si>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</si>
  <si>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</si>
  <si>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</si>
  <si>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</si>
  <si>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</si>
  <si>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</si>
  <si>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</si>
  <si>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</si>
  <si>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</si>
  <si>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</si>
  <si>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</si>
  <si>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</si>
  <si>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</si>
  <si>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</si>
  <si>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</si>
  <si>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</si>
  <si>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</si>
  <si>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</si>
  <si>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</si>
  <si>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</si>
  <si>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</si>
  <si>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</si>
  <si>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</si>
  <si>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</si>
  <si>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</si>
  <si>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</si>
  <si>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</si>
  <si>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</si>
  <si>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</si>
  <si>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</si>
  <si>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</si>
  <si>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</si>
  <si>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</si>
  <si>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</si>
  <si>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</si>
  <si>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</si>
  <si>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</si>
  <si>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</si>
  <si>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</si>
  <si>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</si>
  <si>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</si>
  <si>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</si>
  <si>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</si>
  <si>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</si>
  <si>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</si>
  <si>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</si>
  <si>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</si>
  <si>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</si>
  <si>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</si>
  <si>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</si>
  <si>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</si>
  <si>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</si>
  <si>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</si>
  <si>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</si>
  <si>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</si>
  <si>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</si>
  <si>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</si>
  <si>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</si>
  <si>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</si>
  <si>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</si>
  <si>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</si>
  <si>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</si>
  <si>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</si>
  <si>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</si>
  <si>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</si>
  <si>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</si>
  <si>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</si>
  <si>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</si>
  <si>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</si>
  <si>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</si>
  <si>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</si>
  <si>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</si>
  <si>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</si>
  <si>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</si>
  <si>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</si>
  <si>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</si>
  <si>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</si>
  <si>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</si>
  <si>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</si>
  <si>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</si>
  <si>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</si>
  <si>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</si>
  <si>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</si>
  <si>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</si>
  <si>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</si>
  <si>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</si>
  <si>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</si>
  <si>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</si>
  <si>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</si>
  <si>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</si>
  <si>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</si>
  <si>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</si>
  <si>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</si>
  <si>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</si>
  <si>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</si>
  <si>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</si>
  <si>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</si>
  <si>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</si>
  <si>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</si>
  <si>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</si>
  <si>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</si>
  <si>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</si>
  <si>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</si>
  <si>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</si>
  <si>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</si>
  <si>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</si>
  <si>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</si>
  <si>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</si>
  <si>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</si>
  <si>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</si>
  <si>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</si>
  <si>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</si>
  <si>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</si>
  <si>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</si>
  <si>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</si>
  <si>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</si>
  <si>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</si>
  <si>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</si>
  <si>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</si>
  <si>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</si>
  <si>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</si>
  <si>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</si>
  <si>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</si>
  <si>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</si>
  <si>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</si>
  <si>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</si>
  <si>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</si>
  <si>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</si>
  <si>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</si>
  <si>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</si>
  <si>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</si>
  <si>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</si>
  <si>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</si>
  <si>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</si>
  <si>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</si>
  <si>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</si>
  <si>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</si>
  <si>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</si>
  <si>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</si>
  <si>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</si>
  <si>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</si>
  <si>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</si>
  <si>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</si>
  <si>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</si>
  <si>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</si>
  <si>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</si>
  <si>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</si>
  <si>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</si>
  <si>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</si>
  <si>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</si>
  <si>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</si>
  <si>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</si>
  <si>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</si>
  <si>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</si>
  <si>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</si>
  <si>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</si>
  <si>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</si>
  <si>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</si>
  <si>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</si>
  <si>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</si>
  <si>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</si>
  <si>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</si>
  <si>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</si>
  <si>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</si>
  <si>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</si>
  <si>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</si>
  <si>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</si>
  <si>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</si>
  <si>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</si>
  <si>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</si>
  <si>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</si>
  <si>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</si>
  <si>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</si>
  <si>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</si>
  <si>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</si>
  <si>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</si>
  <si>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</si>
  <si>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</si>
  <si>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</si>
  <si>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</si>
  <si>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</si>
  <si>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</si>
  <si>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</si>
  <si>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</si>
  <si>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</si>
  <si>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</si>
  <si>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</si>
  <si>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</si>
  <si>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</si>
  <si>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</si>
  <si>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</si>
  <si>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</si>
  <si>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</si>
  <si>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</si>
  <si>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</si>
  <si>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</si>
  <si>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</si>
  <si>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</si>
  <si>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</si>
  <si>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</si>
  <si>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</si>
  <si>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</si>
  <si>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</si>
  <si>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</si>
  <si>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</si>
  <si>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</si>
  <si>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</si>
  <si>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</si>
  <si>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</si>
  <si>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</si>
  <si>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</si>
  <si>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</si>
  <si>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</si>
  <si>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</si>
  <si>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</si>
  <si>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</si>
  <si>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</si>
  <si>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</si>
  <si>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</si>
  <si>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</si>
  <si>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</si>
  <si>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</si>
  <si>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</si>
  <si>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</si>
  <si>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</si>
  <si>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</si>
  <si>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</si>
  <si>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</si>
  <si>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</si>
  <si>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</si>
  <si>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</si>
  <si>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</si>
  <si>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</si>
  <si>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</si>
  <si>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</si>
  <si>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</si>
  <si>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</si>
  <si>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</si>
  <si>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</si>
  <si>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</si>
  <si>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</si>
  <si>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</si>
  <si>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</si>
  <si>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</si>
  <si>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</si>
  <si>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</si>
  <si>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</si>
  <si>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</si>
  <si>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</si>
  <si>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</si>
  <si>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</si>
  <si>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</si>
  <si>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</si>
  <si>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</si>
  <si>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</si>
  <si>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</si>
  <si>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</si>
  <si>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</si>
  <si>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</si>
  <si>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</si>
  <si>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</si>
  <si>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</si>
  <si>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</si>
  <si>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</si>
  <si>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</si>
  <si>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</si>
  <si>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</si>
  <si>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</si>
  <si>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</si>
  <si>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</si>
  <si>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</si>
  <si>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</si>
  <si>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</si>
  <si>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</si>
  <si>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</si>
  <si>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</si>
  <si>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</si>
  <si>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</si>
  <si>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</si>
  <si>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</si>
  <si>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</si>
  <si>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</si>
  <si>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</si>
  <si>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</si>
  <si>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</si>
  <si>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</si>
  <si>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</si>
  <si>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</si>
  <si>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</si>
  <si>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</si>
  <si>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</si>
  <si>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</si>
  <si>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</si>
  <si>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</si>
  <si>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</si>
  <si>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</si>
  <si>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</si>
  <si>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</si>
  <si>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</si>
  <si>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</si>
  <si>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</si>
  <si>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</si>
  <si>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</si>
  <si>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</si>
  <si>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</si>
  <si>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</si>
  <si>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</si>
  <si>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</si>
  <si>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</si>
  <si>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</si>
  <si>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</si>
  <si>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</si>
  <si>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</si>
  <si>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</si>
  <si>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</si>
  <si>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</si>
  <si>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</si>
  <si>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</si>
  <si>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</si>
  <si>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</si>
  <si>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</si>
  <si>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</si>
  <si>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</si>
  <si>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</si>
  <si>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</si>
  <si>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</si>
  <si>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</si>
  <si>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</si>
  <si>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</si>
  <si>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</si>
  <si>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</si>
  <si>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</si>
  <si>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</si>
  <si>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</si>
  <si>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</si>
  <si>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</si>
  <si>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</si>
  <si>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</si>
  <si>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</si>
  <si>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</si>
  <si>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</si>
  <si>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</si>
  <si>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</si>
  <si>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</si>
  <si>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</si>
  <si>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</si>
  <si>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</si>
  <si>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</si>
  <si>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</si>
  <si>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</si>
  <si>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</si>
  <si>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</si>
  <si>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</si>
  <si>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</si>
  <si>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</si>
  <si>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</si>
  <si>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</si>
  <si>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</si>
  <si>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</si>
  <si>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</si>
  <si>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</si>
  <si>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</si>
  <si>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</si>
  <si>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</si>
  <si>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</si>
  <si>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</si>
  <si>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</si>
  <si>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</si>
  <si>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</si>
  <si>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</si>
  <si>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</si>
  <si>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</si>
  <si>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</si>
  <si>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</si>
  <si>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</si>
  <si>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</si>
  <si>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</si>
  <si>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</si>
  <si>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</si>
  <si>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</si>
  <si>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</si>
  <si>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</si>
  <si>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</si>
  <si>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</si>
  <si>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</si>
  <si>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</si>
  <si>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</si>
  <si>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</si>
  <si>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</si>
  <si>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</si>
  <si>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</si>
  <si>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</si>
  <si>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</si>
  <si>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</si>
  <si>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</si>
  <si>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</si>
  <si>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</si>
  <si>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</si>
  <si>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</si>
  <si>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</si>
  <si>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</si>
  <si>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</si>
  <si>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</si>
  <si>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</si>
  <si>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</si>
  <si>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</si>
  <si>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</si>
  <si>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</si>
  <si>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</si>
  <si>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</si>
  <si>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</si>
  <si>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</si>
  <si>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</si>
  <si>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</si>
  <si>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</si>
  <si>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</si>
  <si>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</si>
  <si>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</si>
  <si>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</si>
  <si>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</si>
  <si>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</si>
  <si>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</si>
  <si>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</si>
  <si>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</si>
  <si>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</si>
  <si>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</si>
  <si>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</si>
  <si>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</si>
  <si>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</si>
  <si>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</si>
  <si>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</si>
  <si>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</si>
  <si>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</si>
  <si>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</si>
  <si>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</si>
  <si>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</si>
  <si>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</si>
  <si>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</si>
  <si>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</si>
  <si>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</si>
  <si>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</si>
  <si>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</si>
  <si>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</si>
  <si>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</si>
  <si>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</si>
  <si>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</si>
  <si>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</si>
  <si>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</si>
  <si>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</si>
  <si>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</si>
  <si>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</si>
  <si>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</si>
  <si>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</si>
  <si>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</si>
  <si>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</si>
  <si>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</si>
  <si>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</si>
  <si>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</si>
  <si>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</si>
  <si>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</si>
  <si>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</si>
  <si>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</si>
  <si>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</si>
  <si>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</si>
  <si>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</si>
  <si>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</si>
  <si>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</si>
  <si>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</si>
  <si>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</si>
  <si>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</si>
  <si>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</si>
  <si>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</si>
  <si>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</si>
  <si>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</si>
  <si>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</si>
  <si>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</si>
  <si>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</si>
  <si>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</si>
  <si>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</si>
  <si>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</si>
  <si>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</si>
  <si>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</si>
  <si>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</si>
  <si>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</si>
  <si>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</si>
  <si>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</si>
  <si>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</si>
  <si>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</si>
  <si>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</si>
  <si>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</si>
  <si>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</si>
  <si>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</si>
  <si>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</si>
  <si>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</si>
  <si>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</si>
  <si>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</si>
  <si>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</si>
  <si>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</si>
  <si>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</si>
  <si>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</si>
  <si>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</si>
  <si>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</si>
  <si>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</si>
  <si>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</si>
  <si>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</si>
  <si>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</si>
  <si>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</si>
  <si>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</si>
  <si>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</si>
  <si>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</si>
  <si>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</si>
  <si>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</si>
  <si>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</si>
  <si>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</si>
  <si>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</si>
  <si>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</si>
  <si>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</si>
  <si>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</si>
  <si>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</si>
  <si>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</si>
  <si>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</si>
  <si>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</si>
  <si>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</si>
  <si>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</si>
  <si>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</si>
  <si>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</si>
  <si>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</si>
  <si>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</si>
  <si>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</si>
  <si>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</si>
  <si>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</si>
  <si>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</si>
  <si>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</si>
  <si>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</si>
  <si>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</si>
  <si>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</si>
  <si>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</si>
  <si>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</si>
  <si>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</si>
  <si>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</si>
  <si>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</si>
  <si>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</si>
  <si>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</si>
  <si>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</si>
  <si>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</si>
  <si>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</si>
  <si>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</si>
  <si>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</si>
  <si>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</si>
  <si>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</si>
  <si>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</si>
  <si>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</si>
  <si>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</si>
  <si>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</si>
  <si>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</si>
  <si>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</si>
  <si>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</si>
  <si>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</si>
  <si>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</si>
  <si>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</si>
  <si>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</si>
  <si>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</si>
  <si>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</si>
  <si>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</si>
  <si>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</si>
  <si>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</si>
  <si>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</si>
  <si>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</si>
  <si>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</si>
  <si>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</si>
  <si>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</si>
  <si>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</si>
  <si>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</si>
  <si>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</si>
  <si>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</si>
  <si>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</si>
  <si>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</si>
  <si>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</si>
  <si>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</si>
  <si>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</si>
  <si>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</si>
  <si>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</si>
  <si>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</si>
  <si>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</si>
  <si>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</si>
  <si>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</si>
  <si>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</si>
  <si>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</si>
  <si>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</si>
  <si>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</si>
  <si>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</si>
  <si>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</si>
  <si>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</si>
  <si>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</si>
  <si>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</si>
  <si>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</si>
  <si>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</si>
  <si>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</si>
  <si>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</si>
  <si>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</si>
  <si>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</si>
  <si>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</si>
  <si>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</si>
  <si>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</si>
  <si>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</si>
  <si>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</si>
  <si>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</si>
  <si>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</si>
  <si>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</si>
  <si>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</si>
  <si>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</si>
  <si>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</si>
  <si>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</si>
  <si>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</si>
  <si>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</si>
  <si>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</si>
  <si>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</si>
  <si>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</si>
  <si>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</si>
  <si>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</si>
  <si>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</si>
  <si>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</si>
  <si>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</si>
  <si>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</si>
  <si>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</si>
  <si>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</si>
  <si>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</si>
  <si>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</si>
  <si>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</si>
  <si>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</si>
  <si>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</si>
  <si>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</si>
  <si>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</si>
  <si>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</si>
  <si>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</si>
  <si>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</si>
  <si>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</si>
  <si>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</si>
  <si>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</si>
  <si>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</si>
  <si>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</si>
  <si>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</si>
  <si>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</si>
  <si>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</si>
  <si>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</si>
  <si>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</si>
  <si>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</si>
  <si>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</si>
  <si>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</si>
  <si>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</si>
  <si>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</si>
  <si>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</si>
  <si>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</si>
  <si>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</si>
  <si>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</si>
  <si>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</si>
  <si>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</si>
  <si>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</si>
  <si>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</si>
  <si>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</si>
  <si>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</si>
  <si>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</si>
  <si>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</si>
  <si>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</si>
  <si>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</si>
  <si>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</si>
  <si>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</si>
  <si>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</si>
  <si>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</si>
  <si>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</si>
  <si>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</si>
  <si>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</si>
  <si>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</si>
  <si>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</si>
  <si>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</si>
  <si>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</si>
  <si>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</si>
  <si>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</si>
  <si>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</si>
  <si>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</si>
  <si>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</si>
  <si>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</si>
  <si>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</si>
  <si>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</si>
  <si>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</si>
  <si>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</si>
  <si>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</si>
  <si>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</si>
  <si>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</si>
  <si>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</si>
  <si>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</si>
  <si>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</si>
  <si>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</si>
  <si>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</si>
  <si>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</si>
  <si>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</si>
  <si>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</si>
  <si>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</si>
  <si>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</si>
  <si>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</si>
  <si>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</si>
  <si>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</si>
  <si>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</si>
  <si>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</si>
  <si>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</si>
  <si>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</si>
  <si>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</si>
  <si>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</si>
  <si>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</si>
  <si>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</si>
  <si>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</si>
  <si>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</si>
  <si>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</si>
  <si>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</si>
  <si>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</si>
  <si>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</si>
  <si>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</si>
  <si>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</si>
  <si>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</si>
  <si>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</si>
  <si>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</si>
  <si>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</si>
  <si>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</si>
  <si>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</si>
  <si>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</si>
  <si>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</si>
  <si>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</si>
  <si>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</si>
  <si>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</si>
  <si>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</si>
  <si>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</si>
  <si>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</si>
  <si>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</si>
  <si>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</si>
  <si>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</si>
  <si>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</si>
  <si>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</si>
  <si>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</si>
  <si>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</si>
  <si>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</si>
  <si>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</si>
  <si>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</si>
  <si>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</si>
  <si>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</si>
  <si>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</si>
  <si>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</si>
  <si>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</si>
  <si>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</si>
  <si>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</si>
  <si>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</si>
  <si>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</si>
  <si>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</si>
  <si>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</si>
  <si>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</si>
  <si>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</si>
  <si>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</si>
  <si>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</si>
  <si>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</si>
  <si>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</si>
  <si>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</si>
  <si>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</si>
  <si>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</si>
  <si>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</si>
  <si>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</si>
  <si>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</si>
  <si>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</si>
  <si>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</si>
  <si>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</si>
  <si>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</si>
  <si>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</si>
  <si>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</si>
  <si>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</si>
  <si>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</si>
  <si>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</si>
  <si>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</si>
  <si>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</si>
  <si>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</si>
  <si>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</si>
  <si>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</si>
  <si>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</si>
  <si>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</si>
  <si>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</si>
  <si>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</si>
  <si>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</si>
  <si>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</si>
  <si>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</si>
  <si>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</si>
  <si>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</si>
  <si>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</si>
  <si>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</si>
  <si>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</si>
  <si>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</si>
  <si>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</si>
  <si>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</si>
  <si>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</si>
  <si>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</si>
  <si>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</si>
  <si>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</si>
  <si>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</si>
  <si>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</si>
  <si>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</si>
  <si>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</si>
  <si>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</si>
  <si>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</si>
  <si>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</si>
  <si>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</si>
  <si>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</si>
  <si>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</si>
  <si>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</si>
  <si>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</si>
  <si>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</si>
  <si>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</si>
  <si>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</si>
  <si>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</si>
  <si>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</si>
  <si>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</si>
  <si>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</si>
  <si>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</si>
  <si>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</si>
  <si>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</si>
  <si>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</si>
  <si>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</si>
  <si>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</si>
  <si>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</si>
  <si>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</si>
  <si>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</si>
  <si>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</si>
  <si>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</si>
  <si>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</si>
  <si>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</si>
  <si>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</si>
  <si>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</si>
  <si>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</si>
  <si>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</si>
  <si>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</si>
  <si>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</si>
  <si>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</si>
  <si>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</si>
  <si>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</si>
  <si>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</si>
  <si>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</si>
  <si>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</si>
  <si>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</si>
  <si>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</si>
  <si>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</si>
  <si>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</si>
  <si>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</si>
  <si>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</si>
  <si>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</si>
  <si>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</si>
  <si>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</si>
  <si>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</si>
  <si>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</si>
  <si>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</si>
  <si>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</si>
  <si>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</si>
  <si>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</si>
  <si>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</si>
  <si>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</si>
  <si>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</si>
  <si>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</si>
  <si>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</si>
  <si>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</si>
  <si>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</si>
  <si>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</si>
  <si>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</si>
  <si>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</si>
  <si>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</si>
  <si>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</si>
  <si>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</si>
  <si>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</si>
  <si>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</si>
  <si>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</si>
  <si>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</si>
  <si>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</si>
  <si>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</si>
  <si>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</si>
  <si>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</si>
  <si>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</si>
  <si>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</si>
  <si>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</si>
  <si>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</si>
  <si>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</si>
  <si>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</si>
  <si>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</si>
  <si>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</si>
  <si>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</si>
  <si>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</si>
  <si>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</si>
  <si>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</si>
  <si>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</si>
  <si>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</si>
  <si>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</si>
  <si>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</si>
  <si>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</si>
  <si>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</si>
  <si>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</si>
  <si>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</si>
  <si>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</si>
  <si>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</si>
  <si>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</si>
  <si>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</si>
  <si>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</si>
  <si>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</si>
  <si>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</si>
  <si>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</si>
  <si>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</si>
  <si>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</si>
  <si>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</si>
  <si>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</si>
  <si>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</si>
  <si>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</si>
  <si>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</si>
  <si>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</si>
  <si>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</si>
  <si>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</si>
  <si>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</si>
  <si>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</si>
  <si>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</si>
  <si>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</si>
  <si>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</si>
  <si>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</si>
  <si>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</si>
  <si>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</si>
  <si>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</si>
  <si>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</si>
  <si>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</si>
  <si>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</si>
  <si>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</si>
  <si>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</si>
  <si>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</si>
  <si>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</si>
  <si>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</si>
  <si>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</si>
  <si>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</si>
  <si>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</si>
  <si>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</si>
  <si>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</si>
  <si>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</si>
  <si>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</si>
  <si>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</si>
  <si>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</si>
  <si>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</si>
  <si>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</si>
  <si>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</si>
  <si>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</si>
  <si>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</si>
  <si>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</si>
  <si>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</si>
  <si>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</si>
  <si>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</si>
  <si>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</si>
  <si>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</si>
  <si>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</si>
  <si>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</si>
  <si>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</si>
  <si>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</si>
  <si>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</si>
  <si>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</si>
  <si>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</si>
  <si>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</si>
  <si>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</si>
  <si>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</si>
  <si>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</si>
  <si>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</si>
  <si>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</si>
  <si>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</si>
  <si>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</si>
  <si>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</si>
  <si>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</si>
  <si>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</si>
  <si>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</si>
  <si>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</si>
  <si>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</si>
  <si>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</si>
  <si>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</si>
  <si>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</si>
  <si>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</si>
  <si>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</si>
  <si>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</si>
  <si>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</si>
  <si>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</si>
  <si>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</si>
  <si>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</si>
  <si>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</si>
  <si>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</si>
  <si>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</si>
  <si>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</si>
  <si>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</si>
  <si>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</si>
  <si>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</si>
  <si>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</si>
  <si>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</si>
  <si>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</si>
  <si>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</si>
  <si>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</si>
  <si>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</si>
  <si>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</si>
  <si>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</si>
  <si>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</si>
  <si>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</si>
  <si>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</si>
  <si>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</si>
  <si>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</si>
  <si>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</si>
  <si>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</si>
  <si>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</si>
  <si>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</si>
  <si>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</si>
  <si>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</si>
  <si>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</si>
  <si>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</si>
  <si>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</si>
  <si>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</si>
  <si>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</si>
  <si>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</si>
  <si>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</si>
  <si>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</si>
  <si>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</si>
  <si>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</si>
  <si>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</si>
  <si>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</si>
  <si>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</si>
  <si>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</si>
  <si>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</si>
  <si>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</si>
  <si>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</si>
  <si>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</si>
  <si>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</si>
  <si>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</si>
  <si>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</si>
  <si>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</si>
  <si>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</si>
  <si>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</si>
  <si>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</si>
  <si>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</si>
  <si>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</si>
  <si>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</si>
  <si>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</si>
  <si>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</si>
  <si>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</si>
  <si>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</si>
  <si>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</si>
  <si>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</si>
  <si>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</si>
  <si>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</si>
  <si>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</si>
  <si>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</si>
  <si>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</si>
  <si>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</si>
  <si>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</si>
  <si>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</si>
  <si>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</si>
  <si>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</si>
  <si>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</si>
  <si>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</si>
  <si>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</si>
  <si>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</si>
  <si>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</si>
  <si>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</si>
  <si>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</si>
  <si>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</si>
  <si>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</si>
  <si>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</si>
  <si>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</si>
  <si>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</si>
  <si>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</si>
  <si>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</si>
  <si>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</si>
  <si>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</si>
  <si>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</si>
  <si>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</si>
  <si>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</si>
  <si>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</si>
  <si>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</si>
  <si>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</si>
  <si>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</si>
  <si>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</si>
  <si>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</si>
  <si>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</si>
  <si>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</si>
  <si>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</si>
  <si>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</si>
  <si>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</si>
  <si>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</si>
  <si>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</si>
  <si>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</si>
  <si>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</si>
  <si>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</si>
  <si>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</si>
  <si>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</si>
  <si>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</si>
  <si>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</si>
  <si>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</si>
  <si>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</si>
  <si>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</si>
  <si>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</si>
  <si>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</si>
  <si>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</si>
  <si>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</si>
  <si>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</si>
  <si>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</si>
  <si>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</si>
  <si>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</si>
  <si>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</si>
  <si>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</si>
  <si>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</si>
  <si>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</si>
  <si>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</si>
  <si>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</si>
  <si>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</si>
  <si>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</si>
  <si>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</si>
  <si>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</si>
  <si>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</si>
  <si>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</si>
  <si>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</si>
  <si>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</si>
  <si>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</si>
  <si>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</si>
  <si>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</si>
  <si>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</si>
  <si>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</si>
  <si>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</si>
  <si>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</si>
  <si>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</si>
  <si>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</si>
  <si>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</si>
  <si>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</si>
  <si>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</si>
  <si>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</si>
  <si>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</si>
  <si>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</si>
  <si>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</si>
  <si>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</si>
  <si>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</si>
  <si>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</si>
  <si>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</si>
  <si>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</si>
  <si>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</si>
  <si>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</si>
  <si>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</si>
  <si>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</si>
  <si>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</si>
  <si>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</si>
  <si>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</si>
  <si>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</si>
  <si>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</si>
  <si>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</si>
  <si>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</si>
  <si>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</si>
  <si>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</si>
  <si>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</si>
  <si>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</si>
  <si>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</si>
  <si>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</si>
  <si>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</si>
  <si>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</si>
  <si>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</si>
  <si>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</si>
  <si>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</si>
  <si>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</si>
  <si>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</si>
  <si>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</si>
  <si>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</si>
  <si>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</si>
  <si>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</si>
  <si>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</si>
  <si>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</si>
  <si>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</si>
  <si>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</si>
  <si>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</si>
  <si>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</si>
  <si>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</si>
  <si>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</si>
  <si>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</si>
  <si>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</si>
  <si>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</si>
  <si>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</si>
  <si>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</si>
  <si>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</si>
  <si>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</si>
  <si>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</si>
  <si>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</si>
  <si>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</si>
  <si>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</si>
  <si>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</si>
  <si>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</si>
  <si>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</si>
  <si>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</si>
  <si>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</si>
  <si>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</si>
  <si>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</si>
  <si>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</si>
  <si>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</si>
  <si>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</si>
  <si>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</si>
  <si>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</si>
  <si>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</si>
  <si>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</si>
  <si>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</si>
  <si>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</si>
  <si>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</si>
  <si>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</si>
  <si>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</si>
  <si>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</si>
  <si>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</si>
  <si>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</si>
  <si>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</si>
  <si>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</si>
  <si>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</si>
  <si>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</si>
  <si>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</si>
  <si>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</si>
  <si>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</si>
  <si>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</si>
  <si>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</si>
  <si>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</si>
  <si>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</si>
  <si>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</si>
  <si>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</si>
  <si>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</si>
  <si>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</si>
  <si>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</si>
  <si>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</si>
  <si>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</si>
  <si>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</si>
  <si>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</si>
  <si>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</si>
  <si>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</si>
  <si>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</si>
  <si>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</si>
  <si>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</si>
  <si>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</si>
  <si>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</si>
  <si>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</si>
  <si>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</si>
  <si>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</si>
  <si>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</si>
  <si>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</si>
  <si>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</si>
  <si>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</si>
  <si>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</si>
  <si>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</si>
  <si>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</si>
  <si>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</si>
  <si>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</si>
  <si>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</si>
  <si>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</si>
  <si>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</si>
  <si>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</si>
  <si>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</si>
  <si>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</si>
  <si>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</si>
  <si>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</si>
  <si>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</si>
  <si>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</si>
  <si>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</si>
  <si>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</si>
  <si>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</si>
  <si>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</si>
  <si>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</si>
  <si>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</si>
  <si>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</si>
  <si>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</si>
  <si>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</si>
  <si>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</si>
  <si>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</si>
  <si>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</si>
  <si>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</si>
  <si>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</si>
  <si>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</si>
  <si>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</si>
  <si>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</si>
  <si>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</si>
  <si>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</si>
  <si>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</si>
  <si>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</si>
  <si>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</si>
  <si>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</si>
  <si>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</si>
  <si>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</si>
  <si>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</si>
  <si>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</si>
  <si>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</si>
  <si>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</si>
  <si>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</si>
  <si>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</si>
  <si>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</si>
  <si>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</si>
  <si>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</si>
  <si>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</si>
  <si>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</si>
  <si>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</si>
  <si>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</si>
  <si>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</si>
  <si>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</si>
  <si>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</si>
  <si>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</si>
  <si>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</si>
  <si>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</si>
  <si>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</si>
  <si>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</si>
  <si>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</si>
  <si>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</si>
  <si>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</si>
  <si>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</si>
  <si>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</si>
  <si>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</si>
  <si>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</si>
  <si>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</si>
  <si>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</si>
  <si>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</si>
  <si>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</si>
  <si>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</si>
  <si>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</si>
  <si>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</si>
  <si>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</si>
  <si>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</si>
  <si>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</si>
  <si>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</si>
  <si>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</si>
  <si>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</si>
  <si>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</si>
  <si>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</si>
  <si>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</si>
  <si>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</si>
  <si>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</si>
  <si>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</si>
  <si>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</si>
  <si>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</si>
  <si>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</si>
  <si>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</si>
  <si>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</si>
  <si>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</si>
  <si>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</si>
  <si>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</si>
  <si>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</si>
  <si>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</si>
  <si>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</si>
  <si>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</si>
  <si>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</si>
  <si>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</si>
  <si>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</si>
  <si>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</si>
  <si>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</si>
  <si>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</si>
  <si>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</si>
  <si>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</si>
  <si>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</si>
  <si>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</si>
  <si>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</si>
  <si>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</si>
  <si>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</si>
  <si>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</si>
  <si>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</si>
  <si>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</si>
  <si>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</si>
  <si>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</si>
  <si>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</si>
  <si>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</si>
  <si>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</si>
  <si>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</si>
  <si>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</si>
  <si>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</si>
  <si>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</si>
  <si>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</si>
  <si>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</si>
  <si>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</si>
  <si>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</si>
  <si>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</si>
  <si>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</si>
  <si>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</si>
  <si>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</si>
  <si>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</si>
  <si>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</si>
  <si>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</si>
  <si>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</si>
  <si>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</si>
  <si>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</si>
  <si>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</si>
  <si>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</si>
  <si>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</si>
  <si>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</si>
  <si>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</si>
  <si>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</si>
  <si>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</si>
  <si>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</si>
  <si>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</si>
  <si>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</si>
  <si>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</si>
  <si>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</si>
  <si>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</si>
  <si>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</si>
  <si>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</si>
  <si>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</si>
  <si>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</si>
  <si>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</si>
  <si>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</si>
  <si>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</si>
  <si>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</si>
  <si>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</si>
  <si>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</si>
  <si>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</si>
  <si>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</si>
  <si>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</si>
  <si>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</si>
  <si>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</si>
  <si>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</si>
  <si>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</si>
  <si>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</si>
  <si>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</si>
  <si>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</si>
  <si>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</si>
  <si>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</si>
  <si>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</si>
  <si>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</si>
  <si>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</si>
  <si>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</si>
  <si>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</si>
  <si>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</si>
  <si>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</si>
  <si>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</si>
  <si>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</si>
  <si>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</si>
  <si>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</si>
  <si>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</si>
  <si>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</si>
  <si>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</si>
  <si>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</si>
  <si>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</si>
  <si>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</si>
  <si>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</si>
  <si>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</si>
  <si>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</si>
  <si>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</si>
  <si>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</si>
  <si>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</si>
  <si>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</si>
  <si>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</si>
  <si>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</si>
  <si>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</si>
  <si>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</si>
  <si>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</si>
  <si>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</si>
  <si>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</si>
  <si>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</si>
  <si>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</si>
  <si>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</si>
  <si>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</si>
  <si>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</si>
  <si>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</si>
  <si>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</si>
  <si>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</si>
  <si>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</si>
  <si>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</si>
  <si>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</si>
  <si>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</si>
  <si>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</si>
  <si>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</si>
  <si>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</si>
  <si>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</si>
  <si>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</si>
  <si>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</si>
  <si>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</si>
  <si>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</si>
  <si>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</si>
  <si>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</si>
  <si>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</si>
  <si>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</si>
  <si>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</si>
  <si>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</si>
  <si>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</si>
  <si>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</si>
  <si>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</si>
  <si>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</si>
  <si>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</si>
  <si>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</si>
  <si>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</si>
  <si>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</si>
  <si>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</si>
  <si>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</si>
  <si>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</si>
  <si>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</si>
  <si>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</si>
  <si>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</si>
  <si>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</si>
  <si>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</si>
  <si>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</si>
  <si>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</si>
  <si>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</si>
  <si>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</si>
  <si>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</si>
  <si>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</si>
  <si>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</si>
  <si>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</si>
  <si>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</si>
  <si>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</si>
  <si>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</si>
  <si>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</si>
  <si>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</si>
  <si>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</si>
  <si>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</si>
  <si>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</si>
  <si>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</si>
  <si>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</si>
  <si>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</si>
  <si>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</si>
  <si>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</si>
  <si>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</si>
  <si>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</si>
  <si>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</si>
  <si>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</si>
  <si>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</si>
  <si>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</si>
  <si>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</si>
  <si>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</si>
  <si>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</si>
  <si>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</si>
  <si>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</si>
  <si>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</si>
  <si>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</si>
  <si>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</si>
  <si>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</si>
  <si>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</si>
  <si>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</si>
  <si>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</si>
  <si>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</si>
  <si>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</si>
  <si>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</si>
  <si>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</si>
  <si>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</si>
  <si>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</si>
  <si>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</si>
  <si>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</si>
  <si>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</si>
  <si>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</si>
  <si>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</si>
  <si>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</si>
  <si>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</si>
  <si>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</si>
  <si>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</si>
  <si>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</si>
  <si>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</si>
  <si>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</si>
  <si>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</si>
  <si>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</si>
  <si>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</si>
  <si>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</si>
  <si>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</si>
  <si>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</si>
  <si>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</si>
  <si>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</si>
  <si>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</si>
  <si>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</si>
  <si>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</si>
  <si>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</si>
  <si>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</si>
  <si>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</si>
  <si>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</si>
  <si>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</si>
  <si>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</si>
  <si>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</si>
  <si>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</si>
  <si>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</si>
  <si>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</si>
  <si>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</si>
  <si>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</si>
  <si>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</si>
  <si>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</si>
  <si>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</si>
  <si>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</si>
  <si>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</si>
  <si>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</si>
  <si>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</si>
  <si>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</si>
  <si>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</si>
  <si>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</si>
  <si>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</si>
  <si>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</si>
  <si>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</si>
  <si>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</si>
  <si>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</si>
  <si>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</si>
  <si>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</si>
  <si>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</si>
  <si>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</si>
  <si>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</si>
  <si>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</si>
  <si>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</si>
  <si>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</si>
  <si>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</si>
  <si>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</si>
  <si>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</si>
  <si>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</si>
  <si>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</si>
  <si>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</si>
  <si>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</si>
  <si>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</si>
  <si>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</si>
  <si>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</si>
  <si>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</si>
  <si>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</si>
  <si>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</si>
  <si>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</si>
  <si>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</si>
  <si>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</si>
  <si>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</si>
  <si>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</si>
  <si>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</si>
  <si>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</si>
  <si>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</si>
  <si>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</si>
  <si>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</si>
  <si>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</si>
  <si>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</si>
  <si>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</si>
  <si>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</si>
  <si>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</si>
  <si>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</si>
  <si>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</si>
  <si>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</si>
  <si>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</si>
  <si>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</si>
  <si>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</si>
  <si>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</si>
  <si>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</si>
  <si>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</si>
  <si>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</si>
  <si>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</si>
  <si>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</si>
  <si>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</si>
  <si>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</si>
  <si>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</si>
  <si>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</si>
  <si>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</si>
  <si>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</si>
  <si>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</si>
  <si>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</si>
  <si>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</si>
  <si>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</si>
  <si>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</si>
  <si>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</si>
  <si>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</si>
  <si>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</si>
  <si>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</si>
  <si>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</si>
  <si>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</si>
  <si>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</si>
  <si>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</si>
  <si>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</si>
  <si>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</si>
  <si>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</si>
  <si>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</si>
  <si>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</si>
  <si>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</si>
  <si>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</si>
  <si>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</si>
  <si>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</si>
  <si>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</si>
  <si>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</si>
  <si>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</si>
  <si>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</si>
  <si>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</si>
  <si>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</si>
  <si>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</si>
  <si>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</si>
  <si>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</si>
  <si>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</si>
  <si>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</si>
  <si>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</si>
  <si>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</si>
  <si>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</si>
  <si>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</si>
  <si>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</si>
  <si>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</si>
  <si>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</si>
  <si>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</si>
  <si>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</si>
  <si>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</si>
  <si>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</si>
  <si>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</si>
  <si>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</si>
  <si>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</si>
  <si>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</si>
  <si>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</si>
  <si>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</si>
  <si>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</si>
  <si>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</si>
  <si>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</si>
  <si>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</si>
  <si>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</si>
  <si>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</si>
  <si>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</si>
  <si>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</si>
  <si>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</si>
  <si>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</si>
  <si>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</si>
  <si>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</si>
  <si>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</si>
  <si>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</si>
  <si>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</si>
  <si>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</si>
  <si>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</si>
  <si>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</si>
  <si>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</si>
  <si>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</si>
  <si>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</si>
  <si>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</si>
  <si>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</si>
  <si>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</si>
  <si>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</si>
  <si>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</si>
  <si>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</si>
  <si>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</si>
  <si>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</si>
  <si>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</si>
  <si>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</si>
  <si>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</si>
  <si>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</si>
  <si>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</si>
  <si>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</si>
  <si>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</si>
  <si>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</si>
  <si>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</si>
  <si>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</si>
  <si>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</si>
  <si>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</si>
  <si>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</si>
  <si>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</si>
  <si>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</si>
  <si>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</si>
  <si>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</si>
  <si>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</si>
  <si>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</si>
  <si>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</si>
  <si>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</si>
  <si>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</si>
  <si>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</si>
  <si>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</si>
  <si>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</si>
  <si>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</si>
  <si>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</si>
  <si>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</si>
  <si>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</si>
  <si>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</si>
  <si>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</si>
  <si>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</si>
  <si>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</si>
  <si>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</si>
  <si>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</si>
  <si>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</si>
  <si>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</si>
  <si>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</si>
  <si>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</si>
  <si>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</si>
  <si>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</si>
  <si>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</si>
  <si>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</si>
  <si>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</si>
  <si>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</si>
  <si>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</si>
  <si>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</si>
  <si>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</si>
  <si>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</si>
  <si>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</si>
  <si>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</si>
  <si>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</si>
  <si>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</si>
  <si>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</si>
  <si>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</si>
  <si>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</si>
  <si>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</si>
  <si>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</si>
  <si>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</si>
  <si>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</si>
  <si>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</si>
  <si>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</si>
  <si>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</si>
  <si>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</si>
  <si>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</si>
  <si>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</si>
  <si>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</si>
  <si>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</si>
  <si>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</si>
  <si>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</si>
  <si>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</si>
  <si>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</si>
  <si>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</si>
  <si>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</si>
  <si>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</si>
  <si>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</si>
  <si>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</si>
  <si>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</si>
  <si>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</si>
  <si>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</si>
  <si>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</si>
  <si>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</si>
  <si>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</si>
  <si>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</si>
  <si>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</si>
  <si>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</si>
  <si>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</si>
  <si>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</si>
  <si>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</si>
  <si>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</si>
  <si>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</si>
  <si>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</si>
  <si>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</si>
  <si>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</si>
  <si>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</si>
  <si>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</si>
  <si>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</si>
  <si>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</si>
  <si>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</si>
  <si>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</si>
  <si>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</si>
  <si>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</si>
  <si>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</si>
  <si>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</si>
  <si>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</si>
  <si>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</si>
  <si>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</si>
  <si>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</si>
  <si>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</si>
  <si>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</si>
  <si>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</si>
  <si>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</si>
  <si>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</si>
  <si>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</si>
  <si>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</si>
  <si>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</si>
  <si>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</si>
  <si>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</si>
  <si>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</si>
  <si>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</si>
  <si>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</si>
  <si>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</si>
  <si>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</si>
  <si>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</si>
  <si>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</si>
  <si>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</si>
  <si>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</si>
  <si>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</si>
  <si>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</si>
  <si>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</si>
  <si>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</si>
  <si>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</si>
  <si>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</si>
  <si>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</si>
  <si>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</si>
  <si>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</si>
  <si>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</si>
  <si>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</si>
  <si>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</si>
  <si>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</si>
  <si>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</si>
  <si>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</si>
  <si>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</si>
  <si>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</si>
  <si>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</si>
  <si>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</si>
  <si>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</si>
  <si>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</si>
  <si>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</si>
  <si>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</si>
  <si>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</si>
  <si>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</si>
  <si>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</si>
  <si>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</si>
  <si>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</si>
  <si>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</si>
  <si>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</si>
  <si>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</si>
  <si>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</si>
  <si>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</si>
  <si>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</si>
  <si>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</si>
  <si>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</si>
  <si>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</si>
  <si>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</si>
  <si>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</si>
  <si>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</si>
  <si>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</si>
  <si>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</si>
  <si>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</si>
  <si>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</si>
  <si>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</si>
  <si>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</si>
  <si>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</si>
  <si>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</si>
  <si>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</si>
  <si>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</si>
  <si>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</si>
  <si>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</si>
  <si>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</si>
  <si>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</si>
  <si>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</si>
  <si>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</si>
  <si>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</si>
  <si>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</si>
  <si>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</si>
  <si>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</si>
  <si>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</si>
  <si>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</si>
  <si>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</si>
  <si>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</si>
  <si>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</si>
  <si>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</si>
  <si>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</si>
  <si>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</si>
  <si>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</si>
  <si>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</si>
  <si>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</si>
  <si>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</si>
  <si>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</si>
  <si>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</si>
  <si>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</si>
  <si>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</si>
  <si>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</si>
  <si>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</si>
  <si>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</si>
  <si>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</si>
  <si>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</si>
  <si>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</si>
  <si>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</si>
  <si>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</si>
  <si>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</si>
  <si>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</si>
  <si>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</si>
  <si>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</si>
  <si>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</si>
  <si>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</si>
  <si>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</si>
  <si>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</si>
  <si>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</si>
  <si>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</si>
  <si>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</si>
  <si>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</si>
  <si>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</si>
  <si>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</si>
  <si>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</si>
  <si>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</si>
  <si>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</si>
  <si>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</si>
  <si>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</si>
  <si>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</si>
  <si>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</si>
  <si>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</si>
  <si>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</si>
  <si>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</si>
  <si>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</si>
  <si>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</si>
  <si>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</si>
  <si>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</si>
  <si>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</si>
  <si>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</si>
  <si>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</si>
  <si>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</si>
  <si>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</si>
  <si>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</si>
  <si>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</si>
  <si>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</si>
  <si>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</si>
  <si>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</si>
  <si>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</si>
  <si>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</si>
  <si>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</si>
  <si>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</si>
  <si>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</si>
  <si>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</si>
  <si>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</si>
  <si>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</si>
  <si>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</si>
  <si>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</si>
  <si>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</si>
  <si>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</si>
  <si>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</si>
  <si>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</si>
  <si>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</si>
  <si>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</si>
  <si>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</si>
  <si>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</si>
  <si>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</si>
  <si>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</si>
  <si>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</si>
  <si>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</si>
  <si>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</si>
  <si>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</si>
  <si>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</si>
  <si>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</si>
  <si>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</si>
  <si>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</si>
  <si>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</si>
  <si>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</si>
  <si>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</si>
  <si>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</si>
  <si>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</si>
  <si>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</si>
  <si>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</si>
  <si>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</si>
  <si>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</si>
  <si>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</si>
  <si>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</si>
  <si>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</si>
  <si>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</si>
  <si>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</si>
  <si>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</si>
  <si>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</si>
  <si>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</si>
  <si>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</si>
  <si>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</si>
  <si>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</si>
  <si>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</si>
  <si>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</si>
  <si>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</si>
  <si>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</si>
  <si>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</si>
  <si>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</si>
  <si>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</si>
  <si>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</si>
  <si>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</si>
  <si>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</si>
  <si>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</si>
  <si>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</si>
  <si>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</si>
  <si>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</si>
  <si>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</si>
  <si>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</si>
  <si>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</si>
  <si>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</si>
  <si>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</si>
  <si>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</si>
  <si>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</si>
  <si>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</si>
  <si>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</si>
  <si>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</si>
  <si>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</si>
  <si>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</si>
  <si>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</si>
  <si>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</si>
  <si>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</si>
  <si>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</si>
  <si>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</si>
  <si>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</si>
  <si>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</si>
  <si>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</si>
  <si>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</si>
  <si>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</si>
  <si>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</si>
  <si>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</si>
  <si>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</si>
  <si>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</si>
  <si>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</si>
  <si>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</si>
  <si>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</si>
  <si>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</si>
  <si>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</si>
  <si>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</si>
  <si>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</si>
  <si>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</si>
  <si>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</si>
  <si>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</si>
  <si>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</si>
  <si>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</si>
  <si>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</si>
  <si>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</si>
  <si>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</si>
  <si>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</si>
  <si>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</si>
  <si>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</si>
  <si>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</si>
  <si>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</si>
  <si>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</si>
  <si>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</si>
  <si>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</si>
  <si>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</si>
  <si>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</si>
  <si>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</si>
  <si>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</si>
  <si>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</si>
  <si>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</si>
  <si>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</si>
  <si>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</si>
  <si>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</si>
  <si>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</si>
  <si>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</si>
  <si>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</si>
  <si>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</si>
  <si>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</si>
  <si>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</si>
  <si>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</si>
  <si>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</si>
  <si>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</si>
  <si>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</si>
  <si>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</si>
  <si>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</si>
  <si>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</si>
  <si>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</si>
  <si>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</si>
  <si>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</si>
  <si>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</si>
  <si>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</si>
  <si>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</si>
  <si>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</si>
  <si>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</si>
  <si>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</si>
  <si>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</si>
  <si>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</si>
  <si>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</si>
  <si>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</si>
  <si>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</si>
  <si>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</si>
  <si>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</si>
  <si>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</si>
  <si>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</si>
  <si>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</si>
  <si>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</si>
  <si>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</si>
  <si>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</si>
  <si>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</si>
  <si>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</si>
  <si>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</si>
  <si>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</si>
  <si>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</si>
  <si>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</si>
  <si>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</si>
  <si>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</si>
  <si>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</si>
  <si>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</si>
  <si>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</si>
  <si>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</si>
  <si>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</si>
  <si>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</si>
  <si>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</si>
  <si>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</si>
  <si>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</si>
  <si>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</si>
  <si>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</si>
  <si>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</si>
  <si>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</si>
  <si>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</si>
  <si>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</si>
  <si>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</si>
  <si>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</si>
  <si>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</si>
  <si>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</si>
  <si>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</si>
  <si>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</si>
  <si>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</si>
  <si>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</si>
  <si>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</si>
  <si>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</si>
  <si>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</si>
  <si>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</si>
  <si>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</si>
  <si>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</si>
  <si>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</si>
  <si>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</si>
  <si>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</si>
  <si>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</si>
  <si>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</si>
  <si>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</si>
  <si>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</si>
  <si>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</si>
  <si>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</si>
  <si>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</si>
  <si>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</si>
  <si>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</si>
  <si>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</si>
  <si>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</si>
  <si>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</si>
  <si>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</si>
  <si>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</si>
  <si>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</si>
  <si>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</si>
  <si>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</si>
  <si>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</si>
  <si>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</si>
  <si>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</si>
  <si>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</si>
  <si>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</si>
  <si>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</si>
  <si>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</si>
  <si>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</si>
  <si>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</si>
  <si>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</si>
  <si>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</si>
  <si>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</si>
  <si>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</si>
  <si>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</si>
  <si>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</si>
  <si>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</si>
  <si>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</si>
  <si>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</si>
  <si>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</si>
  <si>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</si>
  <si>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</si>
  <si>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</si>
  <si>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</si>
  <si>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</si>
  <si>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</si>
  <si>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</si>
  <si>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</si>
  <si>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</si>
  <si>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</si>
  <si>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</si>
  <si>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</si>
  <si>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</si>
  <si>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</si>
  <si>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</si>
  <si>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</si>
  <si>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</si>
  <si>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</si>
  <si>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</si>
  <si>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</si>
  <si>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</si>
  <si>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</si>
  <si>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</si>
  <si>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</si>
  <si>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</si>
  <si>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</si>
  <si>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</si>
  <si>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</si>
  <si>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</si>
  <si>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</si>
  <si>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</si>
  <si>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</si>
  <si>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</si>
  <si>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</si>
  <si>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</si>
  <si>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</si>
  <si>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</si>
  <si>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</si>
  <si>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</si>
  <si>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</si>
  <si>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</si>
  <si>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</si>
  <si>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</si>
  <si>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</si>
  <si>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</si>
  <si>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</si>
  <si>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</si>
  <si>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</si>
  <si>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</si>
  <si>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</si>
  <si>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</si>
  <si>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</si>
  <si>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</si>
  <si>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</si>
  <si>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</si>
  <si>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</si>
  <si>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</si>
  <si>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</si>
  <si>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</si>
  <si>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</si>
  <si>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</si>
  <si>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</si>
  <si>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</si>
  <si>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</si>
  <si>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</si>
  <si>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</si>
  <si>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</si>
  <si>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</si>
  <si>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</si>
  <si>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</si>
  <si>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</si>
  <si>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</si>
  <si>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</si>
  <si>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</si>
  <si>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</si>
  <si>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</si>
  <si>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</si>
  <si>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</si>
  <si>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</si>
  <si>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</si>
  <si>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</si>
  <si>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</si>
  <si>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</si>
  <si>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</si>
  <si>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</si>
  <si>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</si>
  <si>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</si>
  <si>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</si>
  <si>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</si>
  <si>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</si>
  <si>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</si>
  <si>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</si>
  <si>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</si>
  <si>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</si>
  <si>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</si>
  <si>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</si>
  <si>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</si>
  <si>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</si>
  <si>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</si>
  <si>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</si>
  <si>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</si>
  <si>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</si>
  <si>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</si>
  <si>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</si>
  <si>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</si>
  <si>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</si>
  <si>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</si>
  <si>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</si>
  <si>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</si>
  <si>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</si>
  <si>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</si>
  <si>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</si>
  <si>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</si>
  <si>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</si>
  <si>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</si>
  <si>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</si>
  <si>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</si>
  <si>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</si>
  <si>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</si>
  <si>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</si>
  <si>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</si>
  <si>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</si>
  <si>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</si>
  <si>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</si>
  <si>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</si>
  <si>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</si>
  <si>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</si>
  <si>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</si>
  <si>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</si>
  <si>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</si>
  <si>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</si>
  <si>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</si>
  <si>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</si>
  <si>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</si>
  <si>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</si>
  <si>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</si>
  <si>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</si>
  <si>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</si>
  <si>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</si>
  <si>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</si>
  <si>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</si>
  <si>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</si>
  <si>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</si>
  <si>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</si>
  <si>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</si>
  <si>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</si>
  <si>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</si>
  <si>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</si>
  <si>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</si>
  <si>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</si>
  <si>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</si>
  <si>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</si>
  <si>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</si>
  <si>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</si>
  <si>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</si>
  <si>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</si>
  <si>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</si>
  <si>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</si>
  <si>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</si>
  <si>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</si>
  <si>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</si>
  <si>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</si>
  <si>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</si>
  <si>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</si>
  <si>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</si>
  <si>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</si>
  <si>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</si>
  <si>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</si>
  <si>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</si>
  <si>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</si>
  <si>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</si>
  <si>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</si>
  <si>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</si>
  <si>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</si>
  <si>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</si>
  <si>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</si>
  <si>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</si>
  <si>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</si>
  <si>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</si>
  <si>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</si>
  <si>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</si>
  <si>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</si>
  <si>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</si>
  <si>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</si>
  <si>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</si>
  <si>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</si>
  <si>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</si>
  <si>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</si>
  <si>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</si>
  <si>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</si>
  <si>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</si>
  <si>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</si>
  <si>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</si>
  <si>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</si>
  <si>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</si>
  <si>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</si>
  <si>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</si>
  <si>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</si>
  <si>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</si>
  <si>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</si>
  <si>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</si>
  <si>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</si>
  <si>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</si>
  <si>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</si>
  <si>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</si>
  <si>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</si>
  <si>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</si>
  <si>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</si>
  <si>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</si>
  <si>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</si>
  <si>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</si>
  <si>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</si>
  <si>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</si>
  <si>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</si>
  <si>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</si>
  <si>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</si>
  <si>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</si>
  <si>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</si>
  <si>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</si>
  <si>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</si>
  <si>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</si>
  <si>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</si>
  <si>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</si>
  <si>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</si>
  <si>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</si>
  <si>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</si>
  <si>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</si>
  <si>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</si>
  <si>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</si>
  <si>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</si>
  <si>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</si>
  <si>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</si>
  <si>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</si>
  <si>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</si>
  <si>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</si>
  <si>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</si>
  <si>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</si>
  <si>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</si>
  <si>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</si>
  <si>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</si>
  <si>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</si>
  <si>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</si>
  <si>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</si>
  <si>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</si>
  <si>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</si>
  <si>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</si>
  <si>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</si>
  <si>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</si>
  <si>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</si>
  <si>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</si>
  <si>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</si>
  <si>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</si>
  <si>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</si>
  <si>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</si>
  <si>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</si>
  <si>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</si>
  <si>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</si>
  <si>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</si>
  <si>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</si>
  <si>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</si>
  <si>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</si>
  <si>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</si>
  <si>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</si>
  <si>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</si>
  <si>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</si>
  <si>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</si>
  <si>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</si>
  <si>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</si>
  <si>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</si>
  <si>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</si>
  <si>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</si>
  <si>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</si>
  <si>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</si>
  <si>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</si>
  <si>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</si>
  <si>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</si>
  <si>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</si>
  <si>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</si>
  <si>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</si>
  <si>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</si>
  <si>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</si>
  <si>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</si>
  <si>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</si>
  <si>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</si>
  <si>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</si>
  <si>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</si>
  <si>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</si>
  <si>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</si>
  <si>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</si>
  <si>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</si>
  <si>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</si>
  <si>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</si>
  <si>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</si>
  <si>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</si>
  <si>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</si>
  <si>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</si>
  <si>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</si>
  <si>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</si>
  <si>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</si>
  <si>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</si>
  <si>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</si>
  <si>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</si>
  <si>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</si>
  <si>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</si>
  <si>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</si>
  <si>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</si>
  <si>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</si>
  <si>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</si>
  <si>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</si>
  <si>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</si>
  <si>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</si>
  <si>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</si>
  <si>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</si>
  <si>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</si>
  <si>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</si>
  <si>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</si>
  <si>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</si>
  <si>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</si>
  <si>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</si>
  <si>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</si>
  <si>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</si>
  <si>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</si>
  <si>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</si>
  <si>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</si>
  <si>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</si>
  <si>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</si>
  <si>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</si>
  <si>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</si>
  <si>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</si>
  <si>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</si>
  <si>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</si>
  <si>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</si>
  <si>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</si>
  <si>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</si>
  <si>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</si>
  <si>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</si>
  <si>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</si>
  <si>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</si>
  <si>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</si>
  <si>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</si>
  <si>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</si>
  <si>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</si>
  <si>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</si>
  <si>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</si>
  <si>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</si>
  <si>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</si>
  <si>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</si>
  <si>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</si>
  <si>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</si>
  <si>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</si>
  <si>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</si>
  <si>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</si>
  <si>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</si>
  <si>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</si>
  <si>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</si>
  <si>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</si>
  <si>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</si>
  <si>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</si>
  <si>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</si>
  <si>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</si>
  <si>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</si>
  <si>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</si>
  <si>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</si>
  <si>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</si>
  <si>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</si>
  <si>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</si>
  <si>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</si>
  <si>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</si>
  <si>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</si>
  <si>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</si>
  <si>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</si>
  <si>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</si>
  <si>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</si>
  <si>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</si>
  <si>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</si>
  <si>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</si>
  <si>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</si>
  <si>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</si>
  <si>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</si>
  <si>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</si>
  <si>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</si>
  <si>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</si>
  <si>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</si>
  <si>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</si>
  <si>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</si>
  <si>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</si>
  <si>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</si>
  <si>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</si>
  <si>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</si>
  <si>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</si>
  <si>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</si>
  <si>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</si>
  <si>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</si>
  <si>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</si>
  <si>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</si>
  <si>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</si>
  <si>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</si>
  <si>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</si>
  <si>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</si>
  <si>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</si>
  <si>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</si>
  <si>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</si>
  <si>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</si>
  <si>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</si>
  <si>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</si>
  <si>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</si>
  <si>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</si>
  <si>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</si>
  <si>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</si>
  <si>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</si>
  <si>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</si>
  <si>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</si>
  <si>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</si>
  <si>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</si>
  <si>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</si>
  <si>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</si>
  <si>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</si>
  <si>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</si>
  <si>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</si>
  <si>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</si>
  <si>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</si>
  <si>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</si>
  <si>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</si>
  <si>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</si>
  <si>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</si>
  <si>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</si>
  <si>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</si>
  <si>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</si>
  <si>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</si>
  <si>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</si>
  <si>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</si>
  <si>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</si>
  <si>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</si>
  <si>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</si>
  <si>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</si>
  <si>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</si>
  <si>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</si>
  <si>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</si>
  <si>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</si>
  <si>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</si>
  <si>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</si>
  <si>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</si>
  <si>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</si>
  <si>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</si>
  <si>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</si>
  <si>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</si>
  <si>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</si>
  <si>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</si>
  <si>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</si>
  <si>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</si>
  <si>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</si>
  <si>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</si>
  <si>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</si>
  <si>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</si>
  <si>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</si>
  <si>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</si>
  <si>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</si>
  <si>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</si>
  <si>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</si>
  <si>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</si>
  <si>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</si>
  <si>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</si>
  <si>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</si>
  <si>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</si>
  <si>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</si>
  <si>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</si>
  <si>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</si>
  <si>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</si>
  <si>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</si>
  <si>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</si>
  <si>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</si>
  <si>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</si>
  <si>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</si>
  <si>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</si>
  <si>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</si>
  <si>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</si>
  <si>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</si>
  <si>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</si>
  <si>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</si>
  <si>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</si>
  <si>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</si>
  <si>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</si>
  <si>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</si>
  <si>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</si>
  <si>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</si>
  <si>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</si>
  <si>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</si>
  <si>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</si>
  <si>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</si>
  <si>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</si>
  <si>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</si>
  <si>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</si>
  <si>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</si>
  <si>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</si>
  <si>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</si>
  <si>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</si>
  <si>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</si>
  <si>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</si>
  <si>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</si>
  <si>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</si>
  <si>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</si>
  <si>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</si>
  <si>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</si>
  <si>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</si>
  <si>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</si>
  <si>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</si>
  <si>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</si>
  <si>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</si>
  <si>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</si>
  <si>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</si>
  <si>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</si>
  <si>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</si>
  <si>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</si>
  <si>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</si>
  <si>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</si>
  <si>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</si>
  <si>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</si>
  <si>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</si>
  <si>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</si>
  <si>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</si>
  <si>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</si>
  <si>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</si>
  <si>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</si>
  <si>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</si>
  <si>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</si>
  <si>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</si>
  <si>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</si>
  <si>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</si>
  <si>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</si>
  <si>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</si>
  <si>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</si>
  <si>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</si>
  <si>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</si>
  <si>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</si>
  <si>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</si>
  <si>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</si>
  <si>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</si>
  <si>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</si>
  <si>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</si>
  <si>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</si>
  <si>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</si>
  <si>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</si>
  <si>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</si>
  <si>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</si>
  <si>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</si>
  <si>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</si>
  <si>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</si>
  <si>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</si>
  <si>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</si>
  <si>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</si>
  <si>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</si>
  <si>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</si>
  <si>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</si>
  <si>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</si>
  <si>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</si>
  <si>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</si>
  <si>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</si>
  <si>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</si>
  <si>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</si>
  <si>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</si>
  <si>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</si>
  <si>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</si>
  <si>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</si>
  <si>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</si>
  <si>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</si>
  <si>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</si>
  <si>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</si>
  <si>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</si>
  <si>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</si>
  <si>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</si>
  <si>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</si>
  <si>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</si>
  <si>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</si>
  <si>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</si>
  <si>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</si>
  <si>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</si>
  <si>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</si>
  <si>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</si>
  <si>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</si>
  <si>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</si>
  <si>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</si>
  <si>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</si>
  <si>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</si>
  <si>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</si>
  <si>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</si>
  <si>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</si>
  <si>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</si>
  <si>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</si>
  <si>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</si>
  <si>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</si>
  <si>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</si>
  <si>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</si>
  <si>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</si>
  <si>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</si>
  <si>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</si>
  <si>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</si>
  <si>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</si>
  <si>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</si>
  <si>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</si>
  <si>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</si>
  <si>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</si>
  <si>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</si>
  <si>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</si>
  <si>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</si>
  <si>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</si>
  <si>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</si>
  <si>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</si>
  <si>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</si>
  <si>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</si>
  <si>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</si>
  <si>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</si>
  <si>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</si>
  <si>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</si>
  <si>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</si>
  <si>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</si>
  <si>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</si>
  <si>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</si>
  <si>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</si>
  <si>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</si>
  <si>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</si>
  <si>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</si>
  <si>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</si>
  <si>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</si>
  <si>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</si>
  <si>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</si>
  <si>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</si>
  <si>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</si>
  <si>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</si>
  <si>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</si>
  <si>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</si>
  <si>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</si>
  <si>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</si>
  <si>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</si>
  <si>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</si>
  <si>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</si>
  <si>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</si>
  <si>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</si>
  <si>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</si>
  <si>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</si>
  <si>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</si>
  <si>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</si>
  <si>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</si>
  <si>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</si>
  <si>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</si>
  <si>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</si>
  <si>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</si>
  <si>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</si>
  <si>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</si>
  <si>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</si>
  <si>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</si>
  <si>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</si>
  <si>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</si>
  <si>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</si>
  <si>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</si>
  <si>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</si>
  <si>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</si>
  <si>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</si>
  <si>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</si>
  <si>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</si>
  <si>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</si>
  <si>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</si>
  <si>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</si>
  <si>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</si>
  <si>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</si>
  <si>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</si>
  <si>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</si>
  <si>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</si>
  <si>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</si>
  <si>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</si>
  <si>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</si>
  <si>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</si>
  <si>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</si>
  <si>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</si>
  <si>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</si>
  <si>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</si>
  <si>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</si>
  <si>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</si>
  <si>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</si>
  <si>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</si>
  <si>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</si>
  <si>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</si>
  <si>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</si>
  <si>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</si>
  <si>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</si>
  <si>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</si>
  <si>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</si>
  <si>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</si>
  <si>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</si>
  <si>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</si>
  <si>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</si>
  <si>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</si>
  <si>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</si>
  <si>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</si>
  <si>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</si>
  <si>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</si>
  <si>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</si>
  <si>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</si>
  <si>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</si>
  <si>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</si>
  <si>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</si>
  <si>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</si>
  <si>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</si>
  <si>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</si>
  <si>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</si>
  <si>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</si>
  <si>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</si>
  <si>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</si>
  <si>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</si>
  <si>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</si>
  <si>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</si>
  <si>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</si>
  <si>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</si>
  <si>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</si>
  <si>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</si>
  <si>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</si>
  <si>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</si>
  <si>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</si>
  <si>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</si>
  <si>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</si>
  <si>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</si>
  <si>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</si>
  <si>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</si>
  <si>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</si>
  <si>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</si>
  <si>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</si>
  <si>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</si>
  <si>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</si>
  <si>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</si>
  <si>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</si>
  <si>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</si>
  <si>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</si>
  <si>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</si>
  <si>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</si>
  <si>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</si>
  <si>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</si>
  <si>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</si>
  <si>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</si>
  <si>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</si>
  <si>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</si>
  <si>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</si>
  <si>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</si>
  <si>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</si>
  <si>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</si>
  <si>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</si>
  <si>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</si>
  <si>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</si>
  <si>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</si>
  <si>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</si>
  <si>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</si>
  <si>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</si>
  <si>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</si>
  <si>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</si>
  <si>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</si>
  <si>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</si>
  <si>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</si>
  <si>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</si>
  <si>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</si>
  <si>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</si>
  <si>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</si>
  <si>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</si>
  <si>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</si>
  <si>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</si>
  <si>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</si>
  <si>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</si>
  <si>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</si>
  <si>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</si>
  <si>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</si>
  <si>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</si>
  <si>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</si>
  <si>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</si>
  <si>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</si>
  <si>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</si>
  <si>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</si>
  <si>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</si>
  <si>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</si>
  <si>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</si>
  <si>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</si>
  <si>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</si>
  <si>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</si>
  <si>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</si>
  <si>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</si>
  <si>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</si>
  <si>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</si>
  <si>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</si>
  <si>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</si>
  <si>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</si>
  <si>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</si>
  <si>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</si>
  <si>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</si>
  <si>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</si>
  <si>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</si>
  <si>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</si>
  <si>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</si>
  <si>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</si>
  <si>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</si>
  <si>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</si>
  <si>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</si>
  <si>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</si>
  <si>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</si>
  <si>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</si>
  <si>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</si>
  <si>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</si>
  <si>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</si>
  <si>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</si>
  <si>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</si>
  <si>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</si>
  <si>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</si>
  <si>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</si>
  <si>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</si>
  <si>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</si>
  <si>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</si>
  <si>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</si>
  <si>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</si>
  <si>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</si>
  <si>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</si>
  <si>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</si>
  <si>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</si>
  <si>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</si>
  <si>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</si>
  <si>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</si>
  <si>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</si>
  <si>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</si>
  <si>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</si>
  <si>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</si>
  <si>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</si>
  <si>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</si>
  <si>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</si>
  <si>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</si>
  <si>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</si>
  <si>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</si>
  <si>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</si>
  <si>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</si>
  <si>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</si>
  <si>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</si>
  <si>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</si>
  <si>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</si>
  <si>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</si>
  <si>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</si>
  <si>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</si>
  <si>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</si>
  <si>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</si>
  <si>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</si>
  <si>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</si>
  <si>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</si>
  <si>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</si>
  <si>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</si>
  <si>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</si>
  <si>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</si>
  <si>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</si>
  <si>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</si>
  <si>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</si>
  <si>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</si>
  <si>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</si>
  <si>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</si>
  <si>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</si>
  <si>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</si>
  <si>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</si>
  <si>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</si>
  <si>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</si>
  <si>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</si>
  <si>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</si>
  <si>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</si>
  <si>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</si>
  <si>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</si>
  <si>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</si>
  <si>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</si>
  <si>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</si>
  <si>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</si>
  <si>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</si>
  <si>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</si>
  <si>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</si>
  <si>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</si>
  <si>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</si>
  <si>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</si>
  <si>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</si>
  <si>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</si>
  <si>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</si>
  <si>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</si>
  <si>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</si>
  <si>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</si>
  <si>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</si>
  <si>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</si>
  <si>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</si>
  <si>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</si>
  <si>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</si>
  <si>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</si>
  <si>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</si>
  <si>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</si>
  <si>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</si>
  <si>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</si>
  <si>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</si>
  <si>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</si>
  <si>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</si>
  <si>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</si>
  <si>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</si>
  <si>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</si>
  <si>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</si>
  <si>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</si>
  <si>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</si>
  <si>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</si>
  <si>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</si>
  <si>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</si>
  <si>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</si>
  <si>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</si>
  <si>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</si>
  <si>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</si>
  <si>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</si>
  <si>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</si>
  <si>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</si>
  <si>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</si>
  <si>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</si>
  <si>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</si>
  <si>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</si>
  <si>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</si>
  <si>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</si>
  <si>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</si>
  <si>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</si>
  <si>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</si>
  <si>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</si>
  <si>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</si>
  <si>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</si>
  <si>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</si>
  <si>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</si>
  <si>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</si>
  <si>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</si>
  <si>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</si>
  <si>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</si>
  <si>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</si>
  <si>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</si>
  <si>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</si>
  <si>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</si>
  <si>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</si>
  <si>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</si>
  <si>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</si>
  <si>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</si>
  <si>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</si>
  <si>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</si>
  <si>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</si>
  <si>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</si>
  <si>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</si>
  <si>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</si>
  <si>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</si>
  <si>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</si>
  <si>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</si>
  <si>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</si>
  <si>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</si>
  <si>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</si>
  <si>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</si>
  <si>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</si>
  <si>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</si>
  <si>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</si>
  <si>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</si>
  <si>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</si>
  <si>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</si>
  <si>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</si>
  <si>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</si>
  <si>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</si>
  <si>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</si>
  <si>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</si>
  <si>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</si>
  <si>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</si>
  <si>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</si>
  <si>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</si>
  <si>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</si>
  <si>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</si>
  <si>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</si>
  <si>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</si>
  <si>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</si>
  <si>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</si>
  <si>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</si>
  <si>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</si>
  <si>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</si>
  <si>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</si>
  <si>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</si>
  <si>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</si>
  <si>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</si>
  <si>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</si>
  <si>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</si>
  <si>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</si>
  <si>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</si>
  <si>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</si>
  <si>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</si>
  <si>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</si>
  <si>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</si>
  <si>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</si>
  <si>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</si>
  <si>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</si>
  <si>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</si>
  <si>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</si>
  <si>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</si>
  <si>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</si>
  <si>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</si>
  <si>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</si>
  <si>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</si>
  <si>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</si>
  <si>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</si>
  <si>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</si>
  <si>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</si>
  <si>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</si>
  <si>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</si>
  <si>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</si>
  <si>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</si>
  <si>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</si>
  <si>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</si>
  <si>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</si>
  <si>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</si>
  <si>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</si>
  <si>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</si>
  <si>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</si>
  <si>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</si>
  <si>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</si>
  <si>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</si>
  <si>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</si>
  <si>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</si>
  <si>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</si>
  <si>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</si>
  <si>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</si>
  <si>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</si>
  <si>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</si>
  <si>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</si>
  <si>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</si>
  <si>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</si>
  <si>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</si>
  <si>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</si>
  <si>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</si>
  <si>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</si>
  <si>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</si>
  <si>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</si>
  <si>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</si>
  <si>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</si>
  <si>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</si>
  <si>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</si>
  <si>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</si>
  <si>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</si>
  <si>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</si>
  <si>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</si>
  <si>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</si>
  <si>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</si>
  <si>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</si>
  <si>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</si>
  <si>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</si>
  <si>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</si>
  <si>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</si>
  <si>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</si>
  <si>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</si>
  <si>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</si>
  <si>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</si>
  <si>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</si>
  <si>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</si>
  <si>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</si>
  <si>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</si>
  <si>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</si>
  <si>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</si>
  <si>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</si>
  <si>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</si>
  <si>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</si>
  <si>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</si>
  <si>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</si>
  <si>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</si>
  <si>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</si>
  <si>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</si>
  <si>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</si>
  <si>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</si>
  <si>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</si>
  <si>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</si>
  <si>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</si>
  <si>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</si>
  <si>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</si>
  <si>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</si>
  <si>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</si>
  <si>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</si>
  <si>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</si>
  <si>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</si>
  <si>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</si>
  <si>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</si>
  <si>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</si>
  <si>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</si>
  <si>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</si>
  <si>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</si>
  <si>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</si>
  <si>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</si>
  <si>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</si>
  <si>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</si>
  <si>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</si>
  <si>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</si>
  <si>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</si>
  <si>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</si>
  <si>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</si>
  <si>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</si>
  <si>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</si>
  <si>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</si>
  <si>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</si>
  <si>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</si>
  <si>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</si>
  <si>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</si>
  <si>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</si>
  <si>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</si>
  <si>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</si>
  <si>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</si>
  <si>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</si>
  <si>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</si>
  <si>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</si>
  <si>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</si>
  <si>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</si>
  <si>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</si>
  <si>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</si>
  <si>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</si>
  <si>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</si>
  <si>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</si>
  <si>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</si>
  <si>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</si>
  <si>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</si>
  <si>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</si>
  <si>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</si>
  <si>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</si>
  <si>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</si>
  <si>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</si>
  <si>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</si>
  <si>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</si>
  <si>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</si>
  <si>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</si>
  <si>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</si>
  <si>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</si>
  <si>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</si>
  <si>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</si>
  <si>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</si>
  <si>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</si>
  <si>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</si>
  <si>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</si>
  <si>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</si>
  <si>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</si>
  <si>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</si>
  <si>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</si>
  <si>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</si>
  <si>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</si>
  <si>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</si>
  <si>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</si>
  <si>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</si>
  <si>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</si>
  <si>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</si>
  <si>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</si>
  <si>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</si>
  <si>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</si>
  <si>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</si>
  <si>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</si>
  <si>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</si>
  <si>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</si>
  <si>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</si>
  <si>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</si>
  <si>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</si>
  <si>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</si>
  <si>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</si>
  <si>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</si>
  <si>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</si>
  <si>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</si>
  <si>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</si>
  <si>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</si>
  <si>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</si>
  <si>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</si>
  <si>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</si>
  <si>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</si>
  <si>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</si>
  <si>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</si>
  <si>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</si>
  <si>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</si>
  <si>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</si>
  <si>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</si>
  <si>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</si>
  <si>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</si>
  <si>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</si>
  <si>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</si>
  <si>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</si>
  <si>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</si>
  <si>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</si>
  <si>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</si>
  <si>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</si>
  <si>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</si>
  <si>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</si>
  <si>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</si>
  <si>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</si>
  <si>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</si>
  <si>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</si>
  <si>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</si>
  <si>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</si>
  <si>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</si>
  <si>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</si>
  <si>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</si>
  <si>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</si>
  <si>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</si>
  <si>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</si>
  <si>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</si>
  <si>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</si>
  <si>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</si>
  <si>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</si>
  <si>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</si>
  <si>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</si>
  <si>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</si>
  <si>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</si>
  <si>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</si>
  <si>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</si>
  <si>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</si>
  <si>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</si>
  <si>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</si>
  <si>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</si>
  <si>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</si>
  <si>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</si>
  <si>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</si>
  <si>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</si>
  <si>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</si>
  <si>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</si>
  <si>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</si>
  <si>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</si>
  <si>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</si>
  <si>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</si>
  <si>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</si>
  <si>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</si>
  <si>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</si>
  <si>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</si>
  <si>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</si>
  <si>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</si>
  <si>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</si>
  <si>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</si>
  <si>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</si>
  <si>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</si>
  <si>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</si>
  <si>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</si>
  <si>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</si>
  <si>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</si>
  <si>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</si>
  <si>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</si>
  <si>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</si>
  <si>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</si>
  <si>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</si>
  <si>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</si>
  <si>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</si>
  <si>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</si>
  <si>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</si>
  <si>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</si>
  <si>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</si>
  <si>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</si>
  <si>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</si>
  <si>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</si>
  <si>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</si>
  <si>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</si>
  <si>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</si>
  <si>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</si>
  <si>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</si>
  <si>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</si>
  <si>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</si>
  <si>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</si>
  <si>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</si>
  <si>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</si>
  <si>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</si>
  <si>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</si>
  <si>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</si>
  <si>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</si>
  <si>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</si>
  <si>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</si>
  <si>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</si>
  <si>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</si>
  <si>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</si>
  <si>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</si>
  <si>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</si>
  <si>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</si>
  <si>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</si>
  <si>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</si>
  <si>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</si>
  <si>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</si>
  <si>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</si>
  <si>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</si>
  <si>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</si>
  <si>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</si>
  <si>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</si>
  <si>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</si>
  <si>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</si>
  <si>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</si>
  <si>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</si>
  <si>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</si>
  <si>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</si>
  <si>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</si>
  <si>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</si>
  <si>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</si>
  <si>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</si>
  <si>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</si>
  <si>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</si>
  <si>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</si>
  <si>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</si>
  <si>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</si>
  <si>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</si>
  <si>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</si>
  <si>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</si>
  <si>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</si>
  <si>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</si>
  <si>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</si>
  <si>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</si>
  <si>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</si>
  <si>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</si>
  <si>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</si>
  <si>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</si>
  <si>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</si>
  <si>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</si>
  <si>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</si>
  <si>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</si>
  <si>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</si>
  <si>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</si>
  <si>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</si>
  <si>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</si>
  <si>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</si>
  <si>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</si>
  <si>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</si>
  <si>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</si>
  <si>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</si>
  <si>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</si>
  <si>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</si>
  <si>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</si>
  <si>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</si>
  <si>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</si>
  <si>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</si>
  <si>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</si>
  <si>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</si>
  <si>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</si>
  <si>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</si>
  <si>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</si>
  <si>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</si>
  <si>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</si>
  <si>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</si>
  <si>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</si>
  <si>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</si>
  <si>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</si>
  <si>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</si>
  <si>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</si>
  <si>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</si>
  <si>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</si>
  <si>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</si>
  <si>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</si>
  <si>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</si>
  <si>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</si>
  <si>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</si>
  <si>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</si>
  <si>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</si>
  <si>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</si>
  <si>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</si>
  <si>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</si>
  <si>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</si>
  <si>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</si>
  <si>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</si>
  <si>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</si>
  <si>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</si>
  <si>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</si>
  <si>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</si>
  <si>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</si>
  <si>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</si>
  <si>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</si>
  <si>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</si>
  <si>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</si>
  <si>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</si>
  <si>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</si>
  <si>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</si>
  <si>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</si>
  <si>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</si>
  <si>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</si>
  <si>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</si>
  <si>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</si>
  <si>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</si>
  <si>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</si>
  <si>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</si>
  <si>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</si>
  <si>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</si>
  <si>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</si>
  <si>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</si>
  <si>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</si>
  <si>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</si>
  <si>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</si>
  <si>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</si>
  <si>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</si>
  <si>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</si>
  <si>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</si>
  <si>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</si>
  <si>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</si>
  <si>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</si>
  <si>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</si>
  <si>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</si>
  <si>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</si>
  <si>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</si>
  <si>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</si>
  <si>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</si>
  <si>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</si>
  <si>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</si>
  <si>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</si>
  <si>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</si>
  <si>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</si>
  <si>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</si>
  <si>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</si>
  <si>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</si>
  <si>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</si>
  <si>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</si>
  <si>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</si>
  <si>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</si>
  <si>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</si>
  <si>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</si>
  <si>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</si>
  <si>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</si>
  <si>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</si>
  <si>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</si>
  <si>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</si>
  <si>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</si>
  <si>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</si>
  <si>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</si>
  <si>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</si>
  <si>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</si>
  <si>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</si>
  <si>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</si>
  <si>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</si>
  <si>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</si>
  <si>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</si>
  <si>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</si>
  <si>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</si>
  <si>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</si>
  <si>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</si>
  <si>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</si>
  <si>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</si>
  <si>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</si>
  <si>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</si>
  <si>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</si>
  <si>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</si>
  <si>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</si>
  <si>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</si>
  <si>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</si>
  <si>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</si>
  <si>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</si>
  <si>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</si>
  <si>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</si>
  <si>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</si>
  <si>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</si>
  <si>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</si>
  <si>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</si>
  <si>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</si>
  <si>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</si>
  <si>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</si>
  <si>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</si>
  <si>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</si>
  <si>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</si>
  <si>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</si>
  <si>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</si>
  <si>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</si>
  <si>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</si>
  <si>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</si>
  <si>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</si>
  <si>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</si>
  <si>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</si>
  <si>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</si>
  <si>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</si>
  <si>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</si>
  <si>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</si>
  <si>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</si>
  <si>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</si>
  <si>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</si>
  <si>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</si>
  <si>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</si>
  <si>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</si>
  <si>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</si>
  <si>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</si>
  <si>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</si>
  <si>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</si>
  <si>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</si>
  <si>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</si>
  <si>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</si>
  <si>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</si>
  <si>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</si>
  <si>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</si>
  <si>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</si>
  <si>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</si>
  <si>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</si>
  <si>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</si>
  <si>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</si>
  <si>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</si>
  <si>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</si>
  <si>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</si>
  <si>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</si>
  <si>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</si>
  <si>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</si>
  <si>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</si>
  <si>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</si>
  <si>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</si>
  <si>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</si>
  <si>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</si>
  <si>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</si>
  <si>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</si>
  <si>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</si>
  <si>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</si>
  <si>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</si>
  <si>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</si>
  <si>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</si>
  <si>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</si>
  <si>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</si>
  <si>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</si>
  <si>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</si>
  <si>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</si>
  <si>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</si>
  <si>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</si>
  <si>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</si>
  <si>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</si>
  <si>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</si>
  <si>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</si>
  <si>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</si>
  <si>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</si>
  <si>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</si>
  <si>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</si>
  <si>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</si>
  <si>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</si>
  <si>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</si>
  <si>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</si>
  <si>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</si>
  <si>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</si>
  <si>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</si>
  <si>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</si>
  <si>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</si>
  <si>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</si>
  <si>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</si>
  <si>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</si>
  <si>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</si>
  <si>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</si>
  <si>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</si>
  <si>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</si>
  <si>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</si>
  <si>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</si>
  <si>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</si>
  <si>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</si>
  <si>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</si>
  <si>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</si>
  <si>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</si>
  <si>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</si>
  <si>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</si>
  <si>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</si>
  <si>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</si>
  <si>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</si>
  <si>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</si>
  <si>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</si>
  <si>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</si>
  <si>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</si>
  <si>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</si>
  <si>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</si>
  <si>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</si>
  <si>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</si>
  <si>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</si>
  <si>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</si>
  <si>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</si>
  <si>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</si>
  <si>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</si>
  <si>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</si>
  <si>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</si>
  <si>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</si>
  <si>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</si>
  <si>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</si>
  <si>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</si>
  <si>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</si>
  <si>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</si>
  <si>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</si>
  <si>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</si>
  <si>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</si>
  <si>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</si>
  <si>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</si>
  <si>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</si>
  <si>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</si>
  <si>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</si>
  <si>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</si>
  <si>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</si>
  <si>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</si>
  <si>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</si>
  <si>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</si>
  <si>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</si>
  <si>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</si>
  <si>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</si>
  <si>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</si>
  <si>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</si>
  <si>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</si>
  <si>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</si>
  <si>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</si>
  <si>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</si>
  <si>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</si>
  <si>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</si>
  <si>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</si>
  <si>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</si>
  <si>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</si>
  <si>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</si>
  <si>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</si>
  <si>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</si>
  <si>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</si>
  <si>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</si>
  <si>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</si>
  <si>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</si>
  <si>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</si>
  <si>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</si>
  <si>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</si>
  <si>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</si>
  <si>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</si>
  <si>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</si>
  <si>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</si>
  <si>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</si>
  <si>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</si>
  <si>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</si>
  <si>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</si>
  <si>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</si>
  <si>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</si>
  <si>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</si>
  <si>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</si>
  <si>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</si>
  <si>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</si>
  <si>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</si>
  <si>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</si>
  <si>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</si>
  <si>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</si>
  <si>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</si>
  <si>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</si>
  <si>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</si>
  <si>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</si>
  <si>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</si>
  <si>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</si>
  <si>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</si>
  <si>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</si>
  <si>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</si>
  <si>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</si>
  <si>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</si>
  <si>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</si>
  <si>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</si>
  <si>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</si>
  <si>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</si>
  <si>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</si>
  <si>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</si>
  <si>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</si>
  <si>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</si>
  <si>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</si>
  <si>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</si>
  <si>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</si>
  <si>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</si>
  <si>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</si>
  <si>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</si>
  <si>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</si>
  <si>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</si>
  <si>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</si>
  <si>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</si>
  <si>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</si>
  <si>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</si>
  <si>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</si>
  <si>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</si>
  <si>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</si>
  <si>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</si>
  <si>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</si>
  <si>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</si>
  <si>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</si>
  <si>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</si>
  <si>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</si>
  <si>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</si>
  <si>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</si>
  <si>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</si>
  <si>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</si>
  <si>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</si>
  <si>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</si>
  <si>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</si>
  <si>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</si>
  <si>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</si>
  <si>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</si>
  <si>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</si>
  <si>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</si>
  <si>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</si>
  <si>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</si>
  <si>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</si>
  <si>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</si>
  <si>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</si>
  <si>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</si>
  <si>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</si>
  <si>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</si>
  <si>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</si>
  <si>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</si>
  <si>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</si>
  <si>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</si>
  <si>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</si>
  <si>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</si>
  <si>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</si>
  <si>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</si>
  <si>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</si>
  <si>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</si>
  <si>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</si>
  <si>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</si>
  <si>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</si>
  <si>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</si>
  <si>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</si>
  <si>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</si>
  <si>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</si>
  <si>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</si>
  <si>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</si>
  <si>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</si>
  <si>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</si>
  <si>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</si>
  <si>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</si>
  <si>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</si>
  <si>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</si>
  <si>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</si>
  <si>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</si>
  <si>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</si>
  <si>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</si>
  <si>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</si>
  <si>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</si>
  <si>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</si>
  <si>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</si>
  <si>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</si>
  <si>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</si>
  <si>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</si>
  <si>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</si>
  <si>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</si>
  <si>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</si>
  <si>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</si>
  <si>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</si>
  <si>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</si>
  <si>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</si>
  <si>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</si>
  <si>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</si>
  <si>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</si>
  <si>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</si>
  <si>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</si>
  <si>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</si>
  <si>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</si>
  <si>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</si>
  <si>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</si>
  <si>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</si>
  <si>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</si>
  <si>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</si>
  <si>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</si>
  <si>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</si>
  <si>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</si>
  <si>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</si>
  <si>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</si>
  <si>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</si>
  <si>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</si>
  <si>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</si>
  <si>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</si>
  <si>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</si>
  <si>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</si>
  <si>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</si>
  <si>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</si>
  <si>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</si>
  <si>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</si>
  <si>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</si>
  <si>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</si>
  <si>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</si>
  <si>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</si>
  <si>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</si>
  <si>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</si>
  <si>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</si>
  <si>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</si>
  <si>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</si>
  <si>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</si>
  <si>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</si>
  <si>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</si>
  <si>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</si>
  <si>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</si>
  <si>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</si>
  <si>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</si>
  <si>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</si>
  <si>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</si>
  <si>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</si>
  <si>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</si>
  <si>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</si>
  <si>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</si>
  <si>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</si>
  <si>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</si>
  <si>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</si>
  <si>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</si>
  <si>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</si>
  <si>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</si>
  <si>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</si>
  <si>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</si>
  <si>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</si>
  <si>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</si>
  <si>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</si>
  <si>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</si>
  <si>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</si>
  <si>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</si>
  <si>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</si>
  <si>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</si>
  <si>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</si>
  <si>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</si>
  <si>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</si>
  <si>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</si>
  <si>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</si>
  <si>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</si>
  <si>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</si>
  <si>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</si>
  <si>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</si>
  <si>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</si>
  <si>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</si>
  <si>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</si>
  <si>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</si>
  <si>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</si>
  <si>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</si>
  <si>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</si>
  <si>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</si>
  <si>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</si>
  <si>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</si>
  <si>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</si>
  <si>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</si>
  <si>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</si>
  <si>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</si>
  <si>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</si>
  <si>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</si>
  <si>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</si>
  <si>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</si>
  <si>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</si>
  <si>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</si>
  <si>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</si>
  <si>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</si>
  <si>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</si>
  <si>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</si>
  <si>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</si>
  <si>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</si>
  <si>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</si>
  <si>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</si>
  <si>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</si>
  <si>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</si>
  <si>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</si>
  <si>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</si>
  <si>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</si>
  <si>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</si>
  <si>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</si>
  <si>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</si>
  <si>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</si>
  <si>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</si>
  <si>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</si>
  <si>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</si>
  <si>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</si>
  <si>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</si>
  <si>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</si>
  <si>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</si>
  <si>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</si>
  <si>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</si>
  <si>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</si>
  <si>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</si>
  <si>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</si>
  <si>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</si>
  <si>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</si>
  <si>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</si>
  <si>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</si>
  <si>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</si>
  <si>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</si>
  <si>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</si>
  <si>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</si>
  <si>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</si>
  <si>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</si>
  <si>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</si>
  <si>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</si>
  <si>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</si>
  <si>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</si>
  <si>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</si>
  <si>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</si>
  <si>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</si>
  <si>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</si>
  <si>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</si>
  <si>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</si>
  <si>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</si>
  <si>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</si>
  <si>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</si>
  <si>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</si>
  <si>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</si>
  <si>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</si>
  <si>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</si>
  <si>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</si>
  <si>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</si>
  <si>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</si>
  <si>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</si>
  <si>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</si>
  <si>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</si>
  <si>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</si>
  <si>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</si>
  <si>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</si>
  <si>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</si>
  <si>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</si>
  <si>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</si>
  <si>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</si>
  <si>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</si>
  <si>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</si>
  <si>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</si>
  <si>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</si>
  <si>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</si>
  <si>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</si>
  <si>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</si>
  <si>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</si>
  <si>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</si>
  <si>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</si>
  <si>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</si>
  <si>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</si>
  <si>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</si>
  <si>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</si>
  <si>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</si>
  <si>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</si>
  <si>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</si>
  <si>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</si>
  <si>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</si>
  <si>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</si>
  <si>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</si>
  <si>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</si>
  <si>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</si>
  <si>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</si>
  <si>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</si>
  <si>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</si>
  <si>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</si>
  <si>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</si>
  <si>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</si>
  <si>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</si>
  <si>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</si>
  <si>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</si>
  <si>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</si>
  <si>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</si>
  <si>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</si>
  <si>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</si>
  <si>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</si>
  <si>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</si>
  <si>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</si>
  <si>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</si>
  <si>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</si>
  <si>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</si>
  <si>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</si>
  <si>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</si>
  <si>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</si>
  <si>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</si>
  <si>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</si>
  <si>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</si>
  <si>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</si>
  <si>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</si>
  <si>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</si>
  <si>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</si>
  <si>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</si>
  <si>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</si>
  <si>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</si>
  <si>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</si>
  <si>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</si>
  <si>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</si>
  <si>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</si>
  <si>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</si>
  <si>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</si>
  <si>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</si>
  <si>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</si>
  <si>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</si>
  <si>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</si>
  <si>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</si>
  <si>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</si>
  <si>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</si>
  <si>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</si>
  <si>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</si>
  <si>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</si>
  <si>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</si>
  <si>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</si>
  <si>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</si>
  <si>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</si>
  <si>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</si>
  <si>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</si>
  <si>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</si>
  <si>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</si>
  <si>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</si>
  <si>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</si>
  <si>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</si>
  <si>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</si>
  <si>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</si>
  <si>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</si>
  <si>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</si>
  <si>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</si>
  <si>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</si>
  <si>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</si>
  <si>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</si>
  <si>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</si>
  <si>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</si>
  <si>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</si>
  <si>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</si>
  <si>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</si>
  <si>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</si>
  <si>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</si>
  <si>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</si>
  <si>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</si>
  <si>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</si>
  <si>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</si>
  <si>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</si>
  <si>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</si>
  <si>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</si>
  <si>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</si>
  <si>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</si>
  <si>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</si>
  <si>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</si>
  <si>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</si>
  <si>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</si>
  <si>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</si>
  <si>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</si>
  <si>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</si>
  <si>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</si>
  <si>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</si>
  <si>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</si>
  <si>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</si>
  <si>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</si>
  <si>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</si>
  <si>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</si>
  <si>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</si>
  <si>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</si>
  <si>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</si>
  <si>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</si>
  <si>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</si>
  <si>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</si>
  <si>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</si>
  <si>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</si>
  <si>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</si>
  <si>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</si>
  <si>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</si>
  <si>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</si>
  <si>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</si>
  <si>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</si>
  <si>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</si>
  <si>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</si>
  <si>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</si>
  <si>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</si>
  <si>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</si>
  <si>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</si>
  <si>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</si>
  <si>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</si>
  <si>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</si>
  <si>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</si>
  <si>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</si>
  <si>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</si>
  <si>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</si>
  <si>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</si>
  <si>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</si>
  <si>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</si>
  <si>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</si>
  <si>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</si>
  <si>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</si>
  <si>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</si>
  <si>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</si>
  <si>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</si>
  <si>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</si>
  <si>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</si>
  <si>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</si>
  <si>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</si>
  <si>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</si>
  <si>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</si>
  <si>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</si>
  <si>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</si>
  <si>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</si>
  <si>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</si>
  <si>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</si>
  <si>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</si>
  <si>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</si>
  <si>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</si>
  <si>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</si>
  <si>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</si>
  <si>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</si>
  <si>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</si>
  <si>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</si>
  <si>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</si>
  <si>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</si>
  <si>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</si>
  <si>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</si>
  <si>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</si>
  <si>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</si>
  <si>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</si>
  <si>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</si>
  <si>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</si>
  <si>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</si>
  <si>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</si>
  <si>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</si>
  <si>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</si>
  <si>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</si>
  <si>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</si>
  <si>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</si>
  <si>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</si>
  <si>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</si>
  <si>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</si>
  <si>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</si>
  <si>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</si>
  <si>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</si>
  <si>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</si>
  <si>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</si>
  <si>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</si>
  <si>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</si>
  <si>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</si>
  <si>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</si>
  <si>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</si>
  <si>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</si>
  <si>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</si>
  <si>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</si>
  <si>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</si>
  <si>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</si>
  <si>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</si>
  <si>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</si>
  <si>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</si>
  <si>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</si>
  <si>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</si>
  <si>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</si>
  <si>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</si>
  <si>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</si>
  <si>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</si>
  <si>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</si>
  <si>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</si>
  <si>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</si>
  <si>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</si>
  <si>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</si>
  <si>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</si>
  <si>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</si>
  <si>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</si>
  <si>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</si>
  <si>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</si>
  <si>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</si>
  <si>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</si>
  <si>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</si>
  <si>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</si>
  <si>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</si>
  <si>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</si>
  <si>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</si>
  <si>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</si>
  <si>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</si>
  <si>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</si>
  <si>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</si>
  <si>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</si>
  <si>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</si>
  <si>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</si>
  <si>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</si>
  <si>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</si>
  <si>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</si>
  <si>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</si>
  <si>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</si>
  <si>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</si>
  <si>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</si>
  <si>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</si>
  <si>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</si>
  <si>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</si>
  <si>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</si>
  <si>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</si>
  <si>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</si>
  <si>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</si>
  <si>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</si>
  <si>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</si>
  <si>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</si>
  <si>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</si>
  <si>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</si>
  <si>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</si>
  <si>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</si>
  <si>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</si>
  <si>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</si>
  <si>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</si>
  <si>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</si>
  <si>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</si>
  <si>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</si>
  <si>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</si>
  <si>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</si>
  <si>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</si>
  <si>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</si>
  <si>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</si>
  <si>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</si>
  <si>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</si>
  <si>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</si>
  <si>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</si>
  <si>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</si>
  <si>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</si>
  <si>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</si>
  <si>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</si>
  <si>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</si>
  <si>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</si>
  <si>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</si>
  <si>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</si>
  <si>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</si>
  <si>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</si>
  <si>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</si>
  <si>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</si>
  <si>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</si>
  <si>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</si>
  <si>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</si>
  <si>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</si>
  <si>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</si>
  <si>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</si>
  <si>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</si>
  <si>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</si>
  <si>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</si>
  <si>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</si>
  <si>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</si>
  <si>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</si>
  <si>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</si>
  <si>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</si>
  <si>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</si>
  <si>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</si>
  <si>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</si>
  <si>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</si>
  <si>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</si>
  <si>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</si>
  <si>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</si>
  <si>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</si>
  <si>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</si>
  <si>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</si>
  <si>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</si>
  <si>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</si>
  <si>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</si>
  <si>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</si>
  <si>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</si>
  <si>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</si>
  <si>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</si>
  <si>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</si>
  <si>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</si>
  <si>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</si>
  <si>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</si>
  <si>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</si>
  <si>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</si>
  <si>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</si>
  <si>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</si>
  <si>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</si>
  <si>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</si>
  <si>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</si>
  <si>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</si>
  <si>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</si>
  <si>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</si>
  <si>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</si>
  <si>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</si>
  <si>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</si>
  <si>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</si>
  <si>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</si>
  <si>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</si>
  <si>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</si>
  <si>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</si>
  <si>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</si>
  <si>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</si>
  <si>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</si>
  <si>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</si>
  <si>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</si>
  <si>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</si>
  <si>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</si>
  <si>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</si>
  <si>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</si>
  <si>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</si>
  <si>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</si>
  <si>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</si>
  <si>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</si>
  <si>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</si>
  <si>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</si>
  <si>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</si>
  <si>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</si>
  <si>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</si>
  <si>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</si>
  <si>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</si>
  <si>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</si>
  <si>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</si>
  <si>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</si>
  <si>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</si>
  <si>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</si>
  <si>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</si>
  <si>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</si>
  <si>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</si>
  <si>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</si>
  <si>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</si>
  <si>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</si>
  <si>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</si>
  <si>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</si>
  <si>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</si>
  <si>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</si>
  <si>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</si>
  <si>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</si>
  <si>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</si>
  <si>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</si>
  <si>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</si>
  <si>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</si>
  <si>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</si>
  <si>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</si>
  <si>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</si>
  <si>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</si>
  <si>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</si>
  <si>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</si>
  <si>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</si>
  <si>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</si>
  <si>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</si>
  <si>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</si>
  <si>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</si>
  <si>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</si>
  <si>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</si>
  <si>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</si>
  <si>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</si>
  <si>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</si>
  <si>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</si>
  <si>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</si>
  <si>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</si>
  <si>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</si>
  <si>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</si>
  <si>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</si>
  <si>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</si>
  <si>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</si>
  <si>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</si>
  <si>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</si>
  <si>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</si>
  <si>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</si>
  <si>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</si>
  <si>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</si>
  <si>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</si>
  <si>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</si>
  <si>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</si>
  <si>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</si>
  <si>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</si>
  <si>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</si>
  <si>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</si>
  <si>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</si>
  <si>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</si>
  <si>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</si>
  <si>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</si>
  <si>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</si>
  <si>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</si>
  <si>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</si>
  <si>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</si>
  <si>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</si>
  <si>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</si>
  <si>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</si>
  <si>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</si>
  <si>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</si>
  <si>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</si>
  <si>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</si>
  <si>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</si>
  <si>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</si>
  <si>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</si>
  <si>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</si>
  <si>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</si>
  <si>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</si>
  <si>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</si>
  <si>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</si>
  <si>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</si>
  <si>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</si>
  <si>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</si>
  <si>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</si>
  <si>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</si>
  <si>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</si>
  <si>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</si>
  <si>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</si>
  <si>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</si>
  <si>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</si>
  <si>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</si>
  <si>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</si>
  <si>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</si>
  <si>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</si>
  <si>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</si>
  <si>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</si>
  <si>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</si>
  <si>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</si>
  <si>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</si>
  <si>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</si>
  <si>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</si>
  <si>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</si>
  <si>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</si>
  <si>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</si>
  <si>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</si>
  <si>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</si>
  <si>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</si>
  <si>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</si>
  <si>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</si>
  <si>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</si>
  <si>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</si>
  <si>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</si>
  <si>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</si>
  <si>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</si>
  <si>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</si>
  <si>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</si>
  <si>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</si>
  <si>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</si>
  <si>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</si>
  <si>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</si>
  <si>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</si>
  <si>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</si>
  <si>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</si>
  <si>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</si>
  <si>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</si>
  <si>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</si>
  <si>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</si>
  <si>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</si>
  <si>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</si>
  <si>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</si>
  <si>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</si>
  <si>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</si>
  <si>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</si>
  <si>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</si>
  <si>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</si>
  <si>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</si>
  <si>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</si>
  <si>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</si>
  <si>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</si>
  <si>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</si>
  <si>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</si>
  <si>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</si>
  <si>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</si>
  <si>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</si>
  <si>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</si>
  <si>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</si>
  <si>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</si>
  <si>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</si>
  <si>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</si>
  <si>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</si>
  <si>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</si>
  <si>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</si>
  <si>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</si>
  <si>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</si>
  <si>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</si>
  <si>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</si>
  <si>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</si>
  <si>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</si>
  <si>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</si>
  <si>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</si>
  <si>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</si>
  <si>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</si>
  <si>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</si>
  <si>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</si>
  <si>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</si>
  <si>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</si>
  <si>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</si>
  <si>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</si>
  <si>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</si>
  <si>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</si>
  <si>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</si>
  <si>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</si>
  <si>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</si>
  <si>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</si>
  <si>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</si>
  <si>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</si>
  <si>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</si>
  <si>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</si>
  <si>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</si>
  <si>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</si>
  <si>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</si>
  <si>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</si>
  <si>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</si>
  <si>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</si>
  <si>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</si>
  <si>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</si>
  <si>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</si>
  <si>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</si>
  <si>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</si>
  <si>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</si>
  <si>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</si>
  <si>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</si>
  <si>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</si>
  <si>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</si>
  <si>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</si>
  <si>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</si>
  <si>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</si>
  <si>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</si>
  <si>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</si>
  <si>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</si>
  <si>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</si>
  <si>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</si>
  <si>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</si>
  <si>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</si>
  <si>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</si>
  <si>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</si>
  <si>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</si>
  <si>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</si>
  <si>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</si>
  <si>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</si>
  <si>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</si>
  <si>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</si>
  <si>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</si>
  <si>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</si>
  <si>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</si>
  <si>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</si>
  <si>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</si>
  <si>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</si>
  <si>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</si>
  <si>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</si>
  <si>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</si>
  <si>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</si>
  <si>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</si>
  <si>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</si>
  <si>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</si>
  <si>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</si>
  <si>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</si>
  <si>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</si>
  <si>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</si>
  <si>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</si>
  <si>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</si>
  <si>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</si>
  <si>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</si>
  <si>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</si>
  <si>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</si>
  <si>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</si>
  <si>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</si>
  <si>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</si>
  <si>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</si>
  <si>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</si>
  <si>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</si>
  <si>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</si>
  <si>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</si>
  <si>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</si>
  <si>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</si>
  <si>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</si>
  <si>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</si>
  <si>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</si>
  <si>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</si>
  <si>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</si>
  <si>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</si>
  <si>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</si>
  <si>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</si>
  <si>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</si>
  <si>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</si>
  <si>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</si>
  <si>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</si>
  <si>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</si>
  <si>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</si>
  <si>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</si>
  <si>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</si>
  <si>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</si>
  <si>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</si>
  <si>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</si>
  <si>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</si>
  <si>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</si>
  <si>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</si>
  <si>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</si>
  <si>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</si>
  <si>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</si>
  <si>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</si>
  <si>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</si>
  <si>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</si>
  <si>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</si>
  <si>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</si>
  <si>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</si>
  <si>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</si>
  <si>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</si>
  <si>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</si>
  <si>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</si>
  <si>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</si>
  <si>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</si>
  <si>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</si>
  <si>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</si>
  <si>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</si>
  <si>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</si>
  <si>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</si>
  <si>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</si>
  <si>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</si>
  <si>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</si>
  <si>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</si>
  <si>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</si>
  <si>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</si>
  <si>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</si>
  <si>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</si>
  <si>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</si>
  <si>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</si>
  <si>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</si>
  <si>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</si>
  <si>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</si>
  <si>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</si>
  <si>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</si>
  <si>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</si>
  <si>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</si>
  <si>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</si>
  <si>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</si>
  <si>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</si>
  <si>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</si>
  <si>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</si>
  <si>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</si>
  <si>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</si>
  <si>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</si>
  <si>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</si>
  <si>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</si>
  <si>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</si>
  <si>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</si>
  <si>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</si>
  <si>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</si>
  <si>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</si>
  <si>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</si>
  <si>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</si>
  <si>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</si>
  <si>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</si>
  <si>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</si>
  <si>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</si>
  <si>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</si>
  <si>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</si>
  <si>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</si>
  <si>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</si>
  <si>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</si>
  <si>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</si>
  <si>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</si>
  <si>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</si>
  <si>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</si>
  <si>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</si>
  <si>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</si>
  <si>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</si>
  <si>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</si>
  <si>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</si>
  <si>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</si>
  <si>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</si>
  <si>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</si>
  <si>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</si>
  <si>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</si>
  <si>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</si>
  <si>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</si>
  <si>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</si>
  <si>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</si>
  <si>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</si>
  <si>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</si>
  <si>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</si>
  <si>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</si>
  <si>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</si>
  <si>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</si>
  <si>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</si>
  <si>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</si>
  <si>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</si>
  <si>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</si>
  <si>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</si>
  <si>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</si>
  <si>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</si>
  <si>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</si>
  <si>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</si>
  <si>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</si>
  <si>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</si>
  <si>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</si>
  <si>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</si>
  <si>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</si>
  <si>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</si>
  <si>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</si>
  <si>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</si>
  <si>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</si>
  <si>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</si>
  <si>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</si>
  <si>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</si>
  <si>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</si>
  <si>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</si>
  <si>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</si>
  <si>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</si>
  <si>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</si>
  <si>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</si>
  <si>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</si>
  <si>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</si>
  <si>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</si>
  <si>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</si>
  <si>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</si>
  <si>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</si>
  <si>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</si>
  <si>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</si>
  <si>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</si>
  <si>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</si>
  <si>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</si>
  <si>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</si>
  <si>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</si>
  <si>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</si>
  <si>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</si>
  <si>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</si>
  <si>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</si>
  <si>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</si>
  <si>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</si>
  <si>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</si>
  <si>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</si>
  <si>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</si>
  <si>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</si>
  <si>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</si>
  <si>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</si>
  <si>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</si>
  <si>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</si>
  <si>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</si>
  <si>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</si>
  <si>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</si>
  <si>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</si>
  <si>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</si>
  <si>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</si>
  <si>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</si>
  <si>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</si>
  <si>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</si>
  <si>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</si>
  <si>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</si>
  <si>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</si>
  <si>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</si>
  <si>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</si>
  <si>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</si>
  <si>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</si>
  <si>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</si>
  <si>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</si>
  <si>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</si>
  <si>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</si>
  <si>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</si>
  <si>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</si>
  <si>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</si>
  <si>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</si>
  <si>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</si>
  <si>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</si>
  <si>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</si>
  <si>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</si>
  <si>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</si>
  <si>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</si>
  <si>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</si>
  <si>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</si>
  <si>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</si>
  <si>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</si>
  <si>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</si>
  <si>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</si>
  <si>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</si>
  <si>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</si>
  <si>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</si>
  <si>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</si>
  <si>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</si>
  <si>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</si>
  <si>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</si>
  <si>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</si>
  <si>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</si>
  <si>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</si>
  <si>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</si>
  <si>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</si>
  <si>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</si>
  <si>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</si>
  <si>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</si>
  <si>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</si>
  <si>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</si>
  <si>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</si>
  <si>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</si>
  <si>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</si>
  <si>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</si>
  <si>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</si>
  <si>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</si>
  <si>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</si>
  <si>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</si>
  <si>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</si>
  <si>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</si>
  <si>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</si>
  <si>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</si>
  <si>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</si>
  <si>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</si>
  <si>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</si>
  <si>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</si>
  <si>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</si>
  <si>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</si>
  <si>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</si>
  <si>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</si>
  <si>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</si>
  <si>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</si>
  <si>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</si>
  <si>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</si>
  <si>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</si>
  <si>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</si>
  <si>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</si>
  <si>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</si>
  <si>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</si>
  <si>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</si>
  <si>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</si>
  <si>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</si>
  <si>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</si>
  <si>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</si>
  <si>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</si>
  <si>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</si>
  <si>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</si>
  <si>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</si>
  <si>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</si>
  <si>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</si>
  <si>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</si>
  <si>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</si>
  <si>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</si>
  <si>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</si>
  <si>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</si>
  <si>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</si>
  <si>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</si>
  <si>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</si>
  <si>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</si>
  <si>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</si>
  <si>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</si>
  <si>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</si>
  <si>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</si>
  <si>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</si>
  <si>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</si>
  <si>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</si>
  <si>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</si>
  <si>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</si>
  <si>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</si>
  <si>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</si>
  <si>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</si>
  <si>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</si>
  <si>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</si>
  <si>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</si>
  <si>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</si>
  <si>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</si>
  <si>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</si>
  <si>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</si>
  <si>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</si>
  <si>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</si>
  <si>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</si>
  <si>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</si>
  <si>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</si>
  <si>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</si>
  <si>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</si>
  <si>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</si>
  <si>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</si>
  <si>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</si>
  <si>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</si>
  <si>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</si>
  <si>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</si>
  <si>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</si>
  <si>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</si>
  <si>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</si>
  <si>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</si>
  <si>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</si>
  <si>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</si>
  <si>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</si>
  <si>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</si>
  <si>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</si>
  <si>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</si>
  <si>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</si>
  <si>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</si>
  <si>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</si>
  <si>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</si>
  <si>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</si>
  <si>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</si>
  <si>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</si>
  <si>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</si>
  <si>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</si>
  <si>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</si>
  <si>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</si>
  <si>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</si>
  <si>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</si>
  <si>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</si>
  <si>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</si>
  <si>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</si>
  <si>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</si>
  <si>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</si>
  <si>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</si>
  <si>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</si>
  <si>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</si>
  <si>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</si>
  <si>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</si>
  <si>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</si>
  <si>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</si>
  <si>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</si>
  <si>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</si>
  <si>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</si>
  <si>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</si>
  <si>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</si>
  <si>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</si>
  <si>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</si>
  <si>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</si>
  <si>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</si>
  <si>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</si>
  <si>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</si>
  <si>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</si>
  <si>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</si>
  <si>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</si>
  <si>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</si>
  <si>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</si>
  <si>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</si>
  <si>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</si>
  <si>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</si>
  <si>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</si>
  <si>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</si>
  <si>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</si>
  <si>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</si>
  <si>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</si>
  <si>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</si>
  <si>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</si>
  <si>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</si>
  <si>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</si>
  <si>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</si>
  <si>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</si>
  <si>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</si>
  <si>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</si>
  <si>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</si>
  <si>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</si>
  <si>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</si>
  <si>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</si>
  <si>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</si>
  <si>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</si>
  <si>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</si>
  <si>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</si>
  <si>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</si>
  <si>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</si>
  <si>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</si>
  <si>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</si>
  <si>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</si>
  <si>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</si>
  <si>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</si>
  <si>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</si>
  <si>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</si>
  <si>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</si>
  <si>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</si>
  <si>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</si>
  <si>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</si>
  <si>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</si>
  <si>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</si>
  <si>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</si>
  <si>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</si>
  <si>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</si>
  <si>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</si>
  <si>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</si>
  <si>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</si>
  <si>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</si>
  <si>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</si>
  <si>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</si>
  <si>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</si>
  <si>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</si>
  <si>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</si>
  <si>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</si>
  <si>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</si>
  <si>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</si>
  <si>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</si>
  <si>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</si>
  <si>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</si>
  <si>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</si>
  <si>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</si>
  <si>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</si>
  <si>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</si>
  <si>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</si>
  <si>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</si>
  <si>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</si>
  <si>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</si>
  <si>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</si>
  <si>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</si>
  <si>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</si>
  <si>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</si>
  <si>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</si>
  <si>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</si>
  <si>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</si>
  <si>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</si>
  <si>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</si>
  <si>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</si>
  <si>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</si>
  <si>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</si>
  <si>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</si>
  <si>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</si>
  <si>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</si>
  <si>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</si>
  <si>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</si>
  <si>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</si>
  <si>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</si>
  <si>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</si>
  <si>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</si>
  <si>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</si>
  <si>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</si>
  <si>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</si>
  <si>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</si>
  <si>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</si>
  <si>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</si>
  <si>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</si>
  <si>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</si>
  <si>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</si>
  <si>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</si>
  <si>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</si>
  <si>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</si>
  <si>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</si>
  <si>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</si>
  <si>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</si>
  <si>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</si>
  <si>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</si>
  <si>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</si>
  <si>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</si>
  <si>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</si>
  <si>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</si>
  <si>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</si>
  <si>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</si>
  <si>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</si>
  <si>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</si>
  <si>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</si>
  <si>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</si>
  <si>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</si>
  <si>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</si>
  <si>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</si>
  <si>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</si>
  <si>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</si>
  <si>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</si>
  <si>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</si>
  <si>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</si>
  <si>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</si>
  <si>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</si>
  <si>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</si>
  <si>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</si>
  <si>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</si>
  <si>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</si>
  <si>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</si>
  <si>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</si>
  <si>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</si>
  <si>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</si>
  <si>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</si>
  <si>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</si>
  <si>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</si>
  <si>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</si>
  <si>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</si>
  <si>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</si>
  <si>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</si>
  <si>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</si>
  <si>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</si>
  <si>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</si>
  <si>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</si>
  <si>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</si>
  <si>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</si>
  <si>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</si>
  <si>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</si>
  <si>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</si>
  <si>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</si>
  <si>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</si>
  <si>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</si>
  <si>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</si>
  <si>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</si>
  <si>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</si>
  <si>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</si>
  <si>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</si>
  <si>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</si>
  <si>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</si>
  <si>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</si>
  <si>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</si>
  <si>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</si>
  <si>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</si>
  <si>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</si>
  <si>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</si>
  <si>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</si>
  <si>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</si>
  <si>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</si>
  <si>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</si>
  <si>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</si>
  <si>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</si>
  <si>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</si>
  <si>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</si>
  <si>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</si>
  <si>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</si>
  <si>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</si>
  <si>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</si>
  <si>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</si>
  <si>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</si>
  <si>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</si>
  <si>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</si>
  <si>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</si>
  <si>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</si>
  <si>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</si>
  <si>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</si>
  <si>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</si>
  <si>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</si>
  <si>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</si>
  <si>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</si>
  <si>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</si>
  <si>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</si>
  <si>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</si>
  <si>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</si>
  <si>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</si>
  <si>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</si>
  <si>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</si>
  <si>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</si>
  <si>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</si>
  <si>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</si>
  <si>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</si>
  <si>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</si>
  <si>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</si>
  <si>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</si>
  <si>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</si>
  <si>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</si>
  <si>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</si>
  <si>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</si>
  <si>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</si>
  <si>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</si>
  <si>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</si>
  <si>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</si>
  <si>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</si>
  <si>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</si>
  <si>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</si>
  <si>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</si>
  <si>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</si>
  <si>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</si>
  <si>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</si>
  <si>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</si>
  <si>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</si>
  <si>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</si>
  <si>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</si>
  <si>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</si>
  <si>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</si>
  <si>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</si>
  <si>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</si>
  <si>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</si>
  <si>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</si>
  <si>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</si>
  <si>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</si>
  <si>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</si>
  <si>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</si>
  <si>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</si>
  <si>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</si>
  <si>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</si>
  <si>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</si>
  <si>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</si>
  <si>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</si>
  <si>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</si>
  <si>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</si>
  <si>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</si>
  <si>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</si>
  <si>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</si>
  <si>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</si>
  <si>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</si>
  <si>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</si>
  <si>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</si>
  <si>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</si>
  <si>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</si>
  <si>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</si>
  <si>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</si>
  <si>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</si>
  <si>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</si>
  <si>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</si>
  <si>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</si>
  <si>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</si>
  <si>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</si>
  <si>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</si>
  <si>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</si>
  <si>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</si>
  <si>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</si>
  <si>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</si>
  <si>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</si>
  <si>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</si>
  <si>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</si>
  <si>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</si>
  <si>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</si>
  <si>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</si>
  <si>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</si>
  <si>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</si>
  <si>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</si>
  <si>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</si>
  <si>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</si>
  <si>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</si>
  <si>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</si>
  <si>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</si>
  <si>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</si>
  <si>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</si>
  <si>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</si>
  <si>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</si>
  <si>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</si>
  <si>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</si>
  <si>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</si>
  <si>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</si>
  <si>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</si>
  <si>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</si>
  <si>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</si>
  <si>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</si>
  <si>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</si>
  <si>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</si>
  <si>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</si>
  <si>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</si>
  <si>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</si>
  <si>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</si>
  <si>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</si>
  <si>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</si>
  <si>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</si>
  <si>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</si>
  <si>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</si>
  <si>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</si>
  <si>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</si>
  <si>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</si>
  <si>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</si>
  <si>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</si>
  <si>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</si>
  <si>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</si>
  <si>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</si>
  <si>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</si>
  <si>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</si>
  <si>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</si>
  <si>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</si>
  <si>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</si>
  <si>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</si>
  <si>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</si>
  <si>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</si>
  <si>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</si>
  <si>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</si>
  <si>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</si>
  <si>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</si>
  <si>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</si>
  <si>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</si>
  <si>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</si>
  <si>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</si>
  <si>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</si>
  <si>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</si>
  <si>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</si>
  <si>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</si>
  <si>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</si>
  <si>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</si>
  <si>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</si>
  <si>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</si>
  <si>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</si>
  <si>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</si>
  <si>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</si>
  <si>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</si>
  <si>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</si>
  <si>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</si>
  <si>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</si>
  <si>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</si>
  <si>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</si>
  <si>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</si>
  <si>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</si>
  <si>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</si>
  <si>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</si>
  <si>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</si>
  <si>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</si>
  <si>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</si>
  <si>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</si>
  <si>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</si>
  <si>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</si>
  <si>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</si>
  <si>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</si>
  <si>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</si>
  <si>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</si>
  <si>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</si>
  <si>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</si>
  <si>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</si>
  <si>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</si>
  <si>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</si>
  <si>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</si>
  <si>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</si>
  <si>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</si>
  <si>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</si>
  <si>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</si>
  <si>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</si>
  <si>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</si>
  <si>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</si>
  <si>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</si>
  <si>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</si>
  <si>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</si>
  <si>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</si>
  <si>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</si>
  <si>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</si>
  <si>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</si>
  <si>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</si>
  <si>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</si>
  <si>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</si>
  <si>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</si>
  <si>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</si>
  <si>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</si>
  <si>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</si>
  <si>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</si>
  <si>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</si>
  <si>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</si>
  <si>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</si>
  <si>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</si>
  <si>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</si>
  <si>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</si>
  <si>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</si>
  <si>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</si>
  <si>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</si>
  <si>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</si>
  <si>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</si>
  <si>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</si>
  <si>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</si>
  <si>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</si>
  <si>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</si>
  <si>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</si>
  <si>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</si>
  <si>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</si>
  <si>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</si>
  <si>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</si>
  <si>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</si>
  <si>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</si>
  <si>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</si>
  <si>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</si>
  <si>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</si>
  <si>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</si>
  <si>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</si>
  <si>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</si>
  <si>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</si>
  <si>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</si>
  <si>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</si>
  <si>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</si>
  <si>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</si>
  <si>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</si>
  <si>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</si>
  <si>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</si>
  <si>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</si>
  <si>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</si>
  <si>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</si>
  <si>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</si>
  <si>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</si>
  <si>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</si>
  <si>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</si>
  <si>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</si>
  <si>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</si>
  <si>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</si>
  <si>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</si>
  <si>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</si>
  <si>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</si>
  <si>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</si>
  <si>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</si>
  <si>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</si>
  <si>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</si>
  <si>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</si>
  <si>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</si>
  <si>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</si>
  <si>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</si>
  <si>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</si>
  <si>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</si>
  <si>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</si>
  <si>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</si>
  <si>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</si>
  <si>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</si>
  <si>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</si>
  <si>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</si>
  <si>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</si>
  <si>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</si>
  <si>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</si>
  <si>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</si>
  <si>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</si>
  <si>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</si>
  <si>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</si>
  <si>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</si>
  <si>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</si>
  <si>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</si>
  <si>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</si>
  <si>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</si>
  <si>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</si>
  <si>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</si>
  <si>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</si>
  <si>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</si>
  <si>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</si>
  <si>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</si>
  <si>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</si>
  <si>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</si>
  <si>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</si>
  <si>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</si>
  <si>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</si>
  <si>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</si>
  <si>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</si>
  <si>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</si>
  <si>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</si>
  <si>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</si>
  <si>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</si>
  <si>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</si>
  <si>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</si>
  <si>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</si>
  <si>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</si>
  <si>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</si>
  <si>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</si>
  <si>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</si>
  <si>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</si>
  <si>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</si>
  <si>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</si>
  <si>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</si>
  <si>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</si>
  <si>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</si>
  <si>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</si>
  <si>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</si>
  <si>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</si>
  <si>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</si>
  <si>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</si>
  <si>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</si>
  <si>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</si>
  <si>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</si>
  <si>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</si>
  <si>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</si>
  <si>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</si>
  <si>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</si>
  <si>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</si>
  <si>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</si>
  <si>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</si>
  <si>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</si>
  <si>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</si>
  <si>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</si>
  <si>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</si>
  <si>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</si>
  <si>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</si>
  <si>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</si>
  <si>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</si>
  <si>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</si>
  <si>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</si>
  <si>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</si>
  <si>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</si>
  <si>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</si>
  <si>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</si>
  <si>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</si>
  <si>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</si>
  <si>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</si>
  <si>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</si>
  <si>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</si>
  <si>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</si>
  <si>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</si>
  <si>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</si>
  <si>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</si>
  <si>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</si>
  <si>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</si>
  <si>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</si>
  <si>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</si>
  <si>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</si>
  <si>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</si>
  <si>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</si>
  <si>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</si>
  <si>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</si>
  <si>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</si>
  <si>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</si>
  <si>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</si>
  <si>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</si>
  <si>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</si>
  <si>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</si>
  <si>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</si>
  <si>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</si>
  <si>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</si>
  <si>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</si>
  <si>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</si>
  <si>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</si>
  <si>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</si>
  <si>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</si>
  <si>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</si>
  <si>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</si>
  <si>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</si>
  <si>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</si>
  <si>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</si>
  <si>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</si>
  <si>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</si>
  <si>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</si>
  <si>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</si>
  <si>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</si>
  <si>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</si>
  <si>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</si>
  <si>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</si>
  <si>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</si>
  <si>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</si>
  <si>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</si>
  <si>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</si>
  <si>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</si>
  <si>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</si>
  <si>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</si>
  <si>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</si>
  <si>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</si>
  <si>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</si>
  <si>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</si>
  <si>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</si>
  <si>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</si>
  <si>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</si>
  <si>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</si>
  <si>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</si>
  <si>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</si>
  <si>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</si>
  <si>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</si>
  <si>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</si>
  <si>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</si>
  <si>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</si>
  <si>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</si>
  <si>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</si>
  <si>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</si>
  <si>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</si>
  <si>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</si>
  <si>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</si>
  <si>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</si>
  <si>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</si>
  <si>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</si>
  <si>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</si>
  <si>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</si>
  <si>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</si>
  <si>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</si>
  <si>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</si>
  <si>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</si>
  <si>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</si>
  <si>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</si>
  <si>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</si>
  <si>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</si>
  <si>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</si>
  <si>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</si>
  <si>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</si>
  <si>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</si>
  <si>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</si>
  <si>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</si>
  <si>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</si>
  <si>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</si>
  <si>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</si>
  <si>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</si>
  <si>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</si>
  <si>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</si>
  <si>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</si>
  <si>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</si>
  <si>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</si>
  <si>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</si>
  <si>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</si>
  <si>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</si>
  <si>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</si>
  <si>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</si>
  <si>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</si>
  <si>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</si>
  <si>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</si>
  <si>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</si>
  <si>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</si>
  <si>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</si>
  <si>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</si>
  <si>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</si>
  <si>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</si>
  <si>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</si>
  <si>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</si>
  <si>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</si>
  <si>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</si>
  <si>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</si>
  <si>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</si>
  <si>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</si>
  <si>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</si>
  <si>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</si>
  <si>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</si>
  <si>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</si>
  <si>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</si>
  <si>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</si>
  <si>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</si>
  <si>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</si>
  <si>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</si>
  <si>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</si>
  <si>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</si>
  <si>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</si>
  <si>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</si>
  <si>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</si>
  <si>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</si>
  <si>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</si>
  <si>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</si>
  <si>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</si>
  <si>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</si>
  <si>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</si>
  <si>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</si>
  <si>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</si>
  <si>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</si>
  <si>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</si>
  <si>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</si>
  <si>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</si>
  <si>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</si>
  <si>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</si>
  <si>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</si>
  <si>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</si>
  <si>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</si>
  <si>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</si>
  <si>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</si>
  <si>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</si>
  <si>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</si>
  <si>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</si>
  <si>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</si>
  <si>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</si>
  <si>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</si>
  <si>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</si>
  <si>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</si>
  <si>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</si>
  <si>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</si>
  <si>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</si>
  <si>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</si>
  <si>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</si>
  <si>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</si>
  <si>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</si>
  <si>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</si>
  <si>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</si>
  <si>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</si>
  <si>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</si>
  <si>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</si>
  <si>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</si>
  <si>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</si>
  <si>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</si>
  <si>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</si>
  <si>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</si>
  <si>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</si>
  <si>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</si>
  <si>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</si>
  <si>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</si>
  <si>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</si>
  <si>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</si>
  <si>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</si>
  <si>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</si>
  <si>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</si>
  <si>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</si>
  <si>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</si>
  <si>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</si>
  <si>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</si>
  <si>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</si>
  <si>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</si>
  <si>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</si>
  <si>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</si>
  <si>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</si>
  <si>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</si>
  <si>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</si>
  <si>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</si>
  <si>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</si>
  <si>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</si>
  <si>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</si>
  <si>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</si>
  <si>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</si>
  <si>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</si>
  <si>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</si>
  <si>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</si>
  <si>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</si>
  <si>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</si>
  <si>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</si>
  <si>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</si>
  <si>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</si>
  <si>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</si>
  <si>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</si>
  <si>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</si>
  <si>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</si>
  <si>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</si>
  <si>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</si>
  <si>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</si>
  <si>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</si>
  <si>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</si>
  <si>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</si>
  <si>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</si>
  <si>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</si>
  <si>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</si>
  <si>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</si>
  <si>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</si>
  <si>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</si>
  <si>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</si>
  <si>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</si>
  <si>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</si>
  <si>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</si>
  <si>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</si>
  <si>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</si>
  <si>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</si>
  <si>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</si>
  <si>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</si>
  <si>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</si>
  <si>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</si>
  <si>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</si>
  <si>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</si>
  <si>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</si>
  <si>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</si>
  <si>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</si>
  <si>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</si>
  <si>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</si>
  <si>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</si>
  <si>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</si>
  <si>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</si>
  <si>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</si>
  <si>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</si>
  <si>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</si>
  <si>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</si>
  <si>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</si>
  <si>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</si>
  <si>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</si>
  <si>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</si>
  <si>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</si>
  <si>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</si>
  <si>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</si>
  <si>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</si>
  <si>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</si>
  <si>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</si>
  <si>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</si>
  <si>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</si>
  <si>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</si>
  <si>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</si>
  <si>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</si>
  <si>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</si>
  <si>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</si>
  <si>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</si>
  <si>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</si>
  <si>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</si>
  <si>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</si>
  <si>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</si>
  <si>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</si>
  <si>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</si>
  <si>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</si>
  <si>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</si>
  <si>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</si>
  <si>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</si>
  <si>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</si>
  <si>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</si>
  <si>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</si>
  <si>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</si>
  <si>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</si>
  <si>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</si>
  <si>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</si>
  <si>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</si>
  <si>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</si>
  <si>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</si>
  <si>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</si>
  <si>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</si>
  <si>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</si>
  <si>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</si>
  <si>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</si>
  <si>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</si>
  <si>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</si>
  <si>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</si>
  <si>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</si>
  <si>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</si>
  <si>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</si>
  <si>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</si>
  <si>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</si>
  <si>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</si>
  <si>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</si>
  <si>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</si>
  <si>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</si>
  <si>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</si>
  <si>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</si>
  <si>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</si>
  <si>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</si>
  <si>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</si>
  <si>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</si>
  <si>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</si>
  <si>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</si>
  <si>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</si>
  <si>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</si>
  <si>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</si>
  <si>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</si>
  <si>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</si>
  <si>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</si>
  <si>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</si>
  <si>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</si>
  <si>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</si>
  <si>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</si>
  <si>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</si>
  <si>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</si>
  <si>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</si>
  <si>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</si>
  <si>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</si>
  <si>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</si>
  <si>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</si>
  <si>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</si>
  <si>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</si>
  <si>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</si>
  <si>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</si>
  <si>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</si>
  <si>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</si>
  <si>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</si>
  <si>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</si>
  <si>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</si>
  <si>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</si>
  <si>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</si>
  <si>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</si>
  <si>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</si>
  <si>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</si>
  <si>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</si>
  <si>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</si>
  <si>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</si>
  <si>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</si>
  <si>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</si>
  <si>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</si>
  <si>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</si>
  <si>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</si>
  <si>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</si>
  <si>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</si>
  <si>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</si>
  <si>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</si>
  <si>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</si>
  <si>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</si>
  <si>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</si>
  <si>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</si>
  <si>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</si>
  <si>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</si>
  <si>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</si>
  <si>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</si>
  <si>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</si>
  <si>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</si>
  <si>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</si>
  <si>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</si>
  <si>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</si>
  <si>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</si>
  <si>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</si>
  <si>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</si>
  <si>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</si>
  <si>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</si>
  <si>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</si>
  <si>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</si>
  <si>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</si>
  <si>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</si>
  <si>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</si>
  <si>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</si>
  <si>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</si>
  <si>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</si>
  <si>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</si>
  <si>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</si>
  <si>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</si>
  <si>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</si>
  <si>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</si>
  <si>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</si>
  <si>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</si>
  <si>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</si>
  <si>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</si>
  <si>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</si>
  <si>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</si>
  <si>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</si>
  <si>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</si>
  <si>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</si>
  <si>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</si>
  <si>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</si>
  <si>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</si>
  <si>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</si>
  <si>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</si>
  <si>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</si>
  <si>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</si>
  <si>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</si>
  <si>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</si>
  <si>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</si>
  <si>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</si>
  <si>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</si>
  <si>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</si>
  <si>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</si>
  <si>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</si>
  <si>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</si>
  <si>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</si>
  <si>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</si>
  <si>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</si>
  <si>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</si>
  <si>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</si>
  <si>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</si>
  <si>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</si>
  <si>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</si>
  <si>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</si>
  <si>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</si>
  <si>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</si>
  <si>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</si>
  <si>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</si>
  <si>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</si>
  <si>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</si>
  <si>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</si>
  <si>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</si>
  <si>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</si>
  <si>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</si>
  <si>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</si>
  <si>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</si>
  <si>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</si>
  <si>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</si>
  <si>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</si>
  <si>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</si>
  <si>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</si>
  <si>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</si>
  <si>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</si>
  <si>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</si>
  <si>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</si>
  <si>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</si>
  <si>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</si>
  <si>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</si>
  <si>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</si>
  <si>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</si>
  <si>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</si>
  <si>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</si>
  <si>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</si>
  <si>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</si>
  <si>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</si>
  <si>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</si>
  <si>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</si>
  <si>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</si>
  <si>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</si>
  <si>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</si>
  <si>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</si>
  <si>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</si>
  <si>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</si>
  <si>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</si>
  <si>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</si>
  <si>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</si>
  <si>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</si>
  <si>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</si>
  <si>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</si>
  <si>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</si>
  <si>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</si>
  <si>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</si>
  <si>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</si>
  <si>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</si>
  <si>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</si>
  <si>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</si>
  <si>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</si>
  <si>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</si>
  <si>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</si>
  <si>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</si>
  <si>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</si>
  <si>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</si>
  <si>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</si>
  <si>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</si>
  <si>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</si>
  <si>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</si>
  <si>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</si>
  <si>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</si>
  <si>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</si>
  <si>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</si>
  <si>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</si>
  <si>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</si>
  <si>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</si>
  <si>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</si>
  <si>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</si>
  <si>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</si>
  <si>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</si>
  <si>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</si>
  <si>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</si>
  <si>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</si>
  <si>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</si>
  <si>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</si>
  <si>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</si>
  <si>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</si>
  <si>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</si>
  <si>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</si>
  <si>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</si>
  <si>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</si>
  <si>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</si>
  <si>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</si>
  <si>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</si>
  <si>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</si>
  <si>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</si>
  <si>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</si>
  <si>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</si>
  <si>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</si>
  <si>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</si>
  <si>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</si>
  <si>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</si>
  <si>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</si>
  <si>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</si>
  <si>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</si>
  <si>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</si>
  <si>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</si>
  <si>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</si>
  <si>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</si>
  <si>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</si>
  <si>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</si>
  <si>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</si>
  <si>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</si>
  <si>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</si>
  <si>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</si>
  <si>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</si>
  <si>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</si>
  <si>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</si>
  <si>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</si>
  <si>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</si>
  <si>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</si>
  <si>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</si>
  <si>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</si>
  <si>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</si>
  <si>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</si>
  <si>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</si>
  <si>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</si>
  <si>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</si>
  <si>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</si>
  <si>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</si>
  <si>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</si>
  <si>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</si>
  <si>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</si>
  <si>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</si>
  <si>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</si>
  <si>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</si>
  <si>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</si>
  <si>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</si>
  <si>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</si>
  <si>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</si>
  <si>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</si>
  <si>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</si>
  <si>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</si>
  <si>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</si>
  <si>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</si>
  <si>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</si>
  <si>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</si>
  <si>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</si>
  <si>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</si>
  <si>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</si>
  <si>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</si>
  <si>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</si>
  <si>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</si>
  <si>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</si>
  <si>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</si>
  <si>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</si>
  <si>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</si>
  <si>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</si>
  <si>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</si>
  <si>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</si>
  <si>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</si>
  <si>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</si>
  <si>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</si>
  <si>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</si>
  <si>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</si>
  <si>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</si>
  <si>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</si>
  <si>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</si>
  <si>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</si>
  <si>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</si>
  <si>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</si>
  <si>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</si>
  <si>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</si>
  <si>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</si>
  <si>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</si>
  <si>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</si>
  <si>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</si>
  <si>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</si>
  <si>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</si>
  <si>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</si>
  <si>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</si>
  <si>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</si>
  <si>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</si>
  <si>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</si>
  <si>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</si>
  <si>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</si>
  <si>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</si>
  <si>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</si>
  <si>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</si>
  <si>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</si>
  <si>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</si>
  <si>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</si>
  <si>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</si>
  <si>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</si>
  <si>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</si>
  <si>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</si>
  <si>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</si>
  <si>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</si>
  <si>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</si>
  <si>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</si>
  <si>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</si>
  <si>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</si>
  <si>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</si>
  <si>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</si>
  <si>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</si>
  <si>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</si>
  <si>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</si>
  <si>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</si>
  <si>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</si>
  <si>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</si>
  <si>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</si>
  <si>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</si>
  <si>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</si>
  <si>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</si>
  <si>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</si>
  <si>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</si>
  <si>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</si>
  <si>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</si>
  <si>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</si>
  <si>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</si>
  <si>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</si>
  <si>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</si>
  <si>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</si>
  <si>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</si>
  <si>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</si>
  <si>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</si>
  <si>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</si>
  <si>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</si>
  <si>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</si>
  <si>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</si>
  <si>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</si>
  <si>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</si>
  <si>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</si>
  <si>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</si>
  <si>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</si>
  <si>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</si>
  <si>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</si>
  <si>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</si>
  <si>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</si>
  <si>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</si>
  <si>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</si>
  <si>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</si>
  <si>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</si>
  <si>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</si>
  <si>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</si>
  <si>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</si>
  <si>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</si>
  <si>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</si>
  <si>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</si>
  <si>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</si>
  <si>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</si>
  <si>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</si>
  <si>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</si>
  <si>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</si>
  <si>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</si>
  <si>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</si>
  <si>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</si>
  <si>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</si>
  <si>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</si>
  <si>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</si>
  <si>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</si>
  <si>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</si>
  <si>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</si>
  <si>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</si>
  <si>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</si>
  <si>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</si>
  <si>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</si>
  <si>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</si>
  <si>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</si>
  <si>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</si>
  <si>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</si>
  <si>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</si>
  <si>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</si>
  <si>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</si>
  <si>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</si>
  <si>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</si>
  <si>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</si>
  <si>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</si>
  <si>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</si>
  <si>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</si>
  <si>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</si>
  <si>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</si>
  <si>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</si>
  <si>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</si>
  <si>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</si>
  <si>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</si>
  <si>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</si>
  <si>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</si>
  <si>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</si>
  <si>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</si>
  <si>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</si>
  <si>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</si>
  <si>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</si>
  <si>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</si>
  <si>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</si>
  <si>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</si>
  <si>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</si>
  <si>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</si>
  <si>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</si>
  <si>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</si>
  <si>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</si>
  <si>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</si>
  <si>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</si>
  <si>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</si>
  <si>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</si>
  <si>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</si>
  <si>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</si>
  <si>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</si>
  <si>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</si>
  <si>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</si>
  <si>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</si>
  <si>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</si>
  <si>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</si>
  <si>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</si>
  <si>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</si>
  <si>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</si>
  <si>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</si>
  <si>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</si>
  <si>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</si>
  <si>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</si>
  <si>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</si>
  <si>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</si>
  <si>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</si>
  <si>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</si>
  <si>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</si>
  <si>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</si>
  <si>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</si>
  <si>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</si>
  <si>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</si>
  <si>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</si>
  <si>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</si>
  <si>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</si>
  <si>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</si>
  <si>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</si>
  <si>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</si>
  <si>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</si>
  <si>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</si>
  <si>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</si>
  <si>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</si>
  <si>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</si>
  <si>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</si>
  <si>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</si>
  <si>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</si>
  <si>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</si>
  <si>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</si>
  <si>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</si>
  <si>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</si>
  <si>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</si>
  <si>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</si>
  <si>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</si>
  <si>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</si>
  <si>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</si>
  <si>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</si>
  <si>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</si>
  <si>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</si>
  <si>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</si>
  <si>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</si>
  <si>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</si>
  <si>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</si>
  <si>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</si>
  <si>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</si>
  <si>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</si>
  <si>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</si>
  <si>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</si>
  <si>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</si>
  <si>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</si>
  <si>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</si>
  <si>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</si>
  <si>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</si>
  <si>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</si>
  <si>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</si>
  <si>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</si>
  <si>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</si>
  <si>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</si>
  <si>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</si>
  <si>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</si>
  <si>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</si>
  <si>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</si>
  <si>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</si>
  <si>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</si>
  <si>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</si>
  <si>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</si>
  <si>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</si>
  <si>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</si>
  <si>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</si>
  <si>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</si>
  <si>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</si>
  <si>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</si>
  <si>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</si>
  <si>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</si>
  <si>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</si>
  <si>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</si>
  <si>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</si>
  <si>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</si>
  <si>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</si>
  <si>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</si>
  <si>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</si>
  <si>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</si>
  <si>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</si>
  <si>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</si>
  <si>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</si>
  <si>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</si>
  <si>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</si>
  <si>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</si>
  <si>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</si>
  <si>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</si>
  <si>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</si>
  <si>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</si>
  <si>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</si>
  <si>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</si>
  <si>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</si>
  <si>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</si>
  <si>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</si>
  <si>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</si>
  <si>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</si>
  <si>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</si>
  <si>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</si>
  <si>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</si>
  <si>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</si>
  <si>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</si>
  <si>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</si>
  <si>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</si>
  <si>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</si>
  <si>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</si>
  <si>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</si>
  <si>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</si>
  <si>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</si>
  <si>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</si>
  <si>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</si>
  <si>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</si>
  <si>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</si>
  <si>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</si>
  <si>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</si>
  <si>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</si>
  <si>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</si>
  <si>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</si>
  <si>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</si>
  <si>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</si>
  <si>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</si>
  <si>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</si>
  <si>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</si>
  <si>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</si>
  <si>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</si>
  <si>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</si>
  <si>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</si>
  <si>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</si>
  <si>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</si>
  <si>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</si>
  <si>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</si>
  <si>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</si>
  <si>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</si>
  <si>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</si>
  <si>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</si>
  <si>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</si>
  <si>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</si>
  <si>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</si>
  <si>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</si>
  <si>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</si>
  <si>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</si>
  <si>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</si>
  <si>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</si>
  <si>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</si>
  <si>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</si>
  <si>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</si>
  <si>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</si>
  <si>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</si>
  <si>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</si>
  <si>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</si>
  <si>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</si>
  <si>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</si>
  <si>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</si>
  <si>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</si>
  <si>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</si>
  <si>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</si>
  <si>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</si>
  <si>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</si>
  <si>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</si>
  <si>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</si>
  <si>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</si>
  <si>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</si>
  <si>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</si>
  <si>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</si>
  <si>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</si>
  <si>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</si>
  <si>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</si>
  <si>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</si>
  <si>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</si>
  <si>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</si>
  <si>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</si>
  <si>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</si>
  <si>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</si>
  <si>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</si>
  <si>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</si>
  <si>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</si>
  <si>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</si>
  <si>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</si>
  <si>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</si>
  <si>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</si>
  <si>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</si>
  <si>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</si>
  <si>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</si>
  <si>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</si>
  <si>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</si>
  <si>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</si>
  <si>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</si>
  <si>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</si>
  <si>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</si>
  <si>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</si>
  <si>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</si>
  <si>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</si>
  <si>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</si>
  <si>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</si>
  <si>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</si>
  <si>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</si>
  <si>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</si>
  <si>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</si>
  <si>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</si>
  <si>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</si>
  <si>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</si>
  <si>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</si>
  <si>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</si>
  <si>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</si>
  <si>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</si>
  <si>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</si>
  <si>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</si>
  <si>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</si>
  <si>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</si>
  <si>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</si>
  <si>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</si>
  <si>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</si>
  <si>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</si>
  <si>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</si>
  <si>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</si>
  <si>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</si>
  <si>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</si>
  <si>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</si>
  <si>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</si>
  <si>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</si>
  <si>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</si>
  <si>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</si>
  <si>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</si>
  <si>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</si>
  <si>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</si>
  <si>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</si>
  <si>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</si>
  <si>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</si>
  <si>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</si>
  <si>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</si>
  <si>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</si>
  <si>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</si>
  <si>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</si>
  <si>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</si>
  <si>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</si>
  <si>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</si>
  <si>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</si>
  <si>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</si>
  <si>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</si>
  <si>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</si>
  <si>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</si>
  <si>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</si>
  <si>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</si>
  <si>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</si>
  <si>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</si>
  <si>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</si>
  <si>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</si>
  <si>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</si>
  <si>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</si>
  <si>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</si>
  <si>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</si>
  <si>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</si>
  <si>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</si>
  <si>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</si>
  <si>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</si>
  <si>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</si>
  <si>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</si>
  <si>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</si>
  <si>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</si>
  <si>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</si>
  <si>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</si>
  <si>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</si>
  <si>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</si>
  <si>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</si>
  <si>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</si>
  <si>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</si>
  <si>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</si>
  <si>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</si>
  <si>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</si>
  <si>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</si>
  <si>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</si>
  <si>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</si>
  <si>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</si>
  <si>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</si>
  <si>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</si>
  <si>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</si>
  <si>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</si>
  <si>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</si>
  <si>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</si>
  <si>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</si>
  <si>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</si>
  <si>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</si>
  <si>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</si>
  <si>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</si>
  <si>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</si>
  <si>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</si>
  <si>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</si>
  <si>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</si>
  <si>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</si>
  <si>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</si>
  <si>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</si>
  <si>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</si>
  <si>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</si>
  <si>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</si>
  <si>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</si>
  <si>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</si>
  <si>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</si>
  <si>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</si>
  <si>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</si>
  <si>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</si>
  <si>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</si>
  <si>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</si>
  <si>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</si>
  <si>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</si>
  <si>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</si>
  <si>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</si>
  <si>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</si>
  <si>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</si>
  <si>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</si>
  <si>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</si>
  <si>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</si>
  <si>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</si>
  <si>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</si>
  <si>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</si>
  <si>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</si>
  <si>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</si>
  <si>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</si>
  <si>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</si>
  <si>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</si>
  <si>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</si>
  <si>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</si>
  <si>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</si>
  <si>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</si>
  <si>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</si>
  <si>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</si>
  <si>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</si>
  <si>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</si>
  <si>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</si>
  <si>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</si>
  <si>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</si>
  <si>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</si>
  <si>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</si>
  <si>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</si>
  <si>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</si>
  <si>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</si>
  <si>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</si>
  <si>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</si>
  <si>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</si>
  <si>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</si>
  <si>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</si>
  <si>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</si>
  <si>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</si>
  <si>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</si>
  <si>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</si>
  <si>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</si>
  <si>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</si>
  <si>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</si>
  <si>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</si>
  <si>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</si>
  <si>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</si>
  <si>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</si>
  <si>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</si>
  <si>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</si>
  <si>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</si>
  <si>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</si>
  <si>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</si>
  <si>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</si>
  <si>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</si>
  <si>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</si>
  <si>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</si>
  <si>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</si>
  <si>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</si>
  <si>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</si>
  <si>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</si>
  <si>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</si>
  <si>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</si>
  <si>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</si>
  <si>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</si>
  <si>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</si>
  <si>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</si>
  <si>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</si>
  <si>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</si>
  <si>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</si>
  <si>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</si>
  <si>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</si>
  <si>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</si>
  <si>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</si>
  <si>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</si>
  <si>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</si>
  <si>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</si>
  <si>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</si>
  <si>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</si>
  <si>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</si>
  <si>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</si>
  <si>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</si>
  <si>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</si>
  <si>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</si>
  <si>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</si>
  <si>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</si>
  <si>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</si>
  <si>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</si>
  <si>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</si>
  <si>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</si>
  <si>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</si>
  <si>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</si>
  <si>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</si>
  <si>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</si>
  <si>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</si>
  <si>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</si>
  <si>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</si>
  <si>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</si>
  <si>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</si>
  <si>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</si>
  <si>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</si>
  <si>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</si>
  <si>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</si>
  <si>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</si>
  <si>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</si>
  <si>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</si>
  <si>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</si>
  <si>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</si>
  <si>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</si>
  <si>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</si>
  <si>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</si>
  <si>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</si>
  <si>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</si>
  <si>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</si>
  <si>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</si>
  <si>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</si>
  <si>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</si>
  <si>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</si>
  <si>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</si>
  <si>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</si>
  <si>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</si>
  <si>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</si>
  <si>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</si>
  <si>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</si>
  <si>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</si>
  <si>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</si>
  <si>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</si>
  <si>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</si>
  <si>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</si>
  <si>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</si>
  <si>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</si>
  <si>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</si>
  <si>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</si>
  <si>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</si>
  <si>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</si>
  <si>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</si>
  <si>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</si>
  <si>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</si>
  <si>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</si>
  <si>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</si>
  <si>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</si>
  <si>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</si>
  <si>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</si>
  <si>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</si>
  <si>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</si>
  <si>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</si>
  <si>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</si>
  <si>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</si>
  <si>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</si>
  <si>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</si>
  <si>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</si>
  <si>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</si>
  <si>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</si>
  <si>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</si>
  <si>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</si>
  <si>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</si>
  <si>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</si>
  <si>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</si>
  <si>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</si>
  <si>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</si>
  <si>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</si>
  <si>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</si>
  <si>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</si>
  <si>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</si>
  <si>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</si>
  <si>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</si>
  <si>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</si>
  <si>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</si>
  <si>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</si>
  <si>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</si>
  <si>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</si>
  <si>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</si>
  <si>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</si>
  <si>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</si>
  <si>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</si>
  <si>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</si>
  <si>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</si>
  <si>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</si>
  <si>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</si>
  <si>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</si>
  <si>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</si>
  <si>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</si>
  <si>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</si>
  <si>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</si>
  <si>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</si>
  <si>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</si>
  <si>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</si>
  <si>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</si>
  <si>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</si>
  <si>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</si>
  <si>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</si>
  <si>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</si>
  <si>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</si>
  <si>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</si>
  <si>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</si>
  <si>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</si>
  <si>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</si>
  <si>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</si>
  <si>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</si>
  <si>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</si>
  <si>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</si>
  <si>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</si>
  <si>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</si>
  <si>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</si>
  <si>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</si>
  <si>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</si>
  <si>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</si>
  <si>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</si>
  <si>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</si>
  <si>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</si>
  <si>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</si>
  <si>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</si>
  <si>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</si>
  <si>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</si>
  <si>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</si>
  <si>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</si>
  <si>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</si>
  <si>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</si>
  <si>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</si>
  <si>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</si>
  <si>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</si>
  <si>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</si>
  <si>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</si>
  <si>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</si>
  <si>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</si>
  <si>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</si>
  <si>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</si>
  <si>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</si>
  <si>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</si>
  <si>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</si>
  <si>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</si>
  <si>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</si>
  <si>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</si>
  <si>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</si>
  <si>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</si>
  <si>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</si>
  <si>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</si>
  <si>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</si>
  <si>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</si>
  <si>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</si>
  <si>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</si>
  <si>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</si>
  <si>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</si>
  <si>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</si>
  <si>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</si>
  <si>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</si>
  <si>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</si>
  <si>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</si>
  <si>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</si>
  <si>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</si>
  <si>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</si>
  <si>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</si>
  <si>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</si>
  <si>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</si>
  <si>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</si>
  <si>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</si>
  <si>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</si>
  <si>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</si>
  <si>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</si>
  <si>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</si>
  <si>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</si>
  <si>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</si>
  <si>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</si>
  <si>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</si>
  <si>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</si>
  <si>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</si>
  <si>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</si>
  <si>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</si>
  <si>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</si>
  <si>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</si>
  <si>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</si>
  <si>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</si>
  <si>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</si>
  <si>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</si>
  <si>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</si>
  <si>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</si>
  <si>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</si>
  <si>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</si>
  <si>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</si>
  <si>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</si>
  <si>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</si>
  <si>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</si>
  <si>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</si>
  <si>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</si>
  <si>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</si>
  <si>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</si>
  <si>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</si>
  <si>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</si>
  <si>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</si>
  <si>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</si>
  <si>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</si>
  <si>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</si>
  <si>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</si>
  <si>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</si>
  <si>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</si>
  <si>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</si>
  <si>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</si>
  <si>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</si>
  <si>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</si>
  <si>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</si>
  <si>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</si>
  <si>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</si>
  <si>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</si>
  <si>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</si>
  <si>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</si>
  <si>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</si>
  <si>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</si>
  <si>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</si>
  <si>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</si>
  <si>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</si>
  <si>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</si>
  <si>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</si>
  <si>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</si>
  <si>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</si>
  <si>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</si>
  <si>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</si>
  <si>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</si>
  <si>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</si>
  <si>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</si>
  <si>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</si>
  <si>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</si>
  <si>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</si>
  <si>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</si>
  <si>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</si>
  <si>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</si>
  <si>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</si>
  <si>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</si>
  <si>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</si>
  <si>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</si>
  <si>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</si>
  <si>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</si>
  <si>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</si>
  <si>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</si>
  <si>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</si>
  <si>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</si>
  <si>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</si>
  <si>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</si>
  <si>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</si>
  <si>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</si>
  <si>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</si>
  <si>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</si>
  <si>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</si>
  <si>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</si>
  <si>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</si>
  <si>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</si>
  <si>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</si>
  <si>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</si>
  <si>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</si>
  <si>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</si>
  <si>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</si>
  <si>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</si>
  <si>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</si>
  <si>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</si>
  <si>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</si>
  <si>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</si>
  <si>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</si>
  <si>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</si>
  <si>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</si>
  <si>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</si>
  <si>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</si>
  <si>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</si>
  <si>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</si>
  <si>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</si>
  <si>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</si>
  <si>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</si>
  <si>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</si>
  <si>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</si>
  <si>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</si>
  <si>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</si>
  <si>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</si>
  <si>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</si>
  <si>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</si>
  <si>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</si>
  <si>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</si>
  <si>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</si>
  <si>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</si>
  <si>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</si>
  <si>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</si>
  <si>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</si>
  <si>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</si>
  <si>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</si>
  <si>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</si>
  <si>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</si>
  <si>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</si>
  <si>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</si>
  <si>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</si>
  <si>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</si>
  <si>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</si>
  <si>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</si>
  <si>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</si>
  <si>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</si>
  <si>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</si>
  <si>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</si>
  <si>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</si>
  <si>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</si>
  <si>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</si>
  <si>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</si>
  <si>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</si>
  <si>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</si>
  <si>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</si>
  <si>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</si>
  <si>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</si>
  <si>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</si>
  <si>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</si>
  <si>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</si>
  <si>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</si>
  <si>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</si>
  <si>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</si>
  <si>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</si>
  <si>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</si>
  <si>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</si>
  <si>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</si>
  <si>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</si>
  <si>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</si>
  <si>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</si>
  <si>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</si>
  <si>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</si>
  <si>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</si>
  <si>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</si>
  <si>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</si>
  <si>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</si>
  <si>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</si>
  <si>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</si>
  <si>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</si>
  <si>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</si>
  <si>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</si>
  <si>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</si>
  <si>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</si>
  <si>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</si>
  <si>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</si>
  <si>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</si>
  <si>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</si>
  <si>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</si>
  <si>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</si>
  <si>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</si>
  <si>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</si>
  <si>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</si>
  <si>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</si>
  <si>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</si>
  <si>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</si>
  <si>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</si>
  <si>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</si>
  <si>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</si>
  <si>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</si>
  <si>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</si>
  <si>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</si>
  <si>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</si>
  <si>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</si>
  <si>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</si>
  <si>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</si>
  <si>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</si>
  <si>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</si>
  <si>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</si>
  <si>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</si>
  <si>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</si>
  <si>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</si>
  <si>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</si>
  <si>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</si>
  <si>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</si>
  <si>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</si>
  <si>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</si>
  <si>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</si>
  <si>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</si>
  <si>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</si>
  <si>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</si>
  <si>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</si>
  <si>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</si>
  <si>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</si>
  <si>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</si>
  <si>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</si>
  <si>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</si>
  <si>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</si>
  <si>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</si>
  <si>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</si>
  <si>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</si>
  <si>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</si>
  <si>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</si>
  <si>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</si>
  <si>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</si>
  <si>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</si>
  <si>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</si>
  <si>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</si>
  <si>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</si>
  <si>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</si>
  <si>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</si>
  <si>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</si>
  <si>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</si>
  <si>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</si>
  <si>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</si>
  <si>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</si>
  <si>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</si>
  <si>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</si>
  <si>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</si>
  <si>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</si>
  <si>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</si>
  <si>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</si>
  <si>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</si>
  <si>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</si>
  <si>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</si>
  <si>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</si>
  <si>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</si>
  <si>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</si>
  <si>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</si>
  <si>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</si>
  <si>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</si>
  <si>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</si>
  <si>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</si>
  <si>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</si>
  <si>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</si>
  <si>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</si>
  <si>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</si>
  <si>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</si>
  <si>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</si>
  <si>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</si>
  <si>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</si>
  <si>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</si>
  <si>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</si>
  <si>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</si>
  <si>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</si>
  <si>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</si>
  <si>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</si>
  <si>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</si>
  <si>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</si>
  <si>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</si>
  <si>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</si>
  <si>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</si>
  <si>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</si>
  <si>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</si>
  <si>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</si>
  <si>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</si>
  <si>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</si>
  <si>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</si>
  <si>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</si>
  <si>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</si>
  <si>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</si>
  <si>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</si>
  <si>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</si>
  <si>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</si>
  <si>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</si>
  <si>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</si>
  <si>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</si>
  <si>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</si>
  <si>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</si>
  <si>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</si>
  <si>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</si>
  <si>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</si>
  <si>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</si>
  <si>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</si>
  <si>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</si>
  <si>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</si>
  <si>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</si>
  <si>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</si>
  <si>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</si>
  <si>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</si>
  <si>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</si>
  <si>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</si>
  <si>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</si>
  <si>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</si>
  <si>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</si>
  <si>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</si>
  <si>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</si>
  <si>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</si>
  <si>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</si>
  <si>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</si>
  <si>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</si>
  <si>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</si>
  <si>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</si>
  <si>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</si>
  <si>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</si>
  <si>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</si>
  <si>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</si>
  <si>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</si>
  <si>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</si>
  <si>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</si>
  <si>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</si>
  <si>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</si>
  <si>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</si>
  <si>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</si>
  <si>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</si>
  <si>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</si>
  <si>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</si>
  <si>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</si>
  <si>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</si>
  <si>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</si>
  <si>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</si>
  <si>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</si>
  <si>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</si>
  <si>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</si>
  <si>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</si>
  <si>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</si>
  <si>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</si>
  <si>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</si>
  <si>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</si>
  <si>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</si>
  <si>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</si>
  <si>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</si>
  <si>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</si>
  <si>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</si>
  <si>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</si>
  <si>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</si>
  <si>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</si>
  <si>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</si>
  <si>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</si>
  <si>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</si>
  <si>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</si>
  <si>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</si>
  <si>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</si>
  <si>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</si>
  <si>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</si>
  <si>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</si>
  <si>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</si>
  <si>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</si>
  <si>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</si>
  <si>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</si>
  <si>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</si>
  <si>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</si>
  <si>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</si>
  <si>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</si>
  <si>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</si>
  <si>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</si>
  <si>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</si>
  <si>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</si>
  <si>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</si>
  <si>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</si>
  <si>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</si>
  <si>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</si>
  <si>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</si>
  <si>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</si>
  <si>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</si>
  <si>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</si>
  <si>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</si>
  <si>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</si>
  <si>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</si>
  <si>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</si>
  <si>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</si>
  <si>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</si>
  <si>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</si>
  <si>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</si>
  <si>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</si>
  <si>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</si>
  <si>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</si>
  <si>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</si>
  <si>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</si>
  <si>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</si>
  <si>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</si>
  <si>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</si>
  <si>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</si>
  <si>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</si>
  <si>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</si>
  <si>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</si>
  <si>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</si>
  <si>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</si>
  <si>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</si>
  <si>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</si>
  <si>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</si>
  <si>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</si>
  <si>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</si>
  <si>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</si>
  <si>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</si>
  <si>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</si>
  <si>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</si>
  <si>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</si>
  <si>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</si>
  <si>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</si>
  <si>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</si>
  <si>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</si>
  <si>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</si>
  <si>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</si>
  <si>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</si>
  <si>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</si>
  <si>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</si>
  <si>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</si>
  <si>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</si>
  <si>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</si>
  <si>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</si>
  <si>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</si>
  <si>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</si>
  <si>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</si>
  <si>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</si>
  <si>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</si>
  <si>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</si>
  <si>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</si>
  <si>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</si>
  <si>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</si>
  <si>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</si>
  <si>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</si>
  <si>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</si>
  <si>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</si>
  <si>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</si>
  <si>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</si>
  <si>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</si>
  <si>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</si>
  <si>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</si>
  <si>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</si>
  <si>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</si>
  <si>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</si>
  <si>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</si>
  <si>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</si>
  <si>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</si>
  <si>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</si>
  <si>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</si>
  <si>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</si>
  <si>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</si>
  <si>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</si>
  <si>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</si>
  <si>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</si>
  <si>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</si>
  <si>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</si>
  <si>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</si>
  <si>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</si>
  <si>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</si>
  <si>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</si>
  <si>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</si>
  <si>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</si>
  <si>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</si>
  <si>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</si>
  <si>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</si>
  <si>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</si>
  <si>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</si>
  <si>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</si>
  <si>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</si>
  <si>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</si>
  <si>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</si>
  <si>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</si>
  <si>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</si>
  <si>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</si>
  <si>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</si>
  <si>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</si>
  <si>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</si>
  <si>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</si>
  <si>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</si>
  <si>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</si>
  <si>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</si>
  <si>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</si>
  <si>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</si>
  <si>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</si>
  <si>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</si>
  <si>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</si>
  <si>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</si>
  <si>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</si>
  <si>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</si>
  <si>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</si>
  <si>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</si>
  <si>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</si>
  <si>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</si>
  <si>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</si>
  <si>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</si>
  <si>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</si>
  <si>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</si>
  <si>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</si>
  <si>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</si>
  <si>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</si>
  <si>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</si>
  <si>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</si>
  <si>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</si>
  <si>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</si>
  <si>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</si>
  <si>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</si>
  <si>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</si>
  <si>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</si>
  <si>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</si>
  <si>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</si>
  <si>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</si>
  <si>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</si>
  <si>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</si>
  <si>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</si>
  <si>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</si>
  <si>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</si>
  <si>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</si>
  <si>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</si>
  <si>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</si>
  <si>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</si>
  <si>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</si>
  <si>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</si>
  <si>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</si>
  <si>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</si>
  <si>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</si>
  <si>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</si>
  <si>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</si>
  <si>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</si>
  <si>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</si>
  <si>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</si>
  <si>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</si>
  <si>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</si>
  <si>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</si>
  <si>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</si>
  <si>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</si>
  <si>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</si>
  <si>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</si>
  <si>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</si>
  <si>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</si>
  <si>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</si>
  <si>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IVA Alternativo</t>
  </si>
  <si>
    <t>Multiplicador Custo Real</t>
  </si>
  <si>
    <t>Multiplicador UF Real</t>
  </si>
  <si>
    <t>Fator Custo Comercial</t>
  </si>
  <si>
    <t>Fator UF Comercial</t>
  </si>
  <si>
    <t>IPI %</t>
  </si>
  <si>
    <t>ICMS %</t>
  </si>
  <si>
    <t>PIS COFINS %</t>
  </si>
  <si>
    <t>ICMS ST %</t>
  </si>
  <si>
    <t>Imposto Importação</t>
  </si>
  <si>
    <t>Data desde</t>
  </si>
  <si>
    <t>Red BC ICMS</t>
  </si>
  <si>
    <t>Red BC ICMS ST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</si>
  <si>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</si>
  <si>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</si>
  <si>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</si>
  <si>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</si>
  <si>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</si>
  <si>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</si>
  <si>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</si>
  <si>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>1000</t>
  </si>
  <si>
    <t>X</t>
  </si>
  <si>
    <t>HAWA</t>
  </si>
  <si>
    <t>600000439</t>
  </si>
  <si>
    <t>CORRENTE CA-550 K1 2X2 RCC</t>
  </si>
  <si>
    <t>2200000102</t>
  </si>
  <si>
    <t>RCC COMERCIAL IMPORTADORA</t>
  </si>
  <si>
    <t/>
  </si>
  <si>
    <t>11.02</t>
  </si>
  <si>
    <t>1</t>
  </si>
  <si>
    <t>IN</t>
  </si>
  <si>
    <t>E3</t>
  </si>
  <si>
    <t>5,75000</t>
  </si>
  <si>
    <t>USD</t>
  </si>
  <si>
    <t>ZPC2</t>
  </si>
  <si>
    <t>MBRUCH</t>
  </si>
  <si>
    <t>2200000362</t>
  </si>
  <si>
    <t>TOP MACHINERY</t>
  </si>
  <si>
    <t>Z0</t>
  </si>
  <si>
    <t>2200001286</t>
  </si>
  <si>
    <t>BRASCORTE COMERCIAL DE CORREIAS LTD</t>
  </si>
  <si>
    <t>E2</t>
  </si>
  <si>
    <t>2200001327</t>
  </si>
  <si>
    <t>2200001421</t>
  </si>
  <si>
    <t>COMANBORR CORREIAS, MANGUEIRAS E BO</t>
  </si>
  <si>
    <t>1100</t>
  </si>
  <si>
    <t>2000005105</t>
  </si>
  <si>
    <t>ABRASCORT COMERCIAL IMPORTADORA DE</t>
  </si>
  <si>
    <t>2</t>
  </si>
  <si>
    <t>Y3</t>
  </si>
  <si>
    <t>1110</t>
  </si>
  <si>
    <t>EB</t>
  </si>
  <si>
    <t>YY</t>
  </si>
  <si>
    <t>E9</t>
  </si>
  <si>
    <t>1210</t>
  </si>
  <si>
    <t>1300</t>
  </si>
  <si>
    <t>R3</t>
  </si>
  <si>
    <t>1400</t>
  </si>
  <si>
    <t>1700</t>
  </si>
  <si>
    <t>RM</t>
  </si>
  <si>
    <t>600000541</t>
  </si>
  <si>
    <t>CORRENTE A-557 K1 2X6 RCC</t>
  </si>
  <si>
    <t>2200008955</t>
  </si>
  <si>
    <t>U.S. TSUBAKI,</t>
  </si>
  <si>
    <t>600001550</t>
  </si>
  <si>
    <t>REDUCAO S-32 RCC</t>
  </si>
  <si>
    <t>2200000363</t>
  </si>
  <si>
    <t>ZHEJIANG CHANGXING XILIN CHAIN AND</t>
  </si>
  <si>
    <t>600001551</t>
  </si>
  <si>
    <t>REDUCAO S-45 OITAVADA RCC</t>
  </si>
  <si>
    <t>600001644</t>
  </si>
  <si>
    <t>REDUCAO A-557 RCC</t>
  </si>
  <si>
    <t>2200008967</t>
  </si>
  <si>
    <t>CHANGZHOU MACHINERY &amp; EQUIP. IMP. &amp;</t>
  </si>
  <si>
    <t>600001655</t>
  </si>
  <si>
    <t>REDUCAO CA-550 RCC</t>
  </si>
  <si>
    <t>600001855</t>
  </si>
  <si>
    <t>EMENDA CA-550 F1 RCC</t>
  </si>
  <si>
    <t>600002759</t>
  </si>
  <si>
    <t>CORRENTE A-557 K1 6X6 RCC</t>
  </si>
  <si>
    <t>600002760</t>
  </si>
  <si>
    <t>CORRENTE A-557 K50 2X6 RCC</t>
  </si>
  <si>
    <t>600002763</t>
  </si>
  <si>
    <t>CORRENTE CA-550 K1 3X3 RCC</t>
  </si>
  <si>
    <t>600002764</t>
  </si>
  <si>
    <t>CORRENTE CA-550 K1 4X4 RCC</t>
  </si>
  <si>
    <t>600002765</t>
  </si>
  <si>
    <t>CORRENTE CA-550 K1 4X6 RCC</t>
  </si>
  <si>
    <t>600002800</t>
  </si>
  <si>
    <t>REDUCAO CA-550HD RCC</t>
  </si>
  <si>
    <t>600004137</t>
  </si>
  <si>
    <t>CORRENTE A-557 AK27S 6X6 RCC</t>
  </si>
  <si>
    <t>600004138</t>
  </si>
  <si>
    <t>CORRENTE A-557 AK27S 8X8 RCC</t>
  </si>
  <si>
    <t>600004139</t>
  </si>
  <si>
    <t>CORRENTE A-557 K1 2X4 RCC</t>
  </si>
  <si>
    <t>600004152</t>
  </si>
  <si>
    <t>CORRENTE A-557 K39 6X6 RCC</t>
  </si>
  <si>
    <t>600004153</t>
  </si>
  <si>
    <t>CORRENTE A-557 K39 8X8 RCC</t>
  </si>
  <si>
    <t>600004313</t>
  </si>
  <si>
    <t>CORRENTE CA-384 F1 4X4 RCC</t>
  </si>
  <si>
    <t>600004403</t>
  </si>
  <si>
    <t>EMENDA S-32 RCC</t>
  </si>
  <si>
    <t>600007007</t>
  </si>
  <si>
    <t>EMENDA CA-550 RCC</t>
  </si>
  <si>
    <t>1500</t>
  </si>
  <si>
    <t>600007113</t>
  </si>
  <si>
    <t>CORRENTE A-557 K1 8X8 RCC</t>
  </si>
  <si>
    <t>600007123</t>
  </si>
  <si>
    <t>CORRENTE A-557 K39 2X4 RCC</t>
  </si>
  <si>
    <t>600007124</t>
  </si>
  <si>
    <t>CORRENTE A-557 K39 2X6 RCC</t>
  </si>
  <si>
    <t>600007161</t>
  </si>
  <si>
    <t>CORRENTE CA-550 K1 2X4 RCC</t>
  </si>
  <si>
    <t>600007162</t>
  </si>
  <si>
    <t>CORRENTE CA-550 K1 6X6 RCC</t>
  </si>
  <si>
    <t>600007172</t>
  </si>
  <si>
    <t>CORRENTE CA-550 LISA RCC</t>
  </si>
  <si>
    <t>600008037</t>
  </si>
  <si>
    <t>EMENDA S-45/55 F1 OITAVADA RCC</t>
  </si>
  <si>
    <t>600008399</t>
  </si>
  <si>
    <t>EMENDA CA-550 K1 RCC</t>
  </si>
  <si>
    <t>600008556</t>
  </si>
  <si>
    <t>EMENDA S-45/55 OITAVADA RCC</t>
  </si>
  <si>
    <t>600010000</t>
  </si>
  <si>
    <t>CORRENTE CA-550 F1 4X4 RCC</t>
  </si>
  <si>
    <t>600010025</t>
  </si>
  <si>
    <t>CORRENTE CA-550HD F5 6X6 RCC</t>
  </si>
  <si>
    <t>600010606</t>
  </si>
  <si>
    <t>CORRENTE A-557 AK27S 4X6 RCC</t>
  </si>
  <si>
    <t>600013653</t>
  </si>
  <si>
    <t>CORRENTE CA-550HD F5 4X4 RCC</t>
  </si>
  <si>
    <t>600013664</t>
  </si>
  <si>
    <t>CORRENTE CA-550 F1 6X6 RCC</t>
  </si>
  <si>
    <t>2200000367</t>
  </si>
  <si>
    <t>SHANGYU YONGSHENG TRANSMISSION</t>
  </si>
  <si>
    <t>600013683</t>
  </si>
  <si>
    <t>CORRENTE A-557 AK27S 10X10 RCC</t>
  </si>
  <si>
    <t>600013693</t>
  </si>
  <si>
    <t>CORRENTE A-557 AK27S 2X6 RCC</t>
  </si>
  <si>
    <t>600013701</t>
  </si>
  <si>
    <t>CORRENTE A-557 AK27S 4X4 RCC</t>
  </si>
  <si>
    <t>600018371</t>
  </si>
  <si>
    <t>BM MT (CA550 C11E 8X8 48E) RCC</t>
  </si>
  <si>
    <t>11.06</t>
  </si>
  <si>
    <t>600018446</t>
  </si>
  <si>
    <t>BM MF (CA2060H C6E 8X8 64E) RCC</t>
  </si>
  <si>
    <t>600018447</t>
  </si>
  <si>
    <t>BM SLC (CA550 C11E 6X6 54E) RCC</t>
  </si>
  <si>
    <t>600019064</t>
  </si>
  <si>
    <t>BM MAX (CA2060H C6E 6X6 54E) RCC</t>
  </si>
  <si>
    <t>600019068</t>
  </si>
  <si>
    <t>BM CNH/STS (CA555 C6E 6X6 48E) RCC</t>
  </si>
  <si>
    <t>600019115</t>
  </si>
  <si>
    <t>BM JD (CA620M C6E 6X6 48E) RCC</t>
  </si>
  <si>
    <t>600019117</t>
  </si>
  <si>
    <t>BM ST (CA2060H 7AUE 8X8 48E) RCC</t>
  </si>
  <si>
    <t>600019127</t>
  </si>
  <si>
    <t>BM GTS (CA2060H 7AUE 8X8 10X10 52E) RCC</t>
  </si>
  <si>
    <t>600019216</t>
  </si>
  <si>
    <t>BM ST (CA2060H C6E 8X8 48E) RCC</t>
  </si>
  <si>
    <t>600019291</t>
  </si>
  <si>
    <t>BM JD (CA620 C6E 6X6 46E) RCC</t>
  </si>
  <si>
    <t>600019292</t>
  </si>
  <si>
    <t>BM NH (CA2060H 7AUE 8X8 64E) RCC</t>
  </si>
  <si>
    <t>600019295</t>
  </si>
  <si>
    <t>BM ST (CA2060H C6E 8X8 56E) RCC</t>
  </si>
  <si>
    <t>600019365</t>
  </si>
  <si>
    <t>BM ST (CA2060H C6E 6X6 48E) RCC</t>
  </si>
  <si>
    <t>600023072</t>
  </si>
  <si>
    <t>BM METHAL C (CA555 C5E 6X6 48E) RCC</t>
  </si>
  <si>
    <t>600026123</t>
  </si>
  <si>
    <t>COR. 60W 3/4" C/17E+EM RCC</t>
  </si>
  <si>
    <t>2200008999</t>
  </si>
  <si>
    <t>TZM POWER TRANSMISSION CO.,</t>
  </si>
  <si>
    <t>NÃO</t>
  </si>
  <si>
    <t>6000004391000X</t>
  </si>
  <si>
    <t>6000004391100X</t>
  </si>
  <si>
    <t>6000004391110X</t>
  </si>
  <si>
    <t>6000004391210X</t>
  </si>
  <si>
    <t>6000004391300X</t>
  </si>
  <si>
    <t>6000004391400X</t>
  </si>
  <si>
    <t>6000004391700X</t>
  </si>
  <si>
    <t>6000005411000X</t>
  </si>
  <si>
    <t>6000005411100X</t>
  </si>
  <si>
    <t>6000005411110X</t>
  </si>
  <si>
    <t>6000005411210X</t>
  </si>
  <si>
    <t>6000005411300X</t>
  </si>
  <si>
    <t>6000005411400X</t>
  </si>
  <si>
    <t>6000005411700X</t>
  </si>
  <si>
    <t>6000015501000X</t>
  </si>
  <si>
    <t>6000015501100X</t>
  </si>
  <si>
    <t>6000015501110X</t>
  </si>
  <si>
    <t>6000015501210X</t>
  </si>
  <si>
    <t>6000015501300X</t>
  </si>
  <si>
    <t>6000015501400X</t>
  </si>
  <si>
    <t>6000015501700X</t>
  </si>
  <si>
    <t>6000015511000X</t>
  </si>
  <si>
    <t>6000015511100X</t>
  </si>
  <si>
    <t>6000015511110X</t>
  </si>
  <si>
    <t>6000015511210X</t>
  </si>
  <si>
    <t>6000015511300X</t>
  </si>
  <si>
    <t>6000015511400X</t>
  </si>
  <si>
    <t>6000015511700X</t>
  </si>
  <si>
    <t>6000016441000X</t>
  </si>
  <si>
    <t>6000016441100X</t>
  </si>
  <si>
    <t>6000016441110X</t>
  </si>
  <si>
    <t>6000016441210X</t>
  </si>
  <si>
    <t>6000016441300X</t>
  </si>
  <si>
    <t>6000016441400X</t>
  </si>
  <si>
    <t>6000016441700X</t>
  </si>
  <si>
    <t>6000016551000X</t>
  </si>
  <si>
    <t>6000016551100X</t>
  </si>
  <si>
    <t>6000016551110X</t>
  </si>
  <si>
    <t>6000016551210X</t>
  </si>
  <si>
    <t>6000016551300X</t>
  </si>
  <si>
    <t>6000016551400X</t>
  </si>
  <si>
    <t>6000016551700X</t>
  </si>
  <si>
    <t>6000018551000X</t>
  </si>
  <si>
    <t>6000018551100X</t>
  </si>
  <si>
    <t>6000018551110X</t>
  </si>
  <si>
    <t>6000018551210X</t>
  </si>
  <si>
    <t>6000018551300X</t>
  </si>
  <si>
    <t>6000018551400X</t>
  </si>
  <si>
    <t>6000018551700X</t>
  </si>
  <si>
    <t>6000027591000X</t>
  </si>
  <si>
    <t>6000027591100X</t>
  </si>
  <si>
    <t>6000027591110X</t>
  </si>
  <si>
    <t>6000027591210X</t>
  </si>
  <si>
    <t>6000027591300X</t>
  </si>
  <si>
    <t>6000027591400X</t>
  </si>
  <si>
    <t>6000027591700X</t>
  </si>
  <si>
    <t>6000027601000X</t>
  </si>
  <si>
    <t>6000027601100X</t>
  </si>
  <si>
    <t>6000027601110X</t>
  </si>
  <si>
    <t>6000027601210X</t>
  </si>
  <si>
    <t>6000027601300X</t>
  </si>
  <si>
    <t>6000027601400X</t>
  </si>
  <si>
    <t>6000027601700X</t>
  </si>
  <si>
    <t>6000027631000X</t>
  </si>
  <si>
    <t>6000027631100X</t>
  </si>
  <si>
    <t>6000027631110X</t>
  </si>
  <si>
    <t>6000027631210X</t>
  </si>
  <si>
    <t>6000027631300X</t>
  </si>
  <si>
    <t>6000027631400X</t>
  </si>
  <si>
    <t>6000027631700X</t>
  </si>
  <si>
    <t>6000027641000X</t>
  </si>
  <si>
    <t>6000027641100X</t>
  </si>
  <si>
    <t>6000027641110X</t>
  </si>
  <si>
    <t>6000027641210X</t>
  </si>
  <si>
    <t>6000027641300X</t>
  </si>
  <si>
    <t>6000027641400X</t>
  </si>
  <si>
    <t>6000027641700X</t>
  </si>
  <si>
    <t>6000027651000X</t>
  </si>
  <si>
    <t>6000027651100X</t>
  </si>
  <si>
    <t>6000027651110X</t>
  </si>
  <si>
    <t>6000027651210X</t>
  </si>
  <si>
    <t>6000027651300X</t>
  </si>
  <si>
    <t>6000027651400X</t>
  </si>
  <si>
    <t>6000027651700X</t>
  </si>
  <si>
    <t>6000028001000X</t>
  </si>
  <si>
    <t>6000028001100X</t>
  </si>
  <si>
    <t>6000028001110X</t>
  </si>
  <si>
    <t>6000028001210X</t>
  </si>
  <si>
    <t>6000028001300X</t>
  </si>
  <si>
    <t>6000028001400X</t>
  </si>
  <si>
    <t>6000028001700X</t>
  </si>
  <si>
    <t>6000041371000X</t>
  </si>
  <si>
    <t>6000041371100X</t>
  </si>
  <si>
    <t>6000041371110X</t>
  </si>
  <si>
    <t>6000041371210X</t>
  </si>
  <si>
    <t>6000041371400X</t>
  </si>
  <si>
    <t>6000041371700X</t>
  </si>
  <si>
    <t>6000041381000X</t>
  </si>
  <si>
    <t>6000041381100X</t>
  </si>
  <si>
    <t>6000041381110X</t>
  </si>
  <si>
    <t>6000041381210X</t>
  </si>
  <si>
    <t>6000041381300X</t>
  </si>
  <si>
    <t>6000041381400X</t>
  </si>
  <si>
    <t>6000041381700X</t>
  </si>
  <si>
    <t>6000041391000X</t>
  </si>
  <si>
    <t>6000041391100X</t>
  </si>
  <si>
    <t>6000041391110X</t>
  </si>
  <si>
    <t>6000041391210X</t>
  </si>
  <si>
    <t>6000041391300X</t>
  </si>
  <si>
    <t>6000041391400X</t>
  </si>
  <si>
    <t>6000041391700X</t>
  </si>
  <si>
    <t>6000041521000X</t>
  </si>
  <si>
    <t>6000041521100X</t>
  </si>
  <si>
    <t>6000041521110X</t>
  </si>
  <si>
    <t>6000041521210X</t>
  </si>
  <si>
    <t>6000041521400X</t>
  </si>
  <si>
    <t>6000041521700X</t>
  </si>
  <si>
    <t>6000041531000X</t>
  </si>
  <si>
    <t>6000041531100X</t>
  </si>
  <si>
    <t>6000041531110X</t>
  </si>
  <si>
    <t>6000041531210X</t>
  </si>
  <si>
    <t>6000041531400X</t>
  </si>
  <si>
    <t>6000041531700X</t>
  </si>
  <si>
    <t>6000043131000X</t>
  </si>
  <si>
    <t>6000043131100X</t>
  </si>
  <si>
    <t>6000043131110X</t>
  </si>
  <si>
    <t>6000043131210X</t>
  </si>
  <si>
    <t>6000043131400X</t>
  </si>
  <si>
    <t>6000043131700X</t>
  </si>
  <si>
    <t>6000044031000X</t>
  </si>
  <si>
    <t>6000044031100X</t>
  </si>
  <si>
    <t>6000044031110X</t>
  </si>
  <si>
    <t>6000044031210X</t>
  </si>
  <si>
    <t>6000044031300X</t>
  </si>
  <si>
    <t>6000044031400X</t>
  </si>
  <si>
    <t>6000044031700X</t>
  </si>
  <si>
    <t>6000070071000X</t>
  </si>
  <si>
    <t>6000070071100X</t>
  </si>
  <si>
    <t>6000070071110X</t>
  </si>
  <si>
    <t>6000070071210X</t>
  </si>
  <si>
    <t>6000070071300X</t>
  </si>
  <si>
    <t>6000070071400X</t>
  </si>
  <si>
    <t>6000070071500X</t>
  </si>
  <si>
    <t>6000070071700X</t>
  </si>
  <si>
    <t>6000071131000X</t>
  </si>
  <si>
    <t>6000071131100X</t>
  </si>
  <si>
    <t>6000071131110X</t>
  </si>
  <si>
    <t>6000071131210X</t>
  </si>
  <si>
    <t>6000071131300X</t>
  </si>
  <si>
    <t>6000071131400X</t>
  </si>
  <si>
    <t>6000071131700X</t>
  </si>
  <si>
    <t>6000071231000X</t>
  </si>
  <si>
    <t>6000071231100X</t>
  </si>
  <si>
    <t>6000071231110X</t>
  </si>
  <si>
    <t>6000071231210X</t>
  </si>
  <si>
    <t>6000071231400X</t>
  </si>
  <si>
    <t>6000071231700X</t>
  </si>
  <si>
    <t>6000071241000X</t>
  </si>
  <si>
    <t>6000071241100X</t>
  </si>
  <si>
    <t>6000071241110X</t>
  </si>
  <si>
    <t>6000071241210X</t>
  </si>
  <si>
    <t>6000071241400X</t>
  </si>
  <si>
    <t>6000071241700X</t>
  </si>
  <si>
    <t>6000071611000X</t>
  </si>
  <si>
    <t>6000071611100X</t>
  </si>
  <si>
    <t>6000071611110X</t>
  </si>
  <si>
    <t>6000071611210X</t>
  </si>
  <si>
    <t>6000071611300X</t>
  </si>
  <si>
    <t>6000071611400X</t>
  </si>
  <si>
    <t>6000071611500X</t>
  </si>
  <si>
    <t>6000071611700X</t>
  </si>
  <si>
    <t>6000071621000X</t>
  </si>
  <si>
    <t>6000071621100X</t>
  </si>
  <si>
    <t>6000071621110X</t>
  </si>
  <si>
    <t>6000071621210X</t>
  </si>
  <si>
    <t>6000071621300X</t>
  </si>
  <si>
    <t>6000071621400X</t>
  </si>
  <si>
    <t>6000071621500X</t>
  </si>
  <si>
    <t>6000071621700X</t>
  </si>
  <si>
    <t>6000071721000X</t>
  </si>
  <si>
    <t>6000071721100X</t>
  </si>
  <si>
    <t>6000071721110X</t>
  </si>
  <si>
    <t>6000071721210X</t>
  </si>
  <si>
    <t>6000071721300X</t>
  </si>
  <si>
    <t>6000071721400X</t>
  </si>
  <si>
    <t>6000071721700X</t>
  </si>
  <si>
    <t>6000080371000X</t>
  </si>
  <si>
    <t>6000080371100X</t>
  </si>
  <si>
    <t>6000080371110X</t>
  </si>
  <si>
    <t>6000080371210X</t>
  </si>
  <si>
    <t>6000080371400X</t>
  </si>
  <si>
    <t>6000080371700X</t>
  </si>
  <si>
    <t>6000083991000X</t>
  </si>
  <si>
    <t>6000083991100X</t>
  </si>
  <si>
    <t>6000083991110X</t>
  </si>
  <si>
    <t>6000083991210X</t>
  </si>
  <si>
    <t>6000083991300X</t>
  </si>
  <si>
    <t>6000083991400X</t>
  </si>
  <si>
    <t>6000083991700X</t>
  </si>
  <si>
    <t>6000085561000X</t>
  </si>
  <si>
    <t>6000085561100X</t>
  </si>
  <si>
    <t>6000085561110X</t>
  </si>
  <si>
    <t>6000085561210X</t>
  </si>
  <si>
    <t>6000085561300X</t>
  </si>
  <si>
    <t>6000085561400X</t>
  </si>
  <si>
    <t>6000085561700X</t>
  </si>
  <si>
    <t>6000100001000X</t>
  </si>
  <si>
    <t>6000100001100X</t>
  </si>
  <si>
    <t>6000100001110X</t>
  </si>
  <si>
    <t>6000100001210X</t>
  </si>
  <si>
    <t>6000100001300X</t>
  </si>
  <si>
    <t>6000100001400X</t>
  </si>
  <si>
    <t>6000100001700X</t>
  </si>
  <si>
    <t>6000100251000X</t>
  </si>
  <si>
    <t>6000100251100X</t>
  </si>
  <si>
    <t>6000100251110X</t>
  </si>
  <si>
    <t>6000100251210X</t>
  </si>
  <si>
    <t>6000100251300X</t>
  </si>
  <si>
    <t>6000100251400X</t>
  </si>
  <si>
    <t>6000100251700X</t>
  </si>
  <si>
    <t>6000106061000X</t>
  </si>
  <si>
    <t>6000106061100X</t>
  </si>
  <si>
    <t>6000106061110X</t>
  </si>
  <si>
    <t>6000106061210X</t>
  </si>
  <si>
    <t>6000106061400X</t>
  </si>
  <si>
    <t>6000106061700X</t>
  </si>
  <si>
    <t>6000136531000X</t>
  </si>
  <si>
    <t>6000136531100X</t>
  </si>
  <si>
    <t>6000136531110X</t>
  </si>
  <si>
    <t>6000136531210X</t>
  </si>
  <si>
    <t>6000136531300X</t>
  </si>
  <si>
    <t>6000136531400X</t>
  </si>
  <si>
    <t>6000136531700X</t>
  </si>
  <si>
    <t>6000136641000X</t>
  </si>
  <si>
    <t>6000136641100X</t>
  </si>
  <si>
    <t>6000136641110X</t>
  </si>
  <si>
    <t>6000136641210X</t>
  </si>
  <si>
    <t>6000136641300X</t>
  </si>
  <si>
    <t>6000136641400X</t>
  </si>
  <si>
    <t>6000136641700X</t>
  </si>
  <si>
    <t>6000136831000X</t>
  </si>
  <si>
    <t>6000136831100X</t>
  </si>
  <si>
    <t>6000136831110X</t>
  </si>
  <si>
    <t>6000136831210X</t>
  </si>
  <si>
    <t>6000136831400X</t>
  </si>
  <si>
    <t>6000136831700X</t>
  </si>
  <si>
    <t>6000136931000X</t>
  </si>
  <si>
    <t>6000136931100X</t>
  </si>
  <si>
    <t>6000136931110X</t>
  </si>
  <si>
    <t>6000136931210X</t>
  </si>
  <si>
    <t>6000136931300X</t>
  </si>
  <si>
    <t>6000136931400X</t>
  </si>
  <si>
    <t>6000136931700X</t>
  </si>
  <si>
    <t>6000137011000X</t>
  </si>
  <si>
    <t>6000137011100X</t>
  </si>
  <si>
    <t>6000137011110X</t>
  </si>
  <si>
    <t>6000137011210X</t>
  </si>
  <si>
    <t>6000137011400X</t>
  </si>
  <si>
    <t>6000137011700X</t>
  </si>
  <si>
    <t>6000183711000X</t>
  </si>
  <si>
    <t>6000183711100X</t>
  </si>
  <si>
    <t>6000183711110X</t>
  </si>
  <si>
    <t>6000183711300X</t>
  </si>
  <si>
    <t>6000183711400X</t>
  </si>
  <si>
    <t>6000184461000X</t>
  </si>
  <si>
    <t>6000184461100X</t>
  </si>
  <si>
    <t>6000184461110X</t>
  </si>
  <si>
    <t>6000184461300X</t>
  </si>
  <si>
    <t>6000184471000X</t>
  </si>
  <si>
    <t>6000184471100X</t>
  </si>
  <si>
    <t>6000184471110X</t>
  </si>
  <si>
    <t>6000184471300X</t>
  </si>
  <si>
    <t>6000190641000X</t>
  </si>
  <si>
    <t>6000190641100X</t>
  </si>
  <si>
    <t>6000190641110X</t>
  </si>
  <si>
    <t>6000190681000X</t>
  </si>
  <si>
    <t>6000190681100X</t>
  </si>
  <si>
    <t>6000190681110X</t>
  </si>
  <si>
    <t>6000191151000X</t>
  </si>
  <si>
    <t>6000191151100X</t>
  </si>
  <si>
    <t>6000191151110X</t>
  </si>
  <si>
    <t>6000191171000X</t>
  </si>
  <si>
    <t>6000191171100X</t>
  </si>
  <si>
    <t>6000191171110X</t>
  </si>
  <si>
    <t>6000191271000X</t>
  </si>
  <si>
    <t>6000191271100X</t>
  </si>
  <si>
    <t>6000191271110X</t>
  </si>
  <si>
    <t>6000191271300X</t>
  </si>
  <si>
    <t>6000191271400X</t>
  </si>
  <si>
    <t>6000192161000X</t>
  </si>
  <si>
    <t>6000192161100X</t>
  </si>
  <si>
    <t>6000192161110X</t>
  </si>
  <si>
    <t>6000192161300X</t>
  </si>
  <si>
    <t>6000192911000X</t>
  </si>
  <si>
    <t>6000192911100X</t>
  </si>
  <si>
    <t>6000192911110X</t>
  </si>
  <si>
    <t>6000192921000X</t>
  </si>
  <si>
    <t>6000192921100X</t>
  </si>
  <si>
    <t>6000192921110X</t>
  </si>
  <si>
    <t>6000192921300X</t>
  </si>
  <si>
    <t>6000192951000X</t>
  </si>
  <si>
    <t>6000192951100X</t>
  </si>
  <si>
    <t>6000192951110X</t>
  </si>
  <si>
    <t>6000192951300X</t>
  </si>
  <si>
    <t>6000192951400X</t>
  </si>
  <si>
    <t>6000192951700X</t>
  </si>
  <si>
    <t>6000193651000X</t>
  </si>
  <si>
    <t>6000193651100X</t>
  </si>
  <si>
    <t>6000193651110X</t>
  </si>
  <si>
    <t>6000193651300X</t>
  </si>
  <si>
    <t>6000230721000X</t>
  </si>
  <si>
    <t>6000230721100X</t>
  </si>
  <si>
    <t>6000230721110X</t>
  </si>
  <si>
    <t>6000261231000X</t>
  </si>
  <si>
    <t>6000261231100X</t>
  </si>
  <si>
    <t>6000261231110X</t>
  </si>
  <si>
    <t>6000261231300X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</si>
</sst>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00"/>
    <numFmt numFmtId="167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</cellStyleXfs>
  <cellXfs count="15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3" fillId="2" borderId="1" xfId="3" applyFill="1" applyBorder="1" applyAlignment="1">
      <alignment vertical="top"/>
    </xf>
    <xf numFmtId="0" fontId="3" fillId="2" borderId="1" xfId="3" applyFill="1" applyBorder="1" applyAlignment="1">
      <alignment vertical="top" wrapText="1"/>
    </xf>
    <xf numFmtId="0" fontId="3" fillId="0" borderId="0" xfId="3" applyAlignment="1">
      <alignment vertical="top"/>
    </xf>
    <xf numFmtId="164" fontId="3" fillId="0" borderId="0" xfId="3" applyNumberFormat="1" applyAlignment="1">
      <alignment horizontal="right" vertical="top"/>
    </xf>
    <xf numFmtId="165" fontId="3" fillId="0" borderId="0" xfId="3" applyNumberFormat="1" applyAlignment="1">
      <alignment horizontal="right" vertical="top"/>
    </xf>
    <xf numFmtId="4" fontId="3" fillId="0" borderId="0" xfId="3" applyNumberFormat="1" applyAlignment="1">
      <alignment horizontal="right" vertical="top"/>
    </xf>
    <xf numFmtId="22" fontId="3" fillId="0" borderId="0" xfId="3" applyNumberFormat="1" applyAlignment="1">
      <alignment horizontal="right" vertical="top"/>
    </xf>
    <xf numFmtId="0" fontId="3" fillId="0" borderId="0" xfId="3" applyFill="1" applyAlignment="1">
      <alignment vertical="top"/>
    </xf>
    <xf numFmtId="167" fontId="3" fillId="0" borderId="0" xfId="3" applyNumberFormat="1" applyFill="1" applyAlignment="1">
      <alignment vertical="top"/>
    </xf>
  </cellXfs>
  <cellStyles count="4">
    <cellStyle name="Normal" xfId="0" builtinId="0"/>
    <cellStyle name="Normal 2" xfId="2" xr:uid="{7289DC1B-DF41-402B-A82D-330ECF80DAE8}"/>
    <cellStyle name="Normal 3" xfId="3" xr:uid="{C5A7F633-6B30-4D60-AD80-9FD768D88FA6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5EAF1-0F9A-4798-9001-C561BB8450BD}">
  <sheetPr codeName="Planilha2"/>
  <dimension ref="A1:BD1015"/>
  <sheetViews>
    <sheetView tabSelected="1" topLeftCell="O1" workbookViewId="0">
      <selection activeCell="AI7" sqref="AI7"/>
    </sheetView>
  </sheetViews>
  <sheetFormatPr defaultRowHeight="12.75" x14ac:dyDescent="0.25"/>
  <cols>
    <col min="1" max="1" width="11.7109375" style="13" bestFit="1" customWidth="1"/>
    <col min="2" max="2" width="9.140625" style="13"/>
    <col min="3" max="3" width="14.5703125" style="13" bestFit="1" customWidth="1"/>
    <col min="4" max="16384" width="9.140625" style="13"/>
  </cols>
  <sheetData>
    <row r="1" spans="1:56" x14ac:dyDescent="0.25">
      <c r="A1" s="13" t="s">
        <v>10815</v>
      </c>
      <c r="B1" s="13" t="s">
        <v>10816</v>
      </c>
      <c r="C1" s="13" t="s">
        <v>10817</v>
      </c>
      <c r="D1" s="13" t="s">
        <v>10818</v>
      </c>
      <c r="E1" s="13" t="s">
        <v>10819</v>
      </c>
      <c r="F1" s="13" t="s">
        <v>10820</v>
      </c>
      <c r="G1" s="13" t="s">
        <v>10821</v>
      </c>
      <c r="H1" s="13" t="s">
        <v>10822</v>
      </c>
      <c r="I1" s="13" t="s">
        <v>10823</v>
      </c>
      <c r="J1" s="13" t="s">
        <v>10824</v>
      </c>
      <c r="K1" s="13" t="s">
        <v>10825</v>
      </c>
      <c r="L1" s="13" t="s">
        <v>10826</v>
      </c>
      <c r="M1" s="13" t="s">
        <v>10827</v>
      </c>
      <c r="N1" s="13" t="s">
        <v>10828</v>
      </c>
      <c r="O1" s="13" t="s">
        <v>10829</v>
      </c>
      <c r="P1" s="13" t="s">
        <v>10830</v>
      </c>
      <c r="Q1" s="13" t="s">
        <v>10831</v>
      </c>
      <c r="R1" s="13" t="s">
        <v>10832</v>
      </c>
      <c r="S1" s="13" t="s">
        <v>10833</v>
      </c>
      <c r="T1" s="13" t="s">
        <v>10834</v>
      </c>
      <c r="V1" s="13" t="s">
        <v>10835</v>
      </c>
      <c r="W1" s="13" t="s">
        <v>10836</v>
      </c>
      <c r="X1" s="13" t="s">
        <v>10837</v>
      </c>
      <c r="Y1" s="13" t="s">
        <v>10838</v>
      </c>
      <c r="Z1" s="13" t="s">
        <v>10839</v>
      </c>
      <c r="AA1" s="13" t="s">
        <v>10840</v>
      </c>
      <c r="AB1" s="13" t="s">
        <v>10841</v>
      </c>
      <c r="AC1" s="13" t="s">
        <v>10842</v>
      </c>
      <c r="AD1" s="13" t="s">
        <v>10843</v>
      </c>
      <c r="AE1" s="13" t="s">
        <v>10844</v>
      </c>
      <c r="AF1" s="13" t="s">
        <v>10845</v>
      </c>
      <c r="AG1" s="13" t="s">
        <v>10846</v>
      </c>
      <c r="AH1" s="13" t="s">
        <v>10847</v>
      </c>
      <c r="AI1" s="13" t="s">
        <v>10848</v>
      </c>
      <c r="AJ1" s="13" t="s">
        <v>10849</v>
      </c>
      <c r="AK1" s="13" t="s">
        <v>10850</v>
      </c>
      <c r="BA1" s="13" t="s">
        <v>10851</v>
      </c>
    </row>
    <row r="2" spans="1:56" x14ac:dyDescent="0.25">
      <c r="A2" s="13">
        <v>600000439</v>
      </c>
      <c r="B2" s="13">
        <v>1000</v>
      </c>
      <c r="C2" s="13">
        <v>2200000102</v>
      </c>
      <c r="D2" s="13" t="s">
        <v>10908</v>
      </c>
      <c r="E2" s="13">
        <f t="shared" ref="E2:E65" si="0">IF(AND(B2&lt;&gt;1110,B2&lt;&gt;1210,B2&lt;&gt;1510,B2&lt;&gt;1710),B2,IF(B2=1110,"1100",IF(B2=1210,"1200",IF(B2=1510,"1500",IF(B2=1710,"1700","X")))))</f>
        <v>1000</v>
      </c>
      <c r="F2" s="13" t="s">
        <v>10905</v>
      </c>
      <c r="G2" s="13" t="s">
        <v>10907</v>
      </c>
      <c r="H2" s="13">
        <f>ROUND(P2/(1-((R2+S2))/100)*Q2, 3)</f>
        <v>8.8780000000000001</v>
      </c>
      <c r="I2" s="13">
        <v>1</v>
      </c>
      <c r="J2" s="13">
        <v>4.5</v>
      </c>
      <c r="K2" s="13">
        <v>1</v>
      </c>
      <c r="M2" s="13">
        <v>1</v>
      </c>
      <c r="N2" s="13">
        <v>1</v>
      </c>
      <c r="P2" s="13">
        <f>IFERROR(ROUND(VLOOKUP(BC2, BA:BB, 2, 0)/AA2,3),)</f>
        <v>8.1989999999999998</v>
      </c>
      <c r="Q2" s="13">
        <f>IFERROR(VLOOKUP(BC2, BA:BA:BD:BD, 4, 0),1)</f>
        <v>1</v>
      </c>
      <c r="R2" s="13">
        <v>4</v>
      </c>
      <c r="S2" s="13">
        <v>3.65</v>
      </c>
      <c r="T2" s="13">
        <v>0</v>
      </c>
      <c r="V2" s="13" t="s">
        <v>11050</v>
      </c>
      <c r="W2" s="13">
        <v>100</v>
      </c>
      <c r="X2" s="13" t="s">
        <v>7709</v>
      </c>
      <c r="Y2" s="13" t="s">
        <v>10904</v>
      </c>
      <c r="Z2" s="13">
        <v>1</v>
      </c>
      <c r="AA2" s="13">
        <v>5.75</v>
      </c>
      <c r="AB2" s="14">
        <f>ROUND(H2*I2*AA2, 4)</f>
        <v>51.048499999999997</v>
      </c>
      <c r="AC2" s="13">
        <f>ROUND(VLOOKUP(X2,'Base de dados'!A:B, 2, 0)*AB2, 2)</f>
        <v>7.66</v>
      </c>
      <c r="AD2" s="13">
        <f>ROUND((AB2*(Destino!AG$2/100))*(W2/100),2)</f>
        <v>2.04</v>
      </c>
      <c r="AE2" s="13">
        <f>ROUND((AB2*(Destino!AH$2/100)),2)</f>
        <v>4.72</v>
      </c>
      <c r="AG2" s="13">
        <f>ROUND((AB2+AC2)*(J2/100),2)</f>
        <v>2.64</v>
      </c>
      <c r="AH2" s="13">
        <f t="shared" ref="AH2:AH65" si="1">ROUND(AB2*((T2/100)),2)</f>
        <v>0</v>
      </c>
      <c r="AI2" s="13">
        <f>ROUND(AB2-(AD2+AE2)+AG2+AH2, 3)</f>
        <v>46.929000000000002</v>
      </c>
      <c r="AJ2" s="13">
        <f>ROUND(AI2*M2,3)</f>
        <v>46.929000000000002</v>
      </c>
      <c r="AK2" s="13">
        <f>ROUND(AJ2*K2,3)</f>
        <v>46.929000000000002</v>
      </c>
      <c r="AL2" s="13" t="str">
        <f>_xlfn.CONCAT(B2,A2,C2)</f>
        <v>10006000004392200000102</v>
      </c>
      <c r="AM2" s="13">
        <f>VLOOKUP(AL2,Destino!A:AE,31,0)</f>
        <v>46.905999999999999</v>
      </c>
      <c r="AN2" s="13">
        <f>AM2/AK2</f>
        <v>0.99950989793091682</v>
      </c>
      <c r="BB2" s="13">
        <f t="shared" ref="BB2:BB65" si="2">AK2</f>
        <v>46.929000000000002</v>
      </c>
      <c r="BC2" s="13" t="s">
        <v>11052</v>
      </c>
      <c r="BD2" s="13">
        <f t="shared" ref="BD2:BD65" si="3">N2</f>
        <v>1</v>
      </c>
    </row>
    <row r="3" spans="1:56" x14ac:dyDescent="0.25">
      <c r="A3" s="13">
        <v>600000439</v>
      </c>
      <c r="B3" s="13">
        <v>1000</v>
      </c>
      <c r="C3" s="13">
        <v>2200000362</v>
      </c>
      <c r="D3" s="13" t="s">
        <v>10908</v>
      </c>
      <c r="E3" s="13">
        <f t="shared" si="0"/>
        <v>1000</v>
      </c>
      <c r="F3" s="13" t="s">
        <v>10912</v>
      </c>
      <c r="G3" s="13" t="s">
        <v>10907</v>
      </c>
      <c r="H3" s="13">
        <v>4.75</v>
      </c>
      <c r="I3" s="13">
        <v>1</v>
      </c>
      <c r="J3" s="13">
        <v>0</v>
      </c>
      <c r="K3" s="13">
        <v>1.1052630000000001</v>
      </c>
      <c r="M3" s="13">
        <v>1</v>
      </c>
      <c r="N3" s="13">
        <v>1</v>
      </c>
      <c r="O3" s="13" t="s">
        <v>10895</v>
      </c>
      <c r="P3" s="13">
        <v>0</v>
      </c>
      <c r="Q3" s="13">
        <v>1</v>
      </c>
      <c r="R3" s="13">
        <v>0</v>
      </c>
      <c r="S3" s="13">
        <v>0</v>
      </c>
      <c r="T3" s="13">
        <v>34.630000000000003</v>
      </c>
      <c r="V3" s="13" t="s">
        <v>11050</v>
      </c>
      <c r="W3" s="13">
        <v>100</v>
      </c>
      <c r="X3" s="13" t="s">
        <v>7709</v>
      </c>
      <c r="Y3" s="13" t="s">
        <v>10904</v>
      </c>
      <c r="Z3" s="13">
        <v>1</v>
      </c>
      <c r="AA3" s="13">
        <v>5.75</v>
      </c>
      <c r="AB3" s="13">
        <f t="shared" ref="AB2:AB65" si="4">ROUND(H3*I3*AA3, 3)</f>
        <v>27.312999999999999</v>
      </c>
      <c r="AC3" s="13">
        <f>ROUND(VLOOKUP(X3,'Base de dados'!A:B, 2, 0)*AB3, 2)</f>
        <v>4.0999999999999996</v>
      </c>
      <c r="AD3" s="13">
        <f>ROUND((AB3*(Destino!AG$3/100))*(W3/100),2)</f>
        <v>0</v>
      </c>
      <c r="AE3" s="13">
        <f>ROUND((AB3*(Destino!AH$3/100)),2)</f>
        <v>0</v>
      </c>
      <c r="AG3" s="13">
        <f>ROUND((AB3+ AC3)*(J3/100),2)</f>
        <v>0</v>
      </c>
      <c r="AH3" s="13">
        <f t="shared" si="1"/>
        <v>9.4600000000000009</v>
      </c>
      <c r="AI3" s="13">
        <f>ROUND(AB3+AG3+AH3, 3)</f>
        <v>36.773000000000003</v>
      </c>
      <c r="AJ3" s="13">
        <f>ROUND(AI3*M3,3)</f>
        <v>36.773000000000003</v>
      </c>
      <c r="AK3" s="13">
        <f>ROUND(AJ3*K3,3)</f>
        <v>40.643999999999998</v>
      </c>
      <c r="AL3" s="13" t="str">
        <f t="shared" ref="AL3:AL66" si="5">_xlfn.CONCAT(B3,A3,C3)</f>
        <v>10006000004392200000362</v>
      </c>
      <c r="AM3" s="14">
        <f>VLOOKUP(AL3,Destino!A:AE,31,0)</f>
        <v>40.643999999999998</v>
      </c>
      <c r="AN3" s="13">
        <f t="shared" ref="AN3:AN66" si="6">AM3/AK3</f>
        <v>1</v>
      </c>
      <c r="BA3" s="13" t="s">
        <v>11051</v>
      </c>
      <c r="BB3" s="13">
        <f t="shared" si="2"/>
        <v>40.643999999999998</v>
      </c>
      <c r="BD3" s="13">
        <f t="shared" si="3"/>
        <v>1</v>
      </c>
    </row>
    <row r="4" spans="1:56" x14ac:dyDescent="0.25">
      <c r="A4" s="13">
        <v>600000439</v>
      </c>
      <c r="B4" s="13">
        <v>1000</v>
      </c>
      <c r="C4" s="13">
        <v>2200001286</v>
      </c>
      <c r="D4" s="13" t="s">
        <v>10908</v>
      </c>
      <c r="E4" s="13">
        <f t="shared" si="0"/>
        <v>1000</v>
      </c>
      <c r="F4" s="13" t="s">
        <v>10915</v>
      </c>
      <c r="G4" s="13" t="s">
        <v>10907</v>
      </c>
      <c r="H4" s="13">
        <f>ROUND(P4/(1-((R4+S4))/100)*Q4, 3)</f>
        <v>10.417</v>
      </c>
      <c r="I4" s="13">
        <v>1</v>
      </c>
      <c r="J4" s="13">
        <v>6</v>
      </c>
      <c r="K4" s="13">
        <v>1</v>
      </c>
      <c r="M4" s="13">
        <v>1</v>
      </c>
      <c r="N4" s="13">
        <v>1</v>
      </c>
      <c r="P4" s="13">
        <f>IFERROR(ROUND(VLOOKUP(BC4, BA:BA:BB:BB, 2, 0)/AA4,3),)</f>
        <v>9.9329999999999998</v>
      </c>
      <c r="Q4" s="13">
        <f>IFERROR(VLOOKUP(BC4, BA:BA:BD:BD, 4, 0),1)</f>
        <v>1</v>
      </c>
      <c r="R4" s="13">
        <v>1</v>
      </c>
      <c r="S4" s="13">
        <v>3.65</v>
      </c>
      <c r="T4" s="13">
        <v>0</v>
      </c>
      <c r="V4" s="13" t="s">
        <v>11050</v>
      </c>
      <c r="W4" s="13">
        <v>100</v>
      </c>
      <c r="X4" s="13" t="s">
        <v>7709</v>
      </c>
      <c r="Y4" s="13" t="s">
        <v>10904</v>
      </c>
      <c r="Z4" s="13">
        <v>1</v>
      </c>
      <c r="AA4" s="13">
        <v>5.75</v>
      </c>
      <c r="AB4" s="13">
        <f t="shared" si="4"/>
        <v>59.898000000000003</v>
      </c>
      <c r="AC4" s="13">
        <f>ROUND(VLOOKUP(X4,'Base de dados'!A:B, 2, 0)*AB4, 2)</f>
        <v>8.98</v>
      </c>
      <c r="AD4" s="13">
        <f>ROUND((AB4*(Destino!AG$4/100))*(W4/100),2)</f>
        <v>2.4</v>
      </c>
      <c r="AE4" s="13">
        <f>ROUND((AB4*(Destino!AH$4/100)),2)</f>
        <v>5.54</v>
      </c>
      <c r="AG4" s="13">
        <f>ROUND(AB4 *(J4/100),2)</f>
        <v>3.59</v>
      </c>
      <c r="AH4" s="13">
        <f t="shared" si="1"/>
        <v>0</v>
      </c>
      <c r="AI4" s="13">
        <f>ROUND(AB4-(AD4+AE4)+AG4+AH4, 3)</f>
        <v>55.548000000000002</v>
      </c>
      <c r="AJ4" s="13">
        <f t="shared" ref="AJ2:AJ65" si="7">AI4*M4</f>
        <v>55.548000000000002</v>
      </c>
      <c r="AK4" s="13">
        <f t="shared" ref="AK2:AK65" si="8">AJ4*K4</f>
        <v>55.548000000000002</v>
      </c>
      <c r="AL4" s="13" t="str">
        <f t="shared" si="5"/>
        <v>10006000004392200001286</v>
      </c>
      <c r="AM4" s="13">
        <f>VLOOKUP(AL4,Destino!A:AE,31,0)</f>
        <v>55.530999999999999</v>
      </c>
      <c r="AN4" s="13">
        <f t="shared" si="6"/>
        <v>0.99969395837833941</v>
      </c>
      <c r="BB4" s="13">
        <f t="shared" si="2"/>
        <v>55.548000000000002</v>
      </c>
      <c r="BC4" s="13" t="s">
        <v>11055</v>
      </c>
      <c r="BD4" s="13">
        <f t="shared" si="3"/>
        <v>1</v>
      </c>
    </row>
    <row r="5" spans="1:56" x14ac:dyDescent="0.25">
      <c r="A5" s="13">
        <v>600000439</v>
      </c>
      <c r="B5" s="13">
        <v>1000</v>
      </c>
      <c r="C5" s="13">
        <v>2200001327</v>
      </c>
      <c r="D5" s="13" t="s">
        <v>10908</v>
      </c>
      <c r="E5" s="13">
        <f t="shared" si="0"/>
        <v>1000</v>
      </c>
      <c r="F5" s="13" t="s">
        <v>10905</v>
      </c>
      <c r="G5" s="13" t="s">
        <v>10907</v>
      </c>
      <c r="H5" s="13">
        <f>ROUND(P5/(1-((R5+S5))/100)*Q5, 3)</f>
        <v>8.673</v>
      </c>
      <c r="I5" s="13">
        <v>1</v>
      </c>
      <c r="J5" s="13">
        <v>5</v>
      </c>
      <c r="K5" s="13">
        <v>1</v>
      </c>
      <c r="M5" s="13">
        <v>1</v>
      </c>
      <c r="N5" s="13">
        <v>1</v>
      </c>
      <c r="P5" s="13">
        <f>IFERROR(ROUND(VLOOKUP(BC5, BA:BA:BB:BB, 2, 0)/AA5,3),)</f>
        <v>10.678000000000001</v>
      </c>
      <c r="Q5" s="13">
        <f>IFERROR(VLOOKUP(BC5, BA:BA:BD:BD, 4, 0),1)</f>
        <v>0.75012400000000001</v>
      </c>
      <c r="R5" s="13">
        <v>4</v>
      </c>
      <c r="S5" s="13">
        <v>3.65</v>
      </c>
      <c r="T5" s="13">
        <v>0</v>
      </c>
      <c r="V5" s="13" t="s">
        <v>11050</v>
      </c>
      <c r="W5" s="13">
        <v>100</v>
      </c>
      <c r="X5" s="13" t="s">
        <v>7709</v>
      </c>
      <c r="Y5" s="13" t="s">
        <v>10904</v>
      </c>
      <c r="Z5" s="13">
        <v>1</v>
      </c>
      <c r="AA5" s="13">
        <v>5.75</v>
      </c>
      <c r="AB5" s="13">
        <f t="shared" si="4"/>
        <v>49.87</v>
      </c>
      <c r="AC5" s="13">
        <f>ROUND(VLOOKUP(X5,'Base de dados'!A:B, 2, 0)*AB5, 2)</f>
        <v>7.48</v>
      </c>
      <c r="AD5" s="13">
        <f>ROUND((AB5*(Destino!AG$5/100))*(W5/100),2)</f>
        <v>1.99</v>
      </c>
      <c r="AE5" s="13">
        <f>ROUND((AB5*(Destino!AH$5/100)),2)</f>
        <v>4.6100000000000003</v>
      </c>
      <c r="AG5" s="13">
        <f>ROUND((AB5+ AC5)*(J5/100),2)</f>
        <v>2.87</v>
      </c>
      <c r="AH5" s="13">
        <f t="shared" si="1"/>
        <v>0</v>
      </c>
      <c r="AI5" s="13">
        <f>ROUND(AB5-(AD5+AE5)+AG5+AH5, 3)</f>
        <v>46.14</v>
      </c>
      <c r="AJ5" s="13">
        <f t="shared" si="7"/>
        <v>46.14</v>
      </c>
      <c r="AK5" s="13">
        <f t="shared" si="8"/>
        <v>46.14</v>
      </c>
      <c r="AL5" s="13" t="str">
        <f t="shared" si="5"/>
        <v>10006000004392200001327</v>
      </c>
      <c r="AM5" s="13">
        <f>VLOOKUP(AL5,Destino!A:AE,31,0)</f>
        <v>46.116999999999997</v>
      </c>
      <c r="AN5" s="13">
        <f t="shared" si="6"/>
        <v>0.99950151712180313</v>
      </c>
      <c r="BB5" s="13">
        <f t="shared" si="2"/>
        <v>46.14</v>
      </c>
      <c r="BC5" s="13" t="s">
        <v>11053</v>
      </c>
      <c r="BD5" s="13">
        <f t="shared" si="3"/>
        <v>1</v>
      </c>
    </row>
    <row r="6" spans="1:56" x14ac:dyDescent="0.25">
      <c r="A6" s="13">
        <v>600000439</v>
      </c>
      <c r="B6" s="13">
        <v>1000</v>
      </c>
      <c r="C6" s="13">
        <v>2200001421</v>
      </c>
      <c r="D6" s="13" t="s">
        <v>10908</v>
      </c>
      <c r="E6" s="13">
        <f t="shared" si="0"/>
        <v>1000</v>
      </c>
      <c r="F6" s="13" t="s">
        <v>10905</v>
      </c>
      <c r="G6" s="13" t="s">
        <v>10907</v>
      </c>
      <c r="H6" s="13">
        <f>ROUND(P6/(1-((R6+S6))/100)*Q6, 3)</f>
        <v>8.3680000000000003</v>
      </c>
      <c r="I6" s="13">
        <v>1</v>
      </c>
      <c r="J6" s="13">
        <v>4</v>
      </c>
      <c r="K6" s="13">
        <v>1</v>
      </c>
      <c r="M6" s="13">
        <v>1</v>
      </c>
      <c r="N6" s="13">
        <v>1</v>
      </c>
      <c r="P6" s="13">
        <f>IFERROR(ROUND(VLOOKUP(BC6, BA:BA:BB:BB, 2, 0)/AA6,3),)</f>
        <v>7.2590000000000003</v>
      </c>
      <c r="Q6" s="13">
        <f>IFERROR(VLOOKUP(BC6, BA:BA:BD:BD, 4, 0),1)</f>
        <v>1</v>
      </c>
      <c r="R6" s="13">
        <v>4</v>
      </c>
      <c r="S6" s="13">
        <v>9.25</v>
      </c>
      <c r="T6" s="13">
        <v>0</v>
      </c>
      <c r="V6" s="13" t="s">
        <v>11050</v>
      </c>
      <c r="W6" s="13">
        <v>100</v>
      </c>
      <c r="X6" s="13" t="s">
        <v>7709</v>
      </c>
      <c r="Y6" s="13" t="s">
        <v>10904</v>
      </c>
      <c r="Z6" s="13">
        <v>1</v>
      </c>
      <c r="AA6" s="13">
        <v>5.75</v>
      </c>
      <c r="AB6" s="13">
        <f t="shared" si="4"/>
        <v>48.116</v>
      </c>
      <c r="AC6" s="13">
        <f>ROUND(VLOOKUP(X6,'Base de dados'!A:B, 2, 0)*AB6, 2)</f>
        <v>7.22</v>
      </c>
      <c r="AD6" s="13">
        <f>ROUND((AB6*(Destino!AG$6/100))*(W6/100),2)</f>
        <v>1.92</v>
      </c>
      <c r="AE6" s="13">
        <f>ROUND((AB6*(Destino!AH$6/100)),2)</f>
        <v>4.45</v>
      </c>
      <c r="AG6" s="13">
        <f>ROUND((AB6+ AC6)*(J6/100),2)</f>
        <v>2.21</v>
      </c>
      <c r="AH6" s="13">
        <f t="shared" si="1"/>
        <v>0</v>
      </c>
      <c r="AI6" s="13">
        <f>ROUND(AB6-(AD6+AE6)+AG6+AH6, 3)</f>
        <v>43.956000000000003</v>
      </c>
      <c r="AJ6" s="13">
        <f t="shared" si="7"/>
        <v>43.956000000000003</v>
      </c>
      <c r="AK6" s="13">
        <f t="shared" si="8"/>
        <v>43.956000000000003</v>
      </c>
      <c r="AL6" s="13" t="str">
        <f t="shared" si="5"/>
        <v>10006000004392200001421</v>
      </c>
      <c r="AM6" s="13">
        <f>VLOOKUP(AL6,Destino!A:AE,31,0)</f>
        <v>43.942999999999998</v>
      </c>
      <c r="AN6" s="13">
        <f t="shared" si="6"/>
        <v>0.99970424970424954</v>
      </c>
      <c r="BB6" s="13">
        <f t="shared" si="2"/>
        <v>43.956000000000003</v>
      </c>
      <c r="BC6" s="13" t="s">
        <v>11056</v>
      </c>
      <c r="BD6" s="13">
        <f t="shared" si="3"/>
        <v>1</v>
      </c>
    </row>
    <row r="7" spans="1:56" x14ac:dyDescent="0.25">
      <c r="A7" s="13">
        <v>600000439</v>
      </c>
      <c r="B7" s="13">
        <v>1100</v>
      </c>
      <c r="C7" s="13">
        <v>2000005105</v>
      </c>
      <c r="D7" s="13" t="s">
        <v>10908</v>
      </c>
      <c r="E7" s="13">
        <f t="shared" si="0"/>
        <v>1100</v>
      </c>
      <c r="F7" s="13" t="s">
        <v>10905</v>
      </c>
      <c r="G7" s="13" t="s">
        <v>10907</v>
      </c>
      <c r="H7" s="13">
        <f>ROUND(P7/(1-((R7+S7))/100)*Q7, 3)</f>
        <v>8.1489999999999991</v>
      </c>
      <c r="I7" s="13">
        <v>1</v>
      </c>
      <c r="J7" s="13">
        <v>4</v>
      </c>
      <c r="K7" s="13">
        <v>1</v>
      </c>
      <c r="M7" s="13">
        <v>1</v>
      </c>
      <c r="N7" s="13">
        <v>1</v>
      </c>
      <c r="O7" s="13" t="s">
        <v>10895</v>
      </c>
      <c r="P7" s="13">
        <f>IFERROR(ROUND(VLOOKUP(BC7, BA:BA:BB:BB, 2, 0)/AA7,3),)</f>
        <v>7.069</v>
      </c>
      <c r="Q7" s="13">
        <f>IFERROR(VLOOKUP(BC7, BA:BA:BD:BD, 4, 0),1)</f>
        <v>1</v>
      </c>
      <c r="R7" s="13">
        <v>4</v>
      </c>
      <c r="S7" s="13">
        <v>9.25</v>
      </c>
      <c r="T7" s="13">
        <v>0</v>
      </c>
      <c r="V7" s="13" t="s">
        <v>11050</v>
      </c>
      <c r="W7" s="13">
        <v>100</v>
      </c>
      <c r="X7" s="13" t="s">
        <v>7709</v>
      </c>
      <c r="Y7" s="13" t="s">
        <v>10904</v>
      </c>
      <c r="Z7" s="13">
        <v>2</v>
      </c>
      <c r="AA7" s="13">
        <v>5.75</v>
      </c>
      <c r="AB7" s="13">
        <f t="shared" si="4"/>
        <v>46.856999999999999</v>
      </c>
      <c r="AC7" s="13">
        <f>ROUND(VLOOKUP(X7,'Base de dados'!A:B, 2, 0)*AB7, 2)</f>
        <v>7.03</v>
      </c>
      <c r="AD7" s="13">
        <f>ROUND((AB7*(Destino!AG$7/100))*(W7/100),2)</f>
        <v>1.87</v>
      </c>
      <c r="AE7" s="13">
        <f>ROUND((AB7*(Destino!AH$7/100)),2)</f>
        <v>0</v>
      </c>
      <c r="AG7" s="13">
        <f>ROUND((AB7+ AC7)*(J7/100),2)</f>
        <v>2.16</v>
      </c>
      <c r="AH7" s="13">
        <f t="shared" si="1"/>
        <v>0</v>
      </c>
      <c r="AI7" s="13">
        <f>ROUND(AB7-(AD7+AE7)+AG7+AH7, 3)</f>
        <v>47.146999999999998</v>
      </c>
      <c r="AJ7" s="13">
        <f>ROUND(AI7*M7,3)</f>
        <v>47.146999999999998</v>
      </c>
      <c r="AK7" s="13">
        <f>ROUND(AJ7*K7,3)</f>
        <v>47.146999999999998</v>
      </c>
      <c r="AL7" s="13" t="str">
        <f t="shared" si="5"/>
        <v>11006000004392000005105</v>
      </c>
      <c r="AM7" s="13">
        <f>VLOOKUP(AL7,Destino!A:AE,31,0)</f>
        <v>47.12</v>
      </c>
      <c r="AN7" s="13">
        <f t="shared" si="6"/>
        <v>0.99942732305342863</v>
      </c>
      <c r="BA7" s="13" t="s">
        <v>11052</v>
      </c>
      <c r="BB7" s="13">
        <f t="shared" si="2"/>
        <v>47.146999999999998</v>
      </c>
      <c r="BC7" s="13" t="s">
        <v>11051</v>
      </c>
      <c r="BD7" s="13">
        <f t="shared" si="3"/>
        <v>1</v>
      </c>
    </row>
    <row r="8" spans="1:56" x14ac:dyDescent="0.25">
      <c r="A8" s="13">
        <v>600000439</v>
      </c>
      <c r="B8" s="13">
        <v>1100</v>
      </c>
      <c r="C8" s="13">
        <v>2200001286</v>
      </c>
      <c r="D8" s="13" t="s">
        <v>10908</v>
      </c>
      <c r="E8" s="13">
        <f t="shared" si="0"/>
        <v>1100</v>
      </c>
      <c r="F8" s="13" t="s">
        <v>10915</v>
      </c>
      <c r="G8" s="13" t="s">
        <v>10907</v>
      </c>
      <c r="H8" s="13">
        <f>ROUND(P8/(1-((R8+S8))/100)*Q8, 3)</f>
        <v>10.417</v>
      </c>
      <c r="I8" s="13">
        <v>1</v>
      </c>
      <c r="J8" s="13">
        <v>5</v>
      </c>
      <c r="K8" s="13">
        <v>1</v>
      </c>
      <c r="M8" s="13">
        <v>1</v>
      </c>
      <c r="N8" s="13">
        <v>1</v>
      </c>
      <c r="P8" s="13">
        <f>IFERROR(ROUND(VLOOKUP(BC8, BA:BA:BB:BB, 2, 0)/AA8,3),)</f>
        <v>9.9329999999999998</v>
      </c>
      <c r="Q8" s="13">
        <f>IFERROR(VLOOKUP(BC8, BA:BA:BD:BD, 4, 0),1)</f>
        <v>1</v>
      </c>
      <c r="R8" s="13">
        <v>1</v>
      </c>
      <c r="S8" s="13">
        <v>3.65</v>
      </c>
      <c r="T8" s="13">
        <v>0</v>
      </c>
      <c r="V8" s="13" t="s">
        <v>11050</v>
      </c>
      <c r="W8" s="13">
        <v>100</v>
      </c>
      <c r="X8" s="13" t="s">
        <v>7709</v>
      </c>
      <c r="Y8" s="13" t="s">
        <v>10904</v>
      </c>
      <c r="Z8" s="13">
        <v>2</v>
      </c>
      <c r="AA8" s="13">
        <v>5.75</v>
      </c>
      <c r="AB8" s="13">
        <f t="shared" si="4"/>
        <v>59.898000000000003</v>
      </c>
      <c r="AC8" s="13">
        <f>ROUND(VLOOKUP(X8,'Base de dados'!A:B, 2, 0)*AB8, 2)</f>
        <v>8.98</v>
      </c>
      <c r="AD8" s="13">
        <f>ROUND((AB8*(Destino!AG$8/100))*(W8/100),2)</f>
        <v>2.4</v>
      </c>
      <c r="AE8" s="13">
        <f>ROUND((AB8*(Destino!AH$8/100)),2)</f>
        <v>0</v>
      </c>
      <c r="AG8" s="13">
        <f>ROUND(AB8 *(J8/100),2)</f>
        <v>2.99</v>
      </c>
      <c r="AH8" s="13">
        <f t="shared" si="1"/>
        <v>0</v>
      </c>
      <c r="AI8" s="13">
        <f>ROUND(AB8-(AD8+AE8)+AG8+AH8, 3)</f>
        <v>60.488</v>
      </c>
      <c r="AJ8" s="13">
        <f t="shared" si="7"/>
        <v>60.488</v>
      </c>
      <c r="AK8" s="13">
        <f t="shared" si="8"/>
        <v>60.488</v>
      </c>
      <c r="AL8" s="13" t="str">
        <f t="shared" si="5"/>
        <v>11006000004392200001286</v>
      </c>
      <c r="AM8" s="13">
        <f>VLOOKUP(AL8,Destino!A:AE,31,0)</f>
        <v>60.470999999999997</v>
      </c>
      <c r="AN8" s="13">
        <f t="shared" si="6"/>
        <v>0.99971895251950793</v>
      </c>
      <c r="BB8" s="13">
        <f t="shared" si="2"/>
        <v>60.488</v>
      </c>
      <c r="BC8" s="13" t="s">
        <v>11055</v>
      </c>
      <c r="BD8" s="13">
        <f t="shared" si="3"/>
        <v>1</v>
      </c>
    </row>
    <row r="9" spans="1:56" x14ac:dyDescent="0.25">
      <c r="A9" s="13">
        <v>600000439</v>
      </c>
      <c r="B9" s="13">
        <v>1100</v>
      </c>
      <c r="C9" s="13">
        <v>2200001327</v>
      </c>
      <c r="D9" s="13" t="s">
        <v>10908</v>
      </c>
      <c r="E9" s="13">
        <f t="shared" si="0"/>
        <v>1100</v>
      </c>
      <c r="F9" s="13" t="s">
        <v>10923</v>
      </c>
      <c r="G9" s="13" t="s">
        <v>10907</v>
      </c>
      <c r="H9" s="13">
        <f>ROUND(P9/(1-((R9+S9))/100)*Q9, 3)</f>
        <v>8.3439999999999994</v>
      </c>
      <c r="I9" s="13">
        <v>1</v>
      </c>
      <c r="J9" s="13">
        <v>5</v>
      </c>
      <c r="K9" s="13">
        <v>1</v>
      </c>
      <c r="M9" s="13">
        <v>1</v>
      </c>
      <c r="N9" s="13">
        <v>1</v>
      </c>
      <c r="P9" s="13">
        <f>IFERROR(ROUND(VLOOKUP(BC9, BA:BA:BB:BB, 2, 0)/AA9,3),)</f>
        <v>10.678000000000001</v>
      </c>
      <c r="Q9" s="13">
        <f>IFERROR(VLOOKUP(BC9, BA:BA:BD:BD, 4, 0),1)</f>
        <v>0.75012400000000001</v>
      </c>
      <c r="R9" s="13">
        <v>4</v>
      </c>
      <c r="S9" s="13">
        <v>0</v>
      </c>
      <c r="T9" s="13">
        <v>0</v>
      </c>
      <c r="V9" s="13" t="s">
        <v>11050</v>
      </c>
      <c r="W9" s="13">
        <v>100</v>
      </c>
      <c r="X9" s="13" t="s">
        <v>7709</v>
      </c>
      <c r="Y9" s="13" t="s">
        <v>10904</v>
      </c>
      <c r="Z9" s="13">
        <v>2</v>
      </c>
      <c r="AA9" s="13">
        <v>5.75</v>
      </c>
      <c r="AB9" s="13">
        <f t="shared" si="4"/>
        <v>47.978000000000002</v>
      </c>
      <c r="AC9" s="13">
        <f>ROUND(VLOOKUP(X9,'Base de dados'!A:B, 2, 0)*AB9, 2)</f>
        <v>7.2</v>
      </c>
      <c r="AD9" s="13">
        <f>ROUND((AB9*(Destino!AG$9/100))*(W9/100),2)</f>
        <v>1.92</v>
      </c>
      <c r="AE9" s="13">
        <f>ROUND((AB9*(Destino!AH$9/100)),2)</f>
        <v>0</v>
      </c>
      <c r="AG9" s="13">
        <f>ROUND((AB9+ AC9)*(J9/100),2)</f>
        <v>2.76</v>
      </c>
      <c r="AH9" s="13">
        <f t="shared" si="1"/>
        <v>0</v>
      </c>
      <c r="AI9" s="13">
        <f>ROUND(AB9-AD9+AG9+AH9, 3)</f>
        <v>48.817999999999998</v>
      </c>
      <c r="AJ9" s="13">
        <f t="shared" si="7"/>
        <v>48.817999999999998</v>
      </c>
      <c r="AK9" s="13">
        <f t="shared" si="8"/>
        <v>48.817999999999998</v>
      </c>
      <c r="AL9" s="13" t="str">
        <f t="shared" si="5"/>
        <v>11006000004392200001327</v>
      </c>
      <c r="AM9" s="13">
        <f>VLOOKUP(AL9,Destino!A:AE,31,0)</f>
        <v>48.789000000000001</v>
      </c>
      <c r="AN9" s="13">
        <f t="shared" si="6"/>
        <v>0.99940595681920608</v>
      </c>
      <c r="BB9" s="13">
        <f t="shared" si="2"/>
        <v>48.817999999999998</v>
      </c>
      <c r="BC9" s="13" t="s">
        <v>11053</v>
      </c>
      <c r="BD9" s="13">
        <f t="shared" si="3"/>
        <v>1</v>
      </c>
    </row>
    <row r="10" spans="1:56" x14ac:dyDescent="0.25">
      <c r="A10" s="13">
        <v>600000439</v>
      </c>
      <c r="B10" s="13">
        <v>1100</v>
      </c>
      <c r="C10" s="13">
        <v>2200001421</v>
      </c>
      <c r="D10" s="13" t="s">
        <v>10908</v>
      </c>
      <c r="E10" s="13">
        <f t="shared" si="0"/>
        <v>1100</v>
      </c>
      <c r="F10" s="13" t="s">
        <v>10905</v>
      </c>
      <c r="G10" s="13" t="s">
        <v>10907</v>
      </c>
      <c r="H10" s="13">
        <f>ROUND(P10/(1-((R10+S10))/100)*Q10, 3)</f>
        <v>8.3680000000000003</v>
      </c>
      <c r="I10" s="13">
        <v>1</v>
      </c>
      <c r="J10" s="13">
        <v>3</v>
      </c>
      <c r="K10" s="13">
        <v>1</v>
      </c>
      <c r="M10" s="13">
        <v>1</v>
      </c>
      <c r="N10" s="13">
        <v>1</v>
      </c>
      <c r="P10" s="13">
        <f>IFERROR(ROUND(VLOOKUP(BC10, BA:BA:BB:BB, 2, 0)/AA10,3),)</f>
        <v>7.2590000000000003</v>
      </c>
      <c r="Q10" s="13">
        <f>IFERROR(VLOOKUP(BC10, BA:BA:BD:BD, 4, 0),1)</f>
        <v>1</v>
      </c>
      <c r="R10" s="13">
        <v>4</v>
      </c>
      <c r="S10" s="13">
        <v>9.25</v>
      </c>
      <c r="T10" s="13">
        <v>0</v>
      </c>
      <c r="V10" s="13" t="s">
        <v>11050</v>
      </c>
      <c r="W10" s="13">
        <v>100</v>
      </c>
      <c r="X10" s="13" t="s">
        <v>7709</v>
      </c>
      <c r="Y10" s="13" t="s">
        <v>10904</v>
      </c>
      <c r="Z10" s="13">
        <v>2</v>
      </c>
      <c r="AA10" s="13">
        <v>5.75</v>
      </c>
      <c r="AB10" s="13">
        <f t="shared" si="4"/>
        <v>48.116</v>
      </c>
      <c r="AC10" s="13">
        <f>ROUND(VLOOKUP(X10,'Base de dados'!A:B, 2, 0)*AB10, 2)</f>
        <v>7.22</v>
      </c>
      <c r="AD10" s="13">
        <f>ROUND((AB10*(Destino!AG$10/100))*(W10/100),2)</f>
        <v>1.92</v>
      </c>
      <c r="AE10" s="13">
        <f>ROUND((AB10*(Destino!AH$10/100)),2)</f>
        <v>0</v>
      </c>
      <c r="AG10" s="13">
        <f>ROUND((AB10+ AC10)*(J10/100),2)</f>
        <v>1.66</v>
      </c>
      <c r="AH10" s="13">
        <f t="shared" si="1"/>
        <v>0</v>
      </c>
      <c r="AI10" s="13">
        <f>ROUND(AB10-(AD10+AE10)+AG10+AH10, 3)</f>
        <v>47.856000000000002</v>
      </c>
      <c r="AJ10" s="13">
        <f t="shared" si="7"/>
        <v>47.856000000000002</v>
      </c>
      <c r="AK10" s="13">
        <f t="shared" si="8"/>
        <v>47.856000000000002</v>
      </c>
      <c r="AL10" s="13" t="str">
        <f t="shared" si="5"/>
        <v>11006000004392200001421</v>
      </c>
      <c r="AM10" s="13">
        <f>VLOOKUP(AL10,Destino!A:AE,31,0)</f>
        <v>47.832999999999998</v>
      </c>
      <c r="AN10" s="13">
        <f t="shared" si="6"/>
        <v>0.99951939150785685</v>
      </c>
      <c r="BB10" s="13">
        <f t="shared" si="2"/>
        <v>47.856000000000002</v>
      </c>
      <c r="BC10" s="13" t="s">
        <v>11056</v>
      </c>
      <c r="BD10" s="13">
        <f t="shared" si="3"/>
        <v>1</v>
      </c>
    </row>
    <row r="11" spans="1:56" x14ac:dyDescent="0.25">
      <c r="A11" s="13">
        <v>600000439</v>
      </c>
      <c r="B11" s="13">
        <v>1110</v>
      </c>
      <c r="C11" s="13">
        <v>2000005105</v>
      </c>
      <c r="D11" s="13" t="s">
        <v>10908</v>
      </c>
      <c r="E11" s="13" t="str">
        <f t="shared" si="0"/>
        <v>1100</v>
      </c>
      <c r="F11" s="13" t="s">
        <v>10925</v>
      </c>
      <c r="G11" s="13" t="s">
        <v>10907</v>
      </c>
      <c r="H11" s="13">
        <f>ROUND(P11/(1-((R11+S11))/100)*Q11, 3)</f>
        <v>8.1489999999999991</v>
      </c>
      <c r="I11" s="13">
        <v>1</v>
      </c>
      <c r="J11" s="13">
        <v>4</v>
      </c>
      <c r="K11" s="13">
        <v>1</v>
      </c>
      <c r="M11" s="13">
        <v>1</v>
      </c>
      <c r="N11" s="13">
        <v>0.75012400000000001</v>
      </c>
      <c r="O11" s="13" t="s">
        <v>10895</v>
      </c>
      <c r="P11" s="13">
        <f>IFERROR(ROUND(VLOOKUP(BC11, BA:BA:BB:BB, 2, 0)/AA11,3),)</f>
        <v>7.069</v>
      </c>
      <c r="Q11" s="13">
        <f>IFERROR(VLOOKUP(BC11, BA:BA:BD:BD, 4, 0),1)</f>
        <v>1</v>
      </c>
      <c r="R11" s="13">
        <v>4</v>
      </c>
      <c r="S11" s="13">
        <v>9.25</v>
      </c>
      <c r="T11" s="13">
        <v>0</v>
      </c>
      <c r="V11" s="13" t="s">
        <v>11050</v>
      </c>
      <c r="W11" s="13">
        <v>100</v>
      </c>
      <c r="X11" s="13" t="s">
        <v>7709</v>
      </c>
      <c r="Y11" s="13" t="s">
        <v>10904</v>
      </c>
      <c r="Z11" s="13">
        <v>2</v>
      </c>
      <c r="AA11" s="13">
        <v>5.75</v>
      </c>
      <c r="AB11" s="13">
        <f t="shared" si="4"/>
        <v>46.856999999999999</v>
      </c>
      <c r="AC11" s="13">
        <f>ROUND(VLOOKUP(X11,'Base de dados'!A:B, 2, 0)*AB11, 2)</f>
        <v>7.03</v>
      </c>
      <c r="AD11" s="13">
        <f>ROUND((AB11*(Destino!AG$11/100))*(W11/100),2)</f>
        <v>1.87</v>
      </c>
      <c r="AE11" s="13">
        <f>ROUND((AB11*(Destino!AH$11/100)),2)</f>
        <v>0</v>
      </c>
      <c r="AF11" s="13">
        <f>ROUND((((AB11+AC11)*(1 + VLOOKUP(X11,'Base de dados'!A:P, 16, 0) ))*(Destino!AI$11/100))-AD11, 2)</f>
        <v>11.91</v>
      </c>
      <c r="AG11" s="13">
        <f>ROUND((AB11+AC11+AF11)*(J11/100),2)</f>
        <v>2.63</v>
      </c>
      <c r="AH11" s="13">
        <f t="shared" si="1"/>
        <v>0</v>
      </c>
      <c r="AI11" s="13">
        <f>ROUND(AB11+AF11-AE11+AG11+AH11, 3)</f>
        <v>61.396999999999998</v>
      </c>
      <c r="AJ11" s="13">
        <f t="shared" si="7"/>
        <v>61.396999999999998</v>
      </c>
      <c r="AK11" s="13">
        <f t="shared" si="8"/>
        <v>61.396999999999998</v>
      </c>
      <c r="AL11" s="13" t="str">
        <f t="shared" si="5"/>
        <v>11106000004392000005105</v>
      </c>
      <c r="AM11" s="13">
        <f>VLOOKUP(AL11,Destino!A:AE,31,0)</f>
        <v>61.37</v>
      </c>
      <c r="AN11" s="13">
        <f t="shared" si="6"/>
        <v>0.99956023909963021</v>
      </c>
      <c r="BA11" s="13" t="s">
        <v>11053</v>
      </c>
      <c r="BB11" s="13">
        <f t="shared" si="2"/>
        <v>61.396999999999998</v>
      </c>
      <c r="BC11" s="13" t="s">
        <v>11051</v>
      </c>
      <c r="BD11" s="13">
        <f t="shared" si="3"/>
        <v>0.75012400000000001</v>
      </c>
    </row>
    <row r="12" spans="1:56" x14ac:dyDescent="0.25">
      <c r="A12" s="13">
        <v>600000439</v>
      </c>
      <c r="B12" s="13">
        <v>1110</v>
      </c>
      <c r="C12" s="13">
        <v>2200000102</v>
      </c>
      <c r="D12" s="13" t="s">
        <v>10908</v>
      </c>
      <c r="E12" s="13" t="str">
        <f t="shared" si="0"/>
        <v>1100</v>
      </c>
      <c r="F12" s="13" t="s">
        <v>10926</v>
      </c>
      <c r="G12" s="13" t="s">
        <v>10907</v>
      </c>
      <c r="H12" s="13">
        <f>ROUND(P12/(1-((R12+S12))/100)*Q12, 3)</f>
        <v>8.5410000000000004</v>
      </c>
      <c r="I12" s="13">
        <v>1</v>
      </c>
      <c r="J12" s="13">
        <v>4</v>
      </c>
      <c r="K12" s="13">
        <v>1</v>
      </c>
      <c r="M12" s="13">
        <v>1</v>
      </c>
      <c r="N12" s="13">
        <v>0.76798699999999998</v>
      </c>
      <c r="P12" s="13">
        <f>IFERROR(ROUND(VLOOKUP(BC12, BA:BA:BB:BB, 2, 0)/AA12,3),)</f>
        <v>8.1989999999999998</v>
      </c>
      <c r="Q12" s="13">
        <f>IFERROR(VLOOKUP(BC12, BA:BA:BD:BD, 4, 0),1)</f>
        <v>1</v>
      </c>
      <c r="R12" s="13">
        <v>4</v>
      </c>
      <c r="S12" s="13">
        <v>0</v>
      </c>
      <c r="T12" s="13">
        <v>0</v>
      </c>
      <c r="V12" s="13" t="s">
        <v>11050</v>
      </c>
      <c r="W12" s="13">
        <v>100</v>
      </c>
      <c r="X12" s="13" t="s">
        <v>7709</v>
      </c>
      <c r="Y12" s="13" t="s">
        <v>10904</v>
      </c>
      <c r="Z12" s="13">
        <v>2</v>
      </c>
      <c r="AA12" s="13">
        <v>5.75</v>
      </c>
      <c r="AB12" s="13">
        <f t="shared" si="4"/>
        <v>49.110999999999997</v>
      </c>
      <c r="AC12" s="13">
        <f>ROUND(VLOOKUP(X12,'Base de dados'!A:B, 2, 0)*AB12, 2)</f>
        <v>7.37</v>
      </c>
      <c r="AD12" s="13">
        <f>ROUND((AB12*(Destino!AG$12/100))*(W12/100),2)</f>
        <v>1.96</v>
      </c>
      <c r="AE12" s="13">
        <f>ROUND((AB12*(Destino!AH$12/100)),2)</f>
        <v>0</v>
      </c>
      <c r="AF12" s="13">
        <f>ROUND((((AB12+AC12)*(1 + VLOOKUP(X12,'Base de dados'!A:P, 16, 0) ))*(Destino!AI$12/100))-AD12, 2)</f>
        <v>12.48</v>
      </c>
      <c r="AG12" s="13">
        <f>ROUND((AB12+AC12+AF12)*(J12/100),2)</f>
        <v>2.76</v>
      </c>
      <c r="AH12" s="13">
        <f t="shared" si="1"/>
        <v>0</v>
      </c>
      <c r="AI12" s="13">
        <f>ROUND(AB12+AF12+AG12+AH12, 3)</f>
        <v>64.350999999999999</v>
      </c>
      <c r="AJ12" s="13">
        <f t="shared" si="7"/>
        <v>64.350999999999999</v>
      </c>
      <c r="AK12" s="13">
        <f t="shared" si="8"/>
        <v>64.350999999999999</v>
      </c>
      <c r="AL12" s="13" t="str">
        <f t="shared" si="5"/>
        <v>11106000004392200000102</v>
      </c>
      <c r="AM12" s="13">
        <f>VLOOKUP(AL12,Destino!A:AE,31,0)</f>
        <v>64.311999999999998</v>
      </c>
      <c r="AN12" s="13">
        <f t="shared" si="6"/>
        <v>0.99939394881198429</v>
      </c>
      <c r="BB12" s="13">
        <f t="shared" si="2"/>
        <v>64.350999999999999</v>
      </c>
      <c r="BC12" s="13" t="s">
        <v>11052</v>
      </c>
      <c r="BD12" s="13">
        <f t="shared" si="3"/>
        <v>0.76798699999999998</v>
      </c>
    </row>
    <row r="13" spans="1:56" x14ac:dyDescent="0.25">
      <c r="A13" s="13">
        <v>600000439</v>
      </c>
      <c r="B13" s="13">
        <v>1110</v>
      </c>
      <c r="C13" s="13">
        <v>2200001286</v>
      </c>
      <c r="D13" s="13" t="s">
        <v>10908</v>
      </c>
      <c r="E13" s="13" t="str">
        <f t="shared" si="0"/>
        <v>1100</v>
      </c>
      <c r="F13" s="13" t="s">
        <v>10927</v>
      </c>
      <c r="G13" s="13" t="s">
        <v>10907</v>
      </c>
      <c r="H13" s="13">
        <f>ROUND(P13/(1-((R13+S13))/100)*Q13, 3)</f>
        <v>10.417</v>
      </c>
      <c r="I13" s="13">
        <v>1</v>
      </c>
      <c r="J13" s="13">
        <v>5</v>
      </c>
      <c r="K13" s="13">
        <v>1</v>
      </c>
      <c r="M13" s="13">
        <v>1</v>
      </c>
      <c r="N13" s="13">
        <v>0.74956299999999998</v>
      </c>
      <c r="P13" s="13">
        <f>IFERROR(ROUND(VLOOKUP(BC13, BA:BA:BB:BB, 2, 0)/AA13,3),)</f>
        <v>9.9329999999999998</v>
      </c>
      <c r="Q13" s="13">
        <f>IFERROR(VLOOKUP(BC13, BA:BA:BD:BD, 4, 0),1)</f>
        <v>1</v>
      </c>
      <c r="R13" s="13">
        <v>1</v>
      </c>
      <c r="S13" s="13">
        <v>3.65</v>
      </c>
      <c r="T13" s="13">
        <v>0</v>
      </c>
      <c r="V13" s="13" t="s">
        <v>11050</v>
      </c>
      <c r="W13" s="13">
        <v>100</v>
      </c>
      <c r="X13" s="13" t="s">
        <v>7709</v>
      </c>
      <c r="Y13" s="13" t="s">
        <v>10904</v>
      </c>
      <c r="Z13" s="13">
        <v>2</v>
      </c>
      <c r="AA13" s="13">
        <v>5.75</v>
      </c>
      <c r="AB13" s="13">
        <f t="shared" si="4"/>
        <v>59.898000000000003</v>
      </c>
      <c r="AC13" s="13">
        <f>ROUND(VLOOKUP(X13,'Base de dados'!A:B, 2, 0)*AB13, 2)</f>
        <v>8.98</v>
      </c>
      <c r="AD13" s="13">
        <f>ROUND((AB13*(Destino!AG$13/100))*(W13/100),2)</f>
        <v>2.4</v>
      </c>
      <c r="AE13" s="13">
        <f>ROUND((AB13*(Destino!AH$13/100)),2)</f>
        <v>0</v>
      </c>
      <c r="AF13" s="13">
        <f>ROUND((((AB13+AC13)*(1 + VLOOKUP(X13,'Base de dados'!A:P, 16, 0) ))*(Destino!AI$13/100))-AD13, 2)</f>
        <v>15.21</v>
      </c>
      <c r="AG13" s="13">
        <f>ROUND((AB13+AF13)*(J13/100),2)</f>
        <v>3.76</v>
      </c>
      <c r="AH13" s="13">
        <f t="shared" si="1"/>
        <v>0</v>
      </c>
      <c r="AI13" s="13">
        <f>ROUND(AB13-AE13+AF13+AG13+AH13, 3)</f>
        <v>78.867999999999995</v>
      </c>
      <c r="AJ13" s="13">
        <f t="shared" si="7"/>
        <v>78.867999999999995</v>
      </c>
      <c r="AK13" s="13">
        <f t="shared" si="8"/>
        <v>78.867999999999995</v>
      </c>
      <c r="AL13" s="13" t="str">
        <f t="shared" si="5"/>
        <v>11106000004392200001286</v>
      </c>
      <c r="AM13" s="13">
        <f>VLOOKUP(AL13,Destino!A:AE,31,0)</f>
        <v>78.840999999999994</v>
      </c>
      <c r="AN13" s="13">
        <f t="shared" si="6"/>
        <v>0.99965765582999444</v>
      </c>
      <c r="BB13" s="13">
        <f t="shared" si="2"/>
        <v>78.867999999999995</v>
      </c>
      <c r="BC13" s="13" t="s">
        <v>11055</v>
      </c>
      <c r="BD13" s="13">
        <f t="shared" si="3"/>
        <v>0.74956299999999998</v>
      </c>
    </row>
    <row r="14" spans="1:56" x14ac:dyDescent="0.25">
      <c r="A14" s="13">
        <v>600000439</v>
      </c>
      <c r="B14" s="13">
        <v>1110</v>
      </c>
      <c r="C14" s="13">
        <v>2200001421</v>
      </c>
      <c r="D14" s="13" t="s">
        <v>10908</v>
      </c>
      <c r="E14" s="13" t="str">
        <f t="shared" si="0"/>
        <v>1100</v>
      </c>
      <c r="F14" s="13" t="s">
        <v>10925</v>
      </c>
      <c r="G14" s="13" t="s">
        <v>10907</v>
      </c>
      <c r="H14" s="13">
        <f>ROUND(P14/(1-((R14+S14))/100)*Q14, 3)</f>
        <v>8.3680000000000003</v>
      </c>
      <c r="I14" s="13">
        <v>1</v>
      </c>
      <c r="J14" s="13">
        <v>1.5</v>
      </c>
      <c r="K14" s="13">
        <v>1</v>
      </c>
      <c r="M14" s="13">
        <v>1</v>
      </c>
      <c r="N14" s="13">
        <v>0.74822599999999995</v>
      </c>
      <c r="P14" s="13">
        <f>IFERROR(ROUND(VLOOKUP(BC14, BA:BA:BB:BB, 2, 0)/AA14,3),)</f>
        <v>7.2590000000000003</v>
      </c>
      <c r="Q14" s="13">
        <f>IFERROR(VLOOKUP(BC14, BA:BA:BD:BD, 4, 0),1)</f>
        <v>1</v>
      </c>
      <c r="R14" s="13">
        <v>4</v>
      </c>
      <c r="S14" s="13">
        <v>9.25</v>
      </c>
      <c r="T14" s="13">
        <v>0</v>
      </c>
      <c r="V14" s="13" t="s">
        <v>11050</v>
      </c>
      <c r="W14" s="13">
        <v>100</v>
      </c>
      <c r="X14" s="13" t="s">
        <v>7709</v>
      </c>
      <c r="Y14" s="13" t="s">
        <v>10904</v>
      </c>
      <c r="Z14" s="13">
        <v>2</v>
      </c>
      <c r="AA14" s="13">
        <v>5.75</v>
      </c>
      <c r="AB14" s="13">
        <f t="shared" si="4"/>
        <v>48.116</v>
      </c>
      <c r="AC14" s="13">
        <f>ROUND(VLOOKUP(X14,'Base de dados'!A:B, 2, 0)*AB14, 2)</f>
        <v>7.22</v>
      </c>
      <c r="AD14" s="13">
        <f>ROUND((AB14*(Destino!AG$14/100))*(W14/100),2)</f>
        <v>1.92</v>
      </c>
      <c r="AE14" s="13">
        <f>ROUND((AB14*(Destino!AH$14/100)),2)</f>
        <v>0</v>
      </c>
      <c r="AF14" s="13">
        <f>ROUND((((AB14+AC14)*(1 + VLOOKUP(X14,'Base de dados'!A:P, 16, 0) ))*(Destino!AI$14/100))-AD14, 2)</f>
        <v>12.23</v>
      </c>
      <c r="AG14" s="13">
        <f>ROUND((AB14+AC14+AF14)*(J14/100),2)</f>
        <v>1.01</v>
      </c>
      <c r="AH14" s="13">
        <f t="shared" si="1"/>
        <v>0</v>
      </c>
      <c r="AI14" s="13">
        <f>ROUND(AB14+AF14-AE14+AG14+AH14, 3)</f>
        <v>61.356000000000002</v>
      </c>
      <c r="AJ14" s="13">
        <f t="shared" si="7"/>
        <v>61.356000000000002</v>
      </c>
      <c r="AK14" s="13">
        <f t="shared" si="8"/>
        <v>61.356000000000002</v>
      </c>
      <c r="AL14" s="13" t="str">
        <f t="shared" si="5"/>
        <v>11106000004392200001421</v>
      </c>
      <c r="AM14" s="13">
        <f>VLOOKUP(AL14,Destino!A:AE,31,0)</f>
        <v>61.323</v>
      </c>
      <c r="AN14" s="13">
        <f t="shared" si="6"/>
        <v>0.99946215529043614</v>
      </c>
      <c r="BB14" s="13">
        <f t="shared" si="2"/>
        <v>61.356000000000002</v>
      </c>
      <c r="BC14" s="13" t="s">
        <v>11056</v>
      </c>
      <c r="BD14" s="13">
        <f t="shared" si="3"/>
        <v>0.74822599999999995</v>
      </c>
    </row>
    <row r="15" spans="1:56" x14ac:dyDescent="0.25">
      <c r="A15" s="13">
        <v>600000439</v>
      </c>
      <c r="B15" s="13">
        <v>1210</v>
      </c>
      <c r="C15" s="13">
        <v>2000005105</v>
      </c>
      <c r="D15" s="13" t="s">
        <v>10908</v>
      </c>
      <c r="E15" s="13" t="str">
        <f t="shared" si="0"/>
        <v>1200</v>
      </c>
      <c r="F15" s="13" t="s">
        <v>10905</v>
      </c>
      <c r="G15" s="13" t="s">
        <v>10907</v>
      </c>
      <c r="H15" s="13">
        <f>ROUND(P15/(1-((R15+S15))/100)*Q15, 3)</f>
        <v>8.1489999999999991</v>
      </c>
      <c r="I15" s="13">
        <v>1</v>
      </c>
      <c r="J15" s="13">
        <v>2</v>
      </c>
      <c r="K15" s="13">
        <v>1</v>
      </c>
      <c r="M15" s="13">
        <v>1</v>
      </c>
      <c r="N15" s="13">
        <v>1</v>
      </c>
      <c r="O15" s="13" t="s">
        <v>10895</v>
      </c>
      <c r="P15" s="13">
        <f>IFERROR(ROUND(VLOOKUP(BC15, BA:BA:BB:BB, 2, 0)/AA15,3),)</f>
        <v>7.069</v>
      </c>
      <c r="Q15" s="13">
        <f>IFERROR(VLOOKUP(BC15, BA:BA:BD:BD, 4, 0),1)</f>
        <v>1</v>
      </c>
      <c r="R15" s="13">
        <v>4</v>
      </c>
      <c r="S15" s="13">
        <v>9.25</v>
      </c>
      <c r="T15" s="13">
        <v>0</v>
      </c>
      <c r="V15" s="13" t="s">
        <v>11050</v>
      </c>
      <c r="W15" s="13">
        <v>100</v>
      </c>
      <c r="X15" s="13" t="s">
        <v>7709</v>
      </c>
      <c r="Y15" s="13" t="s">
        <v>10904</v>
      </c>
      <c r="Z15" s="13">
        <v>2</v>
      </c>
      <c r="AA15" s="13">
        <v>5.75</v>
      </c>
      <c r="AB15" s="13">
        <f t="shared" si="4"/>
        <v>46.856999999999999</v>
      </c>
      <c r="AC15" s="13">
        <f>ROUND(VLOOKUP(X15,'Base de dados'!A:B, 2, 0)*AB15, 2)</f>
        <v>7.03</v>
      </c>
      <c r="AD15" s="13">
        <f>ROUND((AB15*(Destino!AG$15/100))*(W15/100),2)</f>
        <v>1.87</v>
      </c>
      <c r="AE15" s="13">
        <f>ROUND((AB15*(Destino!AH$15/100)),2)</f>
        <v>4.33</v>
      </c>
      <c r="AG15" s="13">
        <f>ROUND((AB15+ AC15)*(J15/100),2)</f>
        <v>1.08</v>
      </c>
      <c r="AH15" s="13">
        <f t="shared" si="1"/>
        <v>0</v>
      </c>
      <c r="AI15" s="13">
        <f>ROUND(AB15-(AD15+AE15)+AG15+AH15, 3)</f>
        <v>41.737000000000002</v>
      </c>
      <c r="AJ15" s="13">
        <f t="shared" si="7"/>
        <v>41.737000000000002</v>
      </c>
      <c r="AK15" s="13">
        <f t="shared" si="8"/>
        <v>41.737000000000002</v>
      </c>
      <c r="AL15" s="13" t="str">
        <f t="shared" si="5"/>
        <v>12106000004392000005105</v>
      </c>
      <c r="AM15" s="13">
        <f>VLOOKUP(AL15,Destino!A:AE,31,0)</f>
        <v>41.72</v>
      </c>
      <c r="AN15" s="13">
        <f t="shared" si="6"/>
        <v>0.99959268754342667</v>
      </c>
      <c r="BA15" s="13" t="s">
        <v>11054</v>
      </c>
      <c r="BB15" s="13">
        <f t="shared" si="2"/>
        <v>41.737000000000002</v>
      </c>
      <c r="BC15" s="13" t="s">
        <v>11051</v>
      </c>
      <c r="BD15" s="13">
        <f t="shared" si="3"/>
        <v>1</v>
      </c>
    </row>
    <row r="16" spans="1:56" x14ac:dyDescent="0.25">
      <c r="A16" s="13">
        <v>600000439</v>
      </c>
      <c r="B16" s="13">
        <v>1210</v>
      </c>
      <c r="C16" s="13">
        <v>2200001421</v>
      </c>
      <c r="D16" s="13" t="s">
        <v>10908</v>
      </c>
      <c r="E16" s="13" t="str">
        <f t="shared" si="0"/>
        <v>1200</v>
      </c>
      <c r="F16" s="13" t="s">
        <v>10905</v>
      </c>
      <c r="G16" s="13" t="s">
        <v>10907</v>
      </c>
      <c r="H16" s="13">
        <f>ROUND(P16/(1-((R16+S16))/100)*Q16, 3)</f>
        <v>9.9779999999999998</v>
      </c>
      <c r="I16" s="13">
        <v>1</v>
      </c>
      <c r="J16" s="13">
        <v>0</v>
      </c>
      <c r="K16" s="13">
        <v>1</v>
      </c>
      <c r="M16" s="13">
        <v>1</v>
      </c>
      <c r="N16" s="13">
        <f>IFERROR(VLOOKUP(BC16, BA:BA:BD:BD, 4, 0),1)</f>
        <v>1</v>
      </c>
      <c r="P16" s="13">
        <f>IFERROR(ROUND(VLOOKUP(BC16, BA:BA:BB:BB, 2, 0)/AA16,3),)</f>
        <v>7.2590000000000003</v>
      </c>
      <c r="Q16" s="13">
        <v>1</v>
      </c>
      <c r="R16" s="13">
        <v>18</v>
      </c>
      <c r="S16" s="13">
        <v>9.25</v>
      </c>
      <c r="T16" s="13">
        <v>0</v>
      </c>
      <c r="V16" s="13" t="s">
        <v>11050</v>
      </c>
      <c r="W16" s="13">
        <v>100</v>
      </c>
      <c r="X16" s="13" t="s">
        <v>7709</v>
      </c>
      <c r="Y16" s="13" t="s">
        <v>10904</v>
      </c>
      <c r="Z16" s="13">
        <v>2</v>
      </c>
      <c r="AA16" s="13">
        <v>5.75</v>
      </c>
      <c r="AB16" s="13">
        <f t="shared" si="4"/>
        <v>57.374000000000002</v>
      </c>
      <c r="AC16" s="13">
        <f>ROUND(VLOOKUP(X16,'Base de dados'!A:B, 2, 0)*AB16, 2)</f>
        <v>8.61</v>
      </c>
      <c r="AD16" s="13">
        <f>ROUND((AB16*(Destino!AG$16/100))*(W16/100),2)</f>
        <v>10.33</v>
      </c>
      <c r="AE16" s="13">
        <f>ROUND((AB16*(Destino!AH$16/100)),2)</f>
        <v>5.31</v>
      </c>
      <c r="AG16" s="13">
        <f>ROUND((AB16+ AC16)*(J16/100),2)</f>
        <v>0</v>
      </c>
      <c r="AH16" s="13">
        <f t="shared" si="1"/>
        <v>0</v>
      </c>
      <c r="AI16" s="13">
        <f>ROUND(AB16-(AD16+AE16)+AG16+AH16, 3)</f>
        <v>41.734000000000002</v>
      </c>
      <c r="AJ16" s="13">
        <f t="shared" si="7"/>
        <v>41.734000000000002</v>
      </c>
      <c r="AK16" s="13">
        <f t="shared" si="8"/>
        <v>41.734000000000002</v>
      </c>
      <c r="AL16" s="13" t="str">
        <f t="shared" si="5"/>
        <v>12106000004392200001421</v>
      </c>
      <c r="AM16" s="13">
        <f>VLOOKUP(AL16,Destino!A:AE,31,0)</f>
        <v>41.720999999999997</v>
      </c>
      <c r="AN16" s="13">
        <f t="shared" si="6"/>
        <v>0.99968850337854021</v>
      </c>
      <c r="BB16" s="13">
        <f t="shared" si="2"/>
        <v>41.734000000000002</v>
      </c>
      <c r="BC16" s="13" t="s">
        <v>11056</v>
      </c>
      <c r="BD16" s="13">
        <f t="shared" si="3"/>
        <v>1</v>
      </c>
    </row>
    <row r="17" spans="1:56" x14ac:dyDescent="0.25">
      <c r="A17" s="13">
        <v>600000439</v>
      </c>
      <c r="B17" s="13">
        <v>1300</v>
      </c>
      <c r="C17" s="13">
        <v>2000005105</v>
      </c>
      <c r="D17" s="13" t="s">
        <v>10908</v>
      </c>
      <c r="E17" s="13">
        <f t="shared" si="0"/>
        <v>1300</v>
      </c>
      <c r="F17" s="13" t="s">
        <v>10930</v>
      </c>
      <c r="G17" s="13" t="s">
        <v>10907</v>
      </c>
      <c r="H17" s="13">
        <f>ROUND(P17/(1-((R17+S17))/100)*Q17, 3)</f>
        <v>8.1489999999999991</v>
      </c>
      <c r="I17" s="13">
        <v>1</v>
      </c>
      <c r="J17" s="13">
        <v>6</v>
      </c>
      <c r="K17" s="13">
        <v>1</v>
      </c>
      <c r="M17" s="13">
        <v>1</v>
      </c>
      <c r="N17" s="13">
        <v>1</v>
      </c>
      <c r="O17" s="13" t="s">
        <v>10895</v>
      </c>
      <c r="P17" s="13">
        <f>IFERROR(ROUND(VLOOKUP(BC17, BA:BA:BB:BB, 2, 0)/AA17,3),)</f>
        <v>7.069</v>
      </c>
      <c r="Q17" s="13">
        <f>IFERROR(VLOOKUP(BC17, BA:BA:BD:BD, 4, 0),1)</f>
        <v>1</v>
      </c>
      <c r="R17" s="13">
        <v>4</v>
      </c>
      <c r="S17" s="13">
        <v>9.25</v>
      </c>
      <c r="T17" s="13">
        <v>0</v>
      </c>
      <c r="V17" s="13" t="s">
        <v>11050</v>
      </c>
      <c r="W17" s="13">
        <v>100</v>
      </c>
      <c r="X17" s="13" t="s">
        <v>7709</v>
      </c>
      <c r="Y17" s="13" t="s">
        <v>10904</v>
      </c>
      <c r="Z17" s="13">
        <v>2</v>
      </c>
      <c r="AA17" s="13">
        <v>5.75</v>
      </c>
      <c r="AB17" s="13">
        <f t="shared" si="4"/>
        <v>46.856999999999999</v>
      </c>
      <c r="AC17" s="13">
        <f>ROUND(VLOOKUP(X17,'Base de dados'!A:B, 2, 0)*AB17, 2)</f>
        <v>7.03</v>
      </c>
      <c r="AD17" s="13">
        <f>ROUND((AB17*(Destino!AG$17/100))*(W17/100),2)</f>
        <v>0</v>
      </c>
      <c r="AG17" s="13">
        <f>ROUND((AB17+ AC17)*(J17/100),2)</f>
        <v>3.23</v>
      </c>
      <c r="AH17" s="13">
        <f t="shared" si="1"/>
        <v>0</v>
      </c>
      <c r="AI17" s="13">
        <f>ROUND((AB17+AC17)-(AD17+AE17)+AG17+AH17, 3)</f>
        <v>57.116999999999997</v>
      </c>
      <c r="AJ17" s="13">
        <f t="shared" si="7"/>
        <v>57.116999999999997</v>
      </c>
      <c r="AK17" s="13">
        <f t="shared" si="8"/>
        <v>57.116999999999997</v>
      </c>
      <c r="AL17" s="13" t="str">
        <f t="shared" si="5"/>
        <v>13006000004392000005105</v>
      </c>
      <c r="AM17" s="13">
        <f>VLOOKUP(AL17,Destino!A:AE,31,0)</f>
        <v>57.1</v>
      </c>
      <c r="AN17" s="13">
        <f t="shared" si="6"/>
        <v>0.99970236532030754</v>
      </c>
      <c r="BA17" s="13" t="s">
        <v>11055</v>
      </c>
      <c r="BB17" s="13">
        <f t="shared" si="2"/>
        <v>57.116999999999997</v>
      </c>
      <c r="BC17" s="13" t="s">
        <v>11051</v>
      </c>
      <c r="BD17" s="13">
        <f t="shared" si="3"/>
        <v>1</v>
      </c>
    </row>
    <row r="18" spans="1:56" x14ac:dyDescent="0.25">
      <c r="A18" s="13">
        <v>600000439</v>
      </c>
      <c r="B18" s="13">
        <v>1300</v>
      </c>
      <c r="C18" s="13">
        <v>2200000102</v>
      </c>
      <c r="D18" s="13" t="s">
        <v>10908</v>
      </c>
      <c r="E18" s="13">
        <f t="shared" si="0"/>
        <v>1300</v>
      </c>
      <c r="F18" s="13" t="s">
        <v>10930</v>
      </c>
      <c r="G18" s="13" t="s">
        <v>10907</v>
      </c>
      <c r="H18" s="13">
        <f>ROUND(P18/(1-((R18+S18))/100)*Q18, 3)</f>
        <v>8.8780000000000001</v>
      </c>
      <c r="I18" s="13">
        <v>1</v>
      </c>
      <c r="J18" s="13">
        <v>3.5</v>
      </c>
      <c r="K18" s="13">
        <v>1</v>
      </c>
      <c r="M18" s="13">
        <v>1</v>
      </c>
      <c r="N18" s="13">
        <v>1</v>
      </c>
      <c r="P18" s="13">
        <f>IFERROR(ROUND(VLOOKUP(BC18, BA:BA:BB:BB, 2, 0)/AA18,3),)</f>
        <v>8.1989999999999998</v>
      </c>
      <c r="Q18" s="13">
        <f>IFERROR(VLOOKUP(BC18, BA:BA:BD:BD, 4, 0),1)</f>
        <v>1</v>
      </c>
      <c r="R18" s="13">
        <v>4</v>
      </c>
      <c r="S18" s="13">
        <v>3.65</v>
      </c>
      <c r="T18" s="13">
        <v>0</v>
      </c>
      <c r="V18" s="13" t="s">
        <v>11050</v>
      </c>
      <c r="W18" s="13">
        <v>100</v>
      </c>
      <c r="X18" s="13" t="s">
        <v>7709</v>
      </c>
      <c r="Y18" s="13" t="s">
        <v>10904</v>
      </c>
      <c r="Z18" s="13">
        <v>2</v>
      </c>
      <c r="AA18" s="13">
        <v>5.75</v>
      </c>
      <c r="AB18" s="13">
        <f t="shared" si="4"/>
        <v>51.048999999999999</v>
      </c>
      <c r="AC18" s="13">
        <f>ROUND(VLOOKUP(X18,'Base de dados'!A:B, 2, 0)*AB18, 2)</f>
        <v>7.66</v>
      </c>
      <c r="AD18" s="13">
        <f>ROUND((AB18*(Destino!AG$18/100))*(W18/100),2)</f>
        <v>0</v>
      </c>
      <c r="AG18" s="13">
        <f>ROUND((AB18+ AC18)*(J18/100),2)</f>
        <v>2.0499999999999998</v>
      </c>
      <c r="AH18" s="13">
        <f t="shared" si="1"/>
        <v>0</v>
      </c>
      <c r="AI18" s="13">
        <f>ROUND((AB18+AC18)-(AD18+AE18)+AG18+AH18, 3)</f>
        <v>60.759</v>
      </c>
      <c r="AJ18" s="13">
        <f t="shared" si="7"/>
        <v>60.759</v>
      </c>
      <c r="AK18" s="13">
        <f t="shared" si="8"/>
        <v>60.759</v>
      </c>
      <c r="AL18" s="13" t="str">
        <f t="shared" si="5"/>
        <v>13006000004392200000102</v>
      </c>
      <c r="AM18" s="13">
        <f>VLOOKUP(AL18,Destino!A:AE,31,0)</f>
        <v>60.725999999999999</v>
      </c>
      <c r="AN18" s="13">
        <f t="shared" si="6"/>
        <v>0.99945687058707355</v>
      </c>
      <c r="BB18" s="13">
        <f t="shared" si="2"/>
        <v>60.759</v>
      </c>
      <c r="BC18" s="13" t="s">
        <v>11052</v>
      </c>
      <c r="BD18" s="13">
        <f t="shared" si="3"/>
        <v>1</v>
      </c>
    </row>
    <row r="19" spans="1:56" x14ac:dyDescent="0.25">
      <c r="A19" s="13">
        <v>600000439</v>
      </c>
      <c r="B19" s="13">
        <v>1300</v>
      </c>
      <c r="C19" s="13">
        <v>2200001327</v>
      </c>
      <c r="D19" s="13" t="s">
        <v>10908</v>
      </c>
      <c r="E19" s="13">
        <f t="shared" si="0"/>
        <v>1300</v>
      </c>
      <c r="F19" s="13" t="s">
        <v>10930</v>
      </c>
      <c r="G19" s="13" t="s">
        <v>10907</v>
      </c>
      <c r="H19" s="13">
        <f>ROUND(P19/(1-((R19+S19))/100)*Q19, 3)</f>
        <v>8.673</v>
      </c>
      <c r="I19" s="13">
        <v>1</v>
      </c>
      <c r="J19" s="13">
        <v>2</v>
      </c>
      <c r="K19" s="13">
        <v>1</v>
      </c>
      <c r="M19" s="13">
        <v>1</v>
      </c>
      <c r="N19" s="13">
        <v>1</v>
      </c>
      <c r="P19" s="13">
        <f>IFERROR(ROUND(VLOOKUP(BC19, BA:BA:BB:BB, 2, 0)/AA19,3),)</f>
        <v>10.678000000000001</v>
      </c>
      <c r="Q19" s="13">
        <f>IFERROR(VLOOKUP(BC19, BA:BA:BD:BD, 4, 0),1)</f>
        <v>0.75012400000000001</v>
      </c>
      <c r="R19" s="13">
        <v>4</v>
      </c>
      <c r="S19" s="13">
        <v>3.65</v>
      </c>
      <c r="T19" s="13">
        <v>0</v>
      </c>
      <c r="V19" s="13" t="s">
        <v>11050</v>
      </c>
      <c r="W19" s="13">
        <v>100</v>
      </c>
      <c r="X19" s="13" t="s">
        <v>7709</v>
      </c>
      <c r="Y19" s="13" t="s">
        <v>10904</v>
      </c>
      <c r="Z19" s="13">
        <v>2</v>
      </c>
      <c r="AA19" s="13">
        <v>5.75</v>
      </c>
      <c r="AB19" s="13">
        <f t="shared" si="4"/>
        <v>49.87</v>
      </c>
      <c r="AC19" s="13">
        <f>ROUND(VLOOKUP(X19,'Base de dados'!A:B, 2, 0)*AB19, 2)</f>
        <v>7.48</v>
      </c>
      <c r="AD19" s="13">
        <f>ROUND((AB19*(Destino!AG$19/100))*(W19/100),2)</f>
        <v>0</v>
      </c>
      <c r="AG19" s="13">
        <f>ROUND((AB19+ AC19)*(J19/100),2)</f>
        <v>1.1499999999999999</v>
      </c>
      <c r="AH19" s="13">
        <f t="shared" si="1"/>
        <v>0</v>
      </c>
      <c r="AI19" s="13">
        <f>ROUND((AB19+AC19)-(AD19+AE19)+AG19+AH19, 3)</f>
        <v>58.5</v>
      </c>
      <c r="AJ19" s="13">
        <f t="shared" si="7"/>
        <v>58.5</v>
      </c>
      <c r="AK19" s="13">
        <f t="shared" si="8"/>
        <v>58.5</v>
      </c>
      <c r="AL19" s="13" t="str">
        <f t="shared" si="5"/>
        <v>13006000004392200001327</v>
      </c>
      <c r="AM19" s="13">
        <f>VLOOKUP(AL19,Destino!A:AE,31,0)</f>
        <v>58.476999999999997</v>
      </c>
      <c r="AN19" s="13">
        <f t="shared" si="6"/>
        <v>0.99960683760683755</v>
      </c>
      <c r="BB19" s="13">
        <f t="shared" si="2"/>
        <v>58.5</v>
      </c>
      <c r="BC19" s="13" t="s">
        <v>11053</v>
      </c>
      <c r="BD19" s="13">
        <f t="shared" si="3"/>
        <v>1</v>
      </c>
    </row>
    <row r="20" spans="1:56" x14ac:dyDescent="0.25">
      <c r="A20" s="13">
        <v>600000439</v>
      </c>
      <c r="B20" s="13">
        <v>1300</v>
      </c>
      <c r="C20" s="13">
        <v>2200001421</v>
      </c>
      <c r="D20" s="13" t="s">
        <v>10908</v>
      </c>
      <c r="E20" s="13">
        <f t="shared" si="0"/>
        <v>1300</v>
      </c>
      <c r="F20" s="13" t="s">
        <v>10930</v>
      </c>
      <c r="G20" s="13" t="s">
        <v>10907</v>
      </c>
      <c r="H20" s="13">
        <f>ROUND(P20/(1-((R20+S20))/100)*Q20, 3)</f>
        <v>8.3680000000000003</v>
      </c>
      <c r="I20" s="13">
        <v>1</v>
      </c>
      <c r="J20" s="13">
        <v>7</v>
      </c>
      <c r="K20" s="13">
        <v>1</v>
      </c>
      <c r="M20" s="13">
        <v>1</v>
      </c>
      <c r="N20" s="13">
        <v>1</v>
      </c>
      <c r="P20" s="13">
        <f>IFERROR(ROUND(VLOOKUP(BC20, BA:BA:BB:BB, 2, 0)/AA20,3),)</f>
        <v>7.2590000000000003</v>
      </c>
      <c r="Q20" s="13">
        <f>IFERROR(VLOOKUP(BC20, BA:BA:BD:BD, 4, 0),1)</f>
        <v>1</v>
      </c>
      <c r="R20" s="13">
        <v>4</v>
      </c>
      <c r="S20" s="13">
        <v>9.25</v>
      </c>
      <c r="T20" s="13">
        <v>0</v>
      </c>
      <c r="V20" s="13" t="s">
        <v>11050</v>
      </c>
      <c r="W20" s="13">
        <v>100</v>
      </c>
      <c r="X20" s="13" t="s">
        <v>7709</v>
      </c>
      <c r="Y20" s="13" t="s">
        <v>10904</v>
      </c>
      <c r="Z20" s="13">
        <v>2</v>
      </c>
      <c r="AA20" s="13">
        <v>5.75</v>
      </c>
      <c r="AB20" s="13">
        <f t="shared" si="4"/>
        <v>48.116</v>
      </c>
      <c r="AC20" s="13">
        <f>ROUND(VLOOKUP(X20,'Base de dados'!A:B, 2, 0)*AB20, 2)</f>
        <v>7.22</v>
      </c>
      <c r="AD20" s="13">
        <f>ROUND((AB20*(Destino!AG$20/100))*(W20/100),2)</f>
        <v>0</v>
      </c>
      <c r="AG20" s="13">
        <f>ROUND((AB20+ AC20)*(J20/100),2)</f>
        <v>3.87</v>
      </c>
      <c r="AH20" s="13">
        <f t="shared" si="1"/>
        <v>0</v>
      </c>
      <c r="AI20" s="13">
        <f>ROUND((AB20+AC20)-(AD20+AE20)+AG20+AH20, 3)</f>
        <v>59.206000000000003</v>
      </c>
      <c r="AJ20" s="13">
        <f t="shared" si="7"/>
        <v>59.206000000000003</v>
      </c>
      <c r="AK20" s="13">
        <f t="shared" si="8"/>
        <v>59.206000000000003</v>
      </c>
      <c r="AL20" s="13" t="str">
        <f t="shared" si="5"/>
        <v>13006000004392200001421</v>
      </c>
      <c r="AM20" s="13">
        <f>VLOOKUP(AL20,Destino!A:AE,31,0)</f>
        <v>59.173000000000002</v>
      </c>
      <c r="AN20" s="13">
        <f t="shared" si="6"/>
        <v>0.99944262405837248</v>
      </c>
      <c r="BB20" s="13">
        <f t="shared" si="2"/>
        <v>59.206000000000003</v>
      </c>
      <c r="BC20" s="13" t="s">
        <v>11056</v>
      </c>
      <c r="BD20" s="13">
        <f t="shared" si="3"/>
        <v>1</v>
      </c>
    </row>
    <row r="21" spans="1:56" x14ac:dyDescent="0.25">
      <c r="A21" s="13">
        <v>600000439</v>
      </c>
      <c r="B21" s="13">
        <v>1400</v>
      </c>
      <c r="C21" s="13">
        <v>2000005105</v>
      </c>
      <c r="D21" s="13" t="s">
        <v>10908</v>
      </c>
      <c r="E21" s="13">
        <f t="shared" si="0"/>
        <v>1400</v>
      </c>
      <c r="F21" s="13" t="s">
        <v>10905</v>
      </c>
      <c r="G21" s="13" t="s">
        <v>10907</v>
      </c>
      <c r="H21" s="13">
        <f>ROUND(P21/(1-((R21+S21))/100)*Q21, 3)</f>
        <v>8.1489999999999991</v>
      </c>
      <c r="I21" s="13">
        <v>1</v>
      </c>
      <c r="J21" s="13">
        <v>2</v>
      </c>
      <c r="K21" s="13">
        <v>1</v>
      </c>
      <c r="M21" s="13">
        <v>1</v>
      </c>
      <c r="N21" s="13">
        <v>1</v>
      </c>
      <c r="O21" s="13" t="s">
        <v>10895</v>
      </c>
      <c r="P21" s="13">
        <f>IFERROR(ROUND(VLOOKUP(BC21, BA:BA:BB:BB, 2, 0)/AA21,3),)</f>
        <v>7.069</v>
      </c>
      <c r="Q21" s="13">
        <f>IFERROR(VLOOKUP(BC21, BA:BA:BD:BD, 4, 0),1)</f>
        <v>1</v>
      </c>
      <c r="R21" s="13">
        <v>4</v>
      </c>
      <c r="S21" s="13">
        <v>9.25</v>
      </c>
      <c r="T21" s="13">
        <v>0</v>
      </c>
      <c r="V21" s="13" t="s">
        <v>11050</v>
      </c>
      <c r="W21" s="13">
        <v>100</v>
      </c>
      <c r="X21" s="13" t="s">
        <v>7709</v>
      </c>
      <c r="Y21" s="13" t="s">
        <v>10904</v>
      </c>
      <c r="Z21" s="13">
        <v>2</v>
      </c>
      <c r="AA21" s="13">
        <v>5.75</v>
      </c>
      <c r="AB21" s="13">
        <f t="shared" si="4"/>
        <v>46.856999999999999</v>
      </c>
      <c r="AC21" s="13">
        <f>ROUND(VLOOKUP(X21,'Base de dados'!A:B, 2, 0)*AB21, 2)</f>
        <v>7.03</v>
      </c>
      <c r="AD21" s="13">
        <f>ROUND((AB21*(Destino!AG$21/100))*(W21/100),2)</f>
        <v>1.87</v>
      </c>
      <c r="AE21" s="13">
        <f>ROUND((AB21*(Destino!AH$21/100)),2)</f>
        <v>4.33</v>
      </c>
      <c r="AG21" s="13">
        <f>ROUND((AB21+ AC21)*(J21/100),2)</f>
        <v>1.08</v>
      </c>
      <c r="AH21" s="13">
        <f t="shared" si="1"/>
        <v>0</v>
      </c>
      <c r="AI21" s="13">
        <f>ROUND(AB21-(AD21+AE21)+AG21+AH21, 3)</f>
        <v>41.737000000000002</v>
      </c>
      <c r="AJ21" s="13">
        <f t="shared" si="7"/>
        <v>41.737000000000002</v>
      </c>
      <c r="AK21" s="13">
        <f t="shared" si="8"/>
        <v>41.737000000000002</v>
      </c>
      <c r="AL21" s="13" t="str">
        <f t="shared" si="5"/>
        <v>14006000004392000005105</v>
      </c>
      <c r="AM21" s="13">
        <f>VLOOKUP(AL21,Destino!A:AE,31,0)</f>
        <v>41.72</v>
      </c>
      <c r="AN21" s="13">
        <f t="shared" si="6"/>
        <v>0.99959268754342667</v>
      </c>
      <c r="BA21" s="13" t="s">
        <v>11056</v>
      </c>
      <c r="BB21" s="13">
        <f t="shared" si="2"/>
        <v>41.737000000000002</v>
      </c>
      <c r="BC21" s="13" t="s">
        <v>11051</v>
      </c>
      <c r="BD21" s="13">
        <f t="shared" si="3"/>
        <v>1</v>
      </c>
    </row>
    <row r="22" spans="1:56" x14ac:dyDescent="0.25">
      <c r="A22" s="13">
        <v>600000439</v>
      </c>
      <c r="B22" s="13">
        <v>1400</v>
      </c>
      <c r="C22" s="13">
        <v>2200000102</v>
      </c>
      <c r="D22" s="13" t="s">
        <v>10908</v>
      </c>
      <c r="E22" s="13">
        <f t="shared" si="0"/>
        <v>1400</v>
      </c>
      <c r="F22" s="13" t="s">
        <v>10905</v>
      </c>
      <c r="G22" s="13" t="s">
        <v>10907</v>
      </c>
      <c r="H22" s="13">
        <f>ROUND(P22/(1-((R22+S22))/100)*Q22, 3)</f>
        <v>8.8780000000000001</v>
      </c>
      <c r="I22" s="13">
        <v>1</v>
      </c>
      <c r="J22" s="13">
        <v>2</v>
      </c>
      <c r="K22" s="13">
        <v>1</v>
      </c>
      <c r="M22" s="13">
        <v>1</v>
      </c>
      <c r="N22" s="13">
        <v>1</v>
      </c>
      <c r="P22" s="13">
        <f>IFERROR(ROUND(VLOOKUP(BC22, BA:BA:BB:BB, 2, 0)/AA22,3),)</f>
        <v>8.1989999999999998</v>
      </c>
      <c r="Q22" s="13">
        <f>IFERROR(VLOOKUP(BC22, BA:BA:BD:BD, 4, 0),1)</f>
        <v>1</v>
      </c>
      <c r="R22" s="13">
        <v>4</v>
      </c>
      <c r="S22" s="13">
        <v>3.65</v>
      </c>
      <c r="T22" s="13">
        <v>0</v>
      </c>
      <c r="V22" s="13" t="s">
        <v>11050</v>
      </c>
      <c r="W22" s="13">
        <v>100</v>
      </c>
      <c r="X22" s="13" t="s">
        <v>7709</v>
      </c>
      <c r="Y22" s="13" t="s">
        <v>10904</v>
      </c>
      <c r="Z22" s="13">
        <v>2</v>
      </c>
      <c r="AA22" s="13">
        <v>5.75</v>
      </c>
      <c r="AB22" s="13">
        <f t="shared" si="4"/>
        <v>51.048999999999999</v>
      </c>
      <c r="AC22" s="13">
        <f>ROUND(VLOOKUP(X22,'Base de dados'!A:B, 2, 0)*AB22, 2)</f>
        <v>7.66</v>
      </c>
      <c r="AD22" s="13">
        <f>ROUND((AB22*(Destino!AG$22/100))*(W22/100),2)</f>
        <v>2.04</v>
      </c>
      <c r="AE22" s="13">
        <f>ROUND((AB22*(Destino!AH$22/100)),2)</f>
        <v>4.72</v>
      </c>
      <c r="AG22" s="13">
        <f>ROUND((AB22+ AC22)*(J22/100),2)</f>
        <v>1.17</v>
      </c>
      <c r="AH22" s="13">
        <f t="shared" si="1"/>
        <v>0</v>
      </c>
      <c r="AI22" s="13">
        <f>ROUND(AB22-(AD22+AE22)+AG22+AH22, 3)</f>
        <v>45.459000000000003</v>
      </c>
      <c r="AJ22" s="13">
        <f t="shared" si="7"/>
        <v>45.459000000000003</v>
      </c>
      <c r="AK22" s="13">
        <f t="shared" si="8"/>
        <v>45.459000000000003</v>
      </c>
      <c r="AL22" s="13" t="str">
        <f t="shared" si="5"/>
        <v>14006000004392200000102</v>
      </c>
      <c r="AM22" s="13">
        <f>VLOOKUP(AL22,Destino!A:AE,31,0)</f>
        <v>45.436</v>
      </c>
      <c r="AN22" s="13">
        <f t="shared" si="6"/>
        <v>0.99949404958314081</v>
      </c>
      <c r="BB22" s="13">
        <f t="shared" si="2"/>
        <v>45.459000000000003</v>
      </c>
      <c r="BC22" s="13" t="s">
        <v>11052</v>
      </c>
      <c r="BD22" s="13">
        <f t="shared" si="3"/>
        <v>1</v>
      </c>
    </row>
    <row r="23" spans="1:56" x14ac:dyDescent="0.25">
      <c r="A23" s="13">
        <v>600000439</v>
      </c>
      <c r="B23" s="13">
        <v>1400</v>
      </c>
      <c r="C23" s="13">
        <v>2200001286</v>
      </c>
      <c r="D23" s="13" t="s">
        <v>10908</v>
      </c>
      <c r="E23" s="13">
        <f t="shared" si="0"/>
        <v>1400</v>
      </c>
      <c r="F23" s="13" t="s">
        <v>10915</v>
      </c>
      <c r="G23" s="13" t="s">
        <v>10907</v>
      </c>
      <c r="H23" s="13">
        <f>ROUND(P23/(1-((R23+S23))/100)*Q23, 3)</f>
        <v>10.417</v>
      </c>
      <c r="I23" s="13">
        <v>1</v>
      </c>
      <c r="J23" s="13">
        <v>3</v>
      </c>
      <c r="K23" s="13">
        <v>1</v>
      </c>
      <c r="M23" s="13">
        <v>1</v>
      </c>
      <c r="N23" s="13">
        <v>1</v>
      </c>
      <c r="P23" s="13">
        <f>IFERROR(ROUND(VLOOKUP(BC23, BA:BA:BB:BB, 2, 0)/AA23,3),)</f>
        <v>9.9329999999999998</v>
      </c>
      <c r="Q23" s="13">
        <f>IFERROR(VLOOKUP(BC23, BA:BA:BD:BD, 4, 0),1)</f>
        <v>1</v>
      </c>
      <c r="R23" s="13">
        <v>1</v>
      </c>
      <c r="S23" s="13">
        <v>3.65</v>
      </c>
      <c r="T23" s="13">
        <v>0</v>
      </c>
      <c r="V23" s="13" t="s">
        <v>11050</v>
      </c>
      <c r="W23" s="13">
        <v>100</v>
      </c>
      <c r="X23" s="13" t="s">
        <v>7709</v>
      </c>
      <c r="Y23" s="13" t="s">
        <v>10904</v>
      </c>
      <c r="Z23" s="13">
        <v>2</v>
      </c>
      <c r="AA23" s="13">
        <v>5.75</v>
      </c>
      <c r="AB23" s="13">
        <f t="shared" si="4"/>
        <v>59.898000000000003</v>
      </c>
      <c r="AC23" s="13">
        <f>ROUND(VLOOKUP(X23,'Base de dados'!A:B, 2, 0)*AB23, 2)</f>
        <v>8.98</v>
      </c>
      <c r="AD23" s="13">
        <f>ROUND((AB23*(Destino!AG$23/100))*(W23/100),2)</f>
        <v>2.4</v>
      </c>
      <c r="AE23" s="13">
        <f>ROUND((AB23*(Destino!AH$23/100)),2)</f>
        <v>5.54</v>
      </c>
      <c r="AG23" s="13">
        <f>ROUND(AB23 *(J23/100),2)</f>
        <v>1.8</v>
      </c>
      <c r="AH23" s="13">
        <f t="shared" si="1"/>
        <v>0</v>
      </c>
      <c r="AI23" s="13">
        <f>ROUND(AB23-(AD23+AE23)+AG23+AH23, 3)</f>
        <v>53.758000000000003</v>
      </c>
      <c r="AJ23" s="13">
        <f t="shared" si="7"/>
        <v>53.758000000000003</v>
      </c>
      <c r="AK23" s="13">
        <f t="shared" si="8"/>
        <v>53.758000000000003</v>
      </c>
      <c r="AL23" s="13" t="str">
        <f t="shared" si="5"/>
        <v>14006000004392200001286</v>
      </c>
      <c r="AM23" s="13">
        <f>VLOOKUP(AL23,Destino!A:AE,31,0)</f>
        <v>53.741</v>
      </c>
      <c r="AN23" s="13">
        <f t="shared" si="6"/>
        <v>0.99968376799732128</v>
      </c>
      <c r="BB23" s="13">
        <f t="shared" si="2"/>
        <v>53.758000000000003</v>
      </c>
      <c r="BC23" s="13" t="s">
        <v>11055</v>
      </c>
      <c r="BD23" s="13">
        <f t="shared" si="3"/>
        <v>1</v>
      </c>
    </row>
    <row r="24" spans="1:56" x14ac:dyDescent="0.25">
      <c r="A24" s="13">
        <v>600000439</v>
      </c>
      <c r="B24" s="13">
        <v>1700</v>
      </c>
      <c r="C24" s="13">
        <v>2000005105</v>
      </c>
      <c r="D24" s="13" t="s">
        <v>10908</v>
      </c>
      <c r="E24" s="13">
        <f t="shared" si="0"/>
        <v>1700</v>
      </c>
      <c r="F24" s="13" t="s">
        <v>10933</v>
      </c>
      <c r="G24" s="13" t="s">
        <v>10907</v>
      </c>
      <c r="H24" s="13">
        <f>ROUND(P24/(1-((R24+S24))/100)*Q24, 3)</f>
        <v>8.1489999999999991</v>
      </c>
      <c r="I24" s="13">
        <v>0.25</v>
      </c>
      <c r="J24" s="13">
        <v>7</v>
      </c>
      <c r="K24" s="13">
        <v>1</v>
      </c>
      <c r="M24" s="13">
        <v>4</v>
      </c>
      <c r="N24" s="13">
        <v>1</v>
      </c>
      <c r="P24" s="13">
        <f>IFERROR(ROUND(VLOOKUP(BC24, BA:BA:BB:BB, 2, 0)/AA24,3),)</f>
        <v>7.069</v>
      </c>
      <c r="Q24" s="13">
        <f>IFERROR(VLOOKUP(BC24, BA:BA:BD:BD, 4, 0),1)</f>
        <v>1</v>
      </c>
      <c r="R24" s="13">
        <v>4</v>
      </c>
      <c r="S24" s="13">
        <v>9.25</v>
      </c>
      <c r="T24" s="13">
        <v>0</v>
      </c>
      <c r="V24" s="13" t="s">
        <v>11050</v>
      </c>
      <c r="W24" s="13">
        <v>100</v>
      </c>
      <c r="X24" s="13" t="s">
        <v>7709</v>
      </c>
      <c r="Y24" s="13" t="s">
        <v>10904</v>
      </c>
      <c r="Z24" s="13">
        <v>2</v>
      </c>
      <c r="AA24" s="13">
        <v>5.75</v>
      </c>
      <c r="AB24" s="13">
        <f t="shared" si="4"/>
        <v>11.714</v>
      </c>
      <c r="AC24" s="13">
        <f>ROUND(VLOOKUP(X24,'Base de dados'!A:B, 2, 0)*AB24, 2)</f>
        <v>1.76</v>
      </c>
      <c r="AD24" s="13">
        <f>ROUND((AB24*(Destino!AG$24/100))*(W24/100),2)</f>
        <v>0.47</v>
      </c>
      <c r="AE24" s="13">
        <f>ROUND((AB24*(Destino!AH$24/100)),2)</f>
        <v>0</v>
      </c>
      <c r="AF24" s="13">
        <f>ROUND((((AB24+AC24)*(1 + VLOOKUP(X24,'Base de dados'!A:M, 13, 0) ))*(Destino!AI$24/100))-AD24, 2)</f>
        <v>3.03</v>
      </c>
      <c r="AG24" s="13">
        <f>ROUND((AB24+AC24+AF24)*(J24/100),2)</f>
        <v>1.1599999999999999</v>
      </c>
      <c r="AH24" s="13">
        <f t="shared" si="1"/>
        <v>0</v>
      </c>
      <c r="AI24" s="13">
        <f>ROUND(AB24+AC24-AE24+AF24+AG24+AH24, 3)</f>
        <v>17.664000000000001</v>
      </c>
      <c r="AJ24" s="13">
        <f t="shared" si="7"/>
        <v>70.656000000000006</v>
      </c>
      <c r="AK24" s="13">
        <f t="shared" si="8"/>
        <v>70.656000000000006</v>
      </c>
      <c r="AL24" s="13" t="str">
        <f t="shared" si="5"/>
        <v>17006000004392000005105</v>
      </c>
      <c r="AM24" s="13">
        <f>VLOOKUP(AL24,Destino!A:AE,31,0)</f>
        <v>68.683999999999997</v>
      </c>
      <c r="AN24" s="13">
        <f t="shared" si="6"/>
        <v>0.97209012681159412</v>
      </c>
      <c r="BB24" s="13">
        <f t="shared" si="2"/>
        <v>70.656000000000006</v>
      </c>
      <c r="BC24" s="13" t="s">
        <v>11051</v>
      </c>
      <c r="BD24" s="13">
        <f t="shared" si="3"/>
        <v>1</v>
      </c>
    </row>
    <row r="25" spans="1:56" x14ac:dyDescent="0.25">
      <c r="A25" s="13">
        <v>600000439</v>
      </c>
      <c r="B25" s="13">
        <v>1700</v>
      </c>
      <c r="C25" s="13">
        <v>2200001421</v>
      </c>
      <c r="D25" s="13" t="s">
        <v>10908</v>
      </c>
      <c r="E25" s="13">
        <f t="shared" si="0"/>
        <v>1700</v>
      </c>
      <c r="F25" s="13" t="s">
        <v>10933</v>
      </c>
      <c r="G25" s="13" t="s">
        <v>10907</v>
      </c>
      <c r="H25" s="13">
        <f>ROUND(P25/(1-((R25+S25))/100)*Q25, 3)</f>
        <v>8.3680000000000003</v>
      </c>
      <c r="I25" s="13">
        <v>0.25</v>
      </c>
      <c r="J25" s="13">
        <v>3</v>
      </c>
      <c r="K25" s="13">
        <v>1</v>
      </c>
      <c r="M25" s="13">
        <v>4</v>
      </c>
      <c r="N25" s="13">
        <v>1</v>
      </c>
      <c r="O25" s="13" t="s">
        <v>10895</v>
      </c>
      <c r="P25" s="13">
        <f>IFERROR(ROUND(VLOOKUP(BC25, BA:BA:BB:BB, 2, 0)/AA25,3),)</f>
        <v>7.2590000000000003</v>
      </c>
      <c r="Q25" s="13">
        <f>IFERROR(VLOOKUP(BC25, BA:BA:BD:BD, 4, 0),1)</f>
        <v>1</v>
      </c>
      <c r="R25" s="13">
        <v>4</v>
      </c>
      <c r="S25" s="13">
        <v>9.25</v>
      </c>
      <c r="T25" s="13">
        <v>0</v>
      </c>
      <c r="V25" s="13" t="s">
        <v>11050</v>
      </c>
      <c r="W25" s="13">
        <v>100</v>
      </c>
      <c r="X25" s="13" t="s">
        <v>7709</v>
      </c>
      <c r="Y25" s="13" t="s">
        <v>10904</v>
      </c>
      <c r="Z25" s="13">
        <v>2</v>
      </c>
      <c r="AA25" s="13">
        <v>5.75</v>
      </c>
      <c r="AB25" s="13">
        <f t="shared" si="4"/>
        <v>12.029</v>
      </c>
      <c r="AC25" s="13">
        <f>ROUND(VLOOKUP(X25,'Base de dados'!A:B, 2, 0)*AB25, 2)</f>
        <v>1.8</v>
      </c>
      <c r="AD25" s="13">
        <f>ROUND((AB25*(Destino!AG$25/100))*(W25/100),2)</f>
        <v>0.48</v>
      </c>
      <c r="AE25" s="13">
        <f>ROUND((AB25*(Destino!AH$25/100)),2)</f>
        <v>0</v>
      </c>
      <c r="AF25" s="13">
        <f>ROUND((((AB25+AC25)*(1 + VLOOKUP(X25,'Base de dados'!A:M, 13, 0) ))*(Destino!AI$25/100))-AD25, 2)</f>
        <v>3.11</v>
      </c>
      <c r="AG25" s="13">
        <f>ROUND((AB25+AC25+AF25)*(J25/100),2)</f>
        <v>0.51</v>
      </c>
      <c r="AH25" s="13">
        <f t="shared" si="1"/>
        <v>0</v>
      </c>
      <c r="AI25" s="13">
        <f>ROUND(AB25+AC25-AE25+AF25+AG25+AH25, 3)</f>
        <v>17.449000000000002</v>
      </c>
      <c r="AJ25" s="13">
        <f t="shared" si="7"/>
        <v>69.796000000000006</v>
      </c>
      <c r="AK25" s="13">
        <f t="shared" si="8"/>
        <v>69.796000000000006</v>
      </c>
      <c r="AL25" s="13" t="str">
        <f t="shared" si="5"/>
        <v>17006000004392200001421</v>
      </c>
      <c r="AM25" s="13">
        <f>VLOOKUP(AL25,Destino!A:AE,31,0)</f>
        <v>69.772000000000006</v>
      </c>
      <c r="AN25" s="13">
        <f t="shared" si="6"/>
        <v>0.99965614075305176</v>
      </c>
      <c r="BA25" s="13" t="s">
        <v>11057</v>
      </c>
      <c r="BB25" s="13">
        <f t="shared" si="2"/>
        <v>69.796000000000006</v>
      </c>
      <c r="BC25" s="13" t="s">
        <v>11056</v>
      </c>
      <c r="BD25" s="13">
        <f t="shared" si="3"/>
        <v>1</v>
      </c>
    </row>
    <row r="26" spans="1:56" x14ac:dyDescent="0.25">
      <c r="A26" s="13">
        <v>600000541</v>
      </c>
      <c r="B26" s="13">
        <v>1000</v>
      </c>
      <c r="C26" s="13">
        <v>2200000102</v>
      </c>
      <c r="D26" s="13" t="s">
        <v>10908</v>
      </c>
      <c r="E26" s="13">
        <f t="shared" si="0"/>
        <v>1000</v>
      </c>
      <c r="F26" s="13" t="s">
        <v>10905</v>
      </c>
      <c r="G26" s="13" t="s">
        <v>10907</v>
      </c>
      <c r="H26" s="13">
        <f>ROUND(P26/(1-((R26+S26))/100)*Q26, 3)</f>
        <v>10.955</v>
      </c>
      <c r="I26" s="13">
        <v>1</v>
      </c>
      <c r="J26" s="13">
        <v>4.5</v>
      </c>
      <c r="K26" s="13">
        <v>1</v>
      </c>
      <c r="M26" s="13">
        <v>1</v>
      </c>
      <c r="N26" s="13">
        <v>1</v>
      </c>
      <c r="P26" s="13">
        <f>IFERROR(ROUND(VLOOKUP(BC26, BA:BA:BB:BB, 2, 0)/AA26,3),)</f>
        <v>10.117000000000001</v>
      </c>
      <c r="Q26" s="13">
        <f>IFERROR(VLOOKUP(BC26, BA:BA:BD:BD, 4, 0),1)</f>
        <v>1</v>
      </c>
      <c r="R26" s="13">
        <v>4</v>
      </c>
      <c r="S26" s="13">
        <v>3.65</v>
      </c>
      <c r="T26" s="13">
        <v>0</v>
      </c>
      <c r="V26" s="13" t="s">
        <v>11050</v>
      </c>
      <c r="W26" s="13">
        <v>100</v>
      </c>
      <c r="X26" s="13" t="s">
        <v>7709</v>
      </c>
      <c r="Y26" s="13" t="s">
        <v>10904</v>
      </c>
      <c r="Z26" s="13">
        <v>1</v>
      </c>
      <c r="AA26" s="13">
        <v>5.75</v>
      </c>
      <c r="AB26" s="13">
        <f t="shared" si="4"/>
        <v>62.991</v>
      </c>
      <c r="AC26" s="13">
        <f>ROUND(VLOOKUP(X26,'Base de dados'!A:B, 2, 0)*AB26, 2)</f>
        <v>9.4499999999999993</v>
      </c>
      <c r="AD26" s="13">
        <f>ROUND((AB26*(Destino!AG$26/100))*(W26/100),2)</f>
        <v>2.52</v>
      </c>
      <c r="AE26" s="13">
        <f>ROUND((AB26*(Destino!AH$26/100)),2)</f>
        <v>5.83</v>
      </c>
      <c r="AG26" s="13">
        <f>ROUND((AB26+ AC26)*(J26/100),2)</f>
        <v>3.26</v>
      </c>
      <c r="AH26" s="13">
        <f t="shared" si="1"/>
        <v>0</v>
      </c>
      <c r="AI26" s="13">
        <f>ROUND(AB26-(AD26+AE26)+AG26+AH26, 3)</f>
        <v>57.901000000000003</v>
      </c>
      <c r="AJ26" s="13">
        <f t="shared" si="7"/>
        <v>57.901000000000003</v>
      </c>
      <c r="AK26" s="13">
        <f t="shared" si="8"/>
        <v>57.901000000000003</v>
      </c>
      <c r="AL26" s="13" t="str">
        <f t="shared" si="5"/>
        <v>10006000005412200000102</v>
      </c>
      <c r="AM26" s="13">
        <f>VLOOKUP(AL26,Destino!A:AE,31,0)</f>
        <v>57.896000000000001</v>
      </c>
      <c r="AN26" s="13">
        <f t="shared" si="6"/>
        <v>0.99991364570560093</v>
      </c>
      <c r="BB26" s="13">
        <f t="shared" si="2"/>
        <v>57.901000000000003</v>
      </c>
      <c r="BC26" s="13" t="s">
        <v>11059</v>
      </c>
      <c r="BD26" s="13">
        <f t="shared" si="3"/>
        <v>1</v>
      </c>
    </row>
    <row r="27" spans="1:56" x14ac:dyDescent="0.25">
      <c r="A27" s="13">
        <v>600000541</v>
      </c>
      <c r="B27" s="13">
        <v>1000</v>
      </c>
      <c r="C27" s="13">
        <v>2200001286</v>
      </c>
      <c r="D27" s="13" t="s">
        <v>10908</v>
      </c>
      <c r="E27" s="13">
        <f t="shared" si="0"/>
        <v>1000</v>
      </c>
      <c r="F27" s="13" t="s">
        <v>10915</v>
      </c>
      <c r="G27" s="13" t="s">
        <v>10907</v>
      </c>
      <c r="H27" s="13">
        <f>ROUND(P27/(1-((R27+S27))/100)*Q27, 3)</f>
        <v>12.856</v>
      </c>
      <c r="I27" s="13">
        <v>1</v>
      </c>
      <c r="J27" s="13">
        <v>6</v>
      </c>
      <c r="K27" s="13">
        <v>1</v>
      </c>
      <c r="M27" s="13">
        <v>1</v>
      </c>
      <c r="N27" s="13">
        <v>1</v>
      </c>
      <c r="P27" s="13">
        <f>IFERROR(ROUND(VLOOKUP(BC27, BA:BA:BB:BB, 2, 0)/AA27,3),)</f>
        <v>12.257999999999999</v>
      </c>
      <c r="Q27" s="13">
        <f>IFERROR(VLOOKUP(BC27, BA:BA:BD:BD, 4, 0),1)</f>
        <v>1</v>
      </c>
      <c r="R27" s="13">
        <v>1</v>
      </c>
      <c r="S27" s="13">
        <v>3.65</v>
      </c>
      <c r="T27" s="13">
        <v>0</v>
      </c>
      <c r="V27" s="13" t="s">
        <v>11050</v>
      </c>
      <c r="W27" s="13">
        <v>100</v>
      </c>
      <c r="X27" s="13" t="s">
        <v>7709</v>
      </c>
      <c r="Y27" s="13" t="s">
        <v>10904</v>
      </c>
      <c r="Z27" s="13">
        <v>1</v>
      </c>
      <c r="AA27" s="13">
        <v>5.75</v>
      </c>
      <c r="AB27" s="13">
        <f t="shared" si="4"/>
        <v>73.921999999999997</v>
      </c>
      <c r="AC27" s="13">
        <f>ROUND(VLOOKUP(X27,'Base de dados'!A:B, 2, 0)*AB27, 2)</f>
        <v>11.09</v>
      </c>
      <c r="AD27" s="13">
        <f>ROUND((AB27*(Destino!AG$27/100))*(W27/100),2)</f>
        <v>2.96</v>
      </c>
      <c r="AE27" s="13">
        <f>ROUND((AB27*(Destino!AH$27/100)),2)</f>
        <v>6.84</v>
      </c>
      <c r="AG27" s="13">
        <f>ROUND(AB27 *(J27/100),2)</f>
        <v>4.4400000000000004</v>
      </c>
      <c r="AH27" s="13">
        <f t="shared" si="1"/>
        <v>0</v>
      </c>
      <c r="AI27" s="13">
        <f>ROUND(AB27-(AD27+AE27)+AG27+AH27, 3)</f>
        <v>68.561999999999998</v>
      </c>
      <c r="AJ27" s="13">
        <f t="shared" si="7"/>
        <v>68.561999999999998</v>
      </c>
      <c r="AK27" s="13">
        <f t="shared" si="8"/>
        <v>68.561999999999998</v>
      </c>
      <c r="AL27" s="13" t="str">
        <f t="shared" si="5"/>
        <v>10006000005412200001286</v>
      </c>
      <c r="AM27" s="13">
        <f>VLOOKUP(AL27,Destino!A:AE,31,0)</f>
        <v>68.546000000000006</v>
      </c>
      <c r="AN27" s="13">
        <f t="shared" si="6"/>
        <v>0.99976663457892134</v>
      </c>
      <c r="BB27" s="13">
        <f t="shared" si="2"/>
        <v>68.561999999999998</v>
      </c>
      <c r="BC27" s="13" t="s">
        <v>11062</v>
      </c>
      <c r="BD27" s="13">
        <f t="shared" si="3"/>
        <v>1</v>
      </c>
    </row>
    <row r="28" spans="1:56" x14ac:dyDescent="0.25">
      <c r="A28" s="13">
        <v>600000541</v>
      </c>
      <c r="B28" s="13">
        <v>1000</v>
      </c>
      <c r="C28" s="13">
        <v>2200001327</v>
      </c>
      <c r="D28" s="13" t="s">
        <v>10908</v>
      </c>
      <c r="E28" s="13">
        <f t="shared" si="0"/>
        <v>1000</v>
      </c>
      <c r="F28" s="13" t="s">
        <v>10905</v>
      </c>
      <c r="G28" s="13" t="s">
        <v>10907</v>
      </c>
      <c r="H28" s="13">
        <f>ROUND(P28/(1-((R28+S28))/100)*Q28, 3)</f>
        <v>10.704000000000001</v>
      </c>
      <c r="I28" s="13">
        <v>1</v>
      </c>
      <c r="J28" s="13">
        <v>5</v>
      </c>
      <c r="K28" s="13">
        <v>1</v>
      </c>
      <c r="M28" s="13">
        <v>1</v>
      </c>
      <c r="N28" s="13">
        <v>1</v>
      </c>
      <c r="P28" s="13">
        <f>IFERROR(ROUND(VLOOKUP(BC28, BA:BA:BB:BB, 2, 0)/AA28,3),)</f>
        <v>13.176</v>
      </c>
      <c r="Q28" s="13">
        <f>IFERROR(VLOOKUP(BC28, BA:BA:BD:BD, 4, 0),1)</f>
        <v>0.75024100000000005</v>
      </c>
      <c r="R28" s="13">
        <v>4</v>
      </c>
      <c r="S28" s="13">
        <v>3.65</v>
      </c>
      <c r="T28" s="13">
        <v>0</v>
      </c>
      <c r="V28" s="13" t="s">
        <v>11050</v>
      </c>
      <c r="W28" s="13">
        <v>100</v>
      </c>
      <c r="X28" s="13" t="s">
        <v>7709</v>
      </c>
      <c r="Y28" s="13" t="s">
        <v>10904</v>
      </c>
      <c r="Z28" s="13">
        <v>1</v>
      </c>
      <c r="AA28" s="13">
        <v>5.75</v>
      </c>
      <c r="AB28" s="13">
        <f t="shared" si="4"/>
        <v>61.548000000000002</v>
      </c>
      <c r="AC28" s="13">
        <f>ROUND(VLOOKUP(X28,'Base de dados'!A:B, 2, 0)*AB28, 2)</f>
        <v>9.23</v>
      </c>
      <c r="AD28" s="13">
        <f>ROUND((AB28*(Destino!AG$28/100))*(W28/100),2)</f>
        <v>2.46</v>
      </c>
      <c r="AE28" s="13">
        <f>ROUND((AB28*(Destino!AH$28/100)),2)</f>
        <v>5.69</v>
      </c>
      <c r="AG28" s="13">
        <f>ROUND((AB28+ AC28)*(J28/100),2)</f>
        <v>3.54</v>
      </c>
      <c r="AH28" s="13">
        <f t="shared" si="1"/>
        <v>0</v>
      </c>
      <c r="AI28" s="13">
        <f>ROUND(AB28-(AD28+AE28)+AG28+AH28, 3)</f>
        <v>56.938000000000002</v>
      </c>
      <c r="AJ28" s="13">
        <f t="shared" si="7"/>
        <v>56.938000000000002</v>
      </c>
      <c r="AK28" s="13">
        <f t="shared" si="8"/>
        <v>56.938000000000002</v>
      </c>
      <c r="AL28" s="13" t="str">
        <f t="shared" si="5"/>
        <v>10006000005412200001327</v>
      </c>
      <c r="AM28" s="13">
        <f>VLOOKUP(AL28,Destino!A:AE,31,0)</f>
        <v>56.927999999999997</v>
      </c>
      <c r="AN28" s="13">
        <f t="shared" si="6"/>
        <v>0.99982437036776839</v>
      </c>
      <c r="BB28" s="13">
        <f t="shared" si="2"/>
        <v>56.938000000000002</v>
      </c>
      <c r="BC28" s="13" t="s">
        <v>11060</v>
      </c>
      <c r="BD28" s="13">
        <f t="shared" si="3"/>
        <v>1</v>
      </c>
    </row>
    <row r="29" spans="1:56" x14ac:dyDescent="0.25">
      <c r="A29" s="13">
        <v>600000541</v>
      </c>
      <c r="B29" s="13">
        <v>1000</v>
      </c>
      <c r="C29" s="13">
        <v>2200001421</v>
      </c>
      <c r="D29" s="13" t="s">
        <v>10908</v>
      </c>
      <c r="E29" s="13">
        <f t="shared" si="0"/>
        <v>1000</v>
      </c>
      <c r="F29" s="13" t="s">
        <v>10905</v>
      </c>
      <c r="G29" s="13" t="s">
        <v>10907</v>
      </c>
      <c r="H29" s="13">
        <f>ROUND(P29/(1-((R29+S29))/100)*Q29, 3)</f>
        <v>10.323</v>
      </c>
      <c r="I29" s="13">
        <v>1</v>
      </c>
      <c r="J29" s="13">
        <v>4</v>
      </c>
      <c r="K29" s="13">
        <v>1</v>
      </c>
      <c r="M29" s="13">
        <v>1</v>
      </c>
      <c r="N29" s="13">
        <v>1</v>
      </c>
      <c r="P29" s="13">
        <f>IFERROR(ROUND(VLOOKUP(BC29, BA:BA:BB:BB, 2, 0)/AA29,3),)</f>
        <v>8.9550000000000001</v>
      </c>
      <c r="Q29" s="13">
        <f>IFERROR(VLOOKUP(BC29, BA:BA:BD:BD, 4, 0),1)</f>
        <v>1</v>
      </c>
      <c r="R29" s="13">
        <v>4</v>
      </c>
      <c r="S29" s="13">
        <v>9.25</v>
      </c>
      <c r="T29" s="13">
        <v>0</v>
      </c>
      <c r="V29" s="13" t="s">
        <v>11050</v>
      </c>
      <c r="W29" s="13">
        <v>100</v>
      </c>
      <c r="X29" s="13" t="s">
        <v>7709</v>
      </c>
      <c r="Y29" s="13" t="s">
        <v>10904</v>
      </c>
      <c r="Z29" s="13">
        <v>1</v>
      </c>
      <c r="AA29" s="13">
        <v>5.75</v>
      </c>
      <c r="AB29" s="13">
        <f t="shared" si="4"/>
        <v>59.356999999999999</v>
      </c>
      <c r="AC29" s="13">
        <f>ROUND(VLOOKUP(X29,'Base de dados'!A:B, 2, 0)*AB29, 2)</f>
        <v>8.9</v>
      </c>
      <c r="AD29" s="13">
        <f>ROUND((AB29*(Destino!AG$29/100))*(W29/100),2)</f>
        <v>2.37</v>
      </c>
      <c r="AE29" s="13">
        <f>ROUND((AB29*(Destino!AH$29/100)),2)</f>
        <v>5.49</v>
      </c>
      <c r="AG29" s="13">
        <f>ROUND((AB29+ AC29)*(J29/100),2)</f>
        <v>2.73</v>
      </c>
      <c r="AH29" s="13">
        <f t="shared" si="1"/>
        <v>0</v>
      </c>
      <c r="AI29" s="13">
        <f>ROUND(AB29-(AD29+AE29)+AG29+AH29, 3)</f>
        <v>54.226999999999997</v>
      </c>
      <c r="AJ29" s="13">
        <f t="shared" si="7"/>
        <v>54.226999999999997</v>
      </c>
      <c r="AK29" s="13">
        <f t="shared" si="8"/>
        <v>54.226999999999997</v>
      </c>
      <c r="AL29" s="13" t="str">
        <f t="shared" si="5"/>
        <v>10006000005412200001421</v>
      </c>
      <c r="AM29" s="13">
        <f>VLOOKUP(AL29,Destino!A:AE,31,0)</f>
        <v>54.232999999999997</v>
      </c>
      <c r="AN29" s="13">
        <f t="shared" si="6"/>
        <v>1.0001106459881608</v>
      </c>
      <c r="BB29" s="13">
        <f t="shared" si="2"/>
        <v>54.226999999999997</v>
      </c>
      <c r="BC29" s="13" t="s">
        <v>11063</v>
      </c>
      <c r="BD29" s="13">
        <f t="shared" si="3"/>
        <v>1</v>
      </c>
    </row>
    <row r="30" spans="1:56" x14ac:dyDescent="0.25">
      <c r="A30" s="13">
        <v>600000541</v>
      </c>
      <c r="B30" s="13">
        <v>1000</v>
      </c>
      <c r="C30" s="13">
        <v>2200008955</v>
      </c>
      <c r="D30" s="13" t="s">
        <v>10908</v>
      </c>
      <c r="E30" s="13">
        <f t="shared" si="0"/>
        <v>1000</v>
      </c>
      <c r="F30" s="13" t="s">
        <v>10912</v>
      </c>
      <c r="G30" s="13" t="s">
        <v>10907</v>
      </c>
      <c r="H30" s="13">
        <v>5.86</v>
      </c>
      <c r="I30" s="13">
        <v>1</v>
      </c>
      <c r="J30" s="13">
        <v>0</v>
      </c>
      <c r="K30" s="13">
        <v>1.105802</v>
      </c>
      <c r="M30" s="13">
        <v>1</v>
      </c>
      <c r="N30" s="13">
        <v>1</v>
      </c>
      <c r="O30" s="13" t="s">
        <v>10895</v>
      </c>
      <c r="P30" s="13">
        <v>0</v>
      </c>
      <c r="Q30" s="13">
        <v>1</v>
      </c>
      <c r="R30" s="13">
        <v>0</v>
      </c>
      <c r="S30" s="13">
        <v>0</v>
      </c>
      <c r="T30" s="13">
        <v>34.630000000000003</v>
      </c>
      <c r="V30" s="13" t="s">
        <v>11050</v>
      </c>
      <c r="W30" s="13">
        <v>100</v>
      </c>
      <c r="X30" s="13" t="s">
        <v>7709</v>
      </c>
      <c r="Y30" s="13" t="s">
        <v>10904</v>
      </c>
      <c r="Z30" s="13">
        <v>1</v>
      </c>
      <c r="AA30" s="13">
        <v>5.75</v>
      </c>
      <c r="AB30" s="13">
        <f t="shared" si="4"/>
        <v>33.695</v>
      </c>
      <c r="AC30" s="13">
        <f>ROUND(VLOOKUP(X30,'Base de dados'!A:B, 2, 0)*AB30, 2)</f>
        <v>5.05</v>
      </c>
      <c r="AD30" s="13">
        <f>ROUND((AB30*(Destino!AG$30/100))*(W30/100),2)</f>
        <v>0</v>
      </c>
      <c r="AE30" s="13">
        <f>ROUND((AB30*(Destino!AH$30/100)),2)</f>
        <v>0</v>
      </c>
      <c r="AG30" s="13">
        <f>ROUND((AB30+ AC30)*(J30/100),2)</f>
        <v>0</v>
      </c>
      <c r="AH30" s="13">
        <f t="shared" si="1"/>
        <v>11.67</v>
      </c>
      <c r="AI30" s="13">
        <f>ROUND(AB30+AG30+AH30, 3)</f>
        <v>45.365000000000002</v>
      </c>
      <c r="AJ30" s="13">
        <f t="shared" si="7"/>
        <v>45.365000000000002</v>
      </c>
      <c r="AK30" s="13">
        <f t="shared" si="8"/>
        <v>50.164707730000003</v>
      </c>
      <c r="AL30" s="13" t="str">
        <f t="shared" si="5"/>
        <v>10006000005412200008955</v>
      </c>
      <c r="AM30" s="13">
        <f>VLOOKUP(AL30,Destino!A:AE,31,0)</f>
        <v>50.164999999999999</v>
      </c>
      <c r="AN30" s="13">
        <f t="shared" si="6"/>
        <v>1.0000058262075715</v>
      </c>
      <c r="BA30" s="13" t="s">
        <v>11058</v>
      </c>
      <c r="BB30" s="13">
        <f t="shared" si="2"/>
        <v>50.164707730000003</v>
      </c>
      <c r="BD30" s="13">
        <f t="shared" si="3"/>
        <v>1</v>
      </c>
    </row>
    <row r="31" spans="1:56" x14ac:dyDescent="0.25">
      <c r="A31" s="13">
        <v>600000541</v>
      </c>
      <c r="B31" s="13">
        <v>1100</v>
      </c>
      <c r="C31" s="13">
        <v>2000005105</v>
      </c>
      <c r="D31" s="13" t="s">
        <v>10908</v>
      </c>
      <c r="E31" s="13">
        <f t="shared" si="0"/>
        <v>1100</v>
      </c>
      <c r="F31" s="13" t="s">
        <v>10905</v>
      </c>
      <c r="G31" s="13" t="s">
        <v>10907</v>
      </c>
      <c r="H31" s="13">
        <f>ROUND(P31/(1-((R31+S31))/100)*Q31, 3)</f>
        <v>10.055999999999999</v>
      </c>
      <c r="I31" s="13">
        <v>1</v>
      </c>
      <c r="J31" s="13">
        <v>4</v>
      </c>
      <c r="K31" s="13">
        <v>1</v>
      </c>
      <c r="M31" s="13">
        <v>1</v>
      </c>
      <c r="N31" s="13">
        <v>1</v>
      </c>
      <c r="O31" s="13" t="s">
        <v>10895</v>
      </c>
      <c r="P31" s="13">
        <f>IFERROR(ROUND(VLOOKUP(BC31, BA:BA:BB:BB, 2, 0)/AA31,3),)</f>
        <v>8.7240000000000002</v>
      </c>
      <c r="Q31" s="13">
        <f>IFERROR(VLOOKUP(BC31, BA:BA:BD:BD, 4, 0),1)</f>
        <v>1</v>
      </c>
      <c r="R31" s="13">
        <v>4</v>
      </c>
      <c r="S31" s="13">
        <v>9.25</v>
      </c>
      <c r="T31" s="13">
        <v>0</v>
      </c>
      <c r="V31" s="13" t="s">
        <v>11050</v>
      </c>
      <c r="W31" s="13">
        <v>100</v>
      </c>
      <c r="X31" s="13" t="s">
        <v>7709</v>
      </c>
      <c r="Y31" s="13" t="s">
        <v>10904</v>
      </c>
      <c r="Z31" s="13">
        <v>2</v>
      </c>
      <c r="AA31" s="13">
        <v>5.75</v>
      </c>
      <c r="AB31" s="13">
        <f t="shared" si="4"/>
        <v>57.822000000000003</v>
      </c>
      <c r="AC31" s="13">
        <f>ROUND(VLOOKUP(X31,'Base de dados'!A:B, 2, 0)*AB31, 2)</f>
        <v>8.67</v>
      </c>
      <c r="AD31" s="13">
        <f>ROUND((AB31*(Destino!AG$31/100))*(W31/100),2)</f>
        <v>2.31</v>
      </c>
      <c r="AE31" s="13">
        <f>ROUND((AB31*(Destino!AH$31/100)),2)</f>
        <v>0</v>
      </c>
      <c r="AG31" s="13">
        <f>ROUND((AB31+ AC31)*(J31/100),2)</f>
        <v>2.66</v>
      </c>
      <c r="AH31" s="13">
        <f t="shared" si="1"/>
        <v>0</v>
      </c>
      <c r="AI31" s="13">
        <f>ROUND(AB31-(AD31+AE31)+AG31+AH31, 3)</f>
        <v>58.171999999999997</v>
      </c>
      <c r="AJ31" s="13">
        <f t="shared" si="7"/>
        <v>58.171999999999997</v>
      </c>
      <c r="AK31" s="13">
        <f t="shared" si="8"/>
        <v>58.171999999999997</v>
      </c>
      <c r="AL31" s="13" t="str">
        <f t="shared" si="5"/>
        <v>11006000005412000005105</v>
      </c>
      <c r="AM31" s="13">
        <f>VLOOKUP(AL31,Destino!A:AE,31,0)</f>
        <v>58.165999999999997</v>
      </c>
      <c r="AN31" s="13">
        <f t="shared" si="6"/>
        <v>0.99989685759471914</v>
      </c>
      <c r="BA31" s="13" t="s">
        <v>11059</v>
      </c>
      <c r="BB31" s="13">
        <f t="shared" si="2"/>
        <v>58.171999999999997</v>
      </c>
      <c r="BC31" s="13" t="s">
        <v>11058</v>
      </c>
      <c r="BD31" s="13">
        <f t="shared" si="3"/>
        <v>1</v>
      </c>
    </row>
    <row r="32" spans="1:56" x14ac:dyDescent="0.25">
      <c r="A32" s="13">
        <v>600000541</v>
      </c>
      <c r="B32" s="13">
        <v>1100</v>
      </c>
      <c r="C32" s="13">
        <v>2200001286</v>
      </c>
      <c r="D32" s="13" t="s">
        <v>10908</v>
      </c>
      <c r="E32" s="13">
        <f t="shared" si="0"/>
        <v>1100</v>
      </c>
      <c r="F32" s="13" t="s">
        <v>10915</v>
      </c>
      <c r="G32" s="13" t="s">
        <v>10907</v>
      </c>
      <c r="H32" s="13">
        <f>ROUND(P32/(1-((R32+S32))/100)*Q32, 3)</f>
        <v>12.856</v>
      </c>
      <c r="I32" s="13">
        <v>1</v>
      </c>
      <c r="J32" s="13">
        <v>5</v>
      </c>
      <c r="K32" s="13">
        <v>1</v>
      </c>
      <c r="M32" s="13">
        <v>1</v>
      </c>
      <c r="N32" s="13">
        <v>1</v>
      </c>
      <c r="P32" s="13">
        <f>IFERROR(ROUND(VLOOKUP(BC32, BA:BA:BB:BB, 2, 0)/AA32,3),)</f>
        <v>12.257999999999999</v>
      </c>
      <c r="Q32" s="13">
        <f>IFERROR(VLOOKUP(BC32, BA:BA:BD:BD, 4, 0),1)</f>
        <v>1</v>
      </c>
      <c r="R32" s="13">
        <v>1</v>
      </c>
      <c r="S32" s="13">
        <v>3.65</v>
      </c>
      <c r="T32" s="13">
        <v>0</v>
      </c>
      <c r="V32" s="13" t="s">
        <v>11050</v>
      </c>
      <c r="W32" s="13">
        <v>100</v>
      </c>
      <c r="X32" s="13" t="s">
        <v>7709</v>
      </c>
      <c r="Y32" s="13" t="s">
        <v>10904</v>
      </c>
      <c r="Z32" s="13">
        <v>2</v>
      </c>
      <c r="AA32" s="13">
        <v>5.75</v>
      </c>
      <c r="AB32" s="13">
        <f t="shared" si="4"/>
        <v>73.921999999999997</v>
      </c>
      <c r="AC32" s="13">
        <f>ROUND(VLOOKUP(X32,'Base de dados'!A:B, 2, 0)*AB32, 2)</f>
        <v>11.09</v>
      </c>
      <c r="AD32" s="13">
        <f>ROUND((AB32*(Destino!AG$32/100))*(W32/100),2)</f>
        <v>2.96</v>
      </c>
      <c r="AE32" s="13">
        <f>ROUND((AB32*(Destino!AH$32/100)),2)</f>
        <v>0</v>
      </c>
      <c r="AG32" s="13">
        <f>ROUND(AB32 *(J32/100),2)</f>
        <v>3.7</v>
      </c>
      <c r="AH32" s="13">
        <f t="shared" si="1"/>
        <v>0</v>
      </c>
      <c r="AI32" s="13">
        <f>ROUND(AB32-(AD32+AE32)+AG32+AH32, 3)</f>
        <v>74.662000000000006</v>
      </c>
      <c r="AJ32" s="13">
        <f t="shared" si="7"/>
        <v>74.662000000000006</v>
      </c>
      <c r="AK32" s="13">
        <f t="shared" si="8"/>
        <v>74.662000000000006</v>
      </c>
      <c r="AL32" s="13" t="str">
        <f t="shared" si="5"/>
        <v>11006000005412200001286</v>
      </c>
      <c r="AM32" s="13">
        <f>VLOOKUP(AL32,Destino!A:AE,31,0)</f>
        <v>74.656000000000006</v>
      </c>
      <c r="AN32" s="13">
        <f t="shared" si="6"/>
        <v>0.99991963783450755</v>
      </c>
      <c r="BB32" s="13">
        <f t="shared" si="2"/>
        <v>74.662000000000006</v>
      </c>
      <c r="BC32" s="13" t="s">
        <v>11062</v>
      </c>
      <c r="BD32" s="13">
        <f t="shared" si="3"/>
        <v>1</v>
      </c>
    </row>
    <row r="33" spans="1:56" x14ac:dyDescent="0.25">
      <c r="A33" s="13">
        <v>600000541</v>
      </c>
      <c r="B33" s="13">
        <v>1100</v>
      </c>
      <c r="C33" s="13">
        <v>2200001327</v>
      </c>
      <c r="D33" s="13" t="s">
        <v>10908</v>
      </c>
      <c r="E33" s="13">
        <f t="shared" si="0"/>
        <v>1100</v>
      </c>
      <c r="F33" s="13" t="s">
        <v>10923</v>
      </c>
      <c r="G33" s="13" t="s">
        <v>10907</v>
      </c>
      <c r="H33" s="13">
        <f>ROUND(P33/(1-((R33+S33))/100)*Q33, 3)</f>
        <v>10.297000000000001</v>
      </c>
      <c r="I33" s="13">
        <v>1</v>
      </c>
      <c r="J33" s="13">
        <v>5</v>
      </c>
      <c r="K33" s="13">
        <v>1</v>
      </c>
      <c r="M33" s="13">
        <v>1</v>
      </c>
      <c r="N33" s="13">
        <v>1</v>
      </c>
      <c r="P33" s="13">
        <f>IFERROR(ROUND(VLOOKUP(BC33, BA:BA:BB:BB, 2, 0)/AA33,3),)</f>
        <v>13.176</v>
      </c>
      <c r="Q33" s="13">
        <f>IFERROR(VLOOKUP(BC33, BA:BA:BD:BD, 4, 0),1)</f>
        <v>0.75024100000000005</v>
      </c>
      <c r="R33" s="13">
        <v>4</v>
      </c>
      <c r="S33" s="13">
        <v>0</v>
      </c>
      <c r="T33" s="13">
        <v>0</v>
      </c>
      <c r="V33" s="13" t="s">
        <v>11050</v>
      </c>
      <c r="W33" s="13">
        <v>100</v>
      </c>
      <c r="X33" s="13" t="s">
        <v>7709</v>
      </c>
      <c r="Y33" s="13" t="s">
        <v>10904</v>
      </c>
      <c r="Z33" s="13">
        <v>2</v>
      </c>
      <c r="AA33" s="13">
        <v>5.75</v>
      </c>
      <c r="AB33" s="13">
        <f t="shared" si="4"/>
        <v>59.207999999999998</v>
      </c>
      <c r="AC33" s="13">
        <f>ROUND(VLOOKUP(X33,'Base de dados'!A:B, 2, 0)*AB33, 2)</f>
        <v>8.8800000000000008</v>
      </c>
      <c r="AD33" s="13">
        <f>ROUND((AB33*(Destino!AG$33/100))*(W33/100),2)</f>
        <v>2.37</v>
      </c>
      <c r="AE33" s="13">
        <f>ROUND((AB33*(Destino!AH$33/100)),2)</f>
        <v>0</v>
      </c>
      <c r="AG33" s="13">
        <f>ROUND((AB33+ AC33)*(J33/100),2)</f>
        <v>3.4</v>
      </c>
      <c r="AH33" s="13">
        <f t="shared" si="1"/>
        <v>0</v>
      </c>
      <c r="AI33" s="13">
        <f>ROUND(AB33-AD33+AG33+AH33, 3)</f>
        <v>60.238</v>
      </c>
      <c r="AJ33" s="13">
        <f t="shared" si="7"/>
        <v>60.238</v>
      </c>
      <c r="AK33" s="13">
        <f t="shared" si="8"/>
        <v>60.238</v>
      </c>
      <c r="AL33" s="13" t="str">
        <f t="shared" si="5"/>
        <v>11006000005412200001327</v>
      </c>
      <c r="AM33" s="13">
        <f>VLOOKUP(AL33,Destino!A:AE,31,0)</f>
        <v>60.238</v>
      </c>
      <c r="AN33" s="13">
        <f t="shared" si="6"/>
        <v>1</v>
      </c>
      <c r="BB33" s="13">
        <f t="shared" si="2"/>
        <v>60.238</v>
      </c>
      <c r="BC33" s="13" t="s">
        <v>11060</v>
      </c>
      <c r="BD33" s="13">
        <f t="shared" si="3"/>
        <v>1</v>
      </c>
    </row>
    <row r="34" spans="1:56" x14ac:dyDescent="0.25">
      <c r="A34" s="13">
        <v>600000541</v>
      </c>
      <c r="B34" s="13">
        <v>1100</v>
      </c>
      <c r="C34" s="13">
        <v>2200001421</v>
      </c>
      <c r="D34" s="13" t="s">
        <v>10908</v>
      </c>
      <c r="E34" s="13">
        <f t="shared" si="0"/>
        <v>1100</v>
      </c>
      <c r="F34" s="13" t="s">
        <v>10905</v>
      </c>
      <c r="G34" s="13" t="s">
        <v>10907</v>
      </c>
      <c r="H34" s="13">
        <f>ROUND(P34/(1-((R34+S34))/100)*Q34, 3)</f>
        <v>10.323</v>
      </c>
      <c r="I34" s="13">
        <v>1</v>
      </c>
      <c r="J34" s="13">
        <v>3</v>
      </c>
      <c r="K34" s="13">
        <v>1</v>
      </c>
      <c r="M34" s="13">
        <v>1</v>
      </c>
      <c r="N34" s="13">
        <v>1</v>
      </c>
      <c r="P34" s="13">
        <f>IFERROR(ROUND(VLOOKUP(BC34, BA:BA:BB:BB, 2, 0)/AA34,3),)</f>
        <v>8.9550000000000001</v>
      </c>
      <c r="Q34" s="13">
        <f>IFERROR(VLOOKUP(BC34, BA:BA:BD:BD, 4, 0),1)</f>
        <v>1</v>
      </c>
      <c r="R34" s="13">
        <v>4</v>
      </c>
      <c r="S34" s="13">
        <v>9.25</v>
      </c>
      <c r="T34" s="13">
        <v>0</v>
      </c>
      <c r="V34" s="13" t="s">
        <v>11050</v>
      </c>
      <c r="W34" s="13">
        <v>100</v>
      </c>
      <c r="X34" s="13" t="s">
        <v>7709</v>
      </c>
      <c r="Y34" s="13" t="s">
        <v>10904</v>
      </c>
      <c r="Z34" s="13">
        <v>2</v>
      </c>
      <c r="AA34" s="13">
        <v>5.75</v>
      </c>
      <c r="AB34" s="13">
        <f t="shared" si="4"/>
        <v>59.356999999999999</v>
      </c>
      <c r="AC34" s="13">
        <f>ROUND(VLOOKUP(X34,'Base de dados'!A:B, 2, 0)*AB34, 2)</f>
        <v>8.9</v>
      </c>
      <c r="AD34" s="13">
        <f>ROUND((AB34*(Destino!AG$34/100))*(W34/100),2)</f>
        <v>2.37</v>
      </c>
      <c r="AE34" s="13">
        <f>ROUND((AB34*(Destino!AH$34/100)),2)</f>
        <v>0</v>
      </c>
      <c r="AG34" s="13">
        <f>ROUND((AB34+ AC34)*(J34/100),2)</f>
        <v>2.0499999999999998</v>
      </c>
      <c r="AH34" s="13">
        <f t="shared" si="1"/>
        <v>0</v>
      </c>
      <c r="AI34" s="13">
        <f>ROUND(AB34-(AD34+AE34)+AG34+AH34, 3)</f>
        <v>59.036999999999999</v>
      </c>
      <c r="AJ34" s="13">
        <f t="shared" si="7"/>
        <v>59.036999999999999</v>
      </c>
      <c r="AK34" s="13">
        <f t="shared" si="8"/>
        <v>59.036999999999999</v>
      </c>
      <c r="AL34" s="13" t="str">
        <f t="shared" si="5"/>
        <v>11006000005412200001421</v>
      </c>
      <c r="AM34" s="13">
        <f>VLOOKUP(AL34,Destino!A:AE,31,0)</f>
        <v>59.042999999999999</v>
      </c>
      <c r="AN34" s="13">
        <f t="shared" si="6"/>
        <v>1.0001016311804463</v>
      </c>
      <c r="BB34" s="13">
        <f t="shared" si="2"/>
        <v>59.036999999999999</v>
      </c>
      <c r="BC34" s="13" t="s">
        <v>11063</v>
      </c>
      <c r="BD34" s="13">
        <f t="shared" si="3"/>
        <v>1</v>
      </c>
    </row>
    <row r="35" spans="1:56" x14ac:dyDescent="0.25">
      <c r="A35" s="13">
        <v>600000541</v>
      </c>
      <c r="B35" s="13">
        <v>1110</v>
      </c>
      <c r="C35" s="13">
        <v>2000005105</v>
      </c>
      <c r="D35" s="13" t="s">
        <v>10908</v>
      </c>
      <c r="E35" s="13" t="str">
        <f t="shared" si="0"/>
        <v>1100</v>
      </c>
      <c r="F35" s="13" t="s">
        <v>10925</v>
      </c>
      <c r="G35" s="13" t="s">
        <v>10907</v>
      </c>
      <c r="H35" s="13">
        <f>ROUND(P35/(1-((R35+S35))/100)*Q35, 3)</f>
        <v>10.055999999999999</v>
      </c>
      <c r="I35" s="13">
        <v>1</v>
      </c>
      <c r="J35" s="13">
        <v>4</v>
      </c>
      <c r="K35" s="13">
        <v>1</v>
      </c>
      <c r="M35" s="13">
        <v>1</v>
      </c>
      <c r="N35" s="13">
        <v>0.75024100000000005</v>
      </c>
      <c r="O35" s="13" t="s">
        <v>10895</v>
      </c>
      <c r="P35" s="13">
        <f>IFERROR(ROUND(VLOOKUP(BC35, BA:BA:BB:BB, 2, 0)/AA35,3),)</f>
        <v>8.7240000000000002</v>
      </c>
      <c r="Q35" s="13">
        <f>IFERROR(VLOOKUP(BC35, BA:BA:BD:BD, 4, 0),1)</f>
        <v>1</v>
      </c>
      <c r="R35" s="13">
        <v>4</v>
      </c>
      <c r="S35" s="13">
        <v>9.25</v>
      </c>
      <c r="T35" s="13">
        <v>0</v>
      </c>
      <c r="V35" s="13" t="s">
        <v>11050</v>
      </c>
      <c r="W35" s="13">
        <v>100</v>
      </c>
      <c r="X35" s="13" t="s">
        <v>7709</v>
      </c>
      <c r="Y35" s="13" t="s">
        <v>10904</v>
      </c>
      <c r="Z35" s="13">
        <v>2</v>
      </c>
      <c r="AA35" s="13">
        <v>5.75</v>
      </c>
      <c r="AB35" s="13">
        <f t="shared" si="4"/>
        <v>57.822000000000003</v>
      </c>
      <c r="AC35" s="13">
        <f>ROUND(VLOOKUP(X35,'Base de dados'!A:B, 2, 0)*AB35, 2)</f>
        <v>8.67</v>
      </c>
      <c r="AD35" s="13">
        <f>ROUND((AB35*(Destino!AG$35/100))*(W35/100),2)</f>
        <v>2.31</v>
      </c>
      <c r="AE35" s="13">
        <f>ROUND((AB35*(Destino!AH$35/100)),2)</f>
        <v>0</v>
      </c>
      <c r="AF35" s="13">
        <f>ROUND((((AB35+AC35)*(1 + VLOOKUP(X35,'Base de dados'!A:P, 16, 0) ))*(Destino!AI$35/100))-AD35, 2)</f>
        <v>14.69</v>
      </c>
      <c r="AG35" s="13">
        <f>ROUND((AB35+AC35+AF35)*(J35/100),2)</f>
        <v>3.25</v>
      </c>
      <c r="AH35" s="13">
        <f t="shared" si="1"/>
        <v>0</v>
      </c>
      <c r="AI35" s="13">
        <f>ROUND(AB35+AF35-AE35+AG35+AH35, 3)</f>
        <v>75.762</v>
      </c>
      <c r="AJ35" s="13">
        <f t="shared" si="7"/>
        <v>75.762</v>
      </c>
      <c r="AK35" s="13">
        <f t="shared" si="8"/>
        <v>75.762</v>
      </c>
      <c r="AL35" s="13" t="str">
        <f t="shared" si="5"/>
        <v>11106000005412000005105</v>
      </c>
      <c r="AM35" s="13">
        <f>VLOOKUP(AL35,Destino!A:AE,31,0)</f>
        <v>75.756</v>
      </c>
      <c r="AN35" s="13">
        <f t="shared" si="6"/>
        <v>0.99992080462500987</v>
      </c>
      <c r="BA35" s="13" t="s">
        <v>11060</v>
      </c>
      <c r="BB35" s="13">
        <f t="shared" si="2"/>
        <v>75.762</v>
      </c>
      <c r="BC35" s="13" t="s">
        <v>11058</v>
      </c>
      <c r="BD35" s="13">
        <f t="shared" si="3"/>
        <v>0.75024100000000005</v>
      </c>
    </row>
    <row r="36" spans="1:56" x14ac:dyDescent="0.25">
      <c r="A36" s="13">
        <v>600000541</v>
      </c>
      <c r="B36" s="13">
        <v>1110</v>
      </c>
      <c r="C36" s="13">
        <v>2200000102</v>
      </c>
      <c r="D36" s="13" t="s">
        <v>10908</v>
      </c>
      <c r="E36" s="13" t="str">
        <f t="shared" si="0"/>
        <v>1100</v>
      </c>
      <c r="F36" s="13" t="s">
        <v>10926</v>
      </c>
      <c r="G36" s="13" t="s">
        <v>10907</v>
      </c>
      <c r="H36" s="13">
        <f>ROUND(P36/(1-((R36+S36))/100)*Q36, 3)</f>
        <v>10.539</v>
      </c>
      <c r="I36" s="13">
        <v>1</v>
      </c>
      <c r="J36" s="13">
        <v>4</v>
      </c>
      <c r="K36" s="13">
        <v>1</v>
      </c>
      <c r="M36" s="13">
        <v>1</v>
      </c>
      <c r="N36" s="13">
        <v>0.767849</v>
      </c>
      <c r="P36" s="13">
        <f>IFERROR(ROUND(VLOOKUP(BC36, BA:BA:BB:BB, 2, 0)/AA36,3),)</f>
        <v>10.117000000000001</v>
      </c>
      <c r="Q36" s="13">
        <f>IFERROR(VLOOKUP(BC36, BA:BA:BD:BD, 4, 0),1)</f>
        <v>1</v>
      </c>
      <c r="R36" s="13">
        <v>4</v>
      </c>
      <c r="S36" s="13">
        <v>0</v>
      </c>
      <c r="T36" s="13">
        <v>0</v>
      </c>
      <c r="V36" s="13" t="s">
        <v>11050</v>
      </c>
      <c r="W36" s="13">
        <v>100</v>
      </c>
      <c r="X36" s="13" t="s">
        <v>7709</v>
      </c>
      <c r="Y36" s="13" t="s">
        <v>10904</v>
      </c>
      <c r="Z36" s="13">
        <v>2</v>
      </c>
      <c r="AA36" s="13">
        <v>5.75</v>
      </c>
      <c r="AB36" s="13">
        <f t="shared" si="4"/>
        <v>60.598999999999997</v>
      </c>
      <c r="AC36" s="13">
        <f>ROUND(VLOOKUP(X36,'Base de dados'!A:B, 2, 0)*AB36, 2)</f>
        <v>9.09</v>
      </c>
      <c r="AD36" s="13">
        <f>ROUND((AB36*(Destino!AG$36/100))*(W36/100),2)</f>
        <v>2.42</v>
      </c>
      <c r="AE36" s="13">
        <f>ROUND((AB36*(Destino!AH$36/100)),2)</f>
        <v>0</v>
      </c>
      <c r="AF36" s="13">
        <f>ROUND((((AB36+AC36)*(1 + VLOOKUP(X36,'Base de dados'!A:P, 16, 0) ))*(Destino!AI$36/100))-AD36, 2)</f>
        <v>15.4</v>
      </c>
      <c r="AG36" s="13">
        <f>ROUND((AB36+AC36+AF36)*(J36/100),2)</f>
        <v>3.4</v>
      </c>
      <c r="AH36" s="13">
        <f t="shared" si="1"/>
        <v>0</v>
      </c>
      <c r="AI36" s="13">
        <f>ROUND(AB36+AF36+AG36+AH36, 3)</f>
        <v>79.399000000000001</v>
      </c>
      <c r="AJ36" s="13">
        <f t="shared" si="7"/>
        <v>79.399000000000001</v>
      </c>
      <c r="AK36" s="13">
        <f t="shared" si="8"/>
        <v>79.399000000000001</v>
      </c>
      <c r="AL36" s="13" t="str">
        <f t="shared" si="5"/>
        <v>11106000005412200000102</v>
      </c>
      <c r="AM36" s="13">
        <f>VLOOKUP(AL36,Destino!A:AE,31,0)</f>
        <v>79.384</v>
      </c>
      <c r="AN36" s="13">
        <f t="shared" si="6"/>
        <v>0.99981108074408997</v>
      </c>
      <c r="BB36" s="13">
        <f t="shared" si="2"/>
        <v>79.399000000000001</v>
      </c>
      <c r="BC36" s="13" t="s">
        <v>11059</v>
      </c>
      <c r="BD36" s="13">
        <f t="shared" si="3"/>
        <v>0.767849</v>
      </c>
    </row>
    <row r="37" spans="1:56" x14ac:dyDescent="0.25">
      <c r="A37" s="13">
        <v>600000541</v>
      </c>
      <c r="B37" s="13">
        <v>1110</v>
      </c>
      <c r="C37" s="13">
        <v>2200001286</v>
      </c>
      <c r="D37" s="13" t="s">
        <v>10908</v>
      </c>
      <c r="E37" s="13" t="str">
        <f t="shared" si="0"/>
        <v>1100</v>
      </c>
      <c r="F37" s="13" t="s">
        <v>10927</v>
      </c>
      <c r="G37" s="13" t="s">
        <v>10907</v>
      </c>
      <c r="H37" s="13">
        <f>ROUND(P37/(1-((R37+S37))/100)*Q37, 3)</f>
        <v>12.856</v>
      </c>
      <c r="I37" s="13">
        <v>1</v>
      </c>
      <c r="J37" s="13">
        <v>5</v>
      </c>
      <c r="K37" s="13">
        <v>1</v>
      </c>
      <c r="M37" s="13">
        <v>1</v>
      </c>
      <c r="N37" s="13">
        <v>0.74941400000000002</v>
      </c>
      <c r="P37" s="13">
        <f>IFERROR(ROUND(VLOOKUP(BC37, BA:BA:BB:BB, 2, 0)/AA37,3),)</f>
        <v>12.257999999999999</v>
      </c>
      <c r="Q37" s="13">
        <f>IFERROR(VLOOKUP(BC37, BA:BA:BD:BD, 4, 0),1)</f>
        <v>1</v>
      </c>
      <c r="R37" s="13">
        <v>1</v>
      </c>
      <c r="S37" s="13">
        <v>3.65</v>
      </c>
      <c r="T37" s="13">
        <v>0</v>
      </c>
      <c r="V37" s="13" t="s">
        <v>11050</v>
      </c>
      <c r="W37" s="13">
        <v>100</v>
      </c>
      <c r="X37" s="13" t="s">
        <v>7709</v>
      </c>
      <c r="Y37" s="13" t="s">
        <v>10904</v>
      </c>
      <c r="Z37" s="13">
        <v>2</v>
      </c>
      <c r="AA37" s="13">
        <v>5.75</v>
      </c>
      <c r="AB37" s="13">
        <f t="shared" si="4"/>
        <v>73.921999999999997</v>
      </c>
      <c r="AC37" s="13">
        <f>ROUND(VLOOKUP(X37,'Base de dados'!A:B, 2, 0)*AB37, 2)</f>
        <v>11.09</v>
      </c>
      <c r="AD37" s="13">
        <f>ROUND((AB37*(Destino!AG$37/100))*(W37/100),2)</f>
        <v>2.96</v>
      </c>
      <c r="AE37" s="13">
        <f>ROUND((AB37*(Destino!AH$37/100)),2)</f>
        <v>0</v>
      </c>
      <c r="AF37" s="13">
        <f>ROUND((((AB37+AC37)*(1 + VLOOKUP(X37,'Base de dados'!A:P, 16, 0) ))*(Destino!AI$37/100))-AD37, 2)</f>
        <v>18.77</v>
      </c>
      <c r="AG37" s="13">
        <f>ROUND((AB37+AF37)*(J37/100),2)</f>
        <v>4.63</v>
      </c>
      <c r="AH37" s="13">
        <f t="shared" si="1"/>
        <v>0</v>
      </c>
      <c r="AI37" s="13">
        <f>ROUND(AB37-AE37+AF37+AG37+AH37, 3)</f>
        <v>97.322000000000003</v>
      </c>
      <c r="AJ37" s="13">
        <f t="shared" si="7"/>
        <v>97.322000000000003</v>
      </c>
      <c r="AK37" s="13">
        <f t="shared" si="8"/>
        <v>97.322000000000003</v>
      </c>
      <c r="AL37" s="13" t="str">
        <f t="shared" si="5"/>
        <v>11106000005412200001286</v>
      </c>
      <c r="AM37" s="13">
        <f>VLOOKUP(AL37,Destino!A:AE,31,0)</f>
        <v>97.325999999999993</v>
      </c>
      <c r="AN37" s="13">
        <f t="shared" si="6"/>
        <v>1.0000411006761061</v>
      </c>
      <c r="BB37" s="13">
        <f t="shared" si="2"/>
        <v>97.322000000000003</v>
      </c>
      <c r="BC37" s="13" t="s">
        <v>11062</v>
      </c>
      <c r="BD37" s="13">
        <f t="shared" si="3"/>
        <v>0.74941400000000002</v>
      </c>
    </row>
    <row r="38" spans="1:56" x14ac:dyDescent="0.25">
      <c r="A38" s="13">
        <v>600000541</v>
      </c>
      <c r="B38" s="13">
        <v>1110</v>
      </c>
      <c r="C38" s="13">
        <v>2200001421</v>
      </c>
      <c r="D38" s="13" t="s">
        <v>10908</v>
      </c>
      <c r="E38" s="13" t="str">
        <f t="shared" si="0"/>
        <v>1100</v>
      </c>
      <c r="F38" s="13" t="s">
        <v>10925</v>
      </c>
      <c r="G38" s="13" t="s">
        <v>10907</v>
      </c>
      <c r="H38" s="13">
        <f>ROUND(P38/(1-((R38+S38))/100)*Q38, 3)</f>
        <v>10.323</v>
      </c>
      <c r="I38" s="13">
        <v>1</v>
      </c>
      <c r="J38" s="13">
        <v>1.5</v>
      </c>
      <c r="K38" s="13">
        <v>1</v>
      </c>
      <c r="M38" s="13">
        <v>1</v>
      </c>
      <c r="N38" s="13">
        <v>0.74811499999999997</v>
      </c>
      <c r="P38" s="13">
        <f>IFERROR(ROUND(VLOOKUP(BC38, BA:BA:BB:BB, 2, 0)/AA38,3),)</f>
        <v>8.9550000000000001</v>
      </c>
      <c r="Q38" s="13">
        <f>IFERROR(VLOOKUP(BC38, BA:BA:BD:BD, 4, 0),1)</f>
        <v>1</v>
      </c>
      <c r="R38" s="13">
        <v>4</v>
      </c>
      <c r="S38" s="13">
        <v>9.25</v>
      </c>
      <c r="T38" s="13">
        <v>0</v>
      </c>
      <c r="V38" s="13" t="s">
        <v>11050</v>
      </c>
      <c r="W38" s="13">
        <v>100</v>
      </c>
      <c r="X38" s="13" t="s">
        <v>7709</v>
      </c>
      <c r="Y38" s="13" t="s">
        <v>10904</v>
      </c>
      <c r="Z38" s="13">
        <v>2</v>
      </c>
      <c r="AA38" s="13">
        <v>5.75</v>
      </c>
      <c r="AB38" s="13">
        <f t="shared" si="4"/>
        <v>59.356999999999999</v>
      </c>
      <c r="AC38" s="13">
        <f>ROUND(VLOOKUP(X38,'Base de dados'!A:B, 2, 0)*AB38, 2)</f>
        <v>8.9</v>
      </c>
      <c r="AD38" s="13">
        <f>ROUND((AB38*(Destino!AG$38/100))*(W38/100),2)</f>
        <v>2.37</v>
      </c>
      <c r="AE38" s="13">
        <f>ROUND((AB38*(Destino!AH$38/100)),2)</f>
        <v>0</v>
      </c>
      <c r="AF38" s="13">
        <f>ROUND((((AB38+AC38)*(1 + VLOOKUP(X38,'Base de dados'!A:P, 16, 0) ))*(Destino!AI$38/100))-AD38, 2)</f>
        <v>15.08</v>
      </c>
      <c r="AG38" s="13">
        <f>ROUND((AB38+AC38+AF38)*(J38/100),2)</f>
        <v>1.25</v>
      </c>
      <c r="AH38" s="13">
        <f t="shared" si="1"/>
        <v>0</v>
      </c>
      <c r="AI38" s="13">
        <f>ROUND(AB38+AF38-AE38+AG38+AH38, 3)</f>
        <v>75.686999999999998</v>
      </c>
      <c r="AJ38" s="13">
        <f t="shared" si="7"/>
        <v>75.686999999999998</v>
      </c>
      <c r="AK38" s="13">
        <f t="shared" si="8"/>
        <v>75.686999999999998</v>
      </c>
      <c r="AL38" s="13" t="str">
        <f t="shared" si="5"/>
        <v>11106000005412200001421</v>
      </c>
      <c r="AM38" s="13">
        <f>VLOOKUP(AL38,Destino!A:AE,31,0)</f>
        <v>75.692999999999998</v>
      </c>
      <c r="AN38" s="13">
        <f t="shared" si="6"/>
        <v>1.0000792738515201</v>
      </c>
      <c r="BB38" s="13">
        <f t="shared" si="2"/>
        <v>75.686999999999998</v>
      </c>
      <c r="BC38" s="13" t="s">
        <v>11063</v>
      </c>
      <c r="BD38" s="13">
        <f t="shared" si="3"/>
        <v>0.74811499999999997</v>
      </c>
    </row>
    <row r="39" spans="1:56" x14ac:dyDescent="0.25">
      <c r="A39" s="13">
        <v>600000541</v>
      </c>
      <c r="B39" s="13">
        <v>1210</v>
      </c>
      <c r="C39" s="13">
        <v>2000005105</v>
      </c>
      <c r="D39" s="13" t="s">
        <v>10908</v>
      </c>
      <c r="E39" s="13" t="str">
        <f t="shared" si="0"/>
        <v>1200</v>
      </c>
      <c r="F39" s="13" t="s">
        <v>10905</v>
      </c>
      <c r="G39" s="13" t="s">
        <v>10907</v>
      </c>
      <c r="H39" s="13">
        <f>ROUND(P39/(1-((R39+S39))/100)*Q39, 3)</f>
        <v>10.055999999999999</v>
      </c>
      <c r="I39" s="13">
        <v>1</v>
      </c>
      <c r="J39" s="13">
        <v>2</v>
      </c>
      <c r="K39" s="13">
        <v>1</v>
      </c>
      <c r="M39" s="13">
        <v>1</v>
      </c>
      <c r="N39" s="13">
        <v>1</v>
      </c>
      <c r="O39" s="13" t="s">
        <v>10895</v>
      </c>
      <c r="P39" s="13">
        <f>IFERROR(ROUND(VLOOKUP(BC39, BA:BA:BB:BB, 2, 0)/AA39,3),)</f>
        <v>8.7240000000000002</v>
      </c>
      <c r="Q39" s="13">
        <f>IFERROR(VLOOKUP(BC39, BA:BA:BD:BD, 4, 0),1)</f>
        <v>1</v>
      </c>
      <c r="R39" s="13">
        <v>4</v>
      </c>
      <c r="S39" s="13">
        <v>9.25</v>
      </c>
      <c r="T39" s="13">
        <v>0</v>
      </c>
      <c r="V39" s="13" t="s">
        <v>11050</v>
      </c>
      <c r="W39" s="13">
        <v>100</v>
      </c>
      <c r="X39" s="13" t="s">
        <v>7709</v>
      </c>
      <c r="Y39" s="13" t="s">
        <v>10904</v>
      </c>
      <c r="Z39" s="13">
        <v>2</v>
      </c>
      <c r="AA39" s="13">
        <v>5.75</v>
      </c>
      <c r="AB39" s="13">
        <f t="shared" si="4"/>
        <v>57.822000000000003</v>
      </c>
      <c r="AC39" s="13">
        <f>ROUND(VLOOKUP(X39,'Base de dados'!A:B, 2, 0)*AB39, 2)</f>
        <v>8.67</v>
      </c>
      <c r="AD39" s="13">
        <f>ROUND((AB39*(Destino!AG$39/100))*(W39/100),2)</f>
        <v>2.31</v>
      </c>
      <c r="AE39" s="13">
        <f>ROUND((AB39*(Destino!AH$39/100)),2)</f>
        <v>5.35</v>
      </c>
      <c r="AG39" s="13">
        <f>ROUND((AB39+ AC39)*(J39/100),2)</f>
        <v>1.33</v>
      </c>
      <c r="AH39" s="13">
        <f t="shared" si="1"/>
        <v>0</v>
      </c>
      <c r="AI39" s="13">
        <f>ROUND(AB39-(AD39+AE39)+AG39+AH39, 3)</f>
        <v>51.491999999999997</v>
      </c>
      <c r="AJ39" s="13">
        <f t="shared" si="7"/>
        <v>51.491999999999997</v>
      </c>
      <c r="AK39" s="13">
        <f t="shared" si="8"/>
        <v>51.491999999999997</v>
      </c>
      <c r="AL39" s="13" t="str">
        <f t="shared" si="5"/>
        <v>12106000005412000005105</v>
      </c>
      <c r="AM39" s="13">
        <f>VLOOKUP(AL39,Destino!A:AE,31,0)</f>
        <v>51.496000000000002</v>
      </c>
      <c r="AN39" s="13">
        <f t="shared" si="6"/>
        <v>1.0000776819700148</v>
      </c>
      <c r="BA39" s="13" t="s">
        <v>11061</v>
      </c>
      <c r="BB39" s="13">
        <f t="shared" si="2"/>
        <v>51.491999999999997</v>
      </c>
      <c r="BC39" s="13" t="s">
        <v>11058</v>
      </c>
      <c r="BD39" s="13">
        <f t="shared" si="3"/>
        <v>1</v>
      </c>
    </row>
    <row r="40" spans="1:56" x14ac:dyDescent="0.25">
      <c r="A40" s="13">
        <v>600000541</v>
      </c>
      <c r="B40" s="13">
        <v>1210</v>
      </c>
      <c r="C40" s="13">
        <v>2200001421</v>
      </c>
      <c r="D40" s="13" t="s">
        <v>10908</v>
      </c>
      <c r="E40" s="13" t="str">
        <f t="shared" si="0"/>
        <v>1200</v>
      </c>
      <c r="F40" s="13" t="s">
        <v>10905</v>
      </c>
      <c r="G40" s="13" t="s">
        <v>10907</v>
      </c>
      <c r="H40" s="13">
        <f>ROUND(P40/(1-((R40+S40))/100)*Q40, 3)</f>
        <v>12.308999999999999</v>
      </c>
      <c r="I40" s="13">
        <v>1</v>
      </c>
      <c r="J40" s="13">
        <v>0</v>
      </c>
      <c r="K40" s="13">
        <v>1</v>
      </c>
      <c r="M40" s="13">
        <v>1</v>
      </c>
      <c r="N40" s="13">
        <f>IFERROR(VLOOKUP(BC40, BA:BA:BD:BD, 4, 0),1)</f>
        <v>1</v>
      </c>
      <c r="P40" s="13">
        <f>IFERROR(ROUND(VLOOKUP(BC40, BA:BA:BB:BB, 2, 0)/AA40,3),)</f>
        <v>8.9550000000000001</v>
      </c>
      <c r="Q40" s="13">
        <v>1</v>
      </c>
      <c r="R40" s="13">
        <v>18</v>
      </c>
      <c r="S40" s="13">
        <v>9.25</v>
      </c>
      <c r="T40" s="13">
        <v>0</v>
      </c>
      <c r="V40" s="13" t="s">
        <v>11050</v>
      </c>
      <c r="W40" s="13">
        <v>100</v>
      </c>
      <c r="X40" s="13" t="s">
        <v>7709</v>
      </c>
      <c r="Y40" s="13" t="s">
        <v>10904</v>
      </c>
      <c r="Z40" s="13">
        <v>2</v>
      </c>
      <c r="AA40" s="13">
        <v>5.75</v>
      </c>
      <c r="AB40" s="13">
        <f t="shared" si="4"/>
        <v>70.777000000000001</v>
      </c>
      <c r="AC40" s="13">
        <f>ROUND(VLOOKUP(X40,'Base de dados'!A:B, 2, 0)*AB40, 2)</f>
        <v>10.62</v>
      </c>
      <c r="AD40" s="13">
        <f>ROUND((AB40*(Destino!AG$40/100))*(W40/100),2)</f>
        <v>12.74</v>
      </c>
      <c r="AE40" s="13">
        <f>ROUND((AB40*(Destino!AH$40/100)),2)</f>
        <v>6.55</v>
      </c>
      <c r="AG40" s="13">
        <f>ROUND((AB40+ AC40)*(J40/100),2)</f>
        <v>0</v>
      </c>
      <c r="AH40" s="13">
        <f t="shared" si="1"/>
        <v>0</v>
      </c>
      <c r="AI40" s="13">
        <f>ROUND(AB40-(AD40+AE40)+AG40+AH40, 3)</f>
        <v>51.487000000000002</v>
      </c>
      <c r="AJ40" s="13">
        <f t="shared" si="7"/>
        <v>51.487000000000002</v>
      </c>
      <c r="AK40" s="13">
        <f t="shared" si="8"/>
        <v>51.487000000000002</v>
      </c>
      <c r="AL40" s="13" t="str">
        <f t="shared" si="5"/>
        <v>12106000005412200001421</v>
      </c>
      <c r="AM40" s="13">
        <f>VLOOKUP(AL40,Destino!A:AE,31,0)</f>
        <v>51.497999999999998</v>
      </c>
      <c r="AN40" s="13">
        <f t="shared" si="6"/>
        <v>1.000213646163109</v>
      </c>
      <c r="BB40" s="13">
        <f t="shared" si="2"/>
        <v>51.487000000000002</v>
      </c>
      <c r="BC40" s="13" t="s">
        <v>11063</v>
      </c>
      <c r="BD40" s="13">
        <f t="shared" si="3"/>
        <v>1</v>
      </c>
    </row>
    <row r="41" spans="1:56" x14ac:dyDescent="0.25">
      <c r="A41" s="13">
        <v>600000541</v>
      </c>
      <c r="B41" s="13">
        <v>1300</v>
      </c>
      <c r="C41" s="13">
        <v>2000005105</v>
      </c>
      <c r="D41" s="13" t="s">
        <v>10908</v>
      </c>
      <c r="E41" s="13">
        <f t="shared" si="0"/>
        <v>1300</v>
      </c>
      <c r="F41" s="13" t="s">
        <v>10930</v>
      </c>
      <c r="G41" s="13" t="s">
        <v>10907</v>
      </c>
      <c r="H41" s="13">
        <f>ROUND(P41/(1-((R41+S41))/100)*Q41, 3)</f>
        <v>10.055999999999999</v>
      </c>
      <c r="I41" s="13">
        <v>1</v>
      </c>
      <c r="J41" s="13">
        <v>6</v>
      </c>
      <c r="K41" s="13">
        <v>1</v>
      </c>
      <c r="M41" s="13">
        <v>1</v>
      </c>
      <c r="N41" s="13">
        <v>1</v>
      </c>
      <c r="O41" s="13" t="s">
        <v>10895</v>
      </c>
      <c r="P41" s="13">
        <f>IFERROR(ROUND(VLOOKUP(BC41, BA:BA:BB:BB, 2, 0)/AA41,3),)</f>
        <v>8.7240000000000002</v>
      </c>
      <c r="Q41" s="13">
        <f>IFERROR(VLOOKUP(BC41, BA:BA:BD:BD, 4, 0),1)</f>
        <v>1</v>
      </c>
      <c r="R41" s="13">
        <v>4</v>
      </c>
      <c r="S41" s="13">
        <v>9.25</v>
      </c>
      <c r="T41" s="13">
        <v>0</v>
      </c>
      <c r="V41" s="13" t="s">
        <v>11050</v>
      </c>
      <c r="W41" s="13">
        <v>100</v>
      </c>
      <c r="X41" s="13" t="s">
        <v>7709</v>
      </c>
      <c r="Y41" s="13" t="s">
        <v>10904</v>
      </c>
      <c r="Z41" s="13">
        <v>2</v>
      </c>
      <c r="AA41" s="13">
        <v>5.75</v>
      </c>
      <c r="AB41" s="13">
        <f t="shared" si="4"/>
        <v>57.822000000000003</v>
      </c>
      <c r="AC41" s="13">
        <f>ROUND(VLOOKUP(X41,'Base de dados'!A:B, 2, 0)*AB41, 2)</f>
        <v>8.67</v>
      </c>
      <c r="AD41" s="13">
        <f>ROUND((AB41*(Destino!AG$41/100))*(W41/100),2)</f>
        <v>0</v>
      </c>
      <c r="AG41" s="13">
        <f>ROUND((AB41+ AC41)*(J41/100),2)</f>
        <v>3.99</v>
      </c>
      <c r="AH41" s="13">
        <f t="shared" si="1"/>
        <v>0</v>
      </c>
      <c r="AI41" s="13">
        <f>ROUND((AB41+AC41)-(AD41+AE41)+AG41+AH41, 3)</f>
        <v>70.481999999999999</v>
      </c>
      <c r="AJ41" s="13">
        <f t="shared" si="7"/>
        <v>70.481999999999999</v>
      </c>
      <c r="AK41" s="13">
        <f t="shared" si="8"/>
        <v>70.481999999999999</v>
      </c>
      <c r="AL41" s="13" t="str">
        <f t="shared" si="5"/>
        <v>13006000005412000005105</v>
      </c>
      <c r="AM41" s="13">
        <f>VLOOKUP(AL41,Destino!A:AE,31,0)</f>
        <v>70.475999999999999</v>
      </c>
      <c r="AN41" s="13">
        <f t="shared" si="6"/>
        <v>0.99991487188218264</v>
      </c>
      <c r="BA41" s="13" t="s">
        <v>11062</v>
      </c>
      <c r="BB41" s="13">
        <f t="shared" si="2"/>
        <v>70.481999999999999</v>
      </c>
      <c r="BC41" s="13" t="s">
        <v>11058</v>
      </c>
      <c r="BD41" s="13">
        <f t="shared" si="3"/>
        <v>1</v>
      </c>
    </row>
    <row r="42" spans="1:56" x14ac:dyDescent="0.25">
      <c r="A42" s="13">
        <v>600000541</v>
      </c>
      <c r="B42" s="13">
        <v>1300</v>
      </c>
      <c r="C42" s="13">
        <v>2200000102</v>
      </c>
      <c r="D42" s="13" t="s">
        <v>10908</v>
      </c>
      <c r="E42" s="13">
        <f t="shared" si="0"/>
        <v>1300</v>
      </c>
      <c r="F42" s="13" t="s">
        <v>10930</v>
      </c>
      <c r="G42" s="13" t="s">
        <v>10907</v>
      </c>
      <c r="H42" s="13">
        <f>ROUND(P42/(1-((R42+S42))/100)*Q42, 3)</f>
        <v>10.955</v>
      </c>
      <c r="I42" s="13">
        <v>1</v>
      </c>
      <c r="J42" s="13">
        <v>3.5</v>
      </c>
      <c r="K42" s="13">
        <v>1</v>
      </c>
      <c r="M42" s="13">
        <v>1</v>
      </c>
      <c r="N42" s="13">
        <v>1</v>
      </c>
      <c r="P42" s="13">
        <f>IFERROR(ROUND(VLOOKUP(BC42, BA:BA:BB:BB, 2, 0)/AA42,3),)</f>
        <v>10.117000000000001</v>
      </c>
      <c r="Q42" s="13">
        <f>IFERROR(VLOOKUP(BC42, BA:BA:BD:BD, 4, 0),1)</f>
        <v>1</v>
      </c>
      <c r="R42" s="13">
        <v>4</v>
      </c>
      <c r="S42" s="13">
        <v>3.65</v>
      </c>
      <c r="T42" s="13">
        <v>0</v>
      </c>
      <c r="V42" s="13" t="s">
        <v>11050</v>
      </c>
      <c r="W42" s="13">
        <v>100</v>
      </c>
      <c r="X42" s="13" t="s">
        <v>7709</v>
      </c>
      <c r="Y42" s="13" t="s">
        <v>10904</v>
      </c>
      <c r="Z42" s="13">
        <v>2</v>
      </c>
      <c r="AA42" s="13">
        <v>5.75</v>
      </c>
      <c r="AB42" s="13">
        <f t="shared" si="4"/>
        <v>62.991</v>
      </c>
      <c r="AC42" s="13">
        <f>ROUND(VLOOKUP(X42,'Base de dados'!A:B, 2, 0)*AB42, 2)</f>
        <v>9.4499999999999993</v>
      </c>
      <c r="AD42" s="13">
        <f>ROUND((AB42*(Destino!AG$42/100))*(W42/100),2)</f>
        <v>0</v>
      </c>
      <c r="AG42" s="13">
        <f>ROUND((AB42+ AC42)*(J42/100),2)</f>
        <v>2.54</v>
      </c>
      <c r="AH42" s="13">
        <f t="shared" si="1"/>
        <v>0</v>
      </c>
      <c r="AI42" s="13">
        <f>ROUND((AB42+AC42)-(AD42+AE42)+AG42+AH42, 3)</f>
        <v>74.980999999999995</v>
      </c>
      <c r="AJ42" s="13">
        <f t="shared" si="7"/>
        <v>74.980999999999995</v>
      </c>
      <c r="AK42" s="13">
        <f t="shared" si="8"/>
        <v>74.980999999999995</v>
      </c>
      <c r="AL42" s="13" t="str">
        <f t="shared" si="5"/>
        <v>13006000005412200000102</v>
      </c>
      <c r="AM42" s="13">
        <f>VLOOKUP(AL42,Destino!A:AE,31,0)</f>
        <v>74.975999999999999</v>
      </c>
      <c r="AN42" s="13">
        <f t="shared" si="6"/>
        <v>0.99993331644016492</v>
      </c>
      <c r="BB42" s="13">
        <f t="shared" si="2"/>
        <v>74.980999999999995</v>
      </c>
      <c r="BC42" s="13" t="s">
        <v>11059</v>
      </c>
      <c r="BD42" s="13">
        <f t="shared" si="3"/>
        <v>1</v>
      </c>
    </row>
    <row r="43" spans="1:56" x14ac:dyDescent="0.25">
      <c r="A43" s="13">
        <v>600000541</v>
      </c>
      <c r="B43" s="13">
        <v>1300</v>
      </c>
      <c r="C43" s="13">
        <v>2200001327</v>
      </c>
      <c r="D43" s="13" t="s">
        <v>10908</v>
      </c>
      <c r="E43" s="13">
        <f t="shared" si="0"/>
        <v>1300</v>
      </c>
      <c r="F43" s="13" t="s">
        <v>10930</v>
      </c>
      <c r="G43" s="13" t="s">
        <v>10907</v>
      </c>
      <c r="H43" s="13">
        <f>ROUND(P43/(1-((R43+S43))/100)*Q43, 3)</f>
        <v>10.704000000000001</v>
      </c>
      <c r="I43" s="13">
        <v>1</v>
      </c>
      <c r="J43" s="13">
        <v>2</v>
      </c>
      <c r="K43" s="13">
        <v>1</v>
      </c>
      <c r="M43" s="13">
        <v>1</v>
      </c>
      <c r="N43" s="13">
        <v>1</v>
      </c>
      <c r="P43" s="13">
        <f>IFERROR(ROUND(VLOOKUP(BC43, BA:BA:BB:BB, 2, 0)/AA43,3),)</f>
        <v>13.176</v>
      </c>
      <c r="Q43" s="13">
        <f>IFERROR(VLOOKUP(BC43, BA:BA:BD:BD, 4, 0),1)</f>
        <v>0.75024100000000005</v>
      </c>
      <c r="R43" s="13">
        <v>4</v>
      </c>
      <c r="S43" s="13">
        <v>3.65</v>
      </c>
      <c r="T43" s="13">
        <v>0</v>
      </c>
      <c r="V43" s="13" t="s">
        <v>11050</v>
      </c>
      <c r="W43" s="13">
        <v>100</v>
      </c>
      <c r="X43" s="13" t="s">
        <v>7709</v>
      </c>
      <c r="Y43" s="13" t="s">
        <v>10904</v>
      </c>
      <c r="Z43" s="13">
        <v>2</v>
      </c>
      <c r="AA43" s="13">
        <v>5.75</v>
      </c>
      <c r="AB43" s="13">
        <f t="shared" si="4"/>
        <v>61.548000000000002</v>
      </c>
      <c r="AC43" s="13">
        <f>ROUND(VLOOKUP(X43,'Base de dados'!A:B, 2, 0)*AB43, 2)</f>
        <v>9.23</v>
      </c>
      <c r="AD43" s="13">
        <f>ROUND((AB43*(Destino!AG$43/100))*(W43/100),2)</f>
        <v>0</v>
      </c>
      <c r="AG43" s="13">
        <f>ROUND((AB43+ AC43)*(J43/100),2)</f>
        <v>1.42</v>
      </c>
      <c r="AH43" s="13">
        <f t="shared" si="1"/>
        <v>0</v>
      </c>
      <c r="AI43" s="13">
        <f>ROUND((AB43+AC43)-(AD43+AE43)+AG43+AH43, 3)</f>
        <v>72.197999999999993</v>
      </c>
      <c r="AJ43" s="13">
        <f t="shared" si="7"/>
        <v>72.197999999999993</v>
      </c>
      <c r="AK43" s="13">
        <f t="shared" si="8"/>
        <v>72.197999999999993</v>
      </c>
      <c r="AL43" s="13" t="str">
        <f t="shared" si="5"/>
        <v>13006000005412200001327</v>
      </c>
      <c r="AM43" s="13">
        <f>VLOOKUP(AL43,Destino!A:AE,31,0)</f>
        <v>72.197999999999993</v>
      </c>
      <c r="AN43" s="13">
        <f t="shared" si="6"/>
        <v>1</v>
      </c>
      <c r="BB43" s="13">
        <f t="shared" si="2"/>
        <v>72.197999999999993</v>
      </c>
      <c r="BC43" s="13" t="s">
        <v>11060</v>
      </c>
      <c r="BD43" s="13">
        <f t="shared" si="3"/>
        <v>1</v>
      </c>
    </row>
    <row r="44" spans="1:56" x14ac:dyDescent="0.25">
      <c r="A44" s="13">
        <v>600000541</v>
      </c>
      <c r="B44" s="13">
        <v>1300</v>
      </c>
      <c r="C44" s="13">
        <v>2200001421</v>
      </c>
      <c r="D44" s="13" t="s">
        <v>10908</v>
      </c>
      <c r="E44" s="13">
        <f t="shared" si="0"/>
        <v>1300</v>
      </c>
      <c r="F44" s="13" t="s">
        <v>10930</v>
      </c>
      <c r="G44" s="13" t="s">
        <v>10907</v>
      </c>
      <c r="H44" s="13">
        <f>ROUND(P44/(1-((R44+S44))/100)*Q44, 3)</f>
        <v>10.323</v>
      </c>
      <c r="I44" s="13">
        <v>1</v>
      </c>
      <c r="J44" s="13">
        <v>7</v>
      </c>
      <c r="K44" s="13">
        <v>1</v>
      </c>
      <c r="M44" s="13">
        <v>1</v>
      </c>
      <c r="N44" s="13">
        <v>1</v>
      </c>
      <c r="P44" s="13">
        <f>IFERROR(ROUND(VLOOKUP(BC44, BA:BA:BB:BB, 2, 0)/AA44,3),)</f>
        <v>8.9550000000000001</v>
      </c>
      <c r="Q44" s="13">
        <f>IFERROR(VLOOKUP(BC44, BA:BA:BD:BD, 4, 0),1)</f>
        <v>1</v>
      </c>
      <c r="R44" s="13">
        <v>4</v>
      </c>
      <c r="S44" s="13">
        <v>9.25</v>
      </c>
      <c r="T44" s="13">
        <v>0</v>
      </c>
      <c r="V44" s="13" t="s">
        <v>11050</v>
      </c>
      <c r="W44" s="13">
        <v>100</v>
      </c>
      <c r="X44" s="13" t="s">
        <v>7709</v>
      </c>
      <c r="Y44" s="13" t="s">
        <v>10904</v>
      </c>
      <c r="Z44" s="13">
        <v>2</v>
      </c>
      <c r="AA44" s="13">
        <v>5.75</v>
      </c>
      <c r="AB44" s="13">
        <f t="shared" si="4"/>
        <v>59.356999999999999</v>
      </c>
      <c r="AC44" s="13">
        <f>ROUND(VLOOKUP(X44,'Base de dados'!A:B, 2, 0)*AB44, 2)</f>
        <v>8.9</v>
      </c>
      <c r="AD44" s="13">
        <f>ROUND((AB44*(Destino!AG$44/100))*(W44/100),2)</f>
        <v>0</v>
      </c>
      <c r="AG44" s="13">
        <f>ROUND((AB44+ AC44)*(J44/100),2)</f>
        <v>4.78</v>
      </c>
      <c r="AH44" s="13">
        <f t="shared" si="1"/>
        <v>0</v>
      </c>
      <c r="AI44" s="13">
        <f>ROUND((AB44+AC44)-(AD44+AE44)+AG44+AH44, 3)</f>
        <v>73.037000000000006</v>
      </c>
      <c r="AJ44" s="13">
        <f t="shared" si="7"/>
        <v>73.037000000000006</v>
      </c>
      <c r="AK44" s="13">
        <f t="shared" si="8"/>
        <v>73.037000000000006</v>
      </c>
      <c r="AL44" s="13" t="str">
        <f t="shared" si="5"/>
        <v>13006000005412200001421</v>
      </c>
      <c r="AM44" s="13">
        <f>VLOOKUP(AL44,Destino!A:AE,31,0)</f>
        <v>73.043000000000006</v>
      </c>
      <c r="AN44" s="13">
        <f t="shared" si="6"/>
        <v>1.0000821501430781</v>
      </c>
      <c r="BB44" s="13">
        <f t="shared" si="2"/>
        <v>73.037000000000006</v>
      </c>
      <c r="BC44" s="13" t="s">
        <v>11063</v>
      </c>
      <c r="BD44" s="13">
        <f t="shared" si="3"/>
        <v>1</v>
      </c>
    </row>
    <row r="45" spans="1:56" x14ac:dyDescent="0.25">
      <c r="A45" s="13">
        <v>600000541</v>
      </c>
      <c r="B45" s="13">
        <v>1400</v>
      </c>
      <c r="C45" s="13">
        <v>2000005105</v>
      </c>
      <c r="D45" s="13" t="s">
        <v>10908</v>
      </c>
      <c r="E45" s="13">
        <f t="shared" si="0"/>
        <v>1400</v>
      </c>
      <c r="F45" s="13" t="s">
        <v>10905</v>
      </c>
      <c r="G45" s="13" t="s">
        <v>10907</v>
      </c>
      <c r="H45" s="13">
        <f>ROUND(P45/(1-((R45+S45))/100)*Q45, 3)</f>
        <v>10.055999999999999</v>
      </c>
      <c r="I45" s="13">
        <v>1</v>
      </c>
      <c r="J45" s="13">
        <v>2</v>
      </c>
      <c r="K45" s="13">
        <v>1</v>
      </c>
      <c r="M45" s="13">
        <v>1</v>
      </c>
      <c r="N45" s="13">
        <v>1</v>
      </c>
      <c r="O45" s="13" t="s">
        <v>10895</v>
      </c>
      <c r="P45" s="13">
        <f>IFERROR(ROUND(VLOOKUP(BC45, BA:BA:BB:BB, 2, 0)/AA45,3),)</f>
        <v>8.7240000000000002</v>
      </c>
      <c r="Q45" s="13">
        <f>IFERROR(VLOOKUP(BC45, BA:BA:BD:BD, 4, 0),1)</f>
        <v>1</v>
      </c>
      <c r="R45" s="13">
        <v>4</v>
      </c>
      <c r="S45" s="13">
        <v>9.25</v>
      </c>
      <c r="T45" s="13">
        <v>0</v>
      </c>
      <c r="V45" s="13" t="s">
        <v>11050</v>
      </c>
      <c r="W45" s="13">
        <v>100</v>
      </c>
      <c r="X45" s="13" t="s">
        <v>7709</v>
      </c>
      <c r="Y45" s="13" t="s">
        <v>10904</v>
      </c>
      <c r="Z45" s="13">
        <v>2</v>
      </c>
      <c r="AA45" s="13">
        <v>5.75</v>
      </c>
      <c r="AB45" s="13">
        <f t="shared" si="4"/>
        <v>57.822000000000003</v>
      </c>
      <c r="AC45" s="13">
        <f>ROUND(VLOOKUP(X45,'Base de dados'!A:B, 2, 0)*AB45, 2)</f>
        <v>8.67</v>
      </c>
      <c r="AD45" s="13">
        <f>ROUND((AB45*(Destino!AG$45/100))*(W45/100),2)</f>
        <v>2.31</v>
      </c>
      <c r="AE45" s="13">
        <f>ROUND((AB45*(Destino!AH$45/100)),2)</f>
        <v>5.35</v>
      </c>
      <c r="AG45" s="13">
        <f>ROUND((AB45+ AC45)*(J45/100),2)</f>
        <v>1.33</v>
      </c>
      <c r="AH45" s="13">
        <f t="shared" si="1"/>
        <v>0</v>
      </c>
      <c r="AI45" s="13">
        <f>ROUND(AB45-(AD45+AE45)+AG45+AH45, 3)</f>
        <v>51.491999999999997</v>
      </c>
      <c r="AJ45" s="13">
        <f t="shared" si="7"/>
        <v>51.491999999999997</v>
      </c>
      <c r="AK45" s="13">
        <f t="shared" si="8"/>
        <v>51.491999999999997</v>
      </c>
      <c r="AL45" s="13" t="str">
        <f t="shared" si="5"/>
        <v>14006000005412000005105</v>
      </c>
      <c r="AM45" s="13">
        <f>VLOOKUP(AL45,Destino!A:AE,31,0)</f>
        <v>51.496000000000002</v>
      </c>
      <c r="AN45" s="13">
        <f t="shared" si="6"/>
        <v>1.0000776819700148</v>
      </c>
      <c r="BA45" s="13" t="s">
        <v>11063</v>
      </c>
      <c r="BB45" s="13">
        <f t="shared" si="2"/>
        <v>51.491999999999997</v>
      </c>
      <c r="BC45" s="13" t="s">
        <v>11058</v>
      </c>
      <c r="BD45" s="13">
        <f t="shared" si="3"/>
        <v>1</v>
      </c>
    </row>
    <row r="46" spans="1:56" x14ac:dyDescent="0.25">
      <c r="A46" s="13">
        <v>600000541</v>
      </c>
      <c r="B46" s="13">
        <v>1400</v>
      </c>
      <c r="C46" s="13">
        <v>2200000102</v>
      </c>
      <c r="D46" s="13" t="s">
        <v>10908</v>
      </c>
      <c r="E46" s="13">
        <f t="shared" si="0"/>
        <v>1400</v>
      </c>
      <c r="F46" s="13" t="s">
        <v>10905</v>
      </c>
      <c r="G46" s="13" t="s">
        <v>10907</v>
      </c>
      <c r="H46" s="13">
        <f>ROUND(P46/(1-((R46+S46))/100)*Q46, 3)</f>
        <v>10.955</v>
      </c>
      <c r="I46" s="13">
        <v>1</v>
      </c>
      <c r="J46" s="13">
        <v>2</v>
      </c>
      <c r="K46" s="13">
        <v>1</v>
      </c>
      <c r="M46" s="13">
        <v>1</v>
      </c>
      <c r="N46" s="13">
        <v>1</v>
      </c>
      <c r="P46" s="13">
        <f>IFERROR(ROUND(VLOOKUP(BC46, BA:BA:BB:BB, 2, 0)/AA46,3),)</f>
        <v>10.117000000000001</v>
      </c>
      <c r="Q46" s="13">
        <f>IFERROR(VLOOKUP(BC46, BA:BA:BD:BD, 4, 0),1)</f>
        <v>1</v>
      </c>
      <c r="R46" s="13">
        <v>4</v>
      </c>
      <c r="S46" s="13">
        <v>3.65</v>
      </c>
      <c r="T46" s="13">
        <v>0</v>
      </c>
      <c r="V46" s="13" t="s">
        <v>11050</v>
      </c>
      <c r="W46" s="13">
        <v>100</v>
      </c>
      <c r="X46" s="13" t="s">
        <v>7709</v>
      </c>
      <c r="Y46" s="13" t="s">
        <v>10904</v>
      </c>
      <c r="Z46" s="13">
        <v>2</v>
      </c>
      <c r="AA46" s="13">
        <v>5.75</v>
      </c>
      <c r="AB46" s="13">
        <f t="shared" si="4"/>
        <v>62.991</v>
      </c>
      <c r="AC46" s="13">
        <f>ROUND(VLOOKUP(X46,'Base de dados'!A:B, 2, 0)*AB46, 2)</f>
        <v>9.4499999999999993</v>
      </c>
      <c r="AD46" s="13">
        <f>ROUND((AB46*(Destino!AG$46/100))*(W46/100),2)</f>
        <v>2.52</v>
      </c>
      <c r="AE46" s="13">
        <f>ROUND((AB46*(Destino!AH$46/100)),2)</f>
        <v>5.83</v>
      </c>
      <c r="AG46" s="13">
        <f>ROUND((AB46+ AC46)*(J46/100),2)</f>
        <v>1.45</v>
      </c>
      <c r="AH46" s="13">
        <f t="shared" si="1"/>
        <v>0</v>
      </c>
      <c r="AI46" s="13">
        <f>ROUND(AB46-(AD46+AE46)+AG46+AH46, 3)</f>
        <v>56.091000000000001</v>
      </c>
      <c r="AJ46" s="13">
        <f t="shared" si="7"/>
        <v>56.091000000000001</v>
      </c>
      <c r="AK46" s="13">
        <f t="shared" si="8"/>
        <v>56.091000000000001</v>
      </c>
      <c r="AL46" s="13" t="str">
        <f t="shared" si="5"/>
        <v>14006000005412200000102</v>
      </c>
      <c r="AM46" s="13">
        <f>VLOOKUP(AL46,Destino!A:AE,31,0)</f>
        <v>56.085999999999999</v>
      </c>
      <c r="AN46" s="13">
        <f t="shared" si="6"/>
        <v>0.99991085913961242</v>
      </c>
      <c r="BB46" s="13">
        <f t="shared" si="2"/>
        <v>56.091000000000001</v>
      </c>
      <c r="BC46" s="13" t="s">
        <v>11059</v>
      </c>
      <c r="BD46" s="13">
        <f t="shared" si="3"/>
        <v>1</v>
      </c>
    </row>
    <row r="47" spans="1:56" x14ac:dyDescent="0.25">
      <c r="A47" s="13">
        <v>600000541</v>
      </c>
      <c r="B47" s="13">
        <v>1400</v>
      </c>
      <c r="C47" s="13">
        <v>2200001286</v>
      </c>
      <c r="D47" s="13" t="s">
        <v>10908</v>
      </c>
      <c r="E47" s="13">
        <f t="shared" si="0"/>
        <v>1400</v>
      </c>
      <c r="F47" s="13" t="s">
        <v>10915</v>
      </c>
      <c r="G47" s="13" t="s">
        <v>10907</v>
      </c>
      <c r="H47" s="13">
        <f>ROUND(P47/(1-((R47+S47))/100)*Q47, 3)</f>
        <v>12.856</v>
      </c>
      <c r="I47" s="13">
        <v>1</v>
      </c>
      <c r="J47" s="13">
        <v>3</v>
      </c>
      <c r="K47" s="13">
        <v>1</v>
      </c>
      <c r="M47" s="13">
        <v>1</v>
      </c>
      <c r="N47" s="13">
        <v>1</v>
      </c>
      <c r="P47" s="13">
        <f>IFERROR(ROUND(VLOOKUP(BC47, BA:BA:BB:BB, 2, 0)/AA47,3),)</f>
        <v>12.257999999999999</v>
      </c>
      <c r="Q47" s="13">
        <f>IFERROR(VLOOKUP(BC47, BA:BA:BD:BD, 4, 0),1)</f>
        <v>1</v>
      </c>
      <c r="R47" s="13">
        <v>1</v>
      </c>
      <c r="S47" s="13">
        <v>3.65</v>
      </c>
      <c r="T47" s="13">
        <v>0</v>
      </c>
      <c r="V47" s="13" t="s">
        <v>11050</v>
      </c>
      <c r="W47" s="13">
        <v>100</v>
      </c>
      <c r="X47" s="13" t="s">
        <v>7709</v>
      </c>
      <c r="Y47" s="13" t="s">
        <v>10904</v>
      </c>
      <c r="Z47" s="13">
        <v>2</v>
      </c>
      <c r="AA47" s="13">
        <v>5.75</v>
      </c>
      <c r="AB47" s="13">
        <f t="shared" si="4"/>
        <v>73.921999999999997</v>
      </c>
      <c r="AC47" s="13">
        <f>ROUND(VLOOKUP(X47,'Base de dados'!A:B, 2, 0)*AB47, 2)</f>
        <v>11.09</v>
      </c>
      <c r="AD47" s="13">
        <f>ROUND((AB47*(Destino!AG$47/100))*(W47/100),2)</f>
        <v>2.96</v>
      </c>
      <c r="AE47" s="13">
        <f>ROUND((AB47*(Destino!AH$47/100)),2)</f>
        <v>6.84</v>
      </c>
      <c r="AG47" s="13">
        <f>ROUND(AB47 *(J47/100),2)</f>
        <v>2.2200000000000002</v>
      </c>
      <c r="AH47" s="13">
        <f t="shared" si="1"/>
        <v>0</v>
      </c>
      <c r="AI47" s="13">
        <f>ROUND(AB47-(AD47+AE47)+AG47+AH47, 3)</f>
        <v>66.341999999999999</v>
      </c>
      <c r="AJ47" s="13">
        <f t="shared" si="7"/>
        <v>66.341999999999999</v>
      </c>
      <c r="AK47" s="13">
        <f t="shared" si="8"/>
        <v>66.341999999999999</v>
      </c>
      <c r="AL47" s="13" t="str">
        <f t="shared" si="5"/>
        <v>14006000005412200001286</v>
      </c>
      <c r="AM47" s="13">
        <f>VLOOKUP(AL47,Destino!A:AE,31,0)</f>
        <v>66.335999999999999</v>
      </c>
      <c r="AN47" s="13">
        <f t="shared" si="6"/>
        <v>0.99990955955503302</v>
      </c>
      <c r="BB47" s="13">
        <f t="shared" si="2"/>
        <v>66.341999999999999</v>
      </c>
      <c r="BC47" s="13" t="s">
        <v>11062</v>
      </c>
      <c r="BD47" s="13">
        <f t="shared" si="3"/>
        <v>1</v>
      </c>
    </row>
    <row r="48" spans="1:56" x14ac:dyDescent="0.25">
      <c r="A48" s="13">
        <v>600000541</v>
      </c>
      <c r="B48" s="13">
        <v>1700</v>
      </c>
      <c r="C48" s="13">
        <v>2000005105</v>
      </c>
      <c r="D48" s="13" t="s">
        <v>10908</v>
      </c>
      <c r="E48" s="13">
        <f t="shared" si="0"/>
        <v>1700</v>
      </c>
      <c r="F48" s="13" t="s">
        <v>10933</v>
      </c>
      <c r="G48" s="13" t="s">
        <v>10907</v>
      </c>
      <c r="H48" s="13">
        <f>ROUND(P48/(1-((R48+S48))/100)*Q48, 3)</f>
        <v>10.055999999999999</v>
      </c>
      <c r="I48" s="13">
        <v>0.25</v>
      </c>
      <c r="J48" s="13">
        <v>7</v>
      </c>
      <c r="K48" s="13">
        <v>1</v>
      </c>
      <c r="M48" s="13">
        <v>4</v>
      </c>
      <c r="N48" s="13">
        <v>1</v>
      </c>
      <c r="P48" s="13">
        <f>IFERROR(ROUND(VLOOKUP(BC48, BA:BA:BB:BB, 2, 0)/AA48,3),)</f>
        <v>8.7240000000000002</v>
      </c>
      <c r="Q48" s="13">
        <f>IFERROR(VLOOKUP(BC48, BA:BA:BD:BD, 4, 0),1)</f>
        <v>1</v>
      </c>
      <c r="R48" s="13">
        <v>4</v>
      </c>
      <c r="S48" s="13">
        <v>9.25</v>
      </c>
      <c r="T48" s="13">
        <v>0</v>
      </c>
      <c r="V48" s="13" t="s">
        <v>11050</v>
      </c>
      <c r="W48" s="13">
        <v>100</v>
      </c>
      <c r="X48" s="13" t="s">
        <v>7709</v>
      </c>
      <c r="Y48" s="13" t="s">
        <v>10904</v>
      </c>
      <c r="Z48" s="13">
        <v>2</v>
      </c>
      <c r="AA48" s="13">
        <v>5.75</v>
      </c>
      <c r="AB48" s="13">
        <f t="shared" si="4"/>
        <v>14.456</v>
      </c>
      <c r="AC48" s="13">
        <f>ROUND(VLOOKUP(X48,'Base de dados'!A:B, 2, 0)*AB48, 2)</f>
        <v>2.17</v>
      </c>
      <c r="AD48" s="13">
        <f>ROUND((AB48*(Destino!AG$48/100))*(W48/100),2)</f>
        <v>0.57999999999999996</v>
      </c>
      <c r="AE48" s="13">
        <f>ROUND((AB48*(Destino!AH$48/100)),2)</f>
        <v>0</v>
      </c>
      <c r="AF48" s="13">
        <f>ROUND((((AB48+AC48)*(1 + VLOOKUP(X48,'Base de dados'!A:M, 13, 0) ))*(Destino!AI$48/100))-AD48, 2)</f>
        <v>3.74</v>
      </c>
      <c r="AG48" s="13">
        <f>ROUND((AB48+AC48+AF48)*(J48/100),2)</f>
        <v>1.43</v>
      </c>
      <c r="AH48" s="13">
        <f t="shared" si="1"/>
        <v>0</v>
      </c>
      <c r="AI48" s="13">
        <f>ROUND(AB48+AC48-AE48+AF48+AG48+AH48, 3)</f>
        <v>21.795999999999999</v>
      </c>
      <c r="AJ48" s="13">
        <f t="shared" si="7"/>
        <v>87.183999999999997</v>
      </c>
      <c r="AK48" s="13">
        <f t="shared" si="8"/>
        <v>87.183999999999997</v>
      </c>
      <c r="AL48" s="13" t="str">
        <f t="shared" si="5"/>
        <v>17006000005412000005105</v>
      </c>
      <c r="AM48" s="13">
        <f>VLOOKUP(AL48,Destino!A:AE,31,0)</f>
        <v>78.751999999999995</v>
      </c>
      <c r="AN48" s="13">
        <f t="shared" si="6"/>
        <v>0.90328500642319687</v>
      </c>
      <c r="BB48" s="13">
        <f t="shared" si="2"/>
        <v>87.183999999999997</v>
      </c>
      <c r="BC48" s="13" t="s">
        <v>11058</v>
      </c>
      <c r="BD48" s="13">
        <f t="shared" si="3"/>
        <v>1</v>
      </c>
    </row>
    <row r="49" spans="1:56" x14ac:dyDescent="0.25">
      <c r="A49" s="13">
        <v>600000541</v>
      </c>
      <c r="B49" s="13">
        <v>1700</v>
      </c>
      <c r="C49" s="13">
        <v>2200001421</v>
      </c>
      <c r="D49" s="13" t="s">
        <v>10908</v>
      </c>
      <c r="E49" s="13">
        <f t="shared" si="0"/>
        <v>1700</v>
      </c>
      <c r="F49" s="13" t="s">
        <v>10933</v>
      </c>
      <c r="G49" s="13" t="s">
        <v>10907</v>
      </c>
      <c r="H49" s="13">
        <f>ROUND(P49/(1-((R49+S49))/100)*Q49, 3)</f>
        <v>10.323</v>
      </c>
      <c r="I49" s="13">
        <v>0.25</v>
      </c>
      <c r="J49" s="13">
        <v>3</v>
      </c>
      <c r="K49" s="13">
        <v>1</v>
      </c>
      <c r="M49" s="13">
        <v>4</v>
      </c>
      <c r="N49" s="13">
        <v>1</v>
      </c>
      <c r="O49" s="13" t="s">
        <v>10895</v>
      </c>
      <c r="P49" s="13">
        <f>IFERROR(ROUND(VLOOKUP(BC49, BA:BA:BB:BB, 2, 0)/AA49,3),)</f>
        <v>8.9550000000000001</v>
      </c>
      <c r="Q49" s="13">
        <f>IFERROR(VLOOKUP(BC49, BA:BA:BD:BD, 4, 0),1)</f>
        <v>1</v>
      </c>
      <c r="R49" s="13">
        <v>4</v>
      </c>
      <c r="S49" s="13">
        <v>9.25</v>
      </c>
      <c r="T49" s="13">
        <v>0</v>
      </c>
      <c r="V49" s="13" t="s">
        <v>11050</v>
      </c>
      <c r="W49" s="13">
        <v>100</v>
      </c>
      <c r="X49" s="13" t="s">
        <v>7709</v>
      </c>
      <c r="Y49" s="13" t="s">
        <v>10904</v>
      </c>
      <c r="Z49" s="13">
        <v>2</v>
      </c>
      <c r="AA49" s="13">
        <v>5.75</v>
      </c>
      <c r="AB49" s="13">
        <f t="shared" si="4"/>
        <v>14.839</v>
      </c>
      <c r="AC49" s="13">
        <f>ROUND(VLOOKUP(X49,'Base de dados'!A:B, 2, 0)*AB49, 2)</f>
        <v>2.23</v>
      </c>
      <c r="AD49" s="13">
        <f>ROUND((AB49*(Destino!AG$49/100))*(W49/100),2)</f>
        <v>0.59</v>
      </c>
      <c r="AE49" s="13">
        <f>ROUND((AB49*(Destino!AH$49/100)),2)</f>
        <v>0</v>
      </c>
      <c r="AF49" s="13">
        <f>ROUND((((AB49+AC49)*(1 + VLOOKUP(X49,'Base de dados'!A:M, 13, 0) ))*(Destino!AI$49/100))-AD49, 2)</f>
        <v>3.84</v>
      </c>
      <c r="AG49" s="13">
        <f>ROUND((AB49+AC49+AF49)*(J49/100),2)</f>
        <v>0.63</v>
      </c>
      <c r="AH49" s="13">
        <f t="shared" si="1"/>
        <v>0</v>
      </c>
      <c r="AI49" s="13">
        <f>ROUND(AB49+AC49-AE49+AF49+AG49+AH49, 3)</f>
        <v>21.539000000000001</v>
      </c>
      <c r="AJ49" s="13">
        <f t="shared" si="7"/>
        <v>86.156000000000006</v>
      </c>
      <c r="AK49" s="13">
        <f t="shared" si="8"/>
        <v>86.156000000000006</v>
      </c>
      <c r="AL49" s="13" t="str">
        <f t="shared" si="5"/>
        <v>17006000005412200001421</v>
      </c>
      <c r="AM49" s="13">
        <f>VLOOKUP(AL49,Destino!A:AE,31,0)</f>
        <v>86.164000000000001</v>
      </c>
      <c r="AN49" s="13">
        <f t="shared" si="6"/>
        <v>1.0000928548214865</v>
      </c>
      <c r="BA49" s="13" t="s">
        <v>11064</v>
      </c>
      <c r="BB49" s="13">
        <f t="shared" si="2"/>
        <v>86.156000000000006</v>
      </c>
      <c r="BC49" s="13" t="s">
        <v>11063</v>
      </c>
      <c r="BD49" s="13">
        <f t="shared" si="3"/>
        <v>1</v>
      </c>
    </row>
    <row r="50" spans="1:56" x14ac:dyDescent="0.25">
      <c r="A50" s="13">
        <v>600001550</v>
      </c>
      <c r="B50" s="13">
        <v>1000</v>
      </c>
      <c r="C50" s="13">
        <v>2200000102</v>
      </c>
      <c r="D50" s="13" t="s">
        <v>10908</v>
      </c>
      <c r="E50" s="13">
        <f t="shared" si="0"/>
        <v>1000</v>
      </c>
      <c r="F50" s="13" t="s">
        <v>10905</v>
      </c>
      <c r="G50" s="13" t="s">
        <v>10907</v>
      </c>
      <c r="H50" s="13">
        <f>ROUND(P50/(1-((R50+S50))/100)*Q50, 3)</f>
        <v>0.47399999999999998</v>
      </c>
      <c r="I50" s="13">
        <v>1</v>
      </c>
      <c r="J50" s="13">
        <v>4.5</v>
      </c>
      <c r="K50" s="13">
        <v>1</v>
      </c>
      <c r="M50" s="13">
        <v>1</v>
      </c>
      <c r="N50" s="13">
        <v>1</v>
      </c>
      <c r="P50" s="13">
        <f>IFERROR(ROUND(VLOOKUP(BC50, BA:BA:BB:BB, 2, 0)/AA50,3),)</f>
        <v>0.438</v>
      </c>
      <c r="Q50" s="13">
        <f>IFERROR(VLOOKUP(BC50, BA:BA:BD:BD, 4, 0),1)</f>
        <v>1</v>
      </c>
      <c r="R50" s="13">
        <v>4</v>
      </c>
      <c r="S50" s="13">
        <v>3.65</v>
      </c>
      <c r="T50" s="13">
        <v>0</v>
      </c>
      <c r="V50" s="13" t="s">
        <v>11050</v>
      </c>
      <c r="W50" s="13">
        <v>100</v>
      </c>
      <c r="X50" s="13" t="s">
        <v>7711</v>
      </c>
      <c r="Y50" s="13" t="s">
        <v>10904</v>
      </c>
      <c r="Z50" s="13">
        <v>1</v>
      </c>
      <c r="AA50" s="13">
        <v>5.75</v>
      </c>
      <c r="AB50" s="13">
        <f t="shared" si="4"/>
        <v>2.726</v>
      </c>
      <c r="AC50" s="13">
        <f>ROUND(VLOOKUP(X50,'Base de dados'!A:B, 2, 0)*AB50, 2)</f>
        <v>0.41</v>
      </c>
      <c r="AD50" s="13">
        <f>ROUND((AB50*(Destino!AG$50/100))*(W50/100),2)</f>
        <v>0.11</v>
      </c>
      <c r="AE50" s="13">
        <f>ROUND((AB50*(Destino!AH$50/100)),2)</f>
        <v>0.25</v>
      </c>
      <c r="AG50" s="13">
        <f>ROUND((AB50+ AC50)*(J50/100),2)</f>
        <v>0.14000000000000001</v>
      </c>
      <c r="AH50" s="13">
        <f t="shared" si="1"/>
        <v>0</v>
      </c>
      <c r="AI50" s="13">
        <f>ROUND(AB50-(AD50+AE50)+AG50+AH50, 3)</f>
        <v>2.5059999999999998</v>
      </c>
      <c r="AJ50" s="13">
        <f t="shared" si="7"/>
        <v>2.5059999999999998</v>
      </c>
      <c r="AK50" s="13">
        <f t="shared" si="8"/>
        <v>2.5059999999999998</v>
      </c>
      <c r="AL50" s="13" t="str">
        <f t="shared" si="5"/>
        <v>10006000015502200000102</v>
      </c>
      <c r="AM50" s="13">
        <f>VLOOKUP(AL50,Destino!A:AE,31,0)</f>
        <v>2.496</v>
      </c>
      <c r="AN50" s="13">
        <f t="shared" si="6"/>
        <v>0.99600957701516368</v>
      </c>
      <c r="BB50" s="13">
        <f t="shared" si="2"/>
        <v>2.5059999999999998</v>
      </c>
      <c r="BC50" s="13" t="s">
        <v>11066</v>
      </c>
      <c r="BD50" s="13">
        <f t="shared" si="3"/>
        <v>1</v>
      </c>
    </row>
    <row r="51" spans="1:56" x14ac:dyDescent="0.25">
      <c r="A51" s="13">
        <v>600001550</v>
      </c>
      <c r="B51" s="13">
        <v>1000</v>
      </c>
      <c r="C51" s="13">
        <v>2200000363</v>
      </c>
      <c r="D51" s="13" t="s">
        <v>10908</v>
      </c>
      <c r="E51" s="13">
        <f t="shared" si="0"/>
        <v>1000</v>
      </c>
      <c r="F51" s="13" t="s">
        <v>10912</v>
      </c>
      <c r="G51" s="13" t="s">
        <v>10907</v>
      </c>
      <c r="H51" s="13">
        <v>0.28000000000000003</v>
      </c>
      <c r="I51" s="13">
        <v>1</v>
      </c>
      <c r="J51" s="13">
        <v>0</v>
      </c>
      <c r="K51" s="13">
        <v>1</v>
      </c>
      <c r="M51" s="13">
        <v>1</v>
      </c>
      <c r="N51" s="13">
        <v>1</v>
      </c>
      <c r="O51" s="13" t="s">
        <v>10895</v>
      </c>
      <c r="P51" s="13">
        <v>0</v>
      </c>
      <c r="Q51" s="13">
        <v>1</v>
      </c>
      <c r="R51" s="13">
        <v>0</v>
      </c>
      <c r="S51" s="13">
        <v>0</v>
      </c>
      <c r="T51" s="13">
        <v>34.630000000000003</v>
      </c>
      <c r="V51" s="13" t="s">
        <v>11050</v>
      </c>
      <c r="W51" s="13">
        <v>100</v>
      </c>
      <c r="X51" s="13" t="s">
        <v>7711</v>
      </c>
      <c r="Y51" s="13" t="s">
        <v>10904</v>
      </c>
      <c r="Z51" s="13">
        <v>1</v>
      </c>
      <c r="AA51" s="13">
        <v>5.75</v>
      </c>
      <c r="AB51" s="13">
        <f t="shared" si="4"/>
        <v>1.61</v>
      </c>
      <c r="AC51" s="13">
        <f>ROUND(VLOOKUP(X51,'Base de dados'!A:B, 2, 0)*AB51, 2)</f>
        <v>0.24</v>
      </c>
      <c r="AD51" s="13">
        <f>ROUND((AB51*(Destino!AG$51/100))*(W51/100),2)</f>
        <v>0</v>
      </c>
      <c r="AE51" s="13">
        <f>ROUND((AB51*(Destino!AH$51/100)),2)</f>
        <v>0</v>
      </c>
      <c r="AG51" s="13">
        <f>ROUND((AB51+ AC51)*(J51/100),2)</f>
        <v>0</v>
      </c>
      <c r="AH51" s="13">
        <f t="shared" si="1"/>
        <v>0.56000000000000005</v>
      </c>
      <c r="AI51" s="13">
        <f>ROUND(AB51+AG51+AH51, 3)</f>
        <v>2.17</v>
      </c>
      <c r="AJ51" s="13">
        <f t="shared" si="7"/>
        <v>2.17</v>
      </c>
      <c r="AK51" s="13">
        <f t="shared" si="8"/>
        <v>2.17</v>
      </c>
      <c r="AL51" s="13" t="str">
        <f t="shared" si="5"/>
        <v>10006000015502200000363</v>
      </c>
      <c r="AM51" s="13">
        <f>VLOOKUP(AL51,Destino!A:AE,31,0)</f>
        <v>2.17</v>
      </c>
      <c r="AN51" s="13">
        <f t="shared" si="6"/>
        <v>1</v>
      </c>
      <c r="BA51" s="13" t="s">
        <v>11065</v>
      </c>
      <c r="BB51" s="13">
        <f t="shared" si="2"/>
        <v>2.17</v>
      </c>
      <c r="BD51" s="13">
        <f t="shared" si="3"/>
        <v>1</v>
      </c>
    </row>
    <row r="52" spans="1:56" x14ac:dyDescent="0.25">
      <c r="A52" s="13">
        <v>600001550</v>
      </c>
      <c r="B52" s="13">
        <v>1000</v>
      </c>
      <c r="C52" s="13">
        <v>2200001286</v>
      </c>
      <c r="D52" s="13" t="s">
        <v>10908</v>
      </c>
      <c r="E52" s="13">
        <f t="shared" si="0"/>
        <v>1000</v>
      </c>
      <c r="F52" s="13" t="s">
        <v>10915</v>
      </c>
      <c r="G52" s="13" t="s">
        <v>10907</v>
      </c>
      <c r="H52" s="13">
        <f>ROUND(P52/(1-((R52+S52))/100)*Q52, 3)</f>
        <v>0.55700000000000005</v>
      </c>
      <c r="I52" s="13">
        <v>1</v>
      </c>
      <c r="J52" s="13">
        <v>6</v>
      </c>
      <c r="K52" s="13">
        <v>1</v>
      </c>
      <c r="M52" s="13">
        <v>1</v>
      </c>
      <c r="N52" s="13">
        <v>1</v>
      </c>
      <c r="P52" s="13">
        <f>IFERROR(ROUND(VLOOKUP(BC52, BA:BA:BB:BB, 2, 0)/AA52,3),)</f>
        <v>0.53100000000000003</v>
      </c>
      <c r="Q52" s="13">
        <f>IFERROR(VLOOKUP(BC52, BA:BA:BD:BD, 4, 0),1)</f>
        <v>1</v>
      </c>
      <c r="R52" s="13">
        <v>1</v>
      </c>
      <c r="S52" s="13">
        <v>3.65</v>
      </c>
      <c r="T52" s="13">
        <v>0</v>
      </c>
      <c r="V52" s="13" t="s">
        <v>11050</v>
      </c>
      <c r="W52" s="13">
        <v>100</v>
      </c>
      <c r="X52" s="13" t="s">
        <v>7711</v>
      </c>
      <c r="Y52" s="13" t="s">
        <v>10904</v>
      </c>
      <c r="Z52" s="13">
        <v>1</v>
      </c>
      <c r="AA52" s="13">
        <v>5.75</v>
      </c>
      <c r="AB52" s="13">
        <f t="shared" si="4"/>
        <v>3.2029999999999998</v>
      </c>
      <c r="AC52" s="13">
        <f>ROUND(VLOOKUP(X52,'Base de dados'!A:B, 2, 0)*AB52, 2)</f>
        <v>0.48</v>
      </c>
      <c r="AD52" s="13">
        <f>ROUND((AB52*(Destino!AG$52/100))*(W52/100),2)</f>
        <v>0.13</v>
      </c>
      <c r="AE52" s="13">
        <f>ROUND((AB52*(Destino!AH$52/100)),2)</f>
        <v>0.3</v>
      </c>
      <c r="AG52" s="13">
        <f>ROUND(AB52 *(J52/100),2)</f>
        <v>0.19</v>
      </c>
      <c r="AH52" s="13">
        <f t="shared" si="1"/>
        <v>0</v>
      </c>
      <c r="AI52" s="13">
        <f>ROUND(AB52-(AD52+AE52)+AG52+AH52, 3)</f>
        <v>2.9630000000000001</v>
      </c>
      <c r="AJ52" s="13">
        <f t="shared" si="7"/>
        <v>2.9630000000000001</v>
      </c>
      <c r="AK52" s="13">
        <f t="shared" si="8"/>
        <v>2.9630000000000001</v>
      </c>
      <c r="AL52" s="13" t="str">
        <f t="shared" si="5"/>
        <v>10006000015502200001286</v>
      </c>
      <c r="AM52" s="13">
        <f>VLOOKUP(AL52,Destino!A:AE,31,0)</f>
        <v>2.9729999999999999</v>
      </c>
      <c r="AN52" s="13">
        <f t="shared" si="6"/>
        <v>1.0033749578130273</v>
      </c>
      <c r="BB52" s="13">
        <f t="shared" si="2"/>
        <v>2.9630000000000001</v>
      </c>
      <c r="BC52" s="13" t="s">
        <v>11069</v>
      </c>
      <c r="BD52" s="13">
        <f t="shared" si="3"/>
        <v>1</v>
      </c>
    </row>
    <row r="53" spans="1:56" x14ac:dyDescent="0.25">
      <c r="A53" s="13">
        <v>600001550</v>
      </c>
      <c r="B53" s="13">
        <v>1000</v>
      </c>
      <c r="C53" s="13">
        <v>2200001327</v>
      </c>
      <c r="D53" s="13" t="s">
        <v>10908</v>
      </c>
      <c r="E53" s="13">
        <f t="shared" si="0"/>
        <v>1000</v>
      </c>
      <c r="F53" s="13" t="s">
        <v>10905</v>
      </c>
      <c r="G53" s="13" t="s">
        <v>10907</v>
      </c>
      <c r="H53" s="13">
        <f>ROUND(P53/(1-((R53+S53))/100)*Q53, 3)</f>
        <v>0.46300000000000002</v>
      </c>
      <c r="I53" s="13">
        <v>1</v>
      </c>
      <c r="J53" s="13">
        <v>5</v>
      </c>
      <c r="K53" s="13">
        <v>1</v>
      </c>
      <c r="M53" s="13">
        <v>1</v>
      </c>
      <c r="N53" s="13">
        <v>1</v>
      </c>
      <c r="P53" s="13">
        <f>IFERROR(ROUND(VLOOKUP(BC53, BA:BA:BB:BB, 2, 0)/AA53,3),)</f>
        <v>0.57099999999999995</v>
      </c>
      <c r="Q53" s="13">
        <f>IFERROR(VLOOKUP(BC53, BA:BA:BD:BD, 4, 0),1)</f>
        <v>0.74874399999999997</v>
      </c>
      <c r="R53" s="13">
        <v>4</v>
      </c>
      <c r="S53" s="13">
        <v>3.65</v>
      </c>
      <c r="T53" s="13">
        <v>0</v>
      </c>
      <c r="V53" s="13" t="s">
        <v>11050</v>
      </c>
      <c r="W53" s="13">
        <v>100</v>
      </c>
      <c r="X53" s="13" t="s">
        <v>7711</v>
      </c>
      <c r="Y53" s="13" t="s">
        <v>10904</v>
      </c>
      <c r="Z53" s="13">
        <v>1</v>
      </c>
      <c r="AA53" s="13">
        <v>5.75</v>
      </c>
      <c r="AB53" s="13">
        <f t="shared" si="4"/>
        <v>2.6619999999999999</v>
      </c>
      <c r="AC53" s="13">
        <f>ROUND(VLOOKUP(X53,'Base de dados'!A:B, 2, 0)*AB53, 2)</f>
        <v>0.4</v>
      </c>
      <c r="AD53" s="13">
        <f>ROUND((AB53*(Destino!AG$53/100))*(W53/100),2)</f>
        <v>0.11</v>
      </c>
      <c r="AE53" s="13">
        <f>ROUND((AB53*(Destino!AH$53/100)),2)</f>
        <v>0.25</v>
      </c>
      <c r="AG53" s="13">
        <f>ROUND((AB53+ AC53)*(J53/100),2)</f>
        <v>0.15</v>
      </c>
      <c r="AH53" s="13">
        <f t="shared" si="1"/>
        <v>0</v>
      </c>
      <c r="AI53" s="13">
        <f>ROUND(AB53-(AD53+AE53)+AG53+AH53, 3)</f>
        <v>2.452</v>
      </c>
      <c r="AJ53" s="13">
        <f t="shared" si="7"/>
        <v>2.452</v>
      </c>
      <c r="AK53" s="13">
        <f t="shared" si="8"/>
        <v>2.452</v>
      </c>
      <c r="AL53" s="13" t="str">
        <f t="shared" si="5"/>
        <v>10006000015502200001327</v>
      </c>
      <c r="AM53" s="13">
        <f>VLOOKUP(AL53,Destino!A:AE,31,0)</f>
        <v>2.468</v>
      </c>
      <c r="AN53" s="13">
        <f t="shared" si="6"/>
        <v>1.0065252854812399</v>
      </c>
      <c r="BB53" s="13">
        <f t="shared" si="2"/>
        <v>2.452</v>
      </c>
      <c r="BC53" s="13" t="s">
        <v>11067</v>
      </c>
      <c r="BD53" s="13">
        <f t="shared" si="3"/>
        <v>1</v>
      </c>
    </row>
    <row r="54" spans="1:56" x14ac:dyDescent="0.25">
      <c r="A54" s="13">
        <v>600001550</v>
      </c>
      <c r="B54" s="13">
        <v>1000</v>
      </c>
      <c r="C54" s="13">
        <v>2200001421</v>
      </c>
      <c r="D54" s="13" t="s">
        <v>10908</v>
      </c>
      <c r="E54" s="13">
        <f t="shared" si="0"/>
        <v>1000</v>
      </c>
      <c r="F54" s="13" t="s">
        <v>10905</v>
      </c>
      <c r="G54" s="13" t="s">
        <v>10907</v>
      </c>
      <c r="H54" s="13">
        <f>ROUND(P54/(1-((R54+S54))/100)*Q54, 3)</f>
        <v>0.44700000000000001</v>
      </c>
      <c r="I54" s="13">
        <v>1</v>
      </c>
      <c r="J54" s="13">
        <v>4</v>
      </c>
      <c r="K54" s="13">
        <v>1</v>
      </c>
      <c r="M54" s="13">
        <v>1</v>
      </c>
      <c r="N54" s="13">
        <v>1</v>
      </c>
      <c r="P54" s="13">
        <f>IFERROR(ROUND(VLOOKUP(BC54, BA:BA:BB:BB, 2, 0)/AA54,3),)</f>
        <v>0.38800000000000001</v>
      </c>
      <c r="Q54" s="13">
        <f>IFERROR(VLOOKUP(BC54, BA:BA:BD:BD, 4, 0),1)</f>
        <v>1</v>
      </c>
      <c r="R54" s="13">
        <v>4</v>
      </c>
      <c r="S54" s="13">
        <v>9.25</v>
      </c>
      <c r="T54" s="13">
        <v>0</v>
      </c>
      <c r="V54" s="13" t="s">
        <v>11050</v>
      </c>
      <c r="W54" s="13">
        <v>100</v>
      </c>
      <c r="X54" s="13" t="s">
        <v>7711</v>
      </c>
      <c r="Y54" s="13" t="s">
        <v>10904</v>
      </c>
      <c r="Z54" s="13">
        <v>1</v>
      </c>
      <c r="AA54" s="13">
        <v>5.75</v>
      </c>
      <c r="AB54" s="13">
        <f t="shared" si="4"/>
        <v>2.57</v>
      </c>
      <c r="AC54" s="13">
        <f>ROUND(VLOOKUP(X54,'Base de dados'!A:B, 2, 0)*AB54, 2)</f>
        <v>0.39</v>
      </c>
      <c r="AD54" s="13">
        <f>ROUND((AB54*(Destino!AG$54/100))*(W54/100),2)</f>
        <v>0.1</v>
      </c>
      <c r="AE54" s="13">
        <f>ROUND((AB54*(Destino!AH$54/100)),2)</f>
        <v>0.24</v>
      </c>
      <c r="AG54" s="13">
        <f>ROUND((AB54+ AC54)*(J54/100),2)</f>
        <v>0.12</v>
      </c>
      <c r="AH54" s="13">
        <f t="shared" si="1"/>
        <v>0</v>
      </c>
      <c r="AI54" s="13">
        <f>ROUND(AB54-(AD54+AE54)+AG54+AH54, 3)</f>
        <v>2.35</v>
      </c>
      <c r="AJ54" s="13">
        <f t="shared" si="7"/>
        <v>2.35</v>
      </c>
      <c r="AK54" s="13">
        <f t="shared" si="8"/>
        <v>2.35</v>
      </c>
      <c r="AL54" s="13" t="str">
        <f t="shared" si="5"/>
        <v>10006000015502200001421</v>
      </c>
      <c r="AM54" s="13">
        <f>VLOOKUP(AL54,Destino!A:AE,31,0)</f>
        <v>2.1120000000000001</v>
      </c>
      <c r="AN54" s="13">
        <f t="shared" si="6"/>
        <v>0.89872340425531916</v>
      </c>
      <c r="BB54" s="13">
        <f t="shared" si="2"/>
        <v>2.35</v>
      </c>
      <c r="BC54" s="13" t="s">
        <v>11070</v>
      </c>
      <c r="BD54" s="13">
        <f t="shared" si="3"/>
        <v>1</v>
      </c>
    </row>
    <row r="55" spans="1:56" x14ac:dyDescent="0.25">
      <c r="A55" s="13">
        <v>600001550</v>
      </c>
      <c r="B55" s="13">
        <v>1100</v>
      </c>
      <c r="C55" s="13">
        <v>2000005105</v>
      </c>
      <c r="D55" s="13" t="s">
        <v>10908</v>
      </c>
      <c r="E55" s="13">
        <f t="shared" si="0"/>
        <v>1100</v>
      </c>
      <c r="F55" s="13" t="s">
        <v>10905</v>
      </c>
      <c r="G55" s="13" t="s">
        <v>10907</v>
      </c>
      <c r="H55" s="13">
        <f>ROUND(P55/(1-((R55+S55))/100)*Q55, 3)</f>
        <v>0.435</v>
      </c>
      <c r="I55" s="13">
        <v>1</v>
      </c>
      <c r="J55" s="13">
        <v>4</v>
      </c>
      <c r="K55" s="13">
        <v>1</v>
      </c>
      <c r="M55" s="13">
        <v>1</v>
      </c>
      <c r="N55" s="13">
        <v>1</v>
      </c>
      <c r="O55" s="13" t="s">
        <v>10895</v>
      </c>
      <c r="P55" s="13">
        <f>IFERROR(ROUND(VLOOKUP(BC55, BA:BA:BB:BB, 2, 0)/AA55,3),)</f>
        <v>0.377</v>
      </c>
      <c r="Q55" s="13">
        <f>IFERROR(VLOOKUP(BC55, BA:BA:BD:BD, 4, 0),1)</f>
        <v>1</v>
      </c>
      <c r="R55" s="13">
        <v>4</v>
      </c>
      <c r="S55" s="13">
        <v>9.25</v>
      </c>
      <c r="T55" s="13">
        <v>0</v>
      </c>
      <c r="V55" s="13" t="s">
        <v>11050</v>
      </c>
      <c r="W55" s="13">
        <v>100</v>
      </c>
      <c r="X55" s="13" t="s">
        <v>7711</v>
      </c>
      <c r="Y55" s="13" t="s">
        <v>10904</v>
      </c>
      <c r="Z55" s="13">
        <v>2</v>
      </c>
      <c r="AA55" s="13">
        <v>5.75</v>
      </c>
      <c r="AB55" s="13">
        <f t="shared" si="4"/>
        <v>2.5009999999999999</v>
      </c>
      <c r="AC55" s="13">
        <f>ROUND(VLOOKUP(X55,'Base de dados'!A:B, 2, 0)*AB55, 2)</f>
        <v>0.38</v>
      </c>
      <c r="AD55" s="13">
        <f>ROUND((AB55*(Destino!AG$55/100))*(W55/100),2)</f>
        <v>0.1</v>
      </c>
      <c r="AE55" s="13">
        <f>ROUND((AB55*(Destino!AH$55/100)),2)</f>
        <v>0</v>
      </c>
      <c r="AG55" s="13">
        <f>ROUND((AB55+ AC55)*(J55/100),2)</f>
        <v>0.12</v>
      </c>
      <c r="AH55" s="13">
        <f t="shared" si="1"/>
        <v>0</v>
      </c>
      <c r="AI55" s="13">
        <f>ROUND(AB55-(AD55+AE55)+AG55+AH55, 3)</f>
        <v>2.5209999999999999</v>
      </c>
      <c r="AJ55" s="13">
        <f t="shared" si="7"/>
        <v>2.5209999999999999</v>
      </c>
      <c r="AK55" s="13">
        <f t="shared" si="8"/>
        <v>2.5209999999999999</v>
      </c>
      <c r="AL55" s="13" t="str">
        <f t="shared" si="5"/>
        <v>11006000015502000005105</v>
      </c>
      <c r="AM55" s="13">
        <f>VLOOKUP(AL55,Destino!A:AE,31,0)</f>
        <v>2.5209999999999999</v>
      </c>
      <c r="AN55" s="13">
        <f t="shared" si="6"/>
        <v>1</v>
      </c>
      <c r="BA55" s="13" t="s">
        <v>11066</v>
      </c>
      <c r="BB55" s="13">
        <f t="shared" si="2"/>
        <v>2.5209999999999999</v>
      </c>
      <c r="BC55" s="13" t="s">
        <v>11065</v>
      </c>
      <c r="BD55" s="13">
        <f t="shared" si="3"/>
        <v>1</v>
      </c>
    </row>
    <row r="56" spans="1:56" x14ac:dyDescent="0.25">
      <c r="A56" s="13">
        <v>600001550</v>
      </c>
      <c r="B56" s="13">
        <v>1100</v>
      </c>
      <c r="C56" s="13">
        <v>2200001286</v>
      </c>
      <c r="D56" s="13" t="s">
        <v>10908</v>
      </c>
      <c r="E56" s="13">
        <f t="shared" si="0"/>
        <v>1100</v>
      </c>
      <c r="F56" s="13" t="s">
        <v>10915</v>
      </c>
      <c r="G56" s="13" t="s">
        <v>10907</v>
      </c>
      <c r="H56" s="13">
        <f>ROUND(P56/(1-((R56+S56))/100)*Q56, 3)</f>
        <v>0.55700000000000005</v>
      </c>
      <c r="I56" s="13">
        <v>1</v>
      </c>
      <c r="J56" s="13">
        <v>5</v>
      </c>
      <c r="K56" s="13">
        <v>1</v>
      </c>
      <c r="M56" s="13">
        <v>1</v>
      </c>
      <c r="N56" s="13">
        <v>1</v>
      </c>
      <c r="P56" s="13">
        <f>IFERROR(ROUND(VLOOKUP(BC56, BA:BA:BB:BB, 2, 0)/AA56,3),)</f>
        <v>0.53100000000000003</v>
      </c>
      <c r="Q56" s="13">
        <f>IFERROR(VLOOKUP(BC56, BA:BA:BD:BD, 4, 0),1)</f>
        <v>1</v>
      </c>
      <c r="R56" s="13">
        <v>1</v>
      </c>
      <c r="S56" s="13">
        <v>3.65</v>
      </c>
      <c r="T56" s="13">
        <v>0</v>
      </c>
      <c r="V56" s="13" t="s">
        <v>11050</v>
      </c>
      <c r="W56" s="13">
        <v>100</v>
      </c>
      <c r="X56" s="13" t="s">
        <v>7711</v>
      </c>
      <c r="Y56" s="13" t="s">
        <v>10904</v>
      </c>
      <c r="Z56" s="13">
        <v>2</v>
      </c>
      <c r="AA56" s="13">
        <v>5.75</v>
      </c>
      <c r="AB56" s="13">
        <f t="shared" si="4"/>
        <v>3.2029999999999998</v>
      </c>
      <c r="AC56" s="13">
        <f>ROUND(VLOOKUP(X56,'Base de dados'!A:B, 2, 0)*AB56, 2)</f>
        <v>0.48</v>
      </c>
      <c r="AD56" s="13">
        <f>ROUND((AB56*(Destino!AG$56/100))*(W56/100),2)</f>
        <v>0.13</v>
      </c>
      <c r="AE56" s="13">
        <f>ROUND((AB56*(Destino!AH$56/100)),2)</f>
        <v>0</v>
      </c>
      <c r="AG56" s="13">
        <f>ROUND(AB56 *(J56/100),2)</f>
        <v>0.16</v>
      </c>
      <c r="AH56" s="13">
        <f t="shared" si="1"/>
        <v>0</v>
      </c>
      <c r="AI56" s="13">
        <f>ROUND(AB56-(AD56+AE56)+AG56+AH56, 3)</f>
        <v>3.2330000000000001</v>
      </c>
      <c r="AJ56" s="13">
        <f t="shared" si="7"/>
        <v>3.2330000000000001</v>
      </c>
      <c r="AK56" s="13">
        <f t="shared" si="8"/>
        <v>3.2330000000000001</v>
      </c>
      <c r="AL56" s="13" t="str">
        <f t="shared" si="5"/>
        <v>11006000015502200001286</v>
      </c>
      <c r="AM56" s="13">
        <f>VLOOKUP(AL56,Destino!A:AE,31,0)</f>
        <v>3.2330000000000001</v>
      </c>
      <c r="AN56" s="13">
        <f t="shared" si="6"/>
        <v>1</v>
      </c>
      <c r="BB56" s="13">
        <f t="shared" si="2"/>
        <v>3.2330000000000001</v>
      </c>
      <c r="BC56" s="13" t="s">
        <v>11069</v>
      </c>
      <c r="BD56" s="13">
        <f t="shared" si="3"/>
        <v>1</v>
      </c>
    </row>
    <row r="57" spans="1:56" x14ac:dyDescent="0.25">
      <c r="A57" s="13">
        <v>600001550</v>
      </c>
      <c r="B57" s="13">
        <v>1100</v>
      </c>
      <c r="C57" s="13">
        <v>2200001327</v>
      </c>
      <c r="D57" s="13" t="s">
        <v>10908</v>
      </c>
      <c r="E57" s="13">
        <f t="shared" si="0"/>
        <v>1100</v>
      </c>
      <c r="F57" s="13" t="s">
        <v>10923</v>
      </c>
      <c r="G57" s="13" t="s">
        <v>10907</v>
      </c>
      <c r="H57" s="13">
        <f>ROUND(P57/(1-((R57+S57))/100)*Q57, 3)</f>
        <v>0.44500000000000001</v>
      </c>
      <c r="I57" s="13">
        <v>1</v>
      </c>
      <c r="J57" s="13">
        <v>5</v>
      </c>
      <c r="K57" s="13">
        <v>1</v>
      </c>
      <c r="M57" s="13">
        <v>1</v>
      </c>
      <c r="N57" s="13">
        <v>1</v>
      </c>
      <c r="P57" s="13">
        <f>IFERROR(ROUND(VLOOKUP(BC57, BA:BA:BB:BB, 2, 0)/AA57,3),)</f>
        <v>0.57099999999999995</v>
      </c>
      <c r="Q57" s="13">
        <f>IFERROR(VLOOKUP(BC57, BA:BA:BD:BD, 4, 0),1)</f>
        <v>0.74874399999999997</v>
      </c>
      <c r="R57" s="13">
        <v>4</v>
      </c>
      <c r="S57" s="13">
        <v>0</v>
      </c>
      <c r="T57" s="13">
        <v>0</v>
      </c>
      <c r="V57" s="13" t="s">
        <v>11050</v>
      </c>
      <c r="W57" s="13">
        <v>100</v>
      </c>
      <c r="X57" s="13" t="s">
        <v>7711</v>
      </c>
      <c r="Y57" s="13" t="s">
        <v>10904</v>
      </c>
      <c r="Z57" s="13">
        <v>2</v>
      </c>
      <c r="AA57" s="13">
        <v>5.75</v>
      </c>
      <c r="AB57" s="13">
        <f t="shared" si="4"/>
        <v>2.5590000000000002</v>
      </c>
      <c r="AC57" s="13">
        <f>ROUND(VLOOKUP(X57,'Base de dados'!A:B, 2, 0)*AB57, 2)</f>
        <v>0.38</v>
      </c>
      <c r="AD57" s="13">
        <f>ROUND((AB57*(Destino!AG$57/100))*(W57/100),2)</f>
        <v>0.1</v>
      </c>
      <c r="AE57" s="13">
        <f>ROUND((AB57*(Destino!AH$57/100)),2)</f>
        <v>0</v>
      </c>
      <c r="AG57" s="13">
        <f>ROUND((AB57+ AC57)*(J57/100),2)</f>
        <v>0.15</v>
      </c>
      <c r="AH57" s="13">
        <f t="shared" si="1"/>
        <v>0</v>
      </c>
      <c r="AI57" s="13">
        <f>ROUND(AB57-AD57+AG57+AH57, 3)</f>
        <v>2.609</v>
      </c>
      <c r="AJ57" s="13">
        <f t="shared" si="7"/>
        <v>2.609</v>
      </c>
      <c r="AK57" s="13">
        <f t="shared" si="8"/>
        <v>2.609</v>
      </c>
      <c r="AL57" s="13" t="str">
        <f t="shared" si="5"/>
        <v>11006000015502200001327</v>
      </c>
      <c r="AM57" s="13">
        <f>VLOOKUP(AL57,Destino!A:AE,31,0)</f>
        <v>2.6150000000000002</v>
      </c>
      <c r="AN57" s="13">
        <f t="shared" si="6"/>
        <v>1.0022997316979687</v>
      </c>
      <c r="BB57" s="13">
        <f t="shared" si="2"/>
        <v>2.609</v>
      </c>
      <c r="BC57" s="13" t="s">
        <v>11067</v>
      </c>
      <c r="BD57" s="13">
        <f t="shared" si="3"/>
        <v>1</v>
      </c>
    </row>
    <row r="58" spans="1:56" x14ac:dyDescent="0.25">
      <c r="A58" s="13">
        <v>600001550</v>
      </c>
      <c r="B58" s="13">
        <v>1100</v>
      </c>
      <c r="C58" s="13">
        <v>2200001421</v>
      </c>
      <c r="D58" s="13" t="s">
        <v>10908</v>
      </c>
      <c r="E58" s="13">
        <f t="shared" si="0"/>
        <v>1100</v>
      </c>
      <c r="F58" s="13" t="s">
        <v>10905</v>
      </c>
      <c r="G58" s="13" t="s">
        <v>10907</v>
      </c>
      <c r="H58" s="13">
        <f>ROUND(P58/(1-((R58+S58))/100)*Q58, 3)</f>
        <v>0.44700000000000001</v>
      </c>
      <c r="I58" s="13">
        <v>1</v>
      </c>
      <c r="J58" s="13">
        <v>3</v>
      </c>
      <c r="K58" s="13">
        <v>1</v>
      </c>
      <c r="M58" s="13">
        <v>1</v>
      </c>
      <c r="N58" s="13">
        <v>1</v>
      </c>
      <c r="P58" s="13">
        <f>IFERROR(ROUND(VLOOKUP(BC58, BA:BA:BB:BB, 2, 0)/AA58,3),)</f>
        <v>0.38800000000000001</v>
      </c>
      <c r="Q58" s="13">
        <f>IFERROR(VLOOKUP(BC58, BA:BA:BD:BD, 4, 0),1)</f>
        <v>1</v>
      </c>
      <c r="R58" s="13">
        <v>4</v>
      </c>
      <c r="S58" s="13">
        <v>9.25</v>
      </c>
      <c r="T58" s="13">
        <v>0</v>
      </c>
      <c r="V58" s="13" t="s">
        <v>11050</v>
      </c>
      <c r="W58" s="13">
        <v>100</v>
      </c>
      <c r="X58" s="13" t="s">
        <v>7711</v>
      </c>
      <c r="Y58" s="13" t="s">
        <v>10904</v>
      </c>
      <c r="Z58" s="13">
        <v>2</v>
      </c>
      <c r="AA58" s="13">
        <v>5.75</v>
      </c>
      <c r="AB58" s="13">
        <f t="shared" si="4"/>
        <v>2.57</v>
      </c>
      <c r="AC58" s="13">
        <f>ROUND(VLOOKUP(X58,'Base de dados'!A:B, 2, 0)*AB58, 2)</f>
        <v>0.39</v>
      </c>
      <c r="AD58" s="13">
        <f>ROUND((AB58*(Destino!AG$58/100))*(W58/100),2)</f>
        <v>0.1</v>
      </c>
      <c r="AE58" s="13">
        <f>ROUND((AB58*(Destino!AH$58/100)),2)</f>
        <v>0</v>
      </c>
      <c r="AG58" s="13">
        <f>ROUND((AB58+ AC58)*(J58/100),2)</f>
        <v>0.09</v>
      </c>
      <c r="AH58" s="13">
        <f t="shared" si="1"/>
        <v>0</v>
      </c>
      <c r="AI58" s="13">
        <f>ROUND(AB58-(AD58+AE58)+AG58+AH58, 3)</f>
        <v>2.56</v>
      </c>
      <c r="AJ58" s="13">
        <f t="shared" si="7"/>
        <v>2.56</v>
      </c>
      <c r="AK58" s="13">
        <f t="shared" si="8"/>
        <v>2.56</v>
      </c>
      <c r="AL58" s="13" t="str">
        <f t="shared" si="5"/>
        <v>11006000015502200001421</v>
      </c>
      <c r="AM58" s="13">
        <f>VLOOKUP(AL58,Destino!A:AE,31,0)</f>
        <v>2.302</v>
      </c>
      <c r="AN58" s="13">
        <f t="shared" si="6"/>
        <v>0.89921874999999996</v>
      </c>
      <c r="BB58" s="13">
        <f t="shared" si="2"/>
        <v>2.56</v>
      </c>
      <c r="BC58" s="13" t="s">
        <v>11070</v>
      </c>
      <c r="BD58" s="13">
        <f t="shared" si="3"/>
        <v>1</v>
      </c>
    </row>
    <row r="59" spans="1:56" x14ac:dyDescent="0.25">
      <c r="A59" s="13">
        <v>600001550</v>
      </c>
      <c r="B59" s="13">
        <v>1110</v>
      </c>
      <c r="C59" s="13">
        <v>2000005105</v>
      </c>
      <c r="D59" s="13" t="s">
        <v>10908</v>
      </c>
      <c r="E59" s="13" t="str">
        <f t="shared" si="0"/>
        <v>1100</v>
      </c>
      <c r="F59" s="13" t="s">
        <v>10925</v>
      </c>
      <c r="G59" s="13" t="s">
        <v>10907</v>
      </c>
      <c r="H59" s="13">
        <f>ROUND(P59/(1-((R59+S59))/100)*Q59, 3)</f>
        <v>0.435</v>
      </c>
      <c r="I59" s="13">
        <v>1</v>
      </c>
      <c r="J59" s="13">
        <v>4</v>
      </c>
      <c r="K59" s="13">
        <v>1</v>
      </c>
      <c r="M59" s="13">
        <v>1</v>
      </c>
      <c r="N59" s="13">
        <v>0.74874399999999997</v>
      </c>
      <c r="O59" s="13" t="s">
        <v>10895</v>
      </c>
      <c r="P59" s="13">
        <f>IFERROR(ROUND(VLOOKUP(BC59, BA:BA:BB:BB, 2, 0)/AA59,3),)</f>
        <v>0.377</v>
      </c>
      <c r="Q59" s="13">
        <f>IFERROR(VLOOKUP(BC59, BA:BA:BD:BD, 4, 0),1)</f>
        <v>1</v>
      </c>
      <c r="R59" s="13">
        <v>4</v>
      </c>
      <c r="S59" s="13">
        <v>9.25</v>
      </c>
      <c r="T59" s="13">
        <v>0</v>
      </c>
      <c r="V59" s="13" t="s">
        <v>11050</v>
      </c>
      <c r="W59" s="13">
        <v>100</v>
      </c>
      <c r="X59" s="13" t="s">
        <v>7711</v>
      </c>
      <c r="Y59" s="13" t="s">
        <v>10904</v>
      </c>
      <c r="Z59" s="13">
        <v>2</v>
      </c>
      <c r="AA59" s="13">
        <v>5.75</v>
      </c>
      <c r="AB59" s="13">
        <f t="shared" si="4"/>
        <v>2.5009999999999999</v>
      </c>
      <c r="AC59" s="13">
        <f>ROUND(VLOOKUP(X59,'Base de dados'!A:B, 2, 0)*AB59, 2)</f>
        <v>0.38</v>
      </c>
      <c r="AD59" s="13">
        <f>ROUND((AB59*(Destino!AG$59/100))*(W59/100),2)</f>
        <v>0.1</v>
      </c>
      <c r="AE59" s="13">
        <f>ROUND((AB59*(Destino!AH$59/100)),2)</f>
        <v>0</v>
      </c>
      <c r="AF59" s="13">
        <f>ROUND((((AB59+AC59)*(1 + VLOOKUP(X59,'Base de dados'!A:P, 16, 0) ))*(Destino!AI$59/100))-AD59, 2)</f>
        <v>0.64</v>
      </c>
      <c r="AG59" s="13">
        <f>ROUND((AB59+AC59+AF59)*(J59/100),2)</f>
        <v>0.14000000000000001</v>
      </c>
      <c r="AH59" s="13">
        <f t="shared" si="1"/>
        <v>0</v>
      </c>
      <c r="AI59" s="13">
        <f>ROUND(AB59+AF59-AE59+AG59+AH59, 3)</f>
        <v>3.2810000000000001</v>
      </c>
      <c r="AJ59" s="13">
        <f t="shared" si="7"/>
        <v>3.2810000000000001</v>
      </c>
      <c r="AK59" s="13">
        <f t="shared" si="8"/>
        <v>3.2810000000000001</v>
      </c>
      <c r="AL59" s="13" t="str">
        <f t="shared" si="5"/>
        <v>11106000015502000005105</v>
      </c>
      <c r="AM59" s="13">
        <f>VLOOKUP(AL59,Destino!A:AE,31,0)</f>
        <v>3.2810000000000001</v>
      </c>
      <c r="AN59" s="13">
        <f t="shared" si="6"/>
        <v>1</v>
      </c>
      <c r="BA59" s="13" t="s">
        <v>11067</v>
      </c>
      <c r="BB59" s="13">
        <f t="shared" si="2"/>
        <v>3.2810000000000001</v>
      </c>
      <c r="BC59" s="13" t="s">
        <v>11065</v>
      </c>
      <c r="BD59" s="13">
        <f t="shared" si="3"/>
        <v>0.74874399999999997</v>
      </c>
    </row>
    <row r="60" spans="1:56" x14ac:dyDescent="0.25">
      <c r="A60" s="13">
        <v>600001550</v>
      </c>
      <c r="B60" s="13">
        <v>1110</v>
      </c>
      <c r="C60" s="13">
        <v>2200000102</v>
      </c>
      <c r="D60" s="13" t="s">
        <v>10908</v>
      </c>
      <c r="E60" s="13" t="str">
        <f t="shared" si="0"/>
        <v>1100</v>
      </c>
      <c r="F60" s="13" t="s">
        <v>10926</v>
      </c>
      <c r="G60" s="13" t="s">
        <v>10907</v>
      </c>
      <c r="H60" s="13">
        <f>ROUND(P60/(1-((R60+S60))/100)*Q60, 3)</f>
        <v>0.45600000000000002</v>
      </c>
      <c r="I60" s="13">
        <v>1</v>
      </c>
      <c r="J60" s="13">
        <v>4</v>
      </c>
      <c r="K60" s="13">
        <v>1</v>
      </c>
      <c r="M60" s="13">
        <v>1</v>
      </c>
      <c r="N60" s="13">
        <v>0.76544999999999996</v>
      </c>
      <c r="P60" s="13">
        <f>IFERROR(ROUND(VLOOKUP(BC60, BA:BA:BB:BB, 2, 0)/AA60,3),)</f>
        <v>0.438</v>
      </c>
      <c r="Q60" s="13">
        <f>IFERROR(VLOOKUP(BC60, BA:BA:BD:BD, 4, 0),1)</f>
        <v>1</v>
      </c>
      <c r="R60" s="13">
        <v>4</v>
      </c>
      <c r="S60" s="13">
        <v>0</v>
      </c>
      <c r="T60" s="13">
        <v>0</v>
      </c>
      <c r="V60" s="13" t="s">
        <v>11050</v>
      </c>
      <c r="W60" s="13">
        <v>100</v>
      </c>
      <c r="X60" s="13" t="s">
        <v>7711</v>
      </c>
      <c r="Y60" s="13" t="s">
        <v>10904</v>
      </c>
      <c r="Z60" s="13">
        <v>2</v>
      </c>
      <c r="AA60" s="13">
        <v>5.75</v>
      </c>
      <c r="AB60" s="13">
        <f t="shared" si="4"/>
        <v>2.6219999999999999</v>
      </c>
      <c r="AC60" s="13">
        <f>ROUND(VLOOKUP(X60,'Base de dados'!A:B, 2, 0)*AB60, 2)</f>
        <v>0.39</v>
      </c>
      <c r="AD60" s="13">
        <f>ROUND((AB60*(Destino!AG$60/100))*(W60/100),2)</f>
        <v>0.1</v>
      </c>
      <c r="AE60" s="13">
        <f>ROUND((AB60*(Destino!AH$60/100)),2)</f>
        <v>0</v>
      </c>
      <c r="AF60" s="13">
        <f>ROUND((((AB60+AC60)*(1 + VLOOKUP(X60,'Base de dados'!A:P, 16, 0) ))*(Destino!AI$60/100))-AD60, 2)</f>
        <v>0.67</v>
      </c>
      <c r="AG60" s="13">
        <f>ROUND((AB60+AC60+AF60)*(J60/100),2)</f>
        <v>0.15</v>
      </c>
      <c r="AH60" s="13">
        <f t="shared" si="1"/>
        <v>0</v>
      </c>
      <c r="AI60" s="13">
        <f>ROUND(AB60+AF60+AG60+AH60, 3)</f>
        <v>3.4420000000000002</v>
      </c>
      <c r="AJ60" s="13">
        <f t="shared" si="7"/>
        <v>3.4420000000000002</v>
      </c>
      <c r="AK60" s="13">
        <f t="shared" si="8"/>
        <v>3.4420000000000002</v>
      </c>
      <c r="AL60" s="13" t="str">
        <f t="shared" si="5"/>
        <v>11106000015502200000102</v>
      </c>
      <c r="AM60" s="13">
        <f>VLOOKUP(AL60,Destino!A:AE,31,0)</f>
        <v>3.4420000000000002</v>
      </c>
      <c r="AN60" s="13">
        <f t="shared" si="6"/>
        <v>1</v>
      </c>
      <c r="BB60" s="13">
        <f t="shared" si="2"/>
        <v>3.4420000000000002</v>
      </c>
      <c r="BC60" s="13" t="s">
        <v>11066</v>
      </c>
      <c r="BD60" s="13">
        <f t="shared" si="3"/>
        <v>0.76544999999999996</v>
      </c>
    </row>
    <row r="61" spans="1:56" x14ac:dyDescent="0.25">
      <c r="A61" s="13">
        <v>600001550</v>
      </c>
      <c r="B61" s="13">
        <v>1110</v>
      </c>
      <c r="C61" s="13">
        <v>2200001286</v>
      </c>
      <c r="D61" s="13" t="s">
        <v>10908</v>
      </c>
      <c r="E61" s="13" t="str">
        <f t="shared" si="0"/>
        <v>1100</v>
      </c>
      <c r="F61" s="13" t="s">
        <v>10927</v>
      </c>
      <c r="G61" s="13" t="s">
        <v>10907</v>
      </c>
      <c r="H61" s="13">
        <f>ROUND(P61/(1-((R61+S61))/100)*Q61, 3)</f>
        <v>0.55700000000000005</v>
      </c>
      <c r="I61" s="13">
        <v>1</v>
      </c>
      <c r="J61" s="13">
        <v>5</v>
      </c>
      <c r="K61" s="13">
        <v>1</v>
      </c>
      <c r="M61" s="13">
        <v>1</v>
      </c>
      <c r="N61" s="13">
        <v>0.74973100000000004</v>
      </c>
      <c r="P61" s="13">
        <f>IFERROR(ROUND(VLOOKUP(BC61, BA:BA:BB:BB, 2, 0)/AA61,3),)</f>
        <v>0.53100000000000003</v>
      </c>
      <c r="Q61" s="13">
        <f>IFERROR(VLOOKUP(BC61, BA:BA:BD:BD, 4, 0),1)</f>
        <v>1</v>
      </c>
      <c r="R61" s="13">
        <v>1</v>
      </c>
      <c r="S61" s="13">
        <v>3.65</v>
      </c>
      <c r="T61" s="13">
        <v>0</v>
      </c>
      <c r="V61" s="13" t="s">
        <v>11050</v>
      </c>
      <c r="W61" s="13">
        <v>100</v>
      </c>
      <c r="X61" s="13" t="s">
        <v>7711</v>
      </c>
      <c r="Y61" s="13" t="s">
        <v>10904</v>
      </c>
      <c r="Z61" s="13">
        <v>2</v>
      </c>
      <c r="AA61" s="13">
        <v>5.75</v>
      </c>
      <c r="AB61" s="13">
        <f t="shared" si="4"/>
        <v>3.2029999999999998</v>
      </c>
      <c r="AC61" s="13">
        <f>ROUND(VLOOKUP(X61,'Base de dados'!A:B, 2, 0)*AB61, 2)</f>
        <v>0.48</v>
      </c>
      <c r="AD61" s="13">
        <f>ROUND((AB61*(Destino!AG$61/100))*(W61/100),2)</f>
        <v>0.13</v>
      </c>
      <c r="AE61" s="13">
        <f>ROUND((AB61*(Destino!AH$61/100)),2)</f>
        <v>0</v>
      </c>
      <c r="AF61" s="13">
        <f>ROUND((((AB61+AC61)*(1 + VLOOKUP(X61,'Base de dados'!A:P, 16, 0) ))*(Destino!AI$61/100))-AD61, 2)</f>
        <v>0.81</v>
      </c>
      <c r="AG61" s="13">
        <f>ROUND((AB61+AF61)*(J61/100),2)</f>
        <v>0.2</v>
      </c>
      <c r="AH61" s="13">
        <f t="shared" si="1"/>
        <v>0</v>
      </c>
      <c r="AI61" s="13">
        <f>ROUND(AB61-AE61+AF61+AG61+AH61, 3)</f>
        <v>4.2130000000000001</v>
      </c>
      <c r="AJ61" s="13">
        <f t="shared" si="7"/>
        <v>4.2130000000000001</v>
      </c>
      <c r="AK61" s="13">
        <f t="shared" si="8"/>
        <v>4.2130000000000001</v>
      </c>
      <c r="AL61" s="13" t="str">
        <f t="shared" si="5"/>
        <v>11106000015502200001286</v>
      </c>
      <c r="AM61" s="13">
        <f>VLOOKUP(AL61,Destino!A:AE,31,0)</f>
        <v>4.2130000000000001</v>
      </c>
      <c r="AN61" s="13">
        <f t="shared" si="6"/>
        <v>1</v>
      </c>
      <c r="BB61" s="13">
        <f t="shared" si="2"/>
        <v>4.2130000000000001</v>
      </c>
      <c r="BC61" s="13" t="s">
        <v>11069</v>
      </c>
      <c r="BD61" s="13">
        <f t="shared" si="3"/>
        <v>0.74973100000000004</v>
      </c>
    </row>
    <row r="62" spans="1:56" x14ac:dyDescent="0.25">
      <c r="A62" s="13">
        <v>600001550</v>
      </c>
      <c r="B62" s="13">
        <v>1110</v>
      </c>
      <c r="C62" s="13">
        <v>2200001421</v>
      </c>
      <c r="D62" s="13" t="s">
        <v>10908</v>
      </c>
      <c r="E62" s="13" t="str">
        <f t="shared" si="0"/>
        <v>1100</v>
      </c>
      <c r="F62" s="13" t="s">
        <v>10925</v>
      </c>
      <c r="G62" s="13" t="s">
        <v>10907</v>
      </c>
      <c r="H62" s="13">
        <f>ROUND(P62/(1-((R62+S62))/100)*Q62, 3)</f>
        <v>0.44700000000000001</v>
      </c>
      <c r="I62" s="13">
        <v>1</v>
      </c>
      <c r="J62" s="13">
        <v>1.5</v>
      </c>
      <c r="K62" s="13">
        <v>1</v>
      </c>
      <c r="M62" s="13">
        <v>1</v>
      </c>
      <c r="N62" s="13">
        <v>0.74743800000000005</v>
      </c>
      <c r="P62" s="13">
        <f>IFERROR(ROUND(VLOOKUP(BC62, BA:BA:BB:BB, 2, 0)/AA62,3),)</f>
        <v>0.38800000000000001</v>
      </c>
      <c r="Q62" s="13">
        <f>IFERROR(VLOOKUP(BC62, BA:BA:BD:BD, 4, 0),1)</f>
        <v>1</v>
      </c>
      <c r="R62" s="13">
        <v>4</v>
      </c>
      <c r="S62" s="13">
        <v>9.25</v>
      </c>
      <c r="T62" s="13">
        <v>0</v>
      </c>
      <c r="V62" s="13" t="s">
        <v>11050</v>
      </c>
      <c r="W62" s="13">
        <v>100</v>
      </c>
      <c r="X62" s="13" t="s">
        <v>7711</v>
      </c>
      <c r="Y62" s="13" t="s">
        <v>10904</v>
      </c>
      <c r="Z62" s="13">
        <v>2</v>
      </c>
      <c r="AA62" s="13">
        <v>5.75</v>
      </c>
      <c r="AB62" s="13">
        <f t="shared" si="4"/>
        <v>2.57</v>
      </c>
      <c r="AC62" s="13">
        <f>ROUND(VLOOKUP(X62,'Base de dados'!A:B, 2, 0)*AB62, 2)</f>
        <v>0.39</v>
      </c>
      <c r="AD62" s="13">
        <f>ROUND((AB62*(Destino!AG$62/100))*(W62/100),2)</f>
        <v>0.1</v>
      </c>
      <c r="AE62" s="13">
        <f>ROUND((AB62*(Destino!AH$62/100)),2)</f>
        <v>0</v>
      </c>
      <c r="AF62" s="13">
        <f>ROUND((((AB62+AC62)*(1 + VLOOKUP(X62,'Base de dados'!A:P, 16, 0) ))*(Destino!AI$62/100))-AD62, 2)</f>
        <v>0.66</v>
      </c>
      <c r="AG62" s="13">
        <f>ROUND((AB62+AC62+AF62)*(J62/100),2)</f>
        <v>0.05</v>
      </c>
      <c r="AH62" s="13">
        <f t="shared" si="1"/>
        <v>0</v>
      </c>
      <c r="AI62" s="13">
        <f>ROUND(AB62+AF62-AE62+AG62+AH62, 3)</f>
        <v>3.28</v>
      </c>
      <c r="AJ62" s="13">
        <f t="shared" si="7"/>
        <v>3.28</v>
      </c>
      <c r="AK62" s="13">
        <f t="shared" si="8"/>
        <v>3.28</v>
      </c>
      <c r="AL62" s="13" t="str">
        <f t="shared" si="5"/>
        <v>11106000015502200001421</v>
      </c>
      <c r="AM62" s="13">
        <f>VLOOKUP(AL62,Destino!A:AE,31,0)</f>
        <v>2.952</v>
      </c>
      <c r="AN62" s="13">
        <f t="shared" si="6"/>
        <v>0.9</v>
      </c>
      <c r="BB62" s="13">
        <f t="shared" si="2"/>
        <v>3.28</v>
      </c>
      <c r="BC62" s="13" t="s">
        <v>11070</v>
      </c>
      <c r="BD62" s="13">
        <f t="shared" si="3"/>
        <v>0.74743800000000005</v>
      </c>
    </row>
    <row r="63" spans="1:56" x14ac:dyDescent="0.25">
      <c r="A63" s="13">
        <v>600001550</v>
      </c>
      <c r="B63" s="13">
        <v>1210</v>
      </c>
      <c r="C63" s="13">
        <v>2000005105</v>
      </c>
      <c r="D63" s="13" t="s">
        <v>10908</v>
      </c>
      <c r="E63" s="13" t="str">
        <f t="shared" si="0"/>
        <v>1200</v>
      </c>
      <c r="F63" s="13" t="s">
        <v>10905</v>
      </c>
      <c r="G63" s="13" t="s">
        <v>10907</v>
      </c>
      <c r="H63" s="13">
        <f>ROUND(P63/(1-((R63+S63))/100)*Q63, 3)</f>
        <v>0.435</v>
      </c>
      <c r="I63" s="13">
        <v>1</v>
      </c>
      <c r="J63" s="13">
        <v>2</v>
      </c>
      <c r="K63" s="13">
        <v>1</v>
      </c>
      <c r="M63" s="13">
        <v>1</v>
      </c>
      <c r="N63" s="13">
        <v>1</v>
      </c>
      <c r="O63" s="13" t="s">
        <v>10895</v>
      </c>
      <c r="P63" s="13">
        <f>IFERROR(ROUND(VLOOKUP(BC63, BA:BA:BB:BB, 2, 0)/AA63,3),)</f>
        <v>0.377</v>
      </c>
      <c r="Q63" s="13">
        <f>IFERROR(VLOOKUP(BC63, BA:BA:BD:BD, 4, 0),1)</f>
        <v>1</v>
      </c>
      <c r="R63" s="13">
        <v>4</v>
      </c>
      <c r="S63" s="13">
        <v>9.25</v>
      </c>
      <c r="T63" s="13">
        <v>0</v>
      </c>
      <c r="V63" s="13" t="s">
        <v>11050</v>
      </c>
      <c r="W63" s="13">
        <v>100</v>
      </c>
      <c r="X63" s="13" t="s">
        <v>7711</v>
      </c>
      <c r="Y63" s="13" t="s">
        <v>10904</v>
      </c>
      <c r="Z63" s="13">
        <v>2</v>
      </c>
      <c r="AA63" s="13">
        <v>5.75</v>
      </c>
      <c r="AB63" s="13">
        <f t="shared" si="4"/>
        <v>2.5009999999999999</v>
      </c>
      <c r="AC63" s="13">
        <f>ROUND(VLOOKUP(X63,'Base de dados'!A:B, 2, 0)*AB63, 2)</f>
        <v>0.38</v>
      </c>
      <c r="AD63" s="13">
        <f>ROUND((AB63*(Destino!AG$63/100))*(W63/100),2)</f>
        <v>0.1</v>
      </c>
      <c r="AE63" s="13">
        <f>ROUND((AB63*(Destino!AH$63/100)),2)</f>
        <v>0.23</v>
      </c>
      <c r="AG63" s="13">
        <f>ROUND((AB63+ AC63)*(J63/100),2)</f>
        <v>0.06</v>
      </c>
      <c r="AH63" s="13">
        <f t="shared" si="1"/>
        <v>0</v>
      </c>
      <c r="AI63" s="13">
        <f>ROUND(AB63-(AD63+AE63)+AG63+AH63, 3)</f>
        <v>2.2309999999999999</v>
      </c>
      <c r="AJ63" s="13">
        <f t="shared" si="7"/>
        <v>2.2309999999999999</v>
      </c>
      <c r="AK63" s="13">
        <f t="shared" si="8"/>
        <v>2.2309999999999999</v>
      </c>
      <c r="AL63" s="13" t="str">
        <f t="shared" si="5"/>
        <v>12106000015502000005105</v>
      </c>
      <c r="AM63" s="13">
        <f>VLOOKUP(AL63,Destino!A:AE,31,0)</f>
        <v>2.2309999999999999</v>
      </c>
      <c r="AN63" s="13">
        <f t="shared" si="6"/>
        <v>1</v>
      </c>
      <c r="BA63" s="13" t="s">
        <v>11068</v>
      </c>
      <c r="BB63" s="13">
        <f t="shared" si="2"/>
        <v>2.2309999999999999</v>
      </c>
      <c r="BC63" s="13" t="s">
        <v>11065</v>
      </c>
      <c r="BD63" s="13">
        <f t="shared" si="3"/>
        <v>1</v>
      </c>
    </row>
    <row r="64" spans="1:56" x14ac:dyDescent="0.25">
      <c r="A64" s="13">
        <v>600001550</v>
      </c>
      <c r="B64" s="13">
        <v>1210</v>
      </c>
      <c r="C64" s="13">
        <v>2200001421</v>
      </c>
      <c r="D64" s="13" t="s">
        <v>10908</v>
      </c>
      <c r="E64" s="13" t="str">
        <f t="shared" si="0"/>
        <v>1200</v>
      </c>
      <c r="F64" s="13" t="s">
        <v>10905</v>
      </c>
      <c r="G64" s="13" t="s">
        <v>10907</v>
      </c>
      <c r="H64" s="13">
        <f>ROUND(P64/(1-((R64+S64))/100)*Q64, 3)</f>
        <v>0.53300000000000003</v>
      </c>
      <c r="I64" s="13">
        <v>1</v>
      </c>
      <c r="J64" s="13">
        <v>0</v>
      </c>
      <c r="K64" s="13">
        <v>1</v>
      </c>
      <c r="M64" s="13">
        <v>1</v>
      </c>
      <c r="N64" s="13">
        <f>IFERROR(VLOOKUP(BC64, BA:BA:BD:BD, 4, 0),1)</f>
        <v>1</v>
      </c>
      <c r="P64" s="13">
        <f>IFERROR(ROUND(VLOOKUP(BC64, BA:BA:BB:BB, 2, 0)/AA64,3),)</f>
        <v>0.38800000000000001</v>
      </c>
      <c r="Q64" s="13">
        <v>1</v>
      </c>
      <c r="R64" s="13">
        <v>18</v>
      </c>
      <c r="S64" s="13">
        <v>9.25</v>
      </c>
      <c r="T64" s="13">
        <v>0</v>
      </c>
      <c r="V64" s="13" t="s">
        <v>11050</v>
      </c>
      <c r="W64" s="13">
        <v>100</v>
      </c>
      <c r="X64" s="13" t="s">
        <v>7711</v>
      </c>
      <c r="Y64" s="13" t="s">
        <v>10904</v>
      </c>
      <c r="Z64" s="13">
        <v>2</v>
      </c>
      <c r="AA64" s="13">
        <v>5.75</v>
      </c>
      <c r="AB64" s="13">
        <f t="shared" si="4"/>
        <v>3.0649999999999999</v>
      </c>
      <c r="AC64" s="13">
        <f>ROUND(VLOOKUP(X64,'Base de dados'!A:B, 2, 0)*AB64, 2)</f>
        <v>0.46</v>
      </c>
      <c r="AD64" s="13">
        <f>ROUND((AB64*(Destino!AG$64/100))*(W64/100),2)</f>
        <v>0.55000000000000004</v>
      </c>
      <c r="AE64" s="13">
        <f>ROUND((AB64*(Destino!AH$64/100)),2)</f>
        <v>0.28000000000000003</v>
      </c>
      <c r="AG64" s="13">
        <f>ROUND((AB64+ AC64)*(J64/100),2)</f>
        <v>0</v>
      </c>
      <c r="AH64" s="13">
        <f t="shared" si="1"/>
        <v>0</v>
      </c>
      <c r="AI64" s="13">
        <f>ROUND(AB64-(AD64+AE64)+AG64+AH64, 3)</f>
        <v>2.2349999999999999</v>
      </c>
      <c r="AJ64" s="13">
        <f t="shared" si="7"/>
        <v>2.2349999999999999</v>
      </c>
      <c r="AK64" s="13">
        <f t="shared" si="8"/>
        <v>2.2349999999999999</v>
      </c>
      <c r="AL64" s="13" t="str">
        <f t="shared" si="5"/>
        <v>12106000015502200001421</v>
      </c>
      <c r="AM64" s="13">
        <f>VLOOKUP(AL64,Destino!A:AE,31,0)</f>
        <v>2</v>
      </c>
      <c r="AN64" s="13">
        <f t="shared" si="6"/>
        <v>0.89485458612975399</v>
      </c>
      <c r="BB64" s="13">
        <f t="shared" si="2"/>
        <v>2.2349999999999999</v>
      </c>
      <c r="BC64" s="13" t="s">
        <v>11070</v>
      </c>
      <c r="BD64" s="13">
        <f t="shared" si="3"/>
        <v>1</v>
      </c>
    </row>
    <row r="65" spans="1:56" x14ac:dyDescent="0.25">
      <c r="A65" s="13">
        <v>600001550</v>
      </c>
      <c r="B65" s="13">
        <v>1300</v>
      </c>
      <c r="C65" s="13">
        <v>2000005105</v>
      </c>
      <c r="D65" s="13" t="s">
        <v>10908</v>
      </c>
      <c r="E65" s="13">
        <f t="shared" si="0"/>
        <v>1300</v>
      </c>
      <c r="F65" s="13" t="s">
        <v>10930</v>
      </c>
      <c r="G65" s="13" t="s">
        <v>10907</v>
      </c>
      <c r="H65" s="13">
        <f>ROUND(P65/(1-((R65+S65))/100)*Q65, 3)</f>
        <v>0.435</v>
      </c>
      <c r="I65" s="13">
        <v>1</v>
      </c>
      <c r="J65" s="13">
        <v>6</v>
      </c>
      <c r="K65" s="13">
        <v>1</v>
      </c>
      <c r="M65" s="13">
        <v>1</v>
      </c>
      <c r="N65" s="13">
        <v>1</v>
      </c>
      <c r="O65" s="13" t="s">
        <v>10895</v>
      </c>
      <c r="P65" s="13">
        <f>IFERROR(ROUND(VLOOKUP(BC65, BA:BA:BB:BB, 2, 0)/AA65,3),)</f>
        <v>0.377</v>
      </c>
      <c r="Q65" s="13">
        <f>IFERROR(VLOOKUP(BC65, BA:BA:BD:BD, 4, 0),1)</f>
        <v>1</v>
      </c>
      <c r="R65" s="13">
        <v>4</v>
      </c>
      <c r="S65" s="13">
        <v>9.25</v>
      </c>
      <c r="T65" s="13">
        <v>0</v>
      </c>
      <c r="V65" s="13" t="s">
        <v>11050</v>
      </c>
      <c r="W65" s="13">
        <v>100</v>
      </c>
      <c r="X65" s="13" t="s">
        <v>7711</v>
      </c>
      <c r="Y65" s="13" t="s">
        <v>10904</v>
      </c>
      <c r="Z65" s="13">
        <v>2</v>
      </c>
      <c r="AA65" s="13">
        <v>5.75</v>
      </c>
      <c r="AB65" s="13">
        <f t="shared" si="4"/>
        <v>2.5009999999999999</v>
      </c>
      <c r="AC65" s="13">
        <f>ROUND(VLOOKUP(X65,'Base de dados'!A:B, 2, 0)*AB65, 2)</f>
        <v>0.38</v>
      </c>
      <c r="AD65" s="13">
        <f>ROUND((AB65*(Destino!AG$65/100))*(W65/100),2)</f>
        <v>0</v>
      </c>
      <c r="AG65" s="13">
        <f>ROUND((AB65+ AC65)*(J65/100),2)</f>
        <v>0.17</v>
      </c>
      <c r="AH65" s="13">
        <f t="shared" si="1"/>
        <v>0</v>
      </c>
      <c r="AI65" s="13">
        <f>ROUND((AB65+AC65)-(AD65+AE65)+AG65+AH65, 3)</f>
        <v>3.0510000000000002</v>
      </c>
      <c r="AJ65" s="13">
        <f t="shared" si="7"/>
        <v>3.0510000000000002</v>
      </c>
      <c r="AK65" s="13">
        <f t="shared" si="8"/>
        <v>3.0510000000000002</v>
      </c>
      <c r="AL65" s="13" t="str">
        <f t="shared" si="5"/>
        <v>13006000015502000005105</v>
      </c>
      <c r="AM65" s="13">
        <f>VLOOKUP(AL65,Destino!A:AE,31,0)</f>
        <v>3.0510000000000002</v>
      </c>
      <c r="AN65" s="13">
        <f t="shared" si="6"/>
        <v>1</v>
      </c>
      <c r="BA65" s="13" t="s">
        <v>11069</v>
      </c>
      <c r="BB65" s="13">
        <f t="shared" si="2"/>
        <v>3.0510000000000002</v>
      </c>
      <c r="BC65" s="13" t="s">
        <v>11065</v>
      </c>
      <c r="BD65" s="13">
        <f t="shared" si="3"/>
        <v>1</v>
      </c>
    </row>
    <row r="66" spans="1:56" x14ac:dyDescent="0.25">
      <c r="A66" s="13">
        <v>600001550</v>
      </c>
      <c r="B66" s="13">
        <v>1300</v>
      </c>
      <c r="C66" s="13">
        <v>2200000102</v>
      </c>
      <c r="D66" s="13" t="s">
        <v>10908</v>
      </c>
      <c r="E66" s="13">
        <f t="shared" ref="E66:E129" si="9">IF(AND(B66&lt;&gt;1110,B66&lt;&gt;1210,B66&lt;&gt;1510,B66&lt;&gt;1710),B66,IF(B66=1110,"1100",IF(B66=1210,"1200",IF(B66=1510,"1500",IF(B66=1710,"1700","X")))))</f>
        <v>1300</v>
      </c>
      <c r="F66" s="13" t="s">
        <v>10930</v>
      </c>
      <c r="G66" s="13" t="s">
        <v>10907</v>
      </c>
      <c r="H66" s="13">
        <f>ROUND(P66/(1-((R66+S66))/100)*Q66, 3)</f>
        <v>0.47399999999999998</v>
      </c>
      <c r="I66" s="13">
        <v>1</v>
      </c>
      <c r="J66" s="13">
        <v>3.5</v>
      </c>
      <c r="K66" s="13">
        <v>1</v>
      </c>
      <c r="M66" s="13">
        <v>1</v>
      </c>
      <c r="N66" s="13">
        <v>1</v>
      </c>
      <c r="P66" s="13">
        <f>IFERROR(ROUND(VLOOKUP(BC66, BA:BA:BB:BB, 2, 0)/AA66,3),)</f>
        <v>0.438</v>
      </c>
      <c r="Q66" s="13">
        <f>IFERROR(VLOOKUP(BC66, BA:BA:BD:BD, 4, 0),1)</f>
        <v>1</v>
      </c>
      <c r="R66" s="13">
        <v>4</v>
      </c>
      <c r="S66" s="13">
        <v>3.65</v>
      </c>
      <c r="T66" s="13">
        <v>0</v>
      </c>
      <c r="V66" s="13" t="s">
        <v>11050</v>
      </c>
      <c r="W66" s="13">
        <v>100</v>
      </c>
      <c r="X66" s="13" t="s">
        <v>7711</v>
      </c>
      <c r="Y66" s="13" t="s">
        <v>10904</v>
      </c>
      <c r="Z66" s="13">
        <v>2</v>
      </c>
      <c r="AA66" s="13">
        <v>5.75</v>
      </c>
      <c r="AB66" s="13">
        <f t="shared" ref="AB66:AB129" si="10">ROUND(H66*I66*AA66, 3)</f>
        <v>2.726</v>
      </c>
      <c r="AC66" s="13">
        <f>ROUND(VLOOKUP(X66,'Base de dados'!A:B, 2, 0)*AB66, 2)</f>
        <v>0.41</v>
      </c>
      <c r="AD66" s="13">
        <f>ROUND((AB66*(Destino!AG$66/100))*(W66/100),2)</f>
        <v>0</v>
      </c>
      <c r="AG66" s="13">
        <f>ROUND((AB66+ AC66)*(J66/100),2)</f>
        <v>0.11</v>
      </c>
      <c r="AH66" s="13">
        <f t="shared" ref="AH66:AH129" si="11">ROUND(AB66*((T66/100)),2)</f>
        <v>0</v>
      </c>
      <c r="AI66" s="13">
        <f>ROUND((AB66+AC66)-(AD66+AE66)+AG66+AH66, 3)</f>
        <v>3.246</v>
      </c>
      <c r="AJ66" s="13">
        <f t="shared" ref="AJ66:AJ129" si="12">AI66*M66</f>
        <v>3.246</v>
      </c>
      <c r="AK66" s="13">
        <f t="shared" ref="AK66:AK129" si="13">AJ66*K66</f>
        <v>3.246</v>
      </c>
      <c r="AL66" s="13" t="str">
        <f t="shared" si="5"/>
        <v>13006000015502200000102</v>
      </c>
      <c r="AM66" s="13">
        <f>VLOOKUP(AL66,Destino!A:AE,31,0)</f>
        <v>3.246</v>
      </c>
      <c r="AN66" s="13">
        <f t="shared" si="6"/>
        <v>1</v>
      </c>
      <c r="BB66" s="13">
        <f t="shared" ref="BB66:BB129" si="14">AK66</f>
        <v>3.246</v>
      </c>
      <c r="BC66" s="13" t="s">
        <v>11066</v>
      </c>
      <c r="BD66" s="13">
        <f t="shared" ref="BD66:BD129" si="15">N66</f>
        <v>1</v>
      </c>
    </row>
    <row r="67" spans="1:56" x14ac:dyDescent="0.25">
      <c r="A67" s="13">
        <v>600001550</v>
      </c>
      <c r="B67" s="13">
        <v>1300</v>
      </c>
      <c r="C67" s="13">
        <v>2200001327</v>
      </c>
      <c r="D67" s="13" t="s">
        <v>10908</v>
      </c>
      <c r="E67" s="13">
        <f t="shared" si="9"/>
        <v>1300</v>
      </c>
      <c r="F67" s="13" t="s">
        <v>10930</v>
      </c>
      <c r="G67" s="13" t="s">
        <v>10907</v>
      </c>
      <c r="H67" s="13">
        <f>ROUND(P67/(1-((R67+S67))/100)*Q67, 3)</f>
        <v>0.46300000000000002</v>
      </c>
      <c r="I67" s="13">
        <v>1</v>
      </c>
      <c r="J67" s="13">
        <v>2</v>
      </c>
      <c r="K67" s="13">
        <v>1</v>
      </c>
      <c r="M67" s="13">
        <v>1</v>
      </c>
      <c r="N67" s="13">
        <v>1</v>
      </c>
      <c r="P67" s="13">
        <f>IFERROR(ROUND(VLOOKUP(BC67, BA:BA:BB:BB, 2, 0)/AA67,3),)</f>
        <v>0.57099999999999995</v>
      </c>
      <c r="Q67" s="13">
        <f>IFERROR(VLOOKUP(BC67, BA:BA:BD:BD, 4, 0),1)</f>
        <v>0.74874399999999997</v>
      </c>
      <c r="R67" s="13">
        <v>4</v>
      </c>
      <c r="S67" s="13">
        <v>3.65</v>
      </c>
      <c r="T67" s="13">
        <v>0</v>
      </c>
      <c r="V67" s="13" t="s">
        <v>11050</v>
      </c>
      <c r="W67" s="13">
        <v>100</v>
      </c>
      <c r="X67" s="13" t="s">
        <v>7711</v>
      </c>
      <c r="Y67" s="13" t="s">
        <v>10904</v>
      </c>
      <c r="Z67" s="13">
        <v>2</v>
      </c>
      <c r="AA67" s="13">
        <v>5.75</v>
      </c>
      <c r="AB67" s="13">
        <f t="shared" si="10"/>
        <v>2.6619999999999999</v>
      </c>
      <c r="AC67" s="13">
        <f>ROUND(VLOOKUP(X67,'Base de dados'!A:B, 2, 0)*AB67, 2)</f>
        <v>0.4</v>
      </c>
      <c r="AD67" s="13">
        <f>ROUND((AB67*(Destino!AG$67/100))*(W67/100),2)</f>
        <v>0</v>
      </c>
      <c r="AG67" s="13">
        <f>ROUND((AB67+ AC67)*(J67/100),2)</f>
        <v>0.06</v>
      </c>
      <c r="AH67" s="13">
        <f t="shared" si="11"/>
        <v>0</v>
      </c>
      <c r="AI67" s="13">
        <f>ROUND((AB67+AC67)-(AD67+AE67)+AG67+AH67, 3)</f>
        <v>3.1219999999999999</v>
      </c>
      <c r="AJ67" s="13">
        <f t="shared" si="12"/>
        <v>3.1219999999999999</v>
      </c>
      <c r="AK67" s="13">
        <f t="shared" si="13"/>
        <v>3.1219999999999999</v>
      </c>
      <c r="AL67" s="13" t="str">
        <f t="shared" ref="AL67:AL130" si="16">_xlfn.CONCAT(B67,A67,C67)</f>
        <v>13006000015502200001327</v>
      </c>
      <c r="AM67" s="13">
        <f>VLOOKUP(AL67,Destino!A:AE,31,0)</f>
        <v>3.1280000000000001</v>
      </c>
      <c r="AN67" s="13">
        <f t="shared" ref="AN67:AN130" si="17">AM67/AK67</f>
        <v>1.0019218449711724</v>
      </c>
      <c r="BB67" s="13">
        <f t="shared" si="14"/>
        <v>3.1219999999999999</v>
      </c>
      <c r="BC67" s="13" t="s">
        <v>11067</v>
      </c>
      <c r="BD67" s="13">
        <f t="shared" si="15"/>
        <v>1</v>
      </c>
    </row>
    <row r="68" spans="1:56" x14ac:dyDescent="0.25">
      <c r="A68" s="13">
        <v>600001550</v>
      </c>
      <c r="B68" s="13">
        <v>1300</v>
      </c>
      <c r="C68" s="13">
        <v>2200001421</v>
      </c>
      <c r="D68" s="13" t="s">
        <v>10908</v>
      </c>
      <c r="E68" s="13">
        <f t="shared" si="9"/>
        <v>1300</v>
      </c>
      <c r="F68" s="13" t="s">
        <v>10930</v>
      </c>
      <c r="G68" s="13" t="s">
        <v>10907</v>
      </c>
      <c r="H68" s="13">
        <f>ROUND(P68/(1-((R68+S68))/100)*Q68, 3)</f>
        <v>0.44700000000000001</v>
      </c>
      <c r="I68" s="13">
        <v>1</v>
      </c>
      <c r="J68" s="13">
        <v>7</v>
      </c>
      <c r="K68" s="13">
        <v>1</v>
      </c>
      <c r="M68" s="13">
        <v>1</v>
      </c>
      <c r="N68" s="13">
        <v>1</v>
      </c>
      <c r="P68" s="13">
        <f>IFERROR(ROUND(VLOOKUP(BC68, BA:BA:BB:BB, 2, 0)/AA68,3),)</f>
        <v>0.38800000000000001</v>
      </c>
      <c r="Q68" s="13">
        <f>IFERROR(VLOOKUP(BC68, BA:BA:BD:BD, 4, 0),1)</f>
        <v>1</v>
      </c>
      <c r="R68" s="13">
        <v>4</v>
      </c>
      <c r="S68" s="13">
        <v>9.25</v>
      </c>
      <c r="T68" s="13">
        <v>0</v>
      </c>
      <c r="V68" s="13" t="s">
        <v>11050</v>
      </c>
      <c r="W68" s="13">
        <v>100</v>
      </c>
      <c r="X68" s="13" t="s">
        <v>7711</v>
      </c>
      <c r="Y68" s="13" t="s">
        <v>10904</v>
      </c>
      <c r="Z68" s="13">
        <v>2</v>
      </c>
      <c r="AA68" s="13">
        <v>5.75</v>
      </c>
      <c r="AB68" s="13">
        <f t="shared" si="10"/>
        <v>2.57</v>
      </c>
      <c r="AC68" s="13">
        <f>ROUND(VLOOKUP(X68,'Base de dados'!A:B, 2, 0)*AB68, 2)</f>
        <v>0.39</v>
      </c>
      <c r="AD68" s="13">
        <f>ROUND((AB68*(Destino!AG$68/100))*(W68/100),2)</f>
        <v>0</v>
      </c>
      <c r="AG68" s="13">
        <f>ROUND((AB68+ AC68)*(J68/100),2)</f>
        <v>0.21</v>
      </c>
      <c r="AH68" s="13">
        <f t="shared" si="11"/>
        <v>0</v>
      </c>
      <c r="AI68" s="13">
        <f>ROUND((AB68+AC68)-(AD68+AE68)+AG68+AH68, 3)</f>
        <v>3.17</v>
      </c>
      <c r="AJ68" s="13">
        <f t="shared" si="12"/>
        <v>3.17</v>
      </c>
      <c r="AK68" s="13">
        <f t="shared" si="13"/>
        <v>3.17</v>
      </c>
      <c r="AL68" s="13" t="str">
        <f t="shared" si="16"/>
        <v>13006000015502200001421</v>
      </c>
      <c r="AM68" s="13">
        <f>VLOOKUP(AL68,Destino!A:AE,31,0)</f>
        <v>2.8519999999999999</v>
      </c>
      <c r="AN68" s="13">
        <f t="shared" si="17"/>
        <v>0.89968454258675079</v>
      </c>
      <c r="BB68" s="13">
        <f t="shared" si="14"/>
        <v>3.17</v>
      </c>
      <c r="BC68" s="13" t="s">
        <v>11070</v>
      </c>
      <c r="BD68" s="13">
        <f t="shared" si="15"/>
        <v>1</v>
      </c>
    </row>
    <row r="69" spans="1:56" x14ac:dyDescent="0.25">
      <c r="A69" s="13">
        <v>600001550</v>
      </c>
      <c r="B69" s="13">
        <v>1400</v>
      </c>
      <c r="C69" s="13">
        <v>2000005105</v>
      </c>
      <c r="D69" s="13" t="s">
        <v>10908</v>
      </c>
      <c r="E69" s="13">
        <f t="shared" si="9"/>
        <v>1400</v>
      </c>
      <c r="F69" s="13" t="s">
        <v>10905</v>
      </c>
      <c r="G69" s="13" t="s">
        <v>10907</v>
      </c>
      <c r="H69" s="13">
        <f>ROUND(P69/(1-((R69+S69))/100)*Q69, 3)</f>
        <v>0.435</v>
      </c>
      <c r="I69" s="13">
        <v>1</v>
      </c>
      <c r="J69" s="13">
        <v>2</v>
      </c>
      <c r="K69" s="13">
        <v>1</v>
      </c>
      <c r="M69" s="13">
        <v>1</v>
      </c>
      <c r="N69" s="13">
        <v>1</v>
      </c>
      <c r="O69" s="13" t="s">
        <v>10895</v>
      </c>
      <c r="P69" s="13">
        <f>IFERROR(ROUND(VLOOKUP(BC69, BA:BA:BB:BB, 2, 0)/AA69,3),)</f>
        <v>0.377</v>
      </c>
      <c r="Q69" s="13">
        <f>IFERROR(VLOOKUP(BC69, BA:BA:BD:BD, 4, 0),1)</f>
        <v>1</v>
      </c>
      <c r="R69" s="13">
        <v>4</v>
      </c>
      <c r="S69" s="13">
        <v>9.25</v>
      </c>
      <c r="T69" s="13">
        <v>0</v>
      </c>
      <c r="V69" s="13" t="s">
        <v>11050</v>
      </c>
      <c r="W69" s="13">
        <v>100</v>
      </c>
      <c r="X69" s="13" t="s">
        <v>7711</v>
      </c>
      <c r="Y69" s="13" t="s">
        <v>10904</v>
      </c>
      <c r="Z69" s="13">
        <v>2</v>
      </c>
      <c r="AA69" s="13">
        <v>5.75</v>
      </c>
      <c r="AB69" s="13">
        <f t="shared" si="10"/>
        <v>2.5009999999999999</v>
      </c>
      <c r="AC69" s="13">
        <f>ROUND(VLOOKUP(X69,'Base de dados'!A:B, 2, 0)*AB69, 2)</f>
        <v>0.38</v>
      </c>
      <c r="AD69" s="13">
        <f>ROUND((AB69*(Destino!AG$69/100))*(W69/100),2)</f>
        <v>0.1</v>
      </c>
      <c r="AE69" s="13">
        <f>ROUND((AB69*(Destino!AH$69/100)),2)</f>
        <v>0.23</v>
      </c>
      <c r="AG69" s="13">
        <f>ROUND((AB69+ AC69)*(J69/100),2)</f>
        <v>0.06</v>
      </c>
      <c r="AH69" s="13">
        <f t="shared" si="11"/>
        <v>0</v>
      </c>
      <c r="AI69" s="13">
        <f>ROUND(AB69-(AD69+AE69)+AG69+AH69, 3)</f>
        <v>2.2309999999999999</v>
      </c>
      <c r="AJ69" s="13">
        <f t="shared" si="12"/>
        <v>2.2309999999999999</v>
      </c>
      <c r="AK69" s="13">
        <f t="shared" si="13"/>
        <v>2.2309999999999999</v>
      </c>
      <c r="AL69" s="13" t="str">
        <f t="shared" si="16"/>
        <v>14006000015502000005105</v>
      </c>
      <c r="AM69" s="13">
        <f>VLOOKUP(AL69,Destino!A:AE,31,0)</f>
        <v>2.2309999999999999</v>
      </c>
      <c r="AN69" s="13">
        <f t="shared" si="17"/>
        <v>1</v>
      </c>
      <c r="BA69" s="13" t="s">
        <v>11070</v>
      </c>
      <c r="BB69" s="13">
        <f t="shared" si="14"/>
        <v>2.2309999999999999</v>
      </c>
      <c r="BC69" s="13" t="s">
        <v>11065</v>
      </c>
      <c r="BD69" s="13">
        <f t="shared" si="15"/>
        <v>1</v>
      </c>
    </row>
    <row r="70" spans="1:56" x14ac:dyDescent="0.25">
      <c r="A70" s="13">
        <v>600001550</v>
      </c>
      <c r="B70" s="13">
        <v>1400</v>
      </c>
      <c r="C70" s="13">
        <v>2200000102</v>
      </c>
      <c r="D70" s="13" t="s">
        <v>10908</v>
      </c>
      <c r="E70" s="13">
        <f t="shared" si="9"/>
        <v>1400</v>
      </c>
      <c r="F70" s="13" t="s">
        <v>10905</v>
      </c>
      <c r="G70" s="13" t="s">
        <v>10907</v>
      </c>
      <c r="H70" s="13">
        <f>ROUND(P70/(1-((R70+S70))/100)*Q70, 3)</f>
        <v>0.47399999999999998</v>
      </c>
      <c r="I70" s="13">
        <v>1</v>
      </c>
      <c r="J70" s="13">
        <v>2</v>
      </c>
      <c r="K70" s="13">
        <v>1</v>
      </c>
      <c r="M70" s="13">
        <v>1</v>
      </c>
      <c r="N70" s="13">
        <v>1</v>
      </c>
      <c r="P70" s="13">
        <f>IFERROR(ROUND(VLOOKUP(BC70, BA:BA:BB:BB, 2, 0)/AA70,3),)</f>
        <v>0.438</v>
      </c>
      <c r="Q70" s="13">
        <f>IFERROR(VLOOKUP(BC70, BA:BA:BD:BD, 4, 0),1)</f>
        <v>1</v>
      </c>
      <c r="R70" s="13">
        <v>4</v>
      </c>
      <c r="S70" s="13">
        <v>3.65</v>
      </c>
      <c r="T70" s="13">
        <v>0</v>
      </c>
      <c r="V70" s="13" t="s">
        <v>11050</v>
      </c>
      <c r="W70" s="13">
        <v>100</v>
      </c>
      <c r="X70" s="13" t="s">
        <v>7711</v>
      </c>
      <c r="Y70" s="13" t="s">
        <v>10904</v>
      </c>
      <c r="Z70" s="13">
        <v>2</v>
      </c>
      <c r="AA70" s="13">
        <v>5.75</v>
      </c>
      <c r="AB70" s="13">
        <f t="shared" si="10"/>
        <v>2.726</v>
      </c>
      <c r="AC70" s="13">
        <f>ROUND(VLOOKUP(X70,'Base de dados'!A:B, 2, 0)*AB70, 2)</f>
        <v>0.41</v>
      </c>
      <c r="AD70" s="13">
        <f>ROUND((AB70*(Destino!AG$70/100))*(W70/100),2)</f>
        <v>0.11</v>
      </c>
      <c r="AE70" s="13">
        <f>ROUND((AB70*(Destino!AH$70/100)),2)</f>
        <v>0.25</v>
      </c>
      <c r="AG70" s="13">
        <f>ROUND((AB70+ AC70)*(J70/100),2)</f>
        <v>0.06</v>
      </c>
      <c r="AH70" s="13">
        <f t="shared" si="11"/>
        <v>0</v>
      </c>
      <c r="AI70" s="13">
        <f>ROUND(AB70-(AD70+AE70)+AG70+AH70, 3)</f>
        <v>2.4260000000000002</v>
      </c>
      <c r="AJ70" s="13">
        <f t="shared" si="12"/>
        <v>2.4260000000000002</v>
      </c>
      <c r="AK70" s="13">
        <f t="shared" si="13"/>
        <v>2.4260000000000002</v>
      </c>
      <c r="AL70" s="13" t="str">
        <f t="shared" si="16"/>
        <v>14006000015502200000102</v>
      </c>
      <c r="AM70" s="13">
        <f>VLOOKUP(AL70,Destino!A:AE,31,0)</f>
        <v>2.4159999999999999</v>
      </c>
      <c r="AN70" s="13">
        <f t="shared" si="17"/>
        <v>0.99587798845836761</v>
      </c>
      <c r="BB70" s="13">
        <f t="shared" si="14"/>
        <v>2.4260000000000002</v>
      </c>
      <c r="BC70" s="13" t="s">
        <v>11066</v>
      </c>
      <c r="BD70" s="13">
        <f t="shared" si="15"/>
        <v>1</v>
      </c>
    </row>
    <row r="71" spans="1:56" x14ac:dyDescent="0.25">
      <c r="A71" s="13">
        <v>600001550</v>
      </c>
      <c r="B71" s="13">
        <v>1400</v>
      </c>
      <c r="C71" s="13">
        <v>2200001286</v>
      </c>
      <c r="D71" s="13" t="s">
        <v>10908</v>
      </c>
      <c r="E71" s="13">
        <f t="shared" si="9"/>
        <v>1400</v>
      </c>
      <c r="F71" s="13" t="s">
        <v>10915</v>
      </c>
      <c r="G71" s="13" t="s">
        <v>10907</v>
      </c>
      <c r="H71" s="13">
        <f>ROUND(P71/(1-((R71+S71))/100)*Q71, 3)</f>
        <v>0.55700000000000005</v>
      </c>
      <c r="I71" s="13">
        <v>1</v>
      </c>
      <c r="J71" s="13">
        <v>3</v>
      </c>
      <c r="K71" s="13">
        <v>1</v>
      </c>
      <c r="M71" s="13">
        <v>1</v>
      </c>
      <c r="N71" s="13">
        <v>1</v>
      </c>
      <c r="P71" s="13">
        <f>IFERROR(ROUND(VLOOKUP(BC71, BA:BA:BB:BB, 2, 0)/AA71,3),)</f>
        <v>0.53100000000000003</v>
      </c>
      <c r="Q71" s="13">
        <f>IFERROR(VLOOKUP(BC71, BA:BA:BD:BD, 4, 0),1)</f>
        <v>1</v>
      </c>
      <c r="R71" s="13">
        <v>1</v>
      </c>
      <c r="S71" s="13">
        <v>3.65</v>
      </c>
      <c r="T71" s="13">
        <v>0</v>
      </c>
      <c r="V71" s="13" t="s">
        <v>11050</v>
      </c>
      <c r="W71" s="13">
        <v>100</v>
      </c>
      <c r="X71" s="13" t="s">
        <v>7711</v>
      </c>
      <c r="Y71" s="13" t="s">
        <v>10904</v>
      </c>
      <c r="Z71" s="13">
        <v>2</v>
      </c>
      <c r="AA71" s="13">
        <v>5.75</v>
      </c>
      <c r="AB71" s="13">
        <f t="shared" si="10"/>
        <v>3.2029999999999998</v>
      </c>
      <c r="AC71" s="13">
        <f>ROUND(VLOOKUP(X71,'Base de dados'!A:B, 2, 0)*AB71, 2)</f>
        <v>0.48</v>
      </c>
      <c r="AD71" s="13">
        <f>ROUND((AB71*(Destino!AG$71/100))*(W71/100),2)</f>
        <v>0.13</v>
      </c>
      <c r="AE71" s="13">
        <f>ROUND((AB71*(Destino!AH$71/100)),2)</f>
        <v>0.3</v>
      </c>
      <c r="AG71" s="13">
        <f>ROUND(AB71 *(J71/100),2)</f>
        <v>0.1</v>
      </c>
      <c r="AH71" s="13">
        <f t="shared" si="11"/>
        <v>0</v>
      </c>
      <c r="AI71" s="13">
        <f>ROUND(AB71-(AD71+AE71)+AG71+AH71, 3)</f>
        <v>2.8730000000000002</v>
      </c>
      <c r="AJ71" s="13">
        <f t="shared" si="12"/>
        <v>2.8730000000000002</v>
      </c>
      <c r="AK71" s="13">
        <f t="shared" si="13"/>
        <v>2.8730000000000002</v>
      </c>
      <c r="AL71" s="13" t="str">
        <f t="shared" si="16"/>
        <v>14006000015502200001286</v>
      </c>
      <c r="AM71" s="13">
        <f>VLOOKUP(AL71,Destino!A:AE,31,0)</f>
        <v>2.883</v>
      </c>
      <c r="AN71" s="13">
        <f t="shared" si="17"/>
        <v>1.0034806822137139</v>
      </c>
      <c r="BB71" s="13">
        <f t="shared" si="14"/>
        <v>2.8730000000000002</v>
      </c>
      <c r="BC71" s="13" t="s">
        <v>11069</v>
      </c>
      <c r="BD71" s="13">
        <f t="shared" si="15"/>
        <v>1</v>
      </c>
    </row>
    <row r="72" spans="1:56" x14ac:dyDescent="0.25">
      <c r="A72" s="13">
        <v>600001550</v>
      </c>
      <c r="B72" s="13">
        <v>1700</v>
      </c>
      <c r="C72" s="13">
        <v>2000005105</v>
      </c>
      <c r="D72" s="13" t="s">
        <v>10908</v>
      </c>
      <c r="E72" s="13">
        <f t="shared" si="9"/>
        <v>1700</v>
      </c>
      <c r="F72" s="13" t="s">
        <v>10933</v>
      </c>
      <c r="G72" s="13" t="s">
        <v>10907</v>
      </c>
      <c r="H72" s="13">
        <f>ROUND(P72/(1-((R72+S72))/100)*Q72, 3)</f>
        <v>0.435</v>
      </c>
      <c r="I72" s="13">
        <v>0.25</v>
      </c>
      <c r="J72" s="13">
        <v>7</v>
      </c>
      <c r="K72" s="13">
        <v>1</v>
      </c>
      <c r="M72" s="13">
        <v>4</v>
      </c>
      <c r="N72" s="13">
        <v>1</v>
      </c>
      <c r="P72" s="13">
        <f>IFERROR(ROUND(VLOOKUP(BC72, BA:BA:BB:BB, 2, 0)/AA72,3),)</f>
        <v>0.377</v>
      </c>
      <c r="Q72" s="13">
        <f>IFERROR(VLOOKUP(BC72, BA:BA:BD:BD, 4, 0),1)</f>
        <v>1</v>
      </c>
      <c r="R72" s="13">
        <v>4</v>
      </c>
      <c r="S72" s="13">
        <v>9.25</v>
      </c>
      <c r="T72" s="13">
        <v>0</v>
      </c>
      <c r="V72" s="13" t="s">
        <v>11050</v>
      </c>
      <c r="W72" s="13">
        <v>100</v>
      </c>
      <c r="X72" s="13" t="s">
        <v>7711</v>
      </c>
      <c r="Y72" s="13" t="s">
        <v>10904</v>
      </c>
      <c r="Z72" s="13">
        <v>2</v>
      </c>
      <c r="AA72" s="13">
        <v>5.75</v>
      </c>
      <c r="AB72" s="13">
        <f t="shared" si="10"/>
        <v>0.625</v>
      </c>
      <c r="AC72" s="13">
        <f>ROUND(VLOOKUP(X72,'Base de dados'!A:B, 2, 0)*AB72, 2)</f>
        <v>0.09</v>
      </c>
      <c r="AD72" s="13">
        <f>ROUND((AB72*(Destino!AG$72/100))*(W72/100),2)</f>
        <v>0.03</v>
      </c>
      <c r="AE72" s="13">
        <f>ROUND((AB72*(Destino!AH$72/100)),2)</f>
        <v>0</v>
      </c>
      <c r="AF72" s="13">
        <f>ROUND((((AB72+AC72)*(1 + VLOOKUP(X72,'Base de dados'!A:M, 13, 0) ))*(Destino!AI$72/100))-AD72, 2)</f>
        <v>0.16</v>
      </c>
      <c r="AG72" s="13">
        <f>ROUND((AB72+AC72+AF72)*(J72/100),2)</f>
        <v>0.06</v>
      </c>
      <c r="AH72" s="13">
        <f t="shared" si="11"/>
        <v>0</v>
      </c>
      <c r="AI72" s="13">
        <f>ROUND(AB72+AC72-AE72+AF72+AG72+AH72, 3)</f>
        <v>0.93500000000000005</v>
      </c>
      <c r="AJ72" s="13">
        <f t="shared" si="12"/>
        <v>3.74</v>
      </c>
      <c r="AK72" s="13">
        <f t="shared" si="13"/>
        <v>3.74</v>
      </c>
      <c r="AL72" s="13" t="str">
        <f t="shared" si="16"/>
        <v>17006000015502000005105</v>
      </c>
      <c r="AM72" s="13">
        <f>VLOOKUP(AL72,Destino!A:AE,31,0)</f>
        <v>3.3359999999999999</v>
      </c>
      <c r="AN72" s="13">
        <f t="shared" si="17"/>
        <v>0.89197860962566833</v>
      </c>
      <c r="BB72" s="13">
        <f t="shared" si="14"/>
        <v>3.74</v>
      </c>
      <c r="BC72" s="13" t="s">
        <v>11065</v>
      </c>
      <c r="BD72" s="13">
        <f t="shared" si="15"/>
        <v>1</v>
      </c>
    </row>
    <row r="73" spans="1:56" x14ac:dyDescent="0.25">
      <c r="A73" s="13">
        <v>600001550</v>
      </c>
      <c r="B73" s="13">
        <v>1700</v>
      </c>
      <c r="C73" s="13">
        <v>2200001421</v>
      </c>
      <c r="D73" s="13" t="s">
        <v>10908</v>
      </c>
      <c r="E73" s="13">
        <f t="shared" si="9"/>
        <v>1700</v>
      </c>
      <c r="F73" s="13" t="s">
        <v>10933</v>
      </c>
      <c r="G73" s="13" t="s">
        <v>10907</v>
      </c>
      <c r="H73" s="13">
        <f>ROUND(P73/(1-((R73+S73))/100)*Q73, 3)</f>
        <v>0.44700000000000001</v>
      </c>
      <c r="I73" s="13">
        <v>0.25</v>
      </c>
      <c r="J73" s="13">
        <v>3</v>
      </c>
      <c r="K73" s="13">
        <v>1</v>
      </c>
      <c r="M73" s="13">
        <v>4</v>
      </c>
      <c r="N73" s="13">
        <v>1</v>
      </c>
      <c r="O73" s="13" t="s">
        <v>10895</v>
      </c>
      <c r="P73" s="13">
        <f>IFERROR(ROUND(VLOOKUP(BC73, BA:BA:BB:BB, 2, 0)/AA73,3),)</f>
        <v>0.38800000000000001</v>
      </c>
      <c r="Q73" s="13">
        <f>IFERROR(VLOOKUP(BC73, BA:BA:BD:BD, 4, 0),1)</f>
        <v>1</v>
      </c>
      <c r="R73" s="13">
        <v>4</v>
      </c>
      <c r="S73" s="13">
        <v>9.25</v>
      </c>
      <c r="T73" s="13">
        <v>0</v>
      </c>
      <c r="V73" s="13" t="s">
        <v>11050</v>
      </c>
      <c r="W73" s="13">
        <v>100</v>
      </c>
      <c r="X73" s="13" t="s">
        <v>7711</v>
      </c>
      <c r="Y73" s="13" t="s">
        <v>10904</v>
      </c>
      <c r="Z73" s="13">
        <v>2</v>
      </c>
      <c r="AA73" s="13">
        <v>5.75</v>
      </c>
      <c r="AB73" s="13">
        <f t="shared" si="10"/>
        <v>0.64300000000000002</v>
      </c>
      <c r="AC73" s="13">
        <f>ROUND(VLOOKUP(X73,'Base de dados'!A:B, 2, 0)*AB73, 2)</f>
        <v>0.1</v>
      </c>
      <c r="AD73" s="13">
        <f>ROUND((AB73*(Destino!AG$73/100))*(W73/100),2)</f>
        <v>0.03</v>
      </c>
      <c r="AE73" s="13">
        <f>ROUND((AB73*(Destino!AH$73/100)),2)</f>
        <v>0</v>
      </c>
      <c r="AF73" s="13">
        <f>ROUND((((AB73+AC73)*(1 + VLOOKUP(X73,'Base de dados'!A:M, 13, 0) ))*(Destino!AI$73/100))-AD73, 2)</f>
        <v>0.16</v>
      </c>
      <c r="AG73" s="13">
        <f>ROUND((AB73+AC73+AF73)*(J73/100),2)</f>
        <v>0.03</v>
      </c>
      <c r="AH73" s="13">
        <f t="shared" si="11"/>
        <v>0</v>
      </c>
      <c r="AI73" s="13">
        <f>ROUND(AB73+AC73-AE73+AF73+AG73+AH73, 3)</f>
        <v>0.93300000000000005</v>
      </c>
      <c r="AJ73" s="13">
        <f t="shared" si="12"/>
        <v>3.7320000000000002</v>
      </c>
      <c r="AK73" s="13">
        <f t="shared" si="13"/>
        <v>3.7320000000000002</v>
      </c>
      <c r="AL73" s="13" t="str">
        <f t="shared" si="16"/>
        <v>17006000015502200001421</v>
      </c>
      <c r="AM73" s="13">
        <f>VLOOKUP(AL73,Destino!A:AE,31,0)</f>
        <v>3.7719999999999998</v>
      </c>
      <c r="AN73" s="13">
        <f t="shared" si="17"/>
        <v>1.0107181136120043</v>
      </c>
      <c r="BA73" s="13" t="s">
        <v>11071</v>
      </c>
      <c r="BB73" s="13">
        <f t="shared" si="14"/>
        <v>3.7320000000000002</v>
      </c>
      <c r="BC73" s="13" t="s">
        <v>11070</v>
      </c>
      <c r="BD73" s="13">
        <f t="shared" si="15"/>
        <v>1</v>
      </c>
    </row>
    <row r="74" spans="1:56" x14ac:dyDescent="0.25">
      <c r="A74" s="13">
        <v>600001551</v>
      </c>
      <c r="B74" s="13">
        <v>1000</v>
      </c>
      <c r="C74" s="13">
        <v>2200000102</v>
      </c>
      <c r="D74" s="13" t="s">
        <v>10908</v>
      </c>
      <c r="E74" s="13">
        <f t="shared" si="9"/>
        <v>1000</v>
      </c>
      <c r="F74" s="13" t="s">
        <v>10905</v>
      </c>
      <c r="G74" s="13" t="s">
        <v>10907</v>
      </c>
      <c r="H74" s="13">
        <f>ROUND(P74/(1-((R74+S74))/100)*Q74, 3)</f>
        <v>1.2170000000000001</v>
      </c>
      <c r="I74" s="13">
        <v>1</v>
      </c>
      <c r="J74" s="13">
        <v>4.5</v>
      </c>
      <c r="K74" s="13">
        <v>1</v>
      </c>
      <c r="M74" s="13">
        <v>1</v>
      </c>
      <c r="N74" s="13">
        <v>1</v>
      </c>
      <c r="P74" s="13">
        <f>IFERROR(ROUND(VLOOKUP(BC74, BA:BA:BB:BB, 2, 0)/AA74,3),)</f>
        <v>1.1240000000000001</v>
      </c>
      <c r="Q74" s="13">
        <f>IFERROR(VLOOKUP(BC74, BA:BA:BD:BD, 4, 0),1)</f>
        <v>1</v>
      </c>
      <c r="R74" s="13">
        <v>4</v>
      </c>
      <c r="S74" s="13">
        <v>3.65</v>
      </c>
      <c r="T74" s="13">
        <v>0</v>
      </c>
      <c r="V74" s="13" t="s">
        <v>11050</v>
      </c>
      <c r="W74" s="13">
        <v>100</v>
      </c>
      <c r="X74" s="13" t="s">
        <v>7711</v>
      </c>
      <c r="Y74" s="13" t="s">
        <v>10904</v>
      </c>
      <c r="Z74" s="13">
        <v>1</v>
      </c>
      <c r="AA74" s="13">
        <v>5.75</v>
      </c>
      <c r="AB74" s="13">
        <f t="shared" si="10"/>
        <v>6.9980000000000002</v>
      </c>
      <c r="AC74" s="13">
        <f>ROUND(VLOOKUP(X74,'Base de dados'!A:B, 2, 0)*AB74, 2)</f>
        <v>1.05</v>
      </c>
      <c r="AD74" s="13">
        <f>ROUND((AB74*(Destino!AG$74/100))*(W74/100),2)</f>
        <v>0.28000000000000003</v>
      </c>
      <c r="AE74" s="13">
        <f>ROUND((AB74*(Destino!AH$74/100)),2)</f>
        <v>0.65</v>
      </c>
      <c r="AG74" s="13">
        <f>ROUND((AB74+ AC74)*(J74/100),2)</f>
        <v>0.36</v>
      </c>
      <c r="AH74" s="13">
        <f t="shared" si="11"/>
        <v>0</v>
      </c>
      <c r="AI74" s="13">
        <f>ROUND(AB74-(AD74+AE74)+AG74+AH74, 3)</f>
        <v>6.4279999999999999</v>
      </c>
      <c r="AJ74" s="13">
        <f t="shared" si="12"/>
        <v>6.4279999999999999</v>
      </c>
      <c r="AK74" s="13">
        <f t="shared" si="13"/>
        <v>6.4279999999999999</v>
      </c>
      <c r="AL74" s="13" t="str">
        <f t="shared" si="16"/>
        <v>10006000015512200000102</v>
      </c>
      <c r="AM74" s="13">
        <f>VLOOKUP(AL74,Destino!A:AE,31,0)</f>
        <v>6.4279999999999999</v>
      </c>
      <c r="AN74" s="13">
        <f t="shared" si="17"/>
        <v>1</v>
      </c>
      <c r="BB74" s="13">
        <f t="shared" si="14"/>
        <v>6.4279999999999999</v>
      </c>
      <c r="BC74" s="13" t="s">
        <v>11073</v>
      </c>
      <c r="BD74" s="13">
        <f t="shared" si="15"/>
        <v>1</v>
      </c>
    </row>
    <row r="75" spans="1:56" x14ac:dyDescent="0.25">
      <c r="A75" s="13">
        <v>600001551</v>
      </c>
      <c r="B75" s="13">
        <v>1000</v>
      </c>
      <c r="C75" s="13">
        <v>2200000362</v>
      </c>
      <c r="D75" s="13" t="s">
        <v>10908</v>
      </c>
      <c r="E75" s="13">
        <f t="shared" si="9"/>
        <v>1000</v>
      </c>
      <c r="F75" s="13" t="s">
        <v>10912</v>
      </c>
      <c r="G75" s="13" t="s">
        <v>10907</v>
      </c>
      <c r="H75" s="13">
        <v>0.68899999999999995</v>
      </c>
      <c r="I75" s="13">
        <v>1</v>
      </c>
      <c r="J75" s="13">
        <v>0</v>
      </c>
      <c r="K75" s="13">
        <v>1.0449930000000001</v>
      </c>
      <c r="M75" s="13">
        <v>1</v>
      </c>
      <c r="N75" s="13">
        <v>1</v>
      </c>
      <c r="O75" s="13" t="s">
        <v>10895</v>
      </c>
      <c r="P75" s="13">
        <v>0</v>
      </c>
      <c r="Q75" s="13">
        <v>1</v>
      </c>
      <c r="R75" s="13">
        <v>0</v>
      </c>
      <c r="S75" s="13">
        <v>0</v>
      </c>
      <c r="T75" s="13">
        <v>34.630000000000003</v>
      </c>
      <c r="V75" s="13" t="s">
        <v>11050</v>
      </c>
      <c r="W75" s="13">
        <v>100</v>
      </c>
      <c r="X75" s="13" t="s">
        <v>7711</v>
      </c>
      <c r="Y75" s="13" t="s">
        <v>10904</v>
      </c>
      <c r="Z75" s="13">
        <v>1</v>
      </c>
      <c r="AA75" s="13">
        <v>5.75</v>
      </c>
      <c r="AB75" s="13">
        <f t="shared" si="10"/>
        <v>3.9620000000000002</v>
      </c>
      <c r="AC75" s="13">
        <f>ROUND(VLOOKUP(X75,'Base de dados'!A:B, 2, 0)*AB75, 2)</f>
        <v>0.59</v>
      </c>
      <c r="AD75" s="13">
        <f>ROUND((AB75*(Destino!AG$75/100))*(W75/100),2)</f>
        <v>0</v>
      </c>
      <c r="AE75" s="13">
        <f>ROUND((AB75*(Destino!AH$75/100)),2)</f>
        <v>0</v>
      </c>
      <c r="AG75" s="13">
        <f>ROUND((AB75+ AC75)*(J75/100),2)</f>
        <v>0</v>
      </c>
      <c r="AH75" s="13">
        <f t="shared" si="11"/>
        <v>1.37</v>
      </c>
      <c r="AI75" s="13">
        <f>ROUND(AB75+AG75+AH75, 3)</f>
        <v>5.3319999999999999</v>
      </c>
      <c r="AJ75" s="13">
        <f t="shared" si="12"/>
        <v>5.3319999999999999</v>
      </c>
      <c r="AK75" s="13">
        <f t="shared" si="13"/>
        <v>5.5719026760000006</v>
      </c>
      <c r="AL75" s="13" t="str">
        <f t="shared" si="16"/>
        <v>10006000015512200000362</v>
      </c>
      <c r="AM75" s="13">
        <f>VLOOKUP(AL75,Destino!A:AE,31,0)</f>
        <v>5.5720000000000001</v>
      </c>
      <c r="AN75" s="13">
        <f t="shared" si="17"/>
        <v>1.0000174669238964</v>
      </c>
      <c r="BA75" s="13" t="s">
        <v>11072</v>
      </c>
      <c r="BB75" s="13">
        <f t="shared" si="14"/>
        <v>5.5719026760000006</v>
      </c>
      <c r="BD75" s="13">
        <f t="shared" si="15"/>
        <v>1</v>
      </c>
    </row>
    <row r="76" spans="1:56" x14ac:dyDescent="0.25">
      <c r="A76" s="13">
        <v>600001551</v>
      </c>
      <c r="B76" s="13">
        <v>1000</v>
      </c>
      <c r="C76" s="13">
        <v>2200001286</v>
      </c>
      <c r="D76" s="13" t="s">
        <v>10908</v>
      </c>
      <c r="E76" s="13">
        <f t="shared" si="9"/>
        <v>1000</v>
      </c>
      <c r="F76" s="13" t="s">
        <v>10915</v>
      </c>
      <c r="G76" s="13" t="s">
        <v>10907</v>
      </c>
      <c r="H76" s="13">
        <f>ROUND(P76/(1-((R76+S76))/100)*Q76, 3)</f>
        <v>1.427</v>
      </c>
      <c r="I76" s="13">
        <v>1</v>
      </c>
      <c r="J76" s="13">
        <v>6</v>
      </c>
      <c r="K76" s="13">
        <v>1</v>
      </c>
      <c r="M76" s="13">
        <v>1</v>
      </c>
      <c r="N76" s="13">
        <v>1</v>
      </c>
      <c r="P76" s="13">
        <f>IFERROR(ROUND(VLOOKUP(BC76, BA:BA:BB:BB, 2, 0)/AA76,3),)</f>
        <v>1.361</v>
      </c>
      <c r="Q76" s="13">
        <f>IFERROR(VLOOKUP(BC76, BA:BA:BD:BD, 4, 0),1)</f>
        <v>1</v>
      </c>
      <c r="R76" s="13">
        <v>1</v>
      </c>
      <c r="S76" s="13">
        <v>3.65</v>
      </c>
      <c r="T76" s="13">
        <v>0</v>
      </c>
      <c r="V76" s="13" t="s">
        <v>11050</v>
      </c>
      <c r="W76" s="13">
        <v>100</v>
      </c>
      <c r="X76" s="13" t="s">
        <v>7711</v>
      </c>
      <c r="Y76" s="13" t="s">
        <v>10904</v>
      </c>
      <c r="Z76" s="13">
        <v>1</v>
      </c>
      <c r="AA76" s="13">
        <v>5.75</v>
      </c>
      <c r="AB76" s="13">
        <f t="shared" si="10"/>
        <v>8.2050000000000001</v>
      </c>
      <c r="AC76" s="13">
        <f>ROUND(VLOOKUP(X76,'Base de dados'!A:B, 2, 0)*AB76, 2)</f>
        <v>1.23</v>
      </c>
      <c r="AD76" s="13">
        <f>ROUND((AB76*(Destino!AG$76/100))*(W76/100),2)</f>
        <v>0.33</v>
      </c>
      <c r="AE76" s="13">
        <f>ROUND((AB76*(Destino!AH$76/100)),2)</f>
        <v>0.76</v>
      </c>
      <c r="AG76" s="13">
        <f>ROUND(AB76 *(J76/100),2)</f>
        <v>0.49</v>
      </c>
      <c r="AH76" s="13">
        <f t="shared" si="11"/>
        <v>0</v>
      </c>
      <c r="AI76" s="13">
        <f>ROUND(AB76-(AD76+AE76)+AG76+AH76, 3)</f>
        <v>7.6050000000000004</v>
      </c>
      <c r="AJ76" s="13">
        <f t="shared" si="12"/>
        <v>7.6050000000000004</v>
      </c>
      <c r="AK76" s="13">
        <f t="shared" si="13"/>
        <v>7.6050000000000004</v>
      </c>
      <c r="AL76" s="13" t="str">
        <f t="shared" si="16"/>
        <v>10006000015512200001286</v>
      </c>
      <c r="AM76" s="13">
        <f>VLOOKUP(AL76,Destino!A:AE,31,0)</f>
        <v>7.6050000000000004</v>
      </c>
      <c r="AN76" s="13">
        <f t="shared" si="17"/>
        <v>1</v>
      </c>
      <c r="BB76" s="13">
        <f t="shared" si="14"/>
        <v>7.6050000000000004</v>
      </c>
      <c r="BC76" s="13" t="s">
        <v>11076</v>
      </c>
      <c r="BD76" s="13">
        <f t="shared" si="15"/>
        <v>1</v>
      </c>
    </row>
    <row r="77" spans="1:56" x14ac:dyDescent="0.25">
      <c r="A77" s="13">
        <v>600001551</v>
      </c>
      <c r="B77" s="13">
        <v>1000</v>
      </c>
      <c r="C77" s="13">
        <v>2200001327</v>
      </c>
      <c r="D77" s="13" t="s">
        <v>10908</v>
      </c>
      <c r="E77" s="13">
        <f t="shared" si="9"/>
        <v>1000</v>
      </c>
      <c r="F77" s="13" t="s">
        <v>10905</v>
      </c>
      <c r="G77" s="13" t="s">
        <v>10907</v>
      </c>
      <c r="H77" s="13">
        <f>ROUND(P77/(1-((R77+S77))/100)*Q77, 3)</f>
        <v>1.19</v>
      </c>
      <c r="I77" s="13">
        <v>1</v>
      </c>
      <c r="J77" s="13">
        <v>5</v>
      </c>
      <c r="K77" s="13">
        <v>1</v>
      </c>
      <c r="M77" s="13">
        <v>1</v>
      </c>
      <c r="N77" s="13">
        <v>1</v>
      </c>
      <c r="P77" s="13">
        <f>IFERROR(ROUND(VLOOKUP(BC77, BA:BA:BB:BB, 2, 0)/AA77,3),)</f>
        <v>1.4630000000000001</v>
      </c>
      <c r="Q77" s="13">
        <f>IFERROR(VLOOKUP(BC77, BA:BA:BD:BD, 4, 0),1)</f>
        <v>0.75108699999999995</v>
      </c>
      <c r="R77" s="13">
        <v>4</v>
      </c>
      <c r="S77" s="13">
        <v>3.65</v>
      </c>
      <c r="T77" s="13">
        <v>0</v>
      </c>
      <c r="V77" s="13" t="s">
        <v>11050</v>
      </c>
      <c r="W77" s="13">
        <v>100</v>
      </c>
      <c r="X77" s="13" t="s">
        <v>7711</v>
      </c>
      <c r="Y77" s="13" t="s">
        <v>10904</v>
      </c>
      <c r="Z77" s="13">
        <v>1</v>
      </c>
      <c r="AA77" s="13">
        <v>5.75</v>
      </c>
      <c r="AB77" s="13">
        <f t="shared" si="10"/>
        <v>6.843</v>
      </c>
      <c r="AC77" s="13">
        <f>ROUND(VLOOKUP(X77,'Base de dados'!A:B, 2, 0)*AB77, 2)</f>
        <v>1.03</v>
      </c>
      <c r="AD77" s="13">
        <f>ROUND((AB77*(Destino!AG$77/100))*(W77/100),2)</f>
        <v>0.27</v>
      </c>
      <c r="AE77" s="13">
        <f>ROUND((AB77*(Destino!AH$77/100)),2)</f>
        <v>0.63</v>
      </c>
      <c r="AG77" s="13">
        <f>ROUND((AB77+ AC77)*(J77/100),2)</f>
        <v>0.39</v>
      </c>
      <c r="AH77" s="13">
        <f t="shared" si="11"/>
        <v>0</v>
      </c>
      <c r="AI77" s="13">
        <f>ROUND(AB77-(AD77+AE77)+AG77+AH77, 3)</f>
        <v>6.3330000000000002</v>
      </c>
      <c r="AJ77" s="13">
        <f t="shared" si="12"/>
        <v>6.3330000000000002</v>
      </c>
      <c r="AK77" s="13">
        <f t="shared" si="13"/>
        <v>6.3330000000000002</v>
      </c>
      <c r="AL77" s="13" t="str">
        <f t="shared" si="16"/>
        <v>10006000015512200001327</v>
      </c>
      <c r="AM77" s="13">
        <f>VLOOKUP(AL77,Destino!A:AE,31,0)</f>
        <v>6.3209999999999997</v>
      </c>
      <c r="AN77" s="13">
        <f t="shared" si="17"/>
        <v>0.99810516342965416</v>
      </c>
      <c r="BB77" s="13">
        <f t="shared" si="14"/>
        <v>6.3330000000000002</v>
      </c>
      <c r="BC77" s="13" t="s">
        <v>11074</v>
      </c>
      <c r="BD77" s="13">
        <f t="shared" si="15"/>
        <v>1</v>
      </c>
    </row>
    <row r="78" spans="1:56" x14ac:dyDescent="0.25">
      <c r="A78" s="13">
        <v>600001551</v>
      </c>
      <c r="B78" s="13">
        <v>1000</v>
      </c>
      <c r="C78" s="13">
        <v>2200001421</v>
      </c>
      <c r="D78" s="13" t="s">
        <v>10908</v>
      </c>
      <c r="E78" s="13">
        <f t="shared" si="9"/>
        <v>1000</v>
      </c>
      <c r="F78" s="13" t="s">
        <v>10905</v>
      </c>
      <c r="G78" s="13" t="s">
        <v>10907</v>
      </c>
      <c r="H78" s="13">
        <f>ROUND(P78/(1-((R78+S78))/100)*Q78, 3)</f>
        <v>1.147</v>
      </c>
      <c r="I78" s="13">
        <v>1</v>
      </c>
      <c r="J78" s="13">
        <v>4</v>
      </c>
      <c r="K78" s="13">
        <v>1</v>
      </c>
      <c r="M78" s="13">
        <v>1</v>
      </c>
      <c r="N78" s="13">
        <v>1</v>
      </c>
      <c r="P78" s="13">
        <f>IFERROR(ROUND(VLOOKUP(BC78, BA:BA:BB:BB, 2, 0)/AA78,3),)</f>
        <v>0.995</v>
      </c>
      <c r="Q78" s="13">
        <f>IFERROR(VLOOKUP(BC78, BA:BA:BD:BD, 4, 0),1)</f>
        <v>1</v>
      </c>
      <c r="R78" s="13">
        <v>4</v>
      </c>
      <c r="S78" s="13">
        <v>9.25</v>
      </c>
      <c r="T78" s="13">
        <v>0</v>
      </c>
      <c r="V78" s="13" t="s">
        <v>11050</v>
      </c>
      <c r="W78" s="13">
        <v>100</v>
      </c>
      <c r="X78" s="13" t="s">
        <v>7711</v>
      </c>
      <c r="Y78" s="13" t="s">
        <v>10904</v>
      </c>
      <c r="Z78" s="13">
        <v>1</v>
      </c>
      <c r="AA78" s="13">
        <v>5.75</v>
      </c>
      <c r="AB78" s="13">
        <f t="shared" si="10"/>
        <v>6.5949999999999998</v>
      </c>
      <c r="AC78" s="13">
        <f>ROUND(VLOOKUP(X78,'Base de dados'!A:B, 2, 0)*AB78, 2)</f>
        <v>0.99</v>
      </c>
      <c r="AD78" s="13">
        <f>ROUND((AB78*(Destino!AG$78/100))*(W78/100),2)</f>
        <v>0.26</v>
      </c>
      <c r="AE78" s="13">
        <f>ROUND((AB78*(Destino!AH$78/100)),2)</f>
        <v>0.61</v>
      </c>
      <c r="AG78" s="13">
        <f>ROUND((AB78+ AC78)*(J78/100),2)</f>
        <v>0.3</v>
      </c>
      <c r="AH78" s="13">
        <f t="shared" si="11"/>
        <v>0</v>
      </c>
      <c r="AI78" s="13">
        <f>ROUND(AB78-(AD78+AE78)+AG78+AH78, 3)</f>
        <v>6.0250000000000004</v>
      </c>
      <c r="AJ78" s="13">
        <f t="shared" si="12"/>
        <v>6.0250000000000004</v>
      </c>
      <c r="AK78" s="13">
        <f t="shared" si="13"/>
        <v>6.0250000000000004</v>
      </c>
      <c r="AL78" s="13" t="str">
        <f t="shared" si="16"/>
        <v>10006000015512200001421</v>
      </c>
      <c r="AM78" s="13">
        <f>VLOOKUP(AL78,Destino!A:AE,31,0)</f>
        <v>5.9429999999999996</v>
      </c>
      <c r="AN78" s="13">
        <f t="shared" si="17"/>
        <v>0.98639004149377585</v>
      </c>
      <c r="BB78" s="13">
        <f t="shared" si="14"/>
        <v>6.0250000000000004</v>
      </c>
      <c r="BC78" s="13" t="s">
        <v>11077</v>
      </c>
      <c r="BD78" s="13">
        <f t="shared" si="15"/>
        <v>1</v>
      </c>
    </row>
    <row r="79" spans="1:56" x14ac:dyDescent="0.25">
      <c r="A79" s="13">
        <v>600001551</v>
      </c>
      <c r="B79" s="13">
        <v>1100</v>
      </c>
      <c r="C79" s="13">
        <v>2000005105</v>
      </c>
      <c r="D79" s="13" t="s">
        <v>10908</v>
      </c>
      <c r="E79" s="13">
        <f t="shared" si="9"/>
        <v>1100</v>
      </c>
      <c r="F79" s="13" t="s">
        <v>10905</v>
      </c>
      <c r="G79" s="13" t="s">
        <v>10907</v>
      </c>
      <c r="H79" s="13">
        <f>ROUND(P79/(1-((R79+S79))/100)*Q79, 3)</f>
        <v>1.117</v>
      </c>
      <c r="I79" s="13">
        <v>1</v>
      </c>
      <c r="J79" s="13">
        <v>4</v>
      </c>
      <c r="K79" s="13">
        <v>1</v>
      </c>
      <c r="M79" s="13">
        <v>1</v>
      </c>
      <c r="N79" s="13">
        <v>1</v>
      </c>
      <c r="O79" s="13" t="s">
        <v>10895</v>
      </c>
      <c r="P79" s="13">
        <f>IFERROR(ROUND(VLOOKUP(BC79, BA:BA:BB:BB, 2, 0)/AA79,3),)</f>
        <v>0.96899999999999997</v>
      </c>
      <c r="Q79" s="13">
        <f>IFERROR(VLOOKUP(BC79, BA:BA:BD:BD, 4, 0),1)</f>
        <v>1</v>
      </c>
      <c r="R79" s="13">
        <v>4</v>
      </c>
      <c r="S79" s="13">
        <v>9.25</v>
      </c>
      <c r="T79" s="13">
        <v>0</v>
      </c>
      <c r="V79" s="13" t="s">
        <v>11050</v>
      </c>
      <c r="W79" s="13">
        <v>100</v>
      </c>
      <c r="X79" s="13" t="s">
        <v>7711</v>
      </c>
      <c r="Y79" s="13" t="s">
        <v>10904</v>
      </c>
      <c r="Z79" s="13">
        <v>2</v>
      </c>
      <c r="AA79" s="13">
        <v>5.75</v>
      </c>
      <c r="AB79" s="13">
        <f t="shared" si="10"/>
        <v>6.423</v>
      </c>
      <c r="AC79" s="13">
        <f>ROUND(VLOOKUP(X79,'Base de dados'!A:B, 2, 0)*AB79, 2)</f>
        <v>0.96</v>
      </c>
      <c r="AD79" s="13">
        <f>ROUND((AB79*(Destino!AG$79/100))*(W79/100),2)</f>
        <v>0.26</v>
      </c>
      <c r="AE79" s="13">
        <f>ROUND((AB79*(Destino!AH$79/100)),2)</f>
        <v>0</v>
      </c>
      <c r="AG79" s="13">
        <f>ROUND((AB79+ AC79)*(J79/100),2)</f>
        <v>0.3</v>
      </c>
      <c r="AH79" s="13">
        <f t="shared" si="11"/>
        <v>0</v>
      </c>
      <c r="AI79" s="13">
        <f>ROUND(AB79-(AD79+AE79)+AG79+AH79, 3)</f>
        <v>6.4630000000000001</v>
      </c>
      <c r="AJ79" s="13">
        <f t="shared" si="12"/>
        <v>6.4630000000000001</v>
      </c>
      <c r="AK79" s="13">
        <f t="shared" si="13"/>
        <v>6.4630000000000001</v>
      </c>
      <c r="AL79" s="13" t="str">
        <f t="shared" si="16"/>
        <v>11006000015512000005105</v>
      </c>
      <c r="AM79" s="13">
        <f>VLOOKUP(AL79,Destino!A:AE,31,0)</f>
        <v>6.4630000000000001</v>
      </c>
      <c r="AN79" s="13">
        <f t="shared" si="17"/>
        <v>1</v>
      </c>
      <c r="BA79" s="13" t="s">
        <v>11073</v>
      </c>
      <c r="BB79" s="13">
        <f t="shared" si="14"/>
        <v>6.4630000000000001</v>
      </c>
      <c r="BC79" s="13" t="s">
        <v>11072</v>
      </c>
      <c r="BD79" s="13">
        <f t="shared" si="15"/>
        <v>1</v>
      </c>
    </row>
    <row r="80" spans="1:56" x14ac:dyDescent="0.25">
      <c r="A80" s="13">
        <v>600001551</v>
      </c>
      <c r="B80" s="13">
        <v>1100</v>
      </c>
      <c r="C80" s="13">
        <v>2200001286</v>
      </c>
      <c r="D80" s="13" t="s">
        <v>10908</v>
      </c>
      <c r="E80" s="13">
        <f t="shared" si="9"/>
        <v>1100</v>
      </c>
      <c r="F80" s="13" t="s">
        <v>10915</v>
      </c>
      <c r="G80" s="13" t="s">
        <v>10907</v>
      </c>
      <c r="H80" s="13">
        <f>ROUND(P80/(1-((R80+S80))/100)*Q80, 3)</f>
        <v>1.427</v>
      </c>
      <c r="I80" s="13">
        <v>1</v>
      </c>
      <c r="J80" s="13">
        <v>5</v>
      </c>
      <c r="K80" s="13">
        <v>1</v>
      </c>
      <c r="M80" s="13">
        <v>1</v>
      </c>
      <c r="N80" s="13">
        <v>1</v>
      </c>
      <c r="P80" s="13">
        <f>IFERROR(ROUND(VLOOKUP(BC80, BA:BA:BB:BB, 2, 0)/AA80,3),)</f>
        <v>1.361</v>
      </c>
      <c r="Q80" s="13">
        <f>IFERROR(VLOOKUP(BC80, BA:BA:BD:BD, 4, 0),1)</f>
        <v>1</v>
      </c>
      <c r="R80" s="13">
        <v>1</v>
      </c>
      <c r="S80" s="13">
        <v>3.65</v>
      </c>
      <c r="T80" s="13">
        <v>0</v>
      </c>
      <c r="V80" s="13" t="s">
        <v>11050</v>
      </c>
      <c r="W80" s="13">
        <v>100</v>
      </c>
      <c r="X80" s="13" t="s">
        <v>7711</v>
      </c>
      <c r="Y80" s="13" t="s">
        <v>10904</v>
      </c>
      <c r="Z80" s="13">
        <v>2</v>
      </c>
      <c r="AA80" s="13">
        <v>5.75</v>
      </c>
      <c r="AB80" s="13">
        <f t="shared" si="10"/>
        <v>8.2050000000000001</v>
      </c>
      <c r="AC80" s="13">
        <f>ROUND(VLOOKUP(X80,'Base de dados'!A:B, 2, 0)*AB80, 2)</f>
        <v>1.23</v>
      </c>
      <c r="AD80" s="13">
        <f>ROUND((AB80*(Destino!AG$80/100))*(W80/100),2)</f>
        <v>0.33</v>
      </c>
      <c r="AE80" s="13">
        <f>ROUND((AB80*(Destino!AH$80/100)),2)</f>
        <v>0</v>
      </c>
      <c r="AG80" s="13">
        <f>ROUND(AB80 *(J80/100),2)</f>
        <v>0.41</v>
      </c>
      <c r="AH80" s="13">
        <f t="shared" si="11"/>
        <v>0</v>
      </c>
      <c r="AI80" s="13">
        <f>ROUND(AB80-(AD80+AE80)+AG80+AH80, 3)</f>
        <v>8.2850000000000001</v>
      </c>
      <c r="AJ80" s="13">
        <f t="shared" si="12"/>
        <v>8.2850000000000001</v>
      </c>
      <c r="AK80" s="13">
        <f t="shared" si="13"/>
        <v>8.2850000000000001</v>
      </c>
      <c r="AL80" s="13" t="str">
        <f t="shared" si="16"/>
        <v>11006000015512200001286</v>
      </c>
      <c r="AM80" s="13">
        <f>VLOOKUP(AL80,Destino!A:AE,31,0)</f>
        <v>8.2850000000000001</v>
      </c>
      <c r="AN80" s="13">
        <f t="shared" si="17"/>
        <v>1</v>
      </c>
      <c r="BB80" s="13">
        <f t="shared" si="14"/>
        <v>8.2850000000000001</v>
      </c>
      <c r="BC80" s="13" t="s">
        <v>11076</v>
      </c>
      <c r="BD80" s="13">
        <f t="shared" si="15"/>
        <v>1</v>
      </c>
    </row>
    <row r="81" spans="1:56" x14ac:dyDescent="0.25">
      <c r="A81" s="13">
        <v>600001551</v>
      </c>
      <c r="B81" s="13">
        <v>1100</v>
      </c>
      <c r="C81" s="13">
        <v>2200001327</v>
      </c>
      <c r="D81" s="13" t="s">
        <v>10908</v>
      </c>
      <c r="E81" s="13">
        <f t="shared" si="9"/>
        <v>1100</v>
      </c>
      <c r="F81" s="13" t="s">
        <v>10923</v>
      </c>
      <c r="G81" s="13" t="s">
        <v>10907</v>
      </c>
      <c r="H81" s="13">
        <f>ROUND(P81/(1-((R81+S81))/100)*Q81, 3)</f>
        <v>1.145</v>
      </c>
      <c r="I81" s="13">
        <v>1</v>
      </c>
      <c r="J81" s="13">
        <v>5</v>
      </c>
      <c r="K81" s="13">
        <v>1</v>
      </c>
      <c r="M81" s="13">
        <v>1</v>
      </c>
      <c r="N81" s="13">
        <v>1</v>
      </c>
      <c r="P81" s="13">
        <f>IFERROR(ROUND(VLOOKUP(BC81, BA:BA:BB:BB, 2, 0)/AA81,3),)</f>
        <v>1.4630000000000001</v>
      </c>
      <c r="Q81" s="13">
        <f>IFERROR(VLOOKUP(BC81, BA:BA:BD:BD, 4, 0),1)</f>
        <v>0.75108699999999995</v>
      </c>
      <c r="R81" s="13">
        <v>4</v>
      </c>
      <c r="S81" s="13">
        <v>0</v>
      </c>
      <c r="T81" s="13">
        <v>0</v>
      </c>
      <c r="V81" s="13" t="s">
        <v>11050</v>
      </c>
      <c r="W81" s="13">
        <v>100</v>
      </c>
      <c r="X81" s="13" t="s">
        <v>7711</v>
      </c>
      <c r="Y81" s="13" t="s">
        <v>10904</v>
      </c>
      <c r="Z81" s="13">
        <v>2</v>
      </c>
      <c r="AA81" s="13">
        <v>5.75</v>
      </c>
      <c r="AB81" s="13">
        <f t="shared" si="10"/>
        <v>6.5839999999999996</v>
      </c>
      <c r="AC81" s="13">
        <f>ROUND(VLOOKUP(X81,'Base de dados'!A:B, 2, 0)*AB81, 2)</f>
        <v>0.99</v>
      </c>
      <c r="AD81" s="13">
        <f>ROUND((AB81*(Destino!AG$81/100))*(W81/100),2)</f>
        <v>0.26</v>
      </c>
      <c r="AE81" s="13">
        <f>ROUND((AB81*(Destino!AH$81/100)),2)</f>
        <v>0</v>
      </c>
      <c r="AG81" s="13">
        <f>ROUND((AB81+ AC81)*(J81/100),2)</f>
        <v>0.38</v>
      </c>
      <c r="AH81" s="13">
        <f t="shared" si="11"/>
        <v>0</v>
      </c>
      <c r="AI81" s="13">
        <f>ROUND(AB81-AD81+AG81+AH81, 3)</f>
        <v>6.7039999999999997</v>
      </c>
      <c r="AJ81" s="13">
        <f t="shared" si="12"/>
        <v>6.7039999999999997</v>
      </c>
      <c r="AK81" s="13">
        <f t="shared" si="13"/>
        <v>6.7039999999999997</v>
      </c>
      <c r="AL81" s="13" t="str">
        <f t="shared" si="16"/>
        <v>11006000015512200001327</v>
      </c>
      <c r="AM81" s="13">
        <f>VLOOKUP(AL81,Destino!A:AE,31,0)</f>
        <v>6.6920000000000002</v>
      </c>
      <c r="AN81" s="13">
        <f t="shared" si="17"/>
        <v>0.99821002386634849</v>
      </c>
      <c r="BB81" s="13">
        <f t="shared" si="14"/>
        <v>6.7039999999999997</v>
      </c>
      <c r="BC81" s="13" t="s">
        <v>11074</v>
      </c>
      <c r="BD81" s="13">
        <f t="shared" si="15"/>
        <v>1</v>
      </c>
    </row>
    <row r="82" spans="1:56" x14ac:dyDescent="0.25">
      <c r="A82" s="13">
        <v>600001551</v>
      </c>
      <c r="B82" s="13">
        <v>1100</v>
      </c>
      <c r="C82" s="13">
        <v>2200001421</v>
      </c>
      <c r="D82" s="13" t="s">
        <v>10908</v>
      </c>
      <c r="E82" s="13">
        <f t="shared" si="9"/>
        <v>1100</v>
      </c>
      <c r="F82" s="13" t="s">
        <v>10905</v>
      </c>
      <c r="G82" s="13" t="s">
        <v>10907</v>
      </c>
      <c r="H82" s="13">
        <f>ROUND(P82/(1-((R82+S82))/100)*Q82, 3)</f>
        <v>1.147</v>
      </c>
      <c r="I82" s="13">
        <v>1</v>
      </c>
      <c r="J82" s="13">
        <v>3</v>
      </c>
      <c r="K82" s="13">
        <v>1</v>
      </c>
      <c r="M82" s="13">
        <v>1</v>
      </c>
      <c r="N82" s="13">
        <v>1</v>
      </c>
      <c r="P82" s="13">
        <f>IFERROR(ROUND(VLOOKUP(BC82, BA:BA:BB:BB, 2, 0)/AA82,3),)</f>
        <v>0.995</v>
      </c>
      <c r="Q82" s="13">
        <f>IFERROR(VLOOKUP(BC82, BA:BA:BD:BD, 4, 0),1)</f>
        <v>1</v>
      </c>
      <c r="R82" s="13">
        <v>4</v>
      </c>
      <c r="S82" s="13">
        <v>9.25</v>
      </c>
      <c r="T82" s="13">
        <v>0</v>
      </c>
      <c r="V82" s="13" t="s">
        <v>11050</v>
      </c>
      <c r="W82" s="13">
        <v>100</v>
      </c>
      <c r="X82" s="13" t="s">
        <v>7711</v>
      </c>
      <c r="Y82" s="13" t="s">
        <v>10904</v>
      </c>
      <c r="Z82" s="13">
        <v>2</v>
      </c>
      <c r="AA82" s="13">
        <v>5.75</v>
      </c>
      <c r="AB82" s="13">
        <f t="shared" si="10"/>
        <v>6.5949999999999998</v>
      </c>
      <c r="AC82" s="13">
        <f>ROUND(VLOOKUP(X82,'Base de dados'!A:B, 2, 0)*AB82, 2)</f>
        <v>0.99</v>
      </c>
      <c r="AD82" s="13">
        <f>ROUND((AB82*(Destino!AG$82/100))*(W82/100),2)</f>
        <v>0.26</v>
      </c>
      <c r="AE82" s="13">
        <f>ROUND((AB82*(Destino!AH$82/100)),2)</f>
        <v>0</v>
      </c>
      <c r="AG82" s="13">
        <f>ROUND((AB82+ AC82)*(J82/100),2)</f>
        <v>0.23</v>
      </c>
      <c r="AH82" s="13">
        <f t="shared" si="11"/>
        <v>0</v>
      </c>
      <c r="AI82" s="13">
        <f>ROUND(AB82-(AD82+AE82)+AG82+AH82, 3)</f>
        <v>6.5650000000000004</v>
      </c>
      <c r="AJ82" s="13">
        <f t="shared" si="12"/>
        <v>6.5650000000000004</v>
      </c>
      <c r="AK82" s="13">
        <f t="shared" si="13"/>
        <v>6.5650000000000004</v>
      </c>
      <c r="AL82" s="13" t="str">
        <f t="shared" si="16"/>
        <v>11006000015512200001421</v>
      </c>
      <c r="AM82" s="13">
        <f>VLOOKUP(AL82,Destino!A:AE,31,0)</f>
        <v>6.4630000000000001</v>
      </c>
      <c r="AN82" s="13">
        <f t="shared" si="17"/>
        <v>0.98446306169078446</v>
      </c>
      <c r="BB82" s="13">
        <f t="shared" si="14"/>
        <v>6.5650000000000004</v>
      </c>
      <c r="BC82" s="13" t="s">
        <v>11077</v>
      </c>
      <c r="BD82" s="13">
        <f t="shared" si="15"/>
        <v>1</v>
      </c>
    </row>
    <row r="83" spans="1:56" x14ac:dyDescent="0.25">
      <c r="A83" s="13">
        <v>600001551</v>
      </c>
      <c r="B83" s="13">
        <v>1110</v>
      </c>
      <c r="C83" s="13">
        <v>2000005105</v>
      </c>
      <c r="D83" s="13" t="s">
        <v>10908</v>
      </c>
      <c r="E83" s="13" t="str">
        <f t="shared" si="9"/>
        <v>1100</v>
      </c>
      <c r="F83" s="13" t="s">
        <v>10925</v>
      </c>
      <c r="G83" s="13" t="s">
        <v>10907</v>
      </c>
      <c r="H83" s="13">
        <f>ROUND(P83/(1-((R83+S83))/100)*Q83, 3)</f>
        <v>1.117</v>
      </c>
      <c r="I83" s="13">
        <v>1</v>
      </c>
      <c r="J83" s="13">
        <v>4</v>
      </c>
      <c r="K83" s="13">
        <v>1</v>
      </c>
      <c r="M83" s="13">
        <v>1</v>
      </c>
      <c r="N83" s="13">
        <v>0.75108699999999995</v>
      </c>
      <c r="O83" s="13" t="s">
        <v>10895</v>
      </c>
      <c r="P83" s="13">
        <f>IFERROR(ROUND(VLOOKUP(BC83, BA:BA:BB:BB, 2, 0)/AA83,3),)</f>
        <v>0.96899999999999997</v>
      </c>
      <c r="Q83" s="13">
        <f>IFERROR(VLOOKUP(BC83, BA:BA:BD:BD, 4, 0),1)</f>
        <v>1</v>
      </c>
      <c r="R83" s="13">
        <v>4</v>
      </c>
      <c r="S83" s="13">
        <v>9.25</v>
      </c>
      <c r="T83" s="13">
        <v>0</v>
      </c>
      <c r="V83" s="13" t="s">
        <v>11050</v>
      </c>
      <c r="W83" s="13">
        <v>100</v>
      </c>
      <c r="X83" s="13" t="s">
        <v>7711</v>
      </c>
      <c r="Y83" s="13" t="s">
        <v>10904</v>
      </c>
      <c r="Z83" s="13">
        <v>2</v>
      </c>
      <c r="AA83" s="13">
        <v>5.75</v>
      </c>
      <c r="AB83" s="13">
        <f t="shared" si="10"/>
        <v>6.423</v>
      </c>
      <c r="AC83" s="13">
        <f>ROUND(VLOOKUP(X83,'Base de dados'!A:B, 2, 0)*AB83, 2)</f>
        <v>0.96</v>
      </c>
      <c r="AD83" s="13">
        <f>ROUND((AB83*(Destino!AG$83/100))*(W83/100),2)</f>
        <v>0.26</v>
      </c>
      <c r="AE83" s="13">
        <f>ROUND((AB83*(Destino!AH$83/100)),2)</f>
        <v>0</v>
      </c>
      <c r="AF83" s="13">
        <f>ROUND((((AB83+AC83)*(1 + VLOOKUP(X83,'Base de dados'!A:P, 16, 0) ))*(Destino!AI$83/100))-AD83, 2)</f>
        <v>1.63</v>
      </c>
      <c r="AG83" s="13">
        <f>ROUND((AB83+AC83+AF83)*(J83/100),2)</f>
        <v>0.36</v>
      </c>
      <c r="AH83" s="13">
        <f t="shared" si="11"/>
        <v>0</v>
      </c>
      <c r="AI83" s="13">
        <f>ROUND(AB83+AF83-AE83+AG83+AH83, 3)</f>
        <v>8.4130000000000003</v>
      </c>
      <c r="AJ83" s="13">
        <f t="shared" si="12"/>
        <v>8.4130000000000003</v>
      </c>
      <c r="AK83" s="13">
        <f t="shared" si="13"/>
        <v>8.4130000000000003</v>
      </c>
      <c r="AL83" s="13" t="str">
        <f t="shared" si="16"/>
        <v>11106000015512000005105</v>
      </c>
      <c r="AM83" s="13">
        <f>VLOOKUP(AL83,Destino!A:AE,31,0)</f>
        <v>8.4130000000000003</v>
      </c>
      <c r="AN83" s="13">
        <f t="shared" si="17"/>
        <v>1</v>
      </c>
      <c r="BA83" s="13" t="s">
        <v>11074</v>
      </c>
      <c r="BB83" s="13">
        <f t="shared" si="14"/>
        <v>8.4130000000000003</v>
      </c>
      <c r="BC83" s="13" t="s">
        <v>11072</v>
      </c>
      <c r="BD83" s="13">
        <f t="shared" si="15"/>
        <v>0.75108699999999995</v>
      </c>
    </row>
    <row r="84" spans="1:56" x14ac:dyDescent="0.25">
      <c r="A84" s="13">
        <v>600001551</v>
      </c>
      <c r="B84" s="13">
        <v>1110</v>
      </c>
      <c r="C84" s="13">
        <v>2200000102</v>
      </c>
      <c r="D84" s="13" t="s">
        <v>10908</v>
      </c>
      <c r="E84" s="13" t="str">
        <f t="shared" si="9"/>
        <v>1100</v>
      </c>
      <c r="F84" s="13" t="s">
        <v>10926</v>
      </c>
      <c r="G84" s="13" t="s">
        <v>10907</v>
      </c>
      <c r="H84" s="13">
        <f>ROUND(P84/(1-((R84+S84))/100)*Q84, 3)</f>
        <v>1.171</v>
      </c>
      <c r="I84" s="13">
        <v>1</v>
      </c>
      <c r="J84" s="13">
        <v>4</v>
      </c>
      <c r="K84" s="13">
        <v>1</v>
      </c>
      <c r="M84" s="13">
        <v>1</v>
      </c>
      <c r="N84" s="13">
        <v>0.76809000000000005</v>
      </c>
      <c r="P84" s="13">
        <f>IFERROR(ROUND(VLOOKUP(BC84, BA:BA:BB:BB, 2, 0)/AA84,3),)</f>
        <v>1.1240000000000001</v>
      </c>
      <c r="Q84" s="13">
        <f>IFERROR(VLOOKUP(BC84, BA:BA:BD:BD, 4, 0),1)</f>
        <v>1</v>
      </c>
      <c r="R84" s="13">
        <v>4</v>
      </c>
      <c r="S84" s="13">
        <v>0</v>
      </c>
      <c r="T84" s="13">
        <v>0</v>
      </c>
      <c r="V84" s="13" t="s">
        <v>11050</v>
      </c>
      <c r="W84" s="13">
        <v>100</v>
      </c>
      <c r="X84" s="13" t="s">
        <v>7711</v>
      </c>
      <c r="Y84" s="13" t="s">
        <v>10904</v>
      </c>
      <c r="Z84" s="13">
        <v>2</v>
      </c>
      <c r="AA84" s="13">
        <v>5.75</v>
      </c>
      <c r="AB84" s="13">
        <f t="shared" si="10"/>
        <v>6.7329999999999997</v>
      </c>
      <c r="AC84" s="13">
        <f>ROUND(VLOOKUP(X84,'Base de dados'!A:B, 2, 0)*AB84, 2)</f>
        <v>1.01</v>
      </c>
      <c r="AD84" s="13">
        <f>ROUND((AB84*(Destino!AG$84/100))*(W84/100),2)</f>
        <v>0.27</v>
      </c>
      <c r="AE84" s="13">
        <f>ROUND((AB84*(Destino!AH$84/100)),2)</f>
        <v>0</v>
      </c>
      <c r="AF84" s="13">
        <f>ROUND((((AB84+AC84)*(1 + VLOOKUP(X84,'Base de dados'!A:P, 16, 0) ))*(Destino!AI$84/100))-AD84, 2)</f>
        <v>1.71</v>
      </c>
      <c r="AG84" s="13">
        <f>ROUND((AB84+AC84+AF84)*(J84/100),2)</f>
        <v>0.38</v>
      </c>
      <c r="AH84" s="13">
        <f t="shared" si="11"/>
        <v>0</v>
      </c>
      <c r="AI84" s="13">
        <f>ROUND(AB84+AF84+AG84+AH84, 3)</f>
        <v>8.8230000000000004</v>
      </c>
      <c r="AJ84" s="13">
        <f t="shared" si="12"/>
        <v>8.8230000000000004</v>
      </c>
      <c r="AK84" s="13">
        <f t="shared" si="13"/>
        <v>8.8230000000000004</v>
      </c>
      <c r="AL84" s="13" t="str">
        <f t="shared" si="16"/>
        <v>11106000015512200000102</v>
      </c>
      <c r="AM84" s="13">
        <f>VLOOKUP(AL84,Destino!A:AE,31,0)</f>
        <v>8.8230000000000004</v>
      </c>
      <c r="AN84" s="13">
        <f t="shared" si="17"/>
        <v>1</v>
      </c>
      <c r="BB84" s="13">
        <f t="shared" si="14"/>
        <v>8.8230000000000004</v>
      </c>
      <c r="BC84" s="13" t="s">
        <v>11073</v>
      </c>
      <c r="BD84" s="13">
        <f t="shared" si="15"/>
        <v>0.76809000000000005</v>
      </c>
    </row>
    <row r="85" spans="1:56" x14ac:dyDescent="0.25">
      <c r="A85" s="13">
        <v>600001551</v>
      </c>
      <c r="B85" s="13">
        <v>1110</v>
      </c>
      <c r="C85" s="13">
        <v>2200001286</v>
      </c>
      <c r="D85" s="13" t="s">
        <v>10908</v>
      </c>
      <c r="E85" s="13" t="str">
        <f t="shared" si="9"/>
        <v>1100</v>
      </c>
      <c r="F85" s="13" t="s">
        <v>10927</v>
      </c>
      <c r="G85" s="13" t="s">
        <v>10907</v>
      </c>
      <c r="H85" s="13">
        <f>ROUND(P85/(1-((R85+S85))/100)*Q85, 3)</f>
        <v>1.427</v>
      </c>
      <c r="I85" s="13">
        <v>1</v>
      </c>
      <c r="J85" s="13">
        <v>5</v>
      </c>
      <c r="K85" s="13">
        <v>1</v>
      </c>
      <c r="M85" s="13">
        <v>1</v>
      </c>
      <c r="N85" s="13">
        <v>0.75021199999999999</v>
      </c>
      <c r="P85" s="13">
        <f>IFERROR(ROUND(VLOOKUP(BC85, BA:BA:BB:BB, 2, 0)/AA85,3),)</f>
        <v>1.361</v>
      </c>
      <c r="Q85" s="13">
        <f>IFERROR(VLOOKUP(BC85, BA:BA:BD:BD, 4, 0),1)</f>
        <v>1</v>
      </c>
      <c r="R85" s="13">
        <v>1</v>
      </c>
      <c r="S85" s="13">
        <v>3.65</v>
      </c>
      <c r="T85" s="13">
        <v>0</v>
      </c>
      <c r="V85" s="13" t="s">
        <v>11050</v>
      </c>
      <c r="W85" s="13">
        <v>100</v>
      </c>
      <c r="X85" s="13" t="s">
        <v>7711</v>
      </c>
      <c r="Y85" s="13" t="s">
        <v>10904</v>
      </c>
      <c r="Z85" s="13">
        <v>2</v>
      </c>
      <c r="AA85" s="13">
        <v>5.75</v>
      </c>
      <c r="AB85" s="13">
        <f t="shared" si="10"/>
        <v>8.2050000000000001</v>
      </c>
      <c r="AC85" s="13">
        <f>ROUND(VLOOKUP(X85,'Base de dados'!A:B, 2, 0)*AB85, 2)</f>
        <v>1.23</v>
      </c>
      <c r="AD85" s="13">
        <f>ROUND((AB85*(Destino!AG$85/100))*(W85/100),2)</f>
        <v>0.33</v>
      </c>
      <c r="AE85" s="13">
        <f>ROUND((AB85*(Destino!AH$85/100)),2)</f>
        <v>0</v>
      </c>
      <c r="AF85" s="13">
        <f>ROUND((((AB85+AC85)*(1 + VLOOKUP(X85,'Base de dados'!A:P, 16, 0) ))*(Destino!AI$85/100))-AD85, 2)</f>
        <v>2.08</v>
      </c>
      <c r="AG85" s="13">
        <f>ROUND((AB85+AF85)*(J85/100),2)</f>
        <v>0.51</v>
      </c>
      <c r="AH85" s="13">
        <f t="shared" si="11"/>
        <v>0</v>
      </c>
      <c r="AI85" s="13">
        <f>ROUND(AB85-AE85+AF85+AG85+AH85, 3)</f>
        <v>10.795</v>
      </c>
      <c r="AJ85" s="13">
        <f t="shared" si="12"/>
        <v>10.795</v>
      </c>
      <c r="AK85" s="13">
        <f t="shared" si="13"/>
        <v>10.795</v>
      </c>
      <c r="AL85" s="13" t="str">
        <f t="shared" si="16"/>
        <v>11106000015512200001286</v>
      </c>
      <c r="AM85" s="13">
        <f>VLOOKUP(AL85,Destino!A:AE,31,0)</f>
        <v>10.805</v>
      </c>
      <c r="AN85" s="13">
        <f t="shared" si="17"/>
        <v>1.000926354793886</v>
      </c>
      <c r="BB85" s="13">
        <f t="shared" si="14"/>
        <v>10.795</v>
      </c>
      <c r="BC85" s="13" t="s">
        <v>11076</v>
      </c>
      <c r="BD85" s="13">
        <f t="shared" si="15"/>
        <v>0.75021199999999999</v>
      </c>
    </row>
    <row r="86" spans="1:56" x14ac:dyDescent="0.25">
      <c r="A86" s="13">
        <v>600001551</v>
      </c>
      <c r="B86" s="13">
        <v>1110</v>
      </c>
      <c r="C86" s="13">
        <v>2200001421</v>
      </c>
      <c r="D86" s="13" t="s">
        <v>10908</v>
      </c>
      <c r="E86" s="13" t="str">
        <f t="shared" si="9"/>
        <v>1100</v>
      </c>
      <c r="F86" s="13" t="s">
        <v>10925</v>
      </c>
      <c r="G86" s="13" t="s">
        <v>10907</v>
      </c>
      <c r="H86" s="13">
        <f>ROUND(P86/(1-((R86+S86))/100)*Q86, 3)</f>
        <v>1.147</v>
      </c>
      <c r="I86" s="13">
        <v>1</v>
      </c>
      <c r="J86" s="13">
        <v>1.5</v>
      </c>
      <c r="K86" s="13">
        <v>1</v>
      </c>
      <c r="M86" s="13">
        <v>1</v>
      </c>
      <c r="N86" s="13">
        <v>0.74729199999999996</v>
      </c>
      <c r="P86" s="13">
        <f>IFERROR(ROUND(VLOOKUP(BC86, BA:BA:BB:BB, 2, 0)/AA86,3),)</f>
        <v>0.995</v>
      </c>
      <c r="Q86" s="13">
        <f>IFERROR(VLOOKUP(BC86, BA:BA:BD:BD, 4, 0),1)</f>
        <v>1</v>
      </c>
      <c r="R86" s="13">
        <v>4</v>
      </c>
      <c r="S86" s="13">
        <v>9.25</v>
      </c>
      <c r="T86" s="13">
        <v>0</v>
      </c>
      <c r="V86" s="13" t="s">
        <v>11050</v>
      </c>
      <c r="W86" s="13">
        <v>100</v>
      </c>
      <c r="X86" s="13" t="s">
        <v>7711</v>
      </c>
      <c r="Y86" s="13" t="s">
        <v>10904</v>
      </c>
      <c r="Z86" s="13">
        <v>2</v>
      </c>
      <c r="AA86" s="13">
        <v>5.75</v>
      </c>
      <c r="AB86" s="13">
        <f t="shared" si="10"/>
        <v>6.5949999999999998</v>
      </c>
      <c r="AC86" s="13">
        <f>ROUND(VLOOKUP(X86,'Base de dados'!A:B, 2, 0)*AB86, 2)</f>
        <v>0.99</v>
      </c>
      <c r="AD86" s="13">
        <f>ROUND((AB86*(Destino!AG$86/100))*(W86/100),2)</f>
        <v>0.26</v>
      </c>
      <c r="AE86" s="13">
        <f>ROUND((AB86*(Destino!AH$86/100)),2)</f>
        <v>0</v>
      </c>
      <c r="AF86" s="13">
        <f>ROUND((((AB86+AC86)*(1 + VLOOKUP(X86,'Base de dados'!A:P, 16, 0) ))*(Destino!AI$86/100))-AD86, 2)</f>
        <v>1.68</v>
      </c>
      <c r="AG86" s="13">
        <f>ROUND((AB86+AC86+AF86)*(J86/100),2)</f>
        <v>0.14000000000000001</v>
      </c>
      <c r="AH86" s="13">
        <f t="shared" si="11"/>
        <v>0</v>
      </c>
      <c r="AI86" s="13">
        <f>ROUND(AB86+AF86-AE86+AG86+AH86, 3)</f>
        <v>8.4149999999999991</v>
      </c>
      <c r="AJ86" s="13">
        <f t="shared" si="12"/>
        <v>8.4149999999999991</v>
      </c>
      <c r="AK86" s="13">
        <f t="shared" si="13"/>
        <v>8.4149999999999991</v>
      </c>
      <c r="AL86" s="13" t="str">
        <f t="shared" si="16"/>
        <v>11106000015512200001421</v>
      </c>
      <c r="AM86" s="13">
        <f>VLOOKUP(AL86,Destino!A:AE,31,0)</f>
        <v>8.2929999999999993</v>
      </c>
      <c r="AN86" s="13">
        <f t="shared" si="17"/>
        <v>0.98550207961972669</v>
      </c>
      <c r="BB86" s="13">
        <f t="shared" si="14"/>
        <v>8.4149999999999991</v>
      </c>
      <c r="BC86" s="13" t="s">
        <v>11077</v>
      </c>
      <c r="BD86" s="13">
        <f t="shared" si="15"/>
        <v>0.74729199999999996</v>
      </c>
    </row>
    <row r="87" spans="1:56" x14ac:dyDescent="0.25">
      <c r="A87" s="13">
        <v>600001551</v>
      </c>
      <c r="B87" s="13">
        <v>1210</v>
      </c>
      <c r="C87" s="13">
        <v>2000005105</v>
      </c>
      <c r="D87" s="13" t="s">
        <v>10908</v>
      </c>
      <c r="E87" s="13" t="str">
        <f t="shared" si="9"/>
        <v>1200</v>
      </c>
      <c r="F87" s="13" t="s">
        <v>10905</v>
      </c>
      <c r="G87" s="13" t="s">
        <v>10907</v>
      </c>
      <c r="H87" s="13">
        <f>ROUND(P87/(1-((R87+S87))/100)*Q87, 3)</f>
        <v>1.117</v>
      </c>
      <c r="I87" s="13">
        <v>1</v>
      </c>
      <c r="J87" s="13">
        <v>2</v>
      </c>
      <c r="K87" s="13">
        <v>1</v>
      </c>
      <c r="M87" s="13">
        <v>1</v>
      </c>
      <c r="N87" s="13">
        <v>1</v>
      </c>
      <c r="O87" s="13" t="s">
        <v>10895</v>
      </c>
      <c r="P87" s="13">
        <f>IFERROR(ROUND(VLOOKUP(BC87, BA:BA:BB:BB, 2, 0)/AA87,3),)</f>
        <v>0.96899999999999997</v>
      </c>
      <c r="Q87" s="13">
        <f>IFERROR(VLOOKUP(BC87, BA:BA:BD:BD, 4, 0),1)</f>
        <v>1</v>
      </c>
      <c r="R87" s="13">
        <v>4</v>
      </c>
      <c r="S87" s="13">
        <v>9.25</v>
      </c>
      <c r="T87" s="13">
        <v>0</v>
      </c>
      <c r="V87" s="13" t="s">
        <v>11050</v>
      </c>
      <c r="W87" s="13">
        <v>100</v>
      </c>
      <c r="X87" s="13" t="s">
        <v>7711</v>
      </c>
      <c r="Y87" s="13" t="s">
        <v>10904</v>
      </c>
      <c r="Z87" s="13">
        <v>2</v>
      </c>
      <c r="AA87" s="13">
        <v>5.75</v>
      </c>
      <c r="AB87" s="13">
        <f t="shared" si="10"/>
        <v>6.423</v>
      </c>
      <c r="AC87" s="13">
        <f>ROUND(VLOOKUP(X87,'Base de dados'!A:B, 2, 0)*AB87, 2)</f>
        <v>0.96</v>
      </c>
      <c r="AD87" s="13">
        <f>ROUND((AB87*(Destino!AG$87/100))*(W87/100),2)</f>
        <v>0.26</v>
      </c>
      <c r="AE87" s="13">
        <f>ROUND((AB87*(Destino!AH$87/100)),2)</f>
        <v>0.59</v>
      </c>
      <c r="AG87" s="13">
        <f>ROUND((AB87+ AC87)*(J87/100),2)</f>
        <v>0.15</v>
      </c>
      <c r="AH87" s="13">
        <f t="shared" si="11"/>
        <v>0</v>
      </c>
      <c r="AI87" s="13">
        <f>ROUND(AB87-(AD87+AE87)+AG87+AH87, 3)</f>
        <v>5.7229999999999999</v>
      </c>
      <c r="AJ87" s="13">
        <f t="shared" si="12"/>
        <v>5.7229999999999999</v>
      </c>
      <c r="AK87" s="13">
        <f t="shared" si="13"/>
        <v>5.7229999999999999</v>
      </c>
      <c r="AL87" s="13" t="str">
        <f t="shared" si="16"/>
        <v>12106000015512000005105</v>
      </c>
      <c r="AM87" s="13">
        <f>VLOOKUP(AL87,Destino!A:AE,31,0)</f>
        <v>5.7130000000000001</v>
      </c>
      <c r="AN87" s="13">
        <f t="shared" si="17"/>
        <v>0.99825266468635332</v>
      </c>
      <c r="BA87" s="13" t="s">
        <v>11075</v>
      </c>
      <c r="BB87" s="13">
        <f t="shared" si="14"/>
        <v>5.7229999999999999</v>
      </c>
      <c r="BC87" s="13" t="s">
        <v>11072</v>
      </c>
      <c r="BD87" s="13">
        <f t="shared" si="15"/>
        <v>1</v>
      </c>
    </row>
    <row r="88" spans="1:56" x14ac:dyDescent="0.25">
      <c r="A88" s="13">
        <v>600001551</v>
      </c>
      <c r="B88" s="13">
        <v>1210</v>
      </c>
      <c r="C88" s="13">
        <v>2200001421</v>
      </c>
      <c r="D88" s="13" t="s">
        <v>10908</v>
      </c>
      <c r="E88" s="13" t="str">
        <f t="shared" si="9"/>
        <v>1200</v>
      </c>
      <c r="F88" s="13" t="s">
        <v>10905</v>
      </c>
      <c r="G88" s="13" t="s">
        <v>10907</v>
      </c>
      <c r="H88" s="13">
        <f>ROUND(P88/(1-((R88+S88))/100)*Q88, 3)</f>
        <v>1.3680000000000001</v>
      </c>
      <c r="I88" s="13">
        <v>1</v>
      </c>
      <c r="J88" s="13">
        <v>0</v>
      </c>
      <c r="K88" s="13">
        <v>1</v>
      </c>
      <c r="M88" s="13">
        <v>1</v>
      </c>
      <c r="N88" s="13">
        <f>IFERROR(VLOOKUP(BC88, BA:BA:BD:BD, 4, 0),1)</f>
        <v>1</v>
      </c>
      <c r="P88" s="13">
        <f>IFERROR(ROUND(VLOOKUP(BC88, BA:BA:BB:BB, 2, 0)/AA88,3),)</f>
        <v>0.995</v>
      </c>
      <c r="Q88" s="13">
        <v>1</v>
      </c>
      <c r="R88" s="13">
        <v>18</v>
      </c>
      <c r="S88" s="13">
        <v>9.25</v>
      </c>
      <c r="T88" s="13">
        <v>0</v>
      </c>
      <c r="V88" s="13" t="s">
        <v>11050</v>
      </c>
      <c r="W88" s="13">
        <v>100</v>
      </c>
      <c r="X88" s="13" t="s">
        <v>7711</v>
      </c>
      <c r="Y88" s="13" t="s">
        <v>10904</v>
      </c>
      <c r="Z88" s="13">
        <v>2</v>
      </c>
      <c r="AA88" s="13">
        <v>5.75</v>
      </c>
      <c r="AB88" s="13">
        <f t="shared" si="10"/>
        <v>7.8659999999999997</v>
      </c>
      <c r="AC88" s="13">
        <f>ROUND(VLOOKUP(X88,'Base de dados'!A:B, 2, 0)*AB88, 2)</f>
        <v>1.18</v>
      </c>
      <c r="AD88" s="13">
        <f>ROUND((AB88*(Destino!AG$88/100))*(W88/100),2)</f>
        <v>1.42</v>
      </c>
      <c r="AE88" s="13">
        <f>ROUND((AB88*(Destino!AH$88/100)),2)</f>
        <v>0.73</v>
      </c>
      <c r="AG88" s="13">
        <f>ROUND((AB88+ AC88)*(J88/100),2)</f>
        <v>0</v>
      </c>
      <c r="AH88" s="13">
        <f t="shared" si="11"/>
        <v>0</v>
      </c>
      <c r="AI88" s="13">
        <f>ROUND(AB88-(AD88+AE88)+AG88+AH88, 3)</f>
        <v>5.7160000000000002</v>
      </c>
      <c r="AJ88" s="13">
        <f t="shared" si="12"/>
        <v>5.7160000000000002</v>
      </c>
      <c r="AK88" s="13">
        <f t="shared" si="13"/>
        <v>5.7160000000000002</v>
      </c>
      <c r="AL88" s="13" t="str">
        <f t="shared" si="16"/>
        <v>12106000015512200001421</v>
      </c>
      <c r="AM88" s="13">
        <f>VLOOKUP(AL88,Destino!A:AE,31,0)</f>
        <v>5.641</v>
      </c>
      <c r="AN88" s="13">
        <f t="shared" si="17"/>
        <v>0.98687893631910428</v>
      </c>
      <c r="BB88" s="13">
        <f t="shared" si="14"/>
        <v>5.7160000000000002</v>
      </c>
      <c r="BC88" s="13" t="s">
        <v>11077</v>
      </c>
      <c r="BD88" s="13">
        <f t="shared" si="15"/>
        <v>1</v>
      </c>
    </row>
    <row r="89" spans="1:56" x14ac:dyDescent="0.25">
      <c r="A89" s="13">
        <v>600001551</v>
      </c>
      <c r="B89" s="13">
        <v>1300</v>
      </c>
      <c r="C89" s="13">
        <v>2000005105</v>
      </c>
      <c r="D89" s="13" t="s">
        <v>10908</v>
      </c>
      <c r="E89" s="13">
        <f t="shared" si="9"/>
        <v>1300</v>
      </c>
      <c r="F89" s="13" t="s">
        <v>10930</v>
      </c>
      <c r="G89" s="13" t="s">
        <v>10907</v>
      </c>
      <c r="H89" s="13">
        <f>ROUND(P89/(1-((R89+S89))/100)*Q89, 3)</f>
        <v>1.117</v>
      </c>
      <c r="I89" s="13">
        <v>1</v>
      </c>
      <c r="J89" s="13">
        <v>6</v>
      </c>
      <c r="K89" s="13">
        <v>1</v>
      </c>
      <c r="M89" s="13">
        <v>1</v>
      </c>
      <c r="N89" s="13">
        <v>1</v>
      </c>
      <c r="O89" s="13" t="s">
        <v>10895</v>
      </c>
      <c r="P89" s="13">
        <f>IFERROR(ROUND(VLOOKUP(BC89, BA:BA:BB:BB, 2, 0)/AA89,3),)</f>
        <v>0.96899999999999997</v>
      </c>
      <c r="Q89" s="13">
        <f>IFERROR(VLOOKUP(BC89, BA:BA:BD:BD, 4, 0),1)</f>
        <v>1</v>
      </c>
      <c r="R89" s="13">
        <v>4</v>
      </c>
      <c r="S89" s="13">
        <v>9.25</v>
      </c>
      <c r="T89" s="13">
        <v>0</v>
      </c>
      <c r="V89" s="13" t="s">
        <v>11050</v>
      </c>
      <c r="W89" s="13">
        <v>100</v>
      </c>
      <c r="X89" s="13" t="s">
        <v>7711</v>
      </c>
      <c r="Y89" s="13" t="s">
        <v>10904</v>
      </c>
      <c r="Z89" s="13">
        <v>2</v>
      </c>
      <c r="AA89" s="13">
        <v>5.75</v>
      </c>
      <c r="AB89" s="13">
        <f t="shared" si="10"/>
        <v>6.423</v>
      </c>
      <c r="AC89" s="13">
        <f>ROUND(VLOOKUP(X89,'Base de dados'!A:B, 2, 0)*AB89, 2)</f>
        <v>0.96</v>
      </c>
      <c r="AD89" s="13">
        <f>ROUND((AB89*(Destino!AG$89/100))*(W89/100),2)</f>
        <v>0</v>
      </c>
      <c r="AG89" s="13">
        <f>ROUND((AB89+ AC89)*(J89/100),2)</f>
        <v>0.44</v>
      </c>
      <c r="AH89" s="13">
        <f t="shared" si="11"/>
        <v>0</v>
      </c>
      <c r="AI89" s="13">
        <f>ROUND((AB89+AC89)-(AD89+AE89)+AG89+AH89, 3)</f>
        <v>7.8230000000000004</v>
      </c>
      <c r="AJ89" s="13">
        <f t="shared" si="12"/>
        <v>7.8230000000000004</v>
      </c>
      <c r="AK89" s="13">
        <f t="shared" si="13"/>
        <v>7.8230000000000004</v>
      </c>
      <c r="AL89" s="13" t="str">
        <f t="shared" si="16"/>
        <v>13006000015512000005105</v>
      </c>
      <c r="AM89" s="13">
        <f>VLOOKUP(AL89,Destino!A:AE,31,0)</f>
        <v>7.8230000000000004</v>
      </c>
      <c r="AN89" s="13">
        <f t="shared" si="17"/>
        <v>1</v>
      </c>
      <c r="BA89" s="13" t="s">
        <v>11076</v>
      </c>
      <c r="BB89" s="13">
        <f t="shared" si="14"/>
        <v>7.8230000000000004</v>
      </c>
      <c r="BC89" s="13" t="s">
        <v>11072</v>
      </c>
      <c r="BD89" s="13">
        <f t="shared" si="15"/>
        <v>1</v>
      </c>
    </row>
    <row r="90" spans="1:56" x14ac:dyDescent="0.25">
      <c r="A90" s="13">
        <v>600001551</v>
      </c>
      <c r="B90" s="13">
        <v>1300</v>
      </c>
      <c r="C90" s="13">
        <v>2200000102</v>
      </c>
      <c r="D90" s="13" t="s">
        <v>10908</v>
      </c>
      <c r="E90" s="13">
        <f t="shared" si="9"/>
        <v>1300</v>
      </c>
      <c r="F90" s="13" t="s">
        <v>10930</v>
      </c>
      <c r="G90" s="13" t="s">
        <v>10907</v>
      </c>
      <c r="H90" s="13">
        <f>ROUND(P90/(1-((R90+S90))/100)*Q90, 3)</f>
        <v>1.2170000000000001</v>
      </c>
      <c r="I90" s="13">
        <v>1</v>
      </c>
      <c r="J90" s="13">
        <v>3.5</v>
      </c>
      <c r="K90" s="13">
        <v>1</v>
      </c>
      <c r="M90" s="13">
        <v>1</v>
      </c>
      <c r="N90" s="13">
        <v>1</v>
      </c>
      <c r="P90" s="13">
        <f>IFERROR(ROUND(VLOOKUP(BC90, BA:BA:BB:BB, 2, 0)/AA90,3),)</f>
        <v>1.1240000000000001</v>
      </c>
      <c r="Q90" s="13">
        <f>IFERROR(VLOOKUP(BC90, BA:BA:BD:BD, 4, 0),1)</f>
        <v>1</v>
      </c>
      <c r="R90" s="13">
        <v>4</v>
      </c>
      <c r="S90" s="13">
        <v>3.65</v>
      </c>
      <c r="T90" s="13">
        <v>0</v>
      </c>
      <c r="V90" s="13" t="s">
        <v>11050</v>
      </c>
      <c r="W90" s="13">
        <v>100</v>
      </c>
      <c r="X90" s="13" t="s">
        <v>7711</v>
      </c>
      <c r="Y90" s="13" t="s">
        <v>10904</v>
      </c>
      <c r="Z90" s="13">
        <v>2</v>
      </c>
      <c r="AA90" s="13">
        <v>5.75</v>
      </c>
      <c r="AB90" s="13">
        <f t="shared" si="10"/>
        <v>6.9980000000000002</v>
      </c>
      <c r="AC90" s="13">
        <f>ROUND(VLOOKUP(X90,'Base de dados'!A:B, 2, 0)*AB90, 2)</f>
        <v>1.05</v>
      </c>
      <c r="AD90" s="13">
        <f>ROUND((AB90*(Destino!AG$90/100))*(W90/100),2)</f>
        <v>0</v>
      </c>
      <c r="AG90" s="13">
        <f>ROUND((AB90+ AC90)*(J90/100),2)</f>
        <v>0.28000000000000003</v>
      </c>
      <c r="AH90" s="13">
        <f t="shared" si="11"/>
        <v>0</v>
      </c>
      <c r="AI90" s="13">
        <f>ROUND((AB90+AC90)-(AD90+AE90)+AG90+AH90, 3)</f>
        <v>8.3279999999999994</v>
      </c>
      <c r="AJ90" s="13">
        <f t="shared" si="12"/>
        <v>8.3279999999999994</v>
      </c>
      <c r="AK90" s="13">
        <f t="shared" si="13"/>
        <v>8.3279999999999994</v>
      </c>
      <c r="AL90" s="13" t="str">
        <f t="shared" si="16"/>
        <v>13006000015512200000102</v>
      </c>
      <c r="AM90" s="13">
        <f>VLOOKUP(AL90,Destino!A:AE,31,0)</f>
        <v>8.3279999999999994</v>
      </c>
      <c r="AN90" s="13">
        <f t="shared" si="17"/>
        <v>1</v>
      </c>
      <c r="BB90" s="13">
        <f t="shared" si="14"/>
        <v>8.3279999999999994</v>
      </c>
      <c r="BC90" s="13" t="s">
        <v>11073</v>
      </c>
      <c r="BD90" s="13">
        <f t="shared" si="15"/>
        <v>1</v>
      </c>
    </row>
    <row r="91" spans="1:56" x14ac:dyDescent="0.25">
      <c r="A91" s="13">
        <v>600001551</v>
      </c>
      <c r="B91" s="13">
        <v>1300</v>
      </c>
      <c r="C91" s="13">
        <v>2200001327</v>
      </c>
      <c r="D91" s="13" t="s">
        <v>10908</v>
      </c>
      <c r="E91" s="13">
        <f t="shared" si="9"/>
        <v>1300</v>
      </c>
      <c r="F91" s="13" t="s">
        <v>10930</v>
      </c>
      <c r="G91" s="13" t="s">
        <v>10907</v>
      </c>
      <c r="H91" s="13">
        <f>ROUND(P91/(1-((R91+S91))/100)*Q91, 3)</f>
        <v>1.19</v>
      </c>
      <c r="I91" s="13">
        <v>1</v>
      </c>
      <c r="J91" s="13">
        <v>2</v>
      </c>
      <c r="K91" s="13">
        <v>1</v>
      </c>
      <c r="M91" s="13">
        <v>1</v>
      </c>
      <c r="N91" s="13">
        <v>1</v>
      </c>
      <c r="P91" s="13">
        <f>IFERROR(ROUND(VLOOKUP(BC91, BA:BA:BB:BB, 2, 0)/AA91,3),)</f>
        <v>1.4630000000000001</v>
      </c>
      <c r="Q91" s="13">
        <f>IFERROR(VLOOKUP(BC91, BA:BA:BD:BD, 4, 0),1)</f>
        <v>0.75108699999999995</v>
      </c>
      <c r="R91" s="13">
        <v>4</v>
      </c>
      <c r="S91" s="13">
        <v>3.65</v>
      </c>
      <c r="T91" s="13">
        <v>0</v>
      </c>
      <c r="V91" s="13" t="s">
        <v>11050</v>
      </c>
      <c r="W91" s="13">
        <v>100</v>
      </c>
      <c r="X91" s="13" t="s">
        <v>7711</v>
      </c>
      <c r="Y91" s="13" t="s">
        <v>10904</v>
      </c>
      <c r="Z91" s="13">
        <v>2</v>
      </c>
      <c r="AA91" s="13">
        <v>5.75</v>
      </c>
      <c r="AB91" s="13">
        <f t="shared" si="10"/>
        <v>6.843</v>
      </c>
      <c r="AC91" s="13">
        <f>ROUND(VLOOKUP(X91,'Base de dados'!A:B, 2, 0)*AB91, 2)</f>
        <v>1.03</v>
      </c>
      <c r="AD91" s="13">
        <f>ROUND((AB91*(Destino!AG$91/100))*(W91/100),2)</f>
        <v>0</v>
      </c>
      <c r="AG91" s="13">
        <f>ROUND((AB91+ AC91)*(J91/100),2)</f>
        <v>0.16</v>
      </c>
      <c r="AH91" s="13">
        <f t="shared" si="11"/>
        <v>0</v>
      </c>
      <c r="AI91" s="13">
        <f>ROUND((AB91+AC91)-(AD91+AE91)+AG91+AH91, 3)</f>
        <v>8.0329999999999995</v>
      </c>
      <c r="AJ91" s="13">
        <f t="shared" si="12"/>
        <v>8.0329999999999995</v>
      </c>
      <c r="AK91" s="13">
        <f t="shared" si="13"/>
        <v>8.0329999999999995</v>
      </c>
      <c r="AL91" s="13" t="str">
        <f t="shared" si="16"/>
        <v>13006000015512200001327</v>
      </c>
      <c r="AM91" s="13">
        <f>VLOOKUP(AL91,Destino!A:AE,31,0)</f>
        <v>8.0109999999999992</v>
      </c>
      <c r="AN91" s="13">
        <f t="shared" si="17"/>
        <v>0.99726129714925926</v>
      </c>
      <c r="BB91" s="13">
        <f t="shared" si="14"/>
        <v>8.0329999999999995</v>
      </c>
      <c r="BC91" s="13" t="s">
        <v>11074</v>
      </c>
      <c r="BD91" s="13">
        <f t="shared" si="15"/>
        <v>1</v>
      </c>
    </row>
    <row r="92" spans="1:56" x14ac:dyDescent="0.25">
      <c r="A92" s="13">
        <v>600001551</v>
      </c>
      <c r="B92" s="13">
        <v>1300</v>
      </c>
      <c r="C92" s="13">
        <v>2200001421</v>
      </c>
      <c r="D92" s="13" t="s">
        <v>10908</v>
      </c>
      <c r="E92" s="13">
        <f t="shared" si="9"/>
        <v>1300</v>
      </c>
      <c r="F92" s="13" t="s">
        <v>10930</v>
      </c>
      <c r="G92" s="13" t="s">
        <v>10907</v>
      </c>
      <c r="H92" s="13">
        <f>ROUND(P92/(1-((R92+S92))/100)*Q92, 3)</f>
        <v>1.147</v>
      </c>
      <c r="I92" s="13">
        <v>1</v>
      </c>
      <c r="J92" s="13">
        <v>7</v>
      </c>
      <c r="K92" s="13">
        <v>1</v>
      </c>
      <c r="M92" s="13">
        <v>1</v>
      </c>
      <c r="N92" s="13">
        <v>1</v>
      </c>
      <c r="P92" s="13">
        <f>IFERROR(ROUND(VLOOKUP(BC92, BA:BA:BB:BB, 2, 0)/AA92,3),)</f>
        <v>0.995</v>
      </c>
      <c r="Q92" s="13">
        <f>IFERROR(VLOOKUP(BC92, BA:BA:BD:BD, 4, 0),1)</f>
        <v>1</v>
      </c>
      <c r="R92" s="13">
        <v>4</v>
      </c>
      <c r="S92" s="13">
        <v>9.25</v>
      </c>
      <c r="T92" s="13">
        <v>0</v>
      </c>
      <c r="V92" s="13" t="s">
        <v>11050</v>
      </c>
      <c r="W92" s="13">
        <v>100</v>
      </c>
      <c r="X92" s="13" t="s">
        <v>7711</v>
      </c>
      <c r="Y92" s="13" t="s">
        <v>10904</v>
      </c>
      <c r="Z92" s="13">
        <v>2</v>
      </c>
      <c r="AA92" s="13">
        <v>5.75</v>
      </c>
      <c r="AB92" s="13">
        <f t="shared" si="10"/>
        <v>6.5949999999999998</v>
      </c>
      <c r="AC92" s="13">
        <f>ROUND(VLOOKUP(X92,'Base de dados'!A:B, 2, 0)*AB92, 2)</f>
        <v>0.99</v>
      </c>
      <c r="AD92" s="13">
        <f>ROUND((AB92*(Destino!AG$92/100))*(W92/100),2)</f>
        <v>0</v>
      </c>
      <c r="AG92" s="13">
        <f>ROUND((AB92+ AC92)*(J92/100),2)</f>
        <v>0.53</v>
      </c>
      <c r="AH92" s="13">
        <f t="shared" si="11"/>
        <v>0</v>
      </c>
      <c r="AI92" s="13">
        <f>ROUND((AB92+AC92)-(AD92+AE92)+AG92+AH92, 3)</f>
        <v>8.1150000000000002</v>
      </c>
      <c r="AJ92" s="13">
        <f t="shared" si="12"/>
        <v>8.1150000000000002</v>
      </c>
      <c r="AK92" s="13">
        <f t="shared" si="13"/>
        <v>8.1150000000000002</v>
      </c>
      <c r="AL92" s="13" t="str">
        <f t="shared" si="16"/>
        <v>13006000015512200001421</v>
      </c>
      <c r="AM92" s="13">
        <f>VLOOKUP(AL92,Destino!A:AE,31,0)</f>
        <v>8.0030000000000001</v>
      </c>
      <c r="AN92" s="13">
        <f t="shared" si="17"/>
        <v>0.98619839802834253</v>
      </c>
      <c r="BB92" s="13">
        <f t="shared" si="14"/>
        <v>8.1150000000000002</v>
      </c>
      <c r="BC92" s="13" t="s">
        <v>11077</v>
      </c>
      <c r="BD92" s="13">
        <f t="shared" si="15"/>
        <v>1</v>
      </c>
    </row>
    <row r="93" spans="1:56" x14ac:dyDescent="0.25">
      <c r="A93" s="13">
        <v>600001551</v>
      </c>
      <c r="B93" s="13">
        <v>1400</v>
      </c>
      <c r="C93" s="13">
        <v>2000005105</v>
      </c>
      <c r="D93" s="13" t="s">
        <v>10908</v>
      </c>
      <c r="E93" s="13">
        <f t="shared" si="9"/>
        <v>1400</v>
      </c>
      <c r="F93" s="13" t="s">
        <v>10905</v>
      </c>
      <c r="G93" s="13" t="s">
        <v>10907</v>
      </c>
      <c r="H93" s="13">
        <f>ROUND(P93/(1-((R93+S93))/100)*Q93, 3)</f>
        <v>1.117</v>
      </c>
      <c r="I93" s="13">
        <v>1</v>
      </c>
      <c r="J93" s="13">
        <v>2</v>
      </c>
      <c r="K93" s="13">
        <v>1</v>
      </c>
      <c r="M93" s="13">
        <v>1</v>
      </c>
      <c r="N93" s="13">
        <v>1</v>
      </c>
      <c r="O93" s="13" t="s">
        <v>10895</v>
      </c>
      <c r="P93" s="13">
        <f>IFERROR(ROUND(VLOOKUP(BC93, BA:BA:BB:BB, 2, 0)/AA93,3),)</f>
        <v>0.96899999999999997</v>
      </c>
      <c r="Q93" s="13">
        <f>IFERROR(VLOOKUP(BC93, BA:BA:BD:BD, 4, 0),1)</f>
        <v>1</v>
      </c>
      <c r="R93" s="13">
        <v>4</v>
      </c>
      <c r="S93" s="13">
        <v>9.25</v>
      </c>
      <c r="T93" s="13">
        <v>0</v>
      </c>
      <c r="V93" s="13" t="s">
        <v>11050</v>
      </c>
      <c r="W93" s="13">
        <v>100</v>
      </c>
      <c r="X93" s="13" t="s">
        <v>7711</v>
      </c>
      <c r="Y93" s="13" t="s">
        <v>10904</v>
      </c>
      <c r="Z93" s="13">
        <v>2</v>
      </c>
      <c r="AA93" s="13">
        <v>5.75</v>
      </c>
      <c r="AB93" s="13">
        <f t="shared" si="10"/>
        <v>6.423</v>
      </c>
      <c r="AC93" s="13">
        <f>ROUND(VLOOKUP(X93,'Base de dados'!A:B, 2, 0)*AB93, 2)</f>
        <v>0.96</v>
      </c>
      <c r="AD93" s="13">
        <f>ROUND((AB93*(Destino!AG$93/100))*(W93/100),2)</f>
        <v>0.26</v>
      </c>
      <c r="AE93" s="13">
        <f>ROUND((AB93*(Destino!AH$93/100)),2)</f>
        <v>0.59</v>
      </c>
      <c r="AG93" s="13">
        <f>ROUND((AB93+ AC93)*(J93/100),2)</f>
        <v>0.15</v>
      </c>
      <c r="AH93" s="13">
        <f t="shared" si="11"/>
        <v>0</v>
      </c>
      <c r="AI93" s="13">
        <f>ROUND(AB93-(AD93+AE93)+AG93+AH93, 3)</f>
        <v>5.7229999999999999</v>
      </c>
      <c r="AJ93" s="13">
        <f t="shared" si="12"/>
        <v>5.7229999999999999</v>
      </c>
      <c r="AK93" s="13">
        <f t="shared" si="13"/>
        <v>5.7229999999999999</v>
      </c>
      <c r="AL93" s="13" t="str">
        <f t="shared" si="16"/>
        <v>14006000015512000005105</v>
      </c>
      <c r="AM93" s="13">
        <f>VLOOKUP(AL93,Destino!A:AE,31,0)</f>
        <v>5.7130000000000001</v>
      </c>
      <c r="AN93" s="13">
        <f t="shared" si="17"/>
        <v>0.99825266468635332</v>
      </c>
      <c r="BA93" s="13" t="s">
        <v>11077</v>
      </c>
      <c r="BB93" s="13">
        <f t="shared" si="14"/>
        <v>5.7229999999999999</v>
      </c>
      <c r="BC93" s="13" t="s">
        <v>11072</v>
      </c>
      <c r="BD93" s="13">
        <f t="shared" si="15"/>
        <v>1</v>
      </c>
    </row>
    <row r="94" spans="1:56" x14ac:dyDescent="0.25">
      <c r="A94" s="13">
        <v>600001551</v>
      </c>
      <c r="B94" s="13">
        <v>1400</v>
      </c>
      <c r="C94" s="13">
        <v>2200000102</v>
      </c>
      <c r="D94" s="13" t="s">
        <v>10908</v>
      </c>
      <c r="E94" s="13">
        <f t="shared" si="9"/>
        <v>1400</v>
      </c>
      <c r="F94" s="13" t="s">
        <v>10905</v>
      </c>
      <c r="G94" s="13" t="s">
        <v>10907</v>
      </c>
      <c r="H94" s="13">
        <f>ROUND(P94/(1-((R94+S94))/100)*Q94, 3)</f>
        <v>1.2170000000000001</v>
      </c>
      <c r="I94" s="13">
        <v>1</v>
      </c>
      <c r="J94" s="13">
        <v>2</v>
      </c>
      <c r="K94" s="13">
        <v>1</v>
      </c>
      <c r="M94" s="13">
        <v>1</v>
      </c>
      <c r="N94" s="13">
        <v>1</v>
      </c>
      <c r="P94" s="13">
        <f>IFERROR(ROUND(VLOOKUP(BC94, BA:BA:BB:BB, 2, 0)/AA94,3),)</f>
        <v>1.1240000000000001</v>
      </c>
      <c r="Q94" s="13">
        <f>IFERROR(VLOOKUP(BC94, BA:BA:BD:BD, 4, 0),1)</f>
        <v>1</v>
      </c>
      <c r="R94" s="13">
        <v>4</v>
      </c>
      <c r="S94" s="13">
        <v>3.65</v>
      </c>
      <c r="T94" s="13">
        <v>0</v>
      </c>
      <c r="V94" s="13" t="s">
        <v>11050</v>
      </c>
      <c r="W94" s="13">
        <v>100</v>
      </c>
      <c r="X94" s="13" t="s">
        <v>7711</v>
      </c>
      <c r="Y94" s="13" t="s">
        <v>10904</v>
      </c>
      <c r="Z94" s="13">
        <v>2</v>
      </c>
      <c r="AA94" s="13">
        <v>5.75</v>
      </c>
      <c r="AB94" s="13">
        <f t="shared" si="10"/>
        <v>6.9980000000000002</v>
      </c>
      <c r="AC94" s="13">
        <f>ROUND(VLOOKUP(X94,'Base de dados'!A:B, 2, 0)*AB94, 2)</f>
        <v>1.05</v>
      </c>
      <c r="AD94" s="13">
        <f>ROUND((AB94*(Destino!AG$94/100))*(W94/100),2)</f>
        <v>0.28000000000000003</v>
      </c>
      <c r="AE94" s="13">
        <f>ROUND((AB94*(Destino!AH$94/100)),2)</f>
        <v>0.65</v>
      </c>
      <c r="AG94" s="13">
        <f>ROUND((AB94+ AC94)*(J94/100),2)</f>
        <v>0.16</v>
      </c>
      <c r="AH94" s="13">
        <f t="shared" si="11"/>
        <v>0</v>
      </c>
      <c r="AI94" s="13">
        <f>ROUND(AB94-(AD94+AE94)+AG94+AH94, 3)</f>
        <v>6.2279999999999998</v>
      </c>
      <c r="AJ94" s="13">
        <f t="shared" si="12"/>
        <v>6.2279999999999998</v>
      </c>
      <c r="AK94" s="13">
        <f t="shared" si="13"/>
        <v>6.2279999999999998</v>
      </c>
      <c r="AL94" s="13" t="str">
        <f t="shared" si="16"/>
        <v>14006000015512200000102</v>
      </c>
      <c r="AM94" s="13">
        <f>VLOOKUP(AL94,Destino!A:AE,31,0)</f>
        <v>6.2279999999999998</v>
      </c>
      <c r="AN94" s="13">
        <f t="shared" si="17"/>
        <v>1</v>
      </c>
      <c r="BB94" s="13">
        <f t="shared" si="14"/>
        <v>6.2279999999999998</v>
      </c>
      <c r="BC94" s="13" t="s">
        <v>11073</v>
      </c>
      <c r="BD94" s="13">
        <f t="shared" si="15"/>
        <v>1</v>
      </c>
    </row>
    <row r="95" spans="1:56" x14ac:dyDescent="0.25">
      <c r="A95" s="13">
        <v>600001551</v>
      </c>
      <c r="B95" s="13">
        <v>1400</v>
      </c>
      <c r="C95" s="13">
        <v>2200001286</v>
      </c>
      <c r="D95" s="13" t="s">
        <v>10908</v>
      </c>
      <c r="E95" s="13">
        <f t="shared" si="9"/>
        <v>1400</v>
      </c>
      <c r="F95" s="13" t="s">
        <v>10915</v>
      </c>
      <c r="G95" s="13" t="s">
        <v>10907</v>
      </c>
      <c r="H95" s="13">
        <f>ROUND(P95/(1-((R95+S95))/100)*Q95, 3)</f>
        <v>1.427</v>
      </c>
      <c r="I95" s="13">
        <v>1</v>
      </c>
      <c r="J95" s="13">
        <v>3</v>
      </c>
      <c r="K95" s="13">
        <v>1</v>
      </c>
      <c r="M95" s="13">
        <v>1</v>
      </c>
      <c r="N95" s="13">
        <v>1</v>
      </c>
      <c r="P95" s="13">
        <f>IFERROR(ROUND(VLOOKUP(BC95, BA:BA:BB:BB, 2, 0)/AA95,3),)</f>
        <v>1.361</v>
      </c>
      <c r="Q95" s="13">
        <f>IFERROR(VLOOKUP(BC95, BA:BA:BD:BD, 4, 0),1)</f>
        <v>1</v>
      </c>
      <c r="R95" s="13">
        <v>1</v>
      </c>
      <c r="S95" s="13">
        <v>3.65</v>
      </c>
      <c r="T95" s="13">
        <v>0</v>
      </c>
      <c r="V95" s="13" t="s">
        <v>11050</v>
      </c>
      <c r="W95" s="13">
        <v>100</v>
      </c>
      <c r="X95" s="13" t="s">
        <v>7711</v>
      </c>
      <c r="Y95" s="13" t="s">
        <v>10904</v>
      </c>
      <c r="Z95" s="13">
        <v>2</v>
      </c>
      <c r="AA95" s="13">
        <v>5.75</v>
      </c>
      <c r="AB95" s="13">
        <f t="shared" si="10"/>
        <v>8.2050000000000001</v>
      </c>
      <c r="AC95" s="13">
        <f>ROUND(VLOOKUP(X95,'Base de dados'!A:B, 2, 0)*AB95, 2)</f>
        <v>1.23</v>
      </c>
      <c r="AD95" s="13">
        <f>ROUND((AB95*(Destino!AG$95/100))*(W95/100),2)</f>
        <v>0.33</v>
      </c>
      <c r="AE95" s="13">
        <f>ROUND((AB95*(Destino!AH$95/100)),2)</f>
        <v>0.76</v>
      </c>
      <c r="AG95" s="13">
        <f>ROUND(AB95 *(J95/100),2)</f>
        <v>0.25</v>
      </c>
      <c r="AH95" s="13">
        <f t="shared" si="11"/>
        <v>0</v>
      </c>
      <c r="AI95" s="13">
        <f>ROUND(AB95-(AD95+AE95)+AG95+AH95, 3)</f>
        <v>7.3650000000000002</v>
      </c>
      <c r="AJ95" s="13">
        <f t="shared" si="12"/>
        <v>7.3650000000000002</v>
      </c>
      <c r="AK95" s="13">
        <f t="shared" si="13"/>
        <v>7.3650000000000002</v>
      </c>
      <c r="AL95" s="13" t="str">
        <f t="shared" si="16"/>
        <v>14006000015512200001286</v>
      </c>
      <c r="AM95" s="13">
        <f>VLOOKUP(AL95,Destino!A:AE,31,0)</f>
        <v>7.3650000000000002</v>
      </c>
      <c r="AN95" s="13">
        <f t="shared" si="17"/>
        <v>1</v>
      </c>
      <c r="BB95" s="13">
        <f t="shared" si="14"/>
        <v>7.3650000000000002</v>
      </c>
      <c r="BC95" s="13" t="s">
        <v>11076</v>
      </c>
      <c r="BD95" s="13">
        <f t="shared" si="15"/>
        <v>1</v>
      </c>
    </row>
    <row r="96" spans="1:56" x14ac:dyDescent="0.25">
      <c r="A96" s="13">
        <v>600001551</v>
      </c>
      <c r="B96" s="13">
        <v>1700</v>
      </c>
      <c r="C96" s="13">
        <v>2000005105</v>
      </c>
      <c r="D96" s="13" t="s">
        <v>10908</v>
      </c>
      <c r="E96" s="13">
        <f t="shared" si="9"/>
        <v>1700</v>
      </c>
      <c r="F96" s="13" t="s">
        <v>10933</v>
      </c>
      <c r="G96" s="13" t="s">
        <v>10907</v>
      </c>
      <c r="H96" s="13">
        <f>ROUND(P96/(1-((R96+S96))/100)*Q96, 3)</f>
        <v>1.117</v>
      </c>
      <c r="I96" s="13">
        <v>0.25</v>
      </c>
      <c r="J96" s="13">
        <v>7</v>
      </c>
      <c r="K96" s="13">
        <v>1</v>
      </c>
      <c r="M96" s="13">
        <v>4</v>
      </c>
      <c r="N96" s="13">
        <v>1</v>
      </c>
      <c r="P96" s="13">
        <f>IFERROR(ROUND(VLOOKUP(BC96, BA:BA:BB:BB, 2, 0)/AA96,3),)</f>
        <v>0.96899999999999997</v>
      </c>
      <c r="Q96" s="13">
        <f>IFERROR(VLOOKUP(BC96, BA:BA:BD:BD, 4, 0),1)</f>
        <v>1</v>
      </c>
      <c r="R96" s="13">
        <v>4</v>
      </c>
      <c r="S96" s="13">
        <v>9.25</v>
      </c>
      <c r="T96" s="13">
        <v>0</v>
      </c>
      <c r="V96" s="13" t="s">
        <v>11050</v>
      </c>
      <c r="W96" s="13">
        <v>100</v>
      </c>
      <c r="X96" s="13" t="s">
        <v>7711</v>
      </c>
      <c r="Y96" s="13" t="s">
        <v>10904</v>
      </c>
      <c r="Z96" s="13">
        <v>2</v>
      </c>
      <c r="AA96" s="13">
        <v>5.75</v>
      </c>
      <c r="AB96" s="13">
        <f t="shared" si="10"/>
        <v>1.6060000000000001</v>
      </c>
      <c r="AC96" s="13">
        <f>ROUND(VLOOKUP(X96,'Base de dados'!A:B, 2, 0)*AB96, 2)</f>
        <v>0.24</v>
      </c>
      <c r="AD96" s="13">
        <f>ROUND((AB96*(Destino!AG$96/100))*(W96/100),2)</f>
        <v>0.06</v>
      </c>
      <c r="AE96" s="13">
        <f>ROUND((AB96*(Destino!AH$96/100)),2)</f>
        <v>0</v>
      </c>
      <c r="AF96" s="13">
        <f>ROUND((((AB96+AC96)*(1 + VLOOKUP(X96,'Base de dados'!A:M, 13, 0) ))*(Destino!AI$96/100))-AD96, 2)</f>
        <v>0.42</v>
      </c>
      <c r="AG96" s="13">
        <f>ROUND((AB96+AC96+AF96)*(J96/100),2)</f>
        <v>0.16</v>
      </c>
      <c r="AH96" s="13">
        <f t="shared" si="11"/>
        <v>0</v>
      </c>
      <c r="AI96" s="13">
        <f>ROUND(AB96+AC96-AE96+AF96+AG96+AH96, 3)</f>
        <v>2.4260000000000002</v>
      </c>
      <c r="AJ96" s="13">
        <f t="shared" si="12"/>
        <v>9.7040000000000006</v>
      </c>
      <c r="AK96" s="13">
        <f t="shared" si="13"/>
        <v>9.7040000000000006</v>
      </c>
      <c r="AL96" s="13" t="str">
        <f t="shared" si="16"/>
        <v>17006000015512000005105</v>
      </c>
      <c r="AM96" s="13">
        <f>VLOOKUP(AL96,Destino!A:AE,31,0)</f>
        <v>9.56</v>
      </c>
      <c r="AN96" s="13">
        <f t="shared" si="17"/>
        <v>0.98516075845012363</v>
      </c>
      <c r="BB96" s="13">
        <f t="shared" si="14"/>
        <v>9.7040000000000006</v>
      </c>
      <c r="BC96" s="13" t="s">
        <v>11072</v>
      </c>
      <c r="BD96" s="13">
        <f t="shared" si="15"/>
        <v>1</v>
      </c>
    </row>
    <row r="97" spans="1:56" x14ac:dyDescent="0.25">
      <c r="A97" s="13">
        <v>600001551</v>
      </c>
      <c r="B97" s="13">
        <v>1700</v>
      </c>
      <c r="C97" s="13">
        <v>2200001421</v>
      </c>
      <c r="D97" s="13" t="s">
        <v>10908</v>
      </c>
      <c r="E97" s="13">
        <f t="shared" si="9"/>
        <v>1700</v>
      </c>
      <c r="F97" s="13" t="s">
        <v>10933</v>
      </c>
      <c r="G97" s="13" t="s">
        <v>10907</v>
      </c>
      <c r="H97" s="13">
        <f>ROUND(P97/(1-((R97+S97))/100)*Q97, 3)</f>
        <v>1.147</v>
      </c>
      <c r="I97" s="13">
        <v>0.25</v>
      </c>
      <c r="J97" s="13">
        <v>3</v>
      </c>
      <c r="K97" s="13">
        <v>1</v>
      </c>
      <c r="M97" s="13">
        <v>4</v>
      </c>
      <c r="N97" s="13">
        <v>1</v>
      </c>
      <c r="O97" s="13" t="s">
        <v>10895</v>
      </c>
      <c r="P97" s="13">
        <f>IFERROR(ROUND(VLOOKUP(BC97, BA:BA:BB:BB, 2, 0)/AA97,3),)</f>
        <v>0.995</v>
      </c>
      <c r="Q97" s="13">
        <f>IFERROR(VLOOKUP(BC97, BA:BA:BD:BD, 4, 0),1)</f>
        <v>1</v>
      </c>
      <c r="R97" s="13">
        <v>4</v>
      </c>
      <c r="S97" s="13">
        <v>9.25</v>
      </c>
      <c r="T97" s="13">
        <v>0</v>
      </c>
      <c r="V97" s="13" t="s">
        <v>11050</v>
      </c>
      <c r="W97" s="13">
        <v>100</v>
      </c>
      <c r="X97" s="13" t="s">
        <v>7711</v>
      </c>
      <c r="Y97" s="13" t="s">
        <v>10904</v>
      </c>
      <c r="Z97" s="13">
        <v>2</v>
      </c>
      <c r="AA97" s="13">
        <v>5.75</v>
      </c>
      <c r="AB97" s="13">
        <f t="shared" si="10"/>
        <v>1.649</v>
      </c>
      <c r="AC97" s="13">
        <f>ROUND(VLOOKUP(X97,'Base de dados'!A:B, 2, 0)*AB97, 2)</f>
        <v>0.25</v>
      </c>
      <c r="AD97" s="13">
        <f>ROUND((AB97*(Destino!AG$97/100))*(W97/100),2)</f>
        <v>7.0000000000000007E-2</v>
      </c>
      <c r="AE97" s="13">
        <f>ROUND((AB97*(Destino!AH$97/100)),2)</f>
        <v>0</v>
      </c>
      <c r="AF97" s="13">
        <f>ROUND((((AB97+AC97)*(1 + VLOOKUP(X97,'Base de dados'!A:M, 13, 0) ))*(Destino!AI$97/100))-AD97, 2)</f>
        <v>0.42</v>
      </c>
      <c r="AG97" s="13">
        <f>ROUND((AB97+AC97+AF97)*(J97/100),2)</f>
        <v>7.0000000000000007E-2</v>
      </c>
      <c r="AH97" s="13">
        <f t="shared" si="11"/>
        <v>0</v>
      </c>
      <c r="AI97" s="13">
        <f>ROUND(AB97+AC97-AE97+AF97+AG97+AH97, 3)</f>
        <v>2.3889999999999998</v>
      </c>
      <c r="AJ97" s="13">
        <f t="shared" si="12"/>
        <v>9.5559999999999992</v>
      </c>
      <c r="AK97" s="13">
        <f t="shared" si="13"/>
        <v>9.5559999999999992</v>
      </c>
      <c r="AL97" s="13" t="str">
        <f t="shared" si="16"/>
        <v>17006000015512200001421</v>
      </c>
      <c r="AM97" s="13">
        <f>VLOOKUP(AL97,Destino!A:AE,31,0)</f>
        <v>9.5879999999999992</v>
      </c>
      <c r="AN97" s="13">
        <f t="shared" si="17"/>
        <v>1.0033486814566763</v>
      </c>
      <c r="BA97" s="13" t="s">
        <v>11078</v>
      </c>
      <c r="BB97" s="13">
        <f t="shared" si="14"/>
        <v>9.5559999999999992</v>
      </c>
      <c r="BC97" s="13" t="s">
        <v>11077</v>
      </c>
      <c r="BD97" s="13">
        <f t="shared" si="15"/>
        <v>1</v>
      </c>
    </row>
    <row r="98" spans="1:56" x14ac:dyDescent="0.25">
      <c r="A98" s="13">
        <v>600001644</v>
      </c>
      <c r="B98" s="13">
        <v>1000</v>
      </c>
      <c r="C98" s="13">
        <v>2200000102</v>
      </c>
      <c r="D98" s="13" t="s">
        <v>10908</v>
      </c>
      <c r="E98" s="13">
        <f t="shared" si="9"/>
        <v>1000</v>
      </c>
      <c r="F98" s="13" t="s">
        <v>10905</v>
      </c>
      <c r="G98" s="13" t="s">
        <v>10907</v>
      </c>
      <c r="H98" s="13">
        <f>ROUND(P98/(1-((R98+S98))/100)*Q98, 3)</f>
        <v>2.0609999999999999</v>
      </c>
      <c r="I98" s="13">
        <v>1</v>
      </c>
      <c r="J98" s="13">
        <v>4.5</v>
      </c>
      <c r="K98" s="13">
        <v>1</v>
      </c>
      <c r="M98" s="13">
        <v>1</v>
      </c>
      <c r="N98" s="13">
        <v>1</v>
      </c>
      <c r="P98" s="13">
        <f>IFERROR(ROUND(VLOOKUP(BC98, BA:BA:BB:BB, 2, 0)/AA98,3),)</f>
        <v>1.903</v>
      </c>
      <c r="Q98" s="13">
        <f>IFERROR(VLOOKUP(BC98, BA:BA:BD:BD, 4, 0),1)</f>
        <v>1</v>
      </c>
      <c r="R98" s="13">
        <v>4</v>
      </c>
      <c r="S98" s="13">
        <v>3.65</v>
      </c>
      <c r="T98" s="13">
        <v>0</v>
      </c>
      <c r="V98" s="13" t="s">
        <v>11050</v>
      </c>
      <c r="W98" s="13">
        <v>100</v>
      </c>
      <c r="X98" s="13" t="s">
        <v>7711</v>
      </c>
      <c r="Y98" s="13" t="s">
        <v>10904</v>
      </c>
      <c r="Z98" s="13">
        <v>1</v>
      </c>
      <c r="AA98" s="13">
        <v>5.75</v>
      </c>
      <c r="AB98" s="13">
        <f t="shared" si="10"/>
        <v>11.851000000000001</v>
      </c>
      <c r="AC98" s="13">
        <f>ROUND(VLOOKUP(X98,'Base de dados'!A:B, 2, 0)*AB98, 2)</f>
        <v>1.78</v>
      </c>
      <c r="AD98" s="13">
        <f>ROUND((AB98*(Destino!AG$98/100))*(W98/100),2)</f>
        <v>0.47</v>
      </c>
      <c r="AE98" s="13">
        <f>ROUND((AB98*(Destino!AH$98/100)),2)</f>
        <v>1.1000000000000001</v>
      </c>
      <c r="AG98" s="13">
        <f>ROUND((AB98+ AC98)*(J98/100),2)</f>
        <v>0.61</v>
      </c>
      <c r="AH98" s="13">
        <f t="shared" si="11"/>
        <v>0</v>
      </c>
      <c r="AI98" s="13">
        <f>ROUND(AB98-(AD98+AE98)+AG98+AH98, 3)</f>
        <v>10.891</v>
      </c>
      <c r="AJ98" s="13">
        <f t="shared" si="12"/>
        <v>10.891</v>
      </c>
      <c r="AK98" s="13">
        <f t="shared" si="13"/>
        <v>10.891</v>
      </c>
      <c r="AL98" s="13" t="str">
        <f t="shared" si="16"/>
        <v>10006000016442200000102</v>
      </c>
      <c r="AM98" s="13">
        <f>VLOOKUP(AL98,Destino!A:AE,31,0)</f>
        <v>10.901999999999999</v>
      </c>
      <c r="AN98" s="13">
        <f t="shared" si="17"/>
        <v>1.0010100082637039</v>
      </c>
      <c r="BB98" s="13">
        <f t="shared" si="14"/>
        <v>10.891</v>
      </c>
      <c r="BC98" s="13" t="s">
        <v>11080</v>
      </c>
      <c r="BD98" s="13">
        <f t="shared" si="15"/>
        <v>1</v>
      </c>
    </row>
    <row r="99" spans="1:56" x14ac:dyDescent="0.25">
      <c r="A99" s="13">
        <v>600001644</v>
      </c>
      <c r="B99" s="13">
        <v>1000</v>
      </c>
      <c r="C99" s="13">
        <v>2200001286</v>
      </c>
      <c r="D99" s="13" t="s">
        <v>10908</v>
      </c>
      <c r="E99" s="13">
        <f t="shared" si="9"/>
        <v>1000</v>
      </c>
      <c r="F99" s="13" t="s">
        <v>10915</v>
      </c>
      <c r="G99" s="13" t="s">
        <v>10907</v>
      </c>
      <c r="H99" s="13">
        <f>ROUND(P99/(1-((R99+S99))/100)*Q99, 3)</f>
        <v>2.42</v>
      </c>
      <c r="I99" s="13">
        <v>1</v>
      </c>
      <c r="J99" s="13">
        <v>6</v>
      </c>
      <c r="K99" s="13">
        <v>1</v>
      </c>
      <c r="M99" s="13">
        <v>1</v>
      </c>
      <c r="N99" s="13">
        <v>1</v>
      </c>
      <c r="P99" s="13">
        <f>IFERROR(ROUND(VLOOKUP(BC99, BA:BA:BB:BB, 2, 0)/AA99,3),)</f>
        <v>2.3069999999999999</v>
      </c>
      <c r="Q99" s="13">
        <f>IFERROR(VLOOKUP(BC99, BA:BA:BD:BD, 4, 0),1)</f>
        <v>1</v>
      </c>
      <c r="R99" s="13">
        <v>1</v>
      </c>
      <c r="S99" s="13">
        <v>3.65</v>
      </c>
      <c r="T99" s="13">
        <v>0</v>
      </c>
      <c r="V99" s="13" t="s">
        <v>11050</v>
      </c>
      <c r="W99" s="13">
        <v>100</v>
      </c>
      <c r="X99" s="13" t="s">
        <v>7711</v>
      </c>
      <c r="Y99" s="13" t="s">
        <v>10904</v>
      </c>
      <c r="Z99" s="13">
        <v>1</v>
      </c>
      <c r="AA99" s="13">
        <v>5.75</v>
      </c>
      <c r="AB99" s="13">
        <f t="shared" si="10"/>
        <v>13.914999999999999</v>
      </c>
      <c r="AC99" s="13">
        <f>ROUND(VLOOKUP(X99,'Base de dados'!A:B, 2, 0)*AB99, 2)</f>
        <v>2.09</v>
      </c>
      <c r="AD99" s="13">
        <f>ROUND((AB99*(Destino!AG$99/100))*(W99/100),2)</f>
        <v>0.56000000000000005</v>
      </c>
      <c r="AE99" s="13">
        <f>ROUND((AB99*(Destino!AH$99/100)),2)</f>
        <v>1.29</v>
      </c>
      <c r="AG99" s="13">
        <f>ROUND(AB99 *(J99/100),2)</f>
        <v>0.83</v>
      </c>
      <c r="AH99" s="13">
        <f t="shared" si="11"/>
        <v>0</v>
      </c>
      <c r="AI99" s="13">
        <f>ROUND(AB99-(AD99+AE99)+AG99+AH99, 3)</f>
        <v>12.895</v>
      </c>
      <c r="AJ99" s="13">
        <f t="shared" si="12"/>
        <v>12.895</v>
      </c>
      <c r="AK99" s="13">
        <f t="shared" si="13"/>
        <v>12.895</v>
      </c>
      <c r="AL99" s="13" t="str">
        <f t="shared" si="16"/>
        <v>10006000016442200001286</v>
      </c>
      <c r="AM99" s="13">
        <f>VLOOKUP(AL99,Destino!A:AE,31,0)</f>
        <v>12.911</v>
      </c>
      <c r="AN99" s="13">
        <f t="shared" si="17"/>
        <v>1.0012407910042653</v>
      </c>
      <c r="BB99" s="13">
        <f t="shared" si="14"/>
        <v>12.895</v>
      </c>
      <c r="BC99" s="13" t="s">
        <v>11083</v>
      </c>
      <c r="BD99" s="13">
        <f t="shared" si="15"/>
        <v>1</v>
      </c>
    </row>
    <row r="100" spans="1:56" x14ac:dyDescent="0.25">
      <c r="A100" s="13">
        <v>600001644</v>
      </c>
      <c r="B100" s="13">
        <v>1000</v>
      </c>
      <c r="C100" s="13">
        <v>2200001327</v>
      </c>
      <c r="D100" s="13" t="s">
        <v>10908</v>
      </c>
      <c r="E100" s="13">
        <f t="shared" si="9"/>
        <v>1000</v>
      </c>
      <c r="F100" s="13" t="s">
        <v>10905</v>
      </c>
      <c r="G100" s="13" t="s">
        <v>10907</v>
      </c>
      <c r="H100" s="13">
        <f>ROUND(P100/(1-((R100+S100))/100)*Q100, 3)</f>
        <v>2.0139999999999998</v>
      </c>
      <c r="I100" s="13">
        <v>1</v>
      </c>
      <c r="J100" s="13">
        <v>5</v>
      </c>
      <c r="K100" s="13">
        <v>1</v>
      </c>
      <c r="M100" s="13">
        <v>1</v>
      </c>
      <c r="N100" s="13">
        <v>1</v>
      </c>
      <c r="P100" s="13">
        <f>IFERROR(ROUND(VLOOKUP(BC100, BA:BA:BB:BB, 2, 0)/AA100,3),)</f>
        <v>2.4790000000000001</v>
      </c>
      <c r="Q100" s="13">
        <f>IFERROR(VLOOKUP(BC100, BA:BA:BD:BD, 4, 0),1)</f>
        <v>0.75015299999999996</v>
      </c>
      <c r="R100" s="13">
        <v>4</v>
      </c>
      <c r="S100" s="13">
        <v>3.65</v>
      </c>
      <c r="T100" s="13">
        <v>0</v>
      </c>
      <c r="V100" s="13" t="s">
        <v>11050</v>
      </c>
      <c r="W100" s="13">
        <v>100</v>
      </c>
      <c r="X100" s="13" t="s">
        <v>7711</v>
      </c>
      <c r="Y100" s="13" t="s">
        <v>10904</v>
      </c>
      <c r="Z100" s="13">
        <v>1</v>
      </c>
      <c r="AA100" s="13">
        <v>5.75</v>
      </c>
      <c r="AB100" s="13">
        <f t="shared" si="10"/>
        <v>11.581</v>
      </c>
      <c r="AC100" s="13">
        <f>ROUND(VLOOKUP(X100,'Base de dados'!A:B, 2, 0)*AB100, 2)</f>
        <v>1.74</v>
      </c>
      <c r="AD100" s="13">
        <f>ROUND((AB100*(Destino!AG$100/100))*(W100/100),2)</f>
        <v>0.46</v>
      </c>
      <c r="AE100" s="13">
        <f>ROUND((AB100*(Destino!AH$100/100)),2)</f>
        <v>1.07</v>
      </c>
      <c r="AG100" s="13">
        <f>ROUND((AB100+ AC100)*(J100/100),2)</f>
        <v>0.67</v>
      </c>
      <c r="AH100" s="13">
        <f t="shared" si="11"/>
        <v>0</v>
      </c>
      <c r="AI100" s="13">
        <f>ROUND(AB100-(AD100+AE100)+AG100+AH100, 3)</f>
        <v>10.721</v>
      </c>
      <c r="AJ100" s="13">
        <f t="shared" si="12"/>
        <v>10.721</v>
      </c>
      <c r="AK100" s="13">
        <f t="shared" si="13"/>
        <v>10.721</v>
      </c>
      <c r="AL100" s="13" t="str">
        <f t="shared" si="16"/>
        <v>10006000016442200001327</v>
      </c>
      <c r="AM100" s="13">
        <f>VLOOKUP(AL100,Destino!A:AE,31,0)</f>
        <v>10.721</v>
      </c>
      <c r="AN100" s="13">
        <f t="shared" si="17"/>
        <v>1</v>
      </c>
      <c r="BB100" s="13">
        <f t="shared" si="14"/>
        <v>10.721</v>
      </c>
      <c r="BC100" s="13" t="s">
        <v>11081</v>
      </c>
      <c r="BD100" s="13">
        <f t="shared" si="15"/>
        <v>1</v>
      </c>
    </row>
    <row r="101" spans="1:56" x14ac:dyDescent="0.25">
      <c r="A101" s="13">
        <v>600001644</v>
      </c>
      <c r="B101" s="13">
        <v>1000</v>
      </c>
      <c r="C101" s="13">
        <v>2200001421</v>
      </c>
      <c r="D101" s="13" t="s">
        <v>10908</v>
      </c>
      <c r="E101" s="13">
        <f t="shared" si="9"/>
        <v>1000</v>
      </c>
      <c r="F101" s="13" t="s">
        <v>10905</v>
      </c>
      <c r="G101" s="13" t="s">
        <v>10907</v>
      </c>
      <c r="H101" s="13">
        <f>ROUND(P101/(1-((R101+S101))/100)*Q101, 3)</f>
        <v>1.9410000000000001</v>
      </c>
      <c r="I101" s="13">
        <v>1</v>
      </c>
      <c r="J101" s="13">
        <v>4</v>
      </c>
      <c r="K101" s="13">
        <v>1</v>
      </c>
      <c r="M101" s="13">
        <v>1</v>
      </c>
      <c r="N101" s="13">
        <v>1</v>
      </c>
      <c r="P101" s="13">
        <f>IFERROR(ROUND(VLOOKUP(BC101, BA:BA:BB:BB, 2, 0)/AA101,3),)</f>
        <v>1.6839999999999999</v>
      </c>
      <c r="Q101" s="13">
        <f>IFERROR(VLOOKUP(BC101, BA:BA:BD:BD, 4, 0),1)</f>
        <v>1</v>
      </c>
      <c r="R101" s="13">
        <v>4</v>
      </c>
      <c r="S101" s="13">
        <v>9.25</v>
      </c>
      <c r="T101" s="13">
        <v>0</v>
      </c>
      <c r="V101" s="13" t="s">
        <v>11050</v>
      </c>
      <c r="W101" s="13">
        <v>100</v>
      </c>
      <c r="X101" s="13" t="s">
        <v>7711</v>
      </c>
      <c r="Y101" s="13" t="s">
        <v>10904</v>
      </c>
      <c r="Z101" s="13">
        <v>1</v>
      </c>
      <c r="AA101" s="13">
        <v>5.75</v>
      </c>
      <c r="AB101" s="13">
        <f t="shared" si="10"/>
        <v>11.161</v>
      </c>
      <c r="AC101" s="13">
        <f>ROUND(VLOOKUP(X101,'Base de dados'!A:B, 2, 0)*AB101, 2)</f>
        <v>1.67</v>
      </c>
      <c r="AD101" s="13">
        <f>ROUND((AB101*(Destino!AG$101/100))*(W101/100),2)</f>
        <v>0.45</v>
      </c>
      <c r="AE101" s="13">
        <f>ROUND((AB101*(Destino!AH$101/100)),2)</f>
        <v>1.03</v>
      </c>
      <c r="AG101" s="13">
        <f>ROUND((AB101+ AC101)*(J101/100),2)</f>
        <v>0.51</v>
      </c>
      <c r="AH101" s="13">
        <f t="shared" si="11"/>
        <v>0</v>
      </c>
      <c r="AI101" s="13">
        <f>ROUND(AB101-(AD101+AE101)+AG101+AH101, 3)</f>
        <v>10.191000000000001</v>
      </c>
      <c r="AJ101" s="13">
        <f t="shared" si="12"/>
        <v>10.191000000000001</v>
      </c>
      <c r="AK101" s="13">
        <f t="shared" si="13"/>
        <v>10.191000000000001</v>
      </c>
      <c r="AL101" s="13" t="str">
        <f t="shared" si="16"/>
        <v>10006000016442200001421</v>
      </c>
      <c r="AM101" s="13">
        <f>VLOOKUP(AL101,Destino!A:AE,31,0)</f>
        <v>9.1940000000000008</v>
      </c>
      <c r="AN101" s="13">
        <f t="shared" si="17"/>
        <v>0.90216858011971346</v>
      </c>
      <c r="BB101" s="13">
        <f t="shared" si="14"/>
        <v>10.191000000000001</v>
      </c>
      <c r="BC101" s="13" t="s">
        <v>11084</v>
      </c>
      <c r="BD101" s="13">
        <f t="shared" si="15"/>
        <v>1</v>
      </c>
    </row>
    <row r="102" spans="1:56" x14ac:dyDescent="0.25">
      <c r="A102" s="13">
        <v>600001644</v>
      </c>
      <c r="B102" s="13">
        <v>1000</v>
      </c>
      <c r="C102" s="13">
        <v>2200008967</v>
      </c>
      <c r="D102" s="13" t="s">
        <v>10908</v>
      </c>
      <c r="E102" s="13">
        <f t="shared" si="9"/>
        <v>1000</v>
      </c>
      <c r="F102" s="13" t="s">
        <v>10912</v>
      </c>
      <c r="G102" s="13" t="s">
        <v>10907</v>
      </c>
      <c r="H102" s="13">
        <v>0.95</v>
      </c>
      <c r="I102" s="13">
        <v>1</v>
      </c>
      <c r="J102" s="13">
        <v>0</v>
      </c>
      <c r="K102" s="13">
        <v>1.284211</v>
      </c>
      <c r="M102" s="13">
        <v>1</v>
      </c>
      <c r="N102" s="13">
        <v>1</v>
      </c>
      <c r="O102" s="13" t="s">
        <v>10895</v>
      </c>
      <c r="P102" s="13">
        <v>0</v>
      </c>
      <c r="Q102" s="13">
        <v>1</v>
      </c>
      <c r="R102" s="13">
        <v>0</v>
      </c>
      <c r="S102" s="13">
        <v>0</v>
      </c>
      <c r="T102" s="13">
        <v>34.630000000000003</v>
      </c>
      <c r="V102" s="13" t="s">
        <v>11050</v>
      </c>
      <c r="W102" s="13">
        <v>100</v>
      </c>
      <c r="X102" s="13" t="s">
        <v>7711</v>
      </c>
      <c r="Y102" s="13" t="s">
        <v>10904</v>
      </c>
      <c r="Z102" s="13">
        <v>1</v>
      </c>
      <c r="AA102" s="13">
        <v>5.75</v>
      </c>
      <c r="AB102" s="13">
        <f t="shared" si="10"/>
        <v>5.4630000000000001</v>
      </c>
      <c r="AC102" s="13">
        <f>ROUND(VLOOKUP(X102,'Base de dados'!A:B, 2, 0)*AB102, 2)</f>
        <v>0.82</v>
      </c>
      <c r="AD102" s="13">
        <f>ROUND((AB102*(Destino!AG$102/100))*(W102/100),2)</f>
        <v>0</v>
      </c>
      <c r="AE102" s="13">
        <f>ROUND((AB102*(Destino!AH$102/100)),2)</f>
        <v>0</v>
      </c>
      <c r="AG102" s="13">
        <f>ROUND((AB102+ AC102)*(J102/100),2)</f>
        <v>0</v>
      </c>
      <c r="AH102" s="13">
        <f t="shared" si="11"/>
        <v>1.89</v>
      </c>
      <c r="AI102" s="13">
        <f>ROUND(AB102+AG102+AH102, 3)</f>
        <v>7.3529999999999998</v>
      </c>
      <c r="AJ102" s="13">
        <f t="shared" si="12"/>
        <v>7.3529999999999998</v>
      </c>
      <c r="AK102" s="13">
        <f t="shared" si="13"/>
        <v>9.4428034830000005</v>
      </c>
      <c r="AL102" s="13" t="str">
        <f t="shared" si="16"/>
        <v>10006000016442200008967</v>
      </c>
      <c r="AM102" s="13">
        <f>VLOOKUP(AL102,Destino!A:AE,31,0)</f>
        <v>9.4429999999999996</v>
      </c>
      <c r="AN102" s="13">
        <f t="shared" si="17"/>
        <v>1.0000208112982922</v>
      </c>
      <c r="BA102" s="13" t="s">
        <v>11079</v>
      </c>
      <c r="BB102" s="13">
        <f t="shared" si="14"/>
        <v>9.4428034830000005</v>
      </c>
      <c r="BD102" s="13">
        <f t="shared" si="15"/>
        <v>1</v>
      </c>
    </row>
    <row r="103" spans="1:56" x14ac:dyDescent="0.25">
      <c r="A103" s="13">
        <v>600001644</v>
      </c>
      <c r="B103" s="13">
        <v>1100</v>
      </c>
      <c r="C103" s="13">
        <v>2000005105</v>
      </c>
      <c r="D103" s="13" t="s">
        <v>10908</v>
      </c>
      <c r="E103" s="13">
        <f t="shared" si="9"/>
        <v>1100</v>
      </c>
      <c r="F103" s="13" t="s">
        <v>10905</v>
      </c>
      <c r="G103" s="13" t="s">
        <v>10907</v>
      </c>
      <c r="H103" s="13">
        <f>ROUND(P103/(1-((R103+S103))/100)*Q103, 3)</f>
        <v>1.893</v>
      </c>
      <c r="I103" s="13">
        <v>1</v>
      </c>
      <c r="J103" s="13">
        <v>4</v>
      </c>
      <c r="K103" s="13">
        <v>1</v>
      </c>
      <c r="M103" s="13">
        <v>1</v>
      </c>
      <c r="N103" s="13">
        <v>1</v>
      </c>
      <c r="O103" s="13" t="s">
        <v>10895</v>
      </c>
      <c r="P103" s="13">
        <f>IFERROR(ROUND(VLOOKUP(BC103, BA:BA:BB:BB, 2, 0)/AA103,3),)</f>
        <v>1.6419999999999999</v>
      </c>
      <c r="Q103" s="13">
        <f>IFERROR(VLOOKUP(BC103, BA:BA:BD:BD, 4, 0),1)</f>
        <v>1</v>
      </c>
      <c r="R103" s="13">
        <v>4</v>
      </c>
      <c r="S103" s="13">
        <v>9.25</v>
      </c>
      <c r="T103" s="13">
        <v>0</v>
      </c>
      <c r="V103" s="13" t="s">
        <v>11050</v>
      </c>
      <c r="W103" s="13">
        <v>100</v>
      </c>
      <c r="X103" s="13" t="s">
        <v>7711</v>
      </c>
      <c r="Y103" s="13" t="s">
        <v>10904</v>
      </c>
      <c r="Z103" s="13">
        <v>2</v>
      </c>
      <c r="AA103" s="13">
        <v>5.75</v>
      </c>
      <c r="AB103" s="13">
        <f t="shared" si="10"/>
        <v>10.885</v>
      </c>
      <c r="AC103" s="13">
        <f>ROUND(VLOOKUP(X103,'Base de dados'!A:B, 2, 0)*AB103, 2)</f>
        <v>1.63</v>
      </c>
      <c r="AD103" s="13">
        <f>ROUND((AB103*(Destino!AG$103/100))*(W103/100),2)</f>
        <v>0.44</v>
      </c>
      <c r="AE103" s="13">
        <f>ROUND((AB103*(Destino!AH$103/100)),2)</f>
        <v>0</v>
      </c>
      <c r="AG103" s="13">
        <f>ROUND((AB103+ AC103)*(J103/100),2)</f>
        <v>0.5</v>
      </c>
      <c r="AH103" s="13">
        <f t="shared" si="11"/>
        <v>0</v>
      </c>
      <c r="AI103" s="13">
        <f>ROUND(AB103-(AD103+AE103)+AG103+AH103, 3)</f>
        <v>10.945</v>
      </c>
      <c r="AJ103" s="13">
        <f t="shared" si="12"/>
        <v>10.945</v>
      </c>
      <c r="AK103" s="13">
        <f t="shared" si="13"/>
        <v>10.945</v>
      </c>
      <c r="AL103" s="13" t="str">
        <f t="shared" si="16"/>
        <v>11006000016442000005105</v>
      </c>
      <c r="AM103" s="13">
        <f>VLOOKUP(AL103,Destino!A:AE,31,0)</f>
        <v>10.951000000000001</v>
      </c>
      <c r="AN103" s="13">
        <f t="shared" si="17"/>
        <v>1.0005481955230699</v>
      </c>
      <c r="BA103" s="13" t="s">
        <v>11080</v>
      </c>
      <c r="BB103" s="13">
        <f t="shared" si="14"/>
        <v>10.945</v>
      </c>
      <c r="BC103" s="13" t="s">
        <v>11079</v>
      </c>
      <c r="BD103" s="13">
        <f t="shared" si="15"/>
        <v>1</v>
      </c>
    </row>
    <row r="104" spans="1:56" x14ac:dyDescent="0.25">
      <c r="A104" s="13">
        <v>600001644</v>
      </c>
      <c r="B104" s="13">
        <v>1100</v>
      </c>
      <c r="C104" s="13">
        <v>2200001286</v>
      </c>
      <c r="D104" s="13" t="s">
        <v>10908</v>
      </c>
      <c r="E104" s="13">
        <f t="shared" si="9"/>
        <v>1100</v>
      </c>
      <c r="F104" s="13" t="s">
        <v>10915</v>
      </c>
      <c r="G104" s="13" t="s">
        <v>10907</v>
      </c>
      <c r="H104" s="13">
        <f>ROUND(P104/(1-((R104+S104))/100)*Q104, 3)</f>
        <v>2.42</v>
      </c>
      <c r="I104" s="13">
        <v>1</v>
      </c>
      <c r="J104" s="13">
        <v>5</v>
      </c>
      <c r="K104" s="13">
        <v>1</v>
      </c>
      <c r="M104" s="13">
        <v>1</v>
      </c>
      <c r="N104" s="13">
        <v>1</v>
      </c>
      <c r="P104" s="13">
        <f>IFERROR(ROUND(VLOOKUP(BC104, BA:BA:BB:BB, 2, 0)/AA104,3),)</f>
        <v>2.3069999999999999</v>
      </c>
      <c r="Q104" s="13">
        <f>IFERROR(VLOOKUP(BC104, BA:BA:BD:BD, 4, 0),1)</f>
        <v>1</v>
      </c>
      <c r="R104" s="13">
        <v>1</v>
      </c>
      <c r="S104" s="13">
        <v>3.65</v>
      </c>
      <c r="T104" s="13">
        <v>0</v>
      </c>
      <c r="V104" s="13" t="s">
        <v>11050</v>
      </c>
      <c r="W104" s="13">
        <v>100</v>
      </c>
      <c r="X104" s="13" t="s">
        <v>7711</v>
      </c>
      <c r="Y104" s="13" t="s">
        <v>10904</v>
      </c>
      <c r="Z104" s="13">
        <v>2</v>
      </c>
      <c r="AA104" s="13">
        <v>5.75</v>
      </c>
      <c r="AB104" s="13">
        <f t="shared" si="10"/>
        <v>13.914999999999999</v>
      </c>
      <c r="AC104" s="13">
        <f>ROUND(VLOOKUP(X104,'Base de dados'!A:B, 2, 0)*AB104, 2)</f>
        <v>2.09</v>
      </c>
      <c r="AD104" s="13">
        <f>ROUND((AB104*(Destino!AG$104/100))*(W104/100),2)</f>
        <v>0.56000000000000005</v>
      </c>
      <c r="AE104" s="13">
        <f>ROUND((AB104*(Destino!AH$104/100)),2)</f>
        <v>0</v>
      </c>
      <c r="AG104" s="13">
        <f>ROUND(AB104 *(J104/100),2)</f>
        <v>0.7</v>
      </c>
      <c r="AH104" s="13">
        <f t="shared" si="11"/>
        <v>0</v>
      </c>
      <c r="AI104" s="13">
        <f>ROUND(AB104-(AD104+AE104)+AG104+AH104, 3)</f>
        <v>14.055</v>
      </c>
      <c r="AJ104" s="13">
        <f t="shared" si="12"/>
        <v>14.055</v>
      </c>
      <c r="AK104" s="13">
        <f t="shared" si="13"/>
        <v>14.055</v>
      </c>
      <c r="AL104" s="13" t="str">
        <f t="shared" si="16"/>
        <v>11006000016442200001286</v>
      </c>
      <c r="AM104" s="13">
        <f>VLOOKUP(AL104,Destino!A:AE,31,0)</f>
        <v>14.061</v>
      </c>
      <c r="AN104" s="13">
        <f t="shared" si="17"/>
        <v>1.0004268943436501</v>
      </c>
      <c r="BB104" s="13">
        <f t="shared" si="14"/>
        <v>14.055</v>
      </c>
      <c r="BC104" s="13" t="s">
        <v>11083</v>
      </c>
      <c r="BD104" s="13">
        <f t="shared" si="15"/>
        <v>1</v>
      </c>
    </row>
    <row r="105" spans="1:56" x14ac:dyDescent="0.25">
      <c r="A105" s="13">
        <v>600001644</v>
      </c>
      <c r="B105" s="13">
        <v>1100</v>
      </c>
      <c r="C105" s="13">
        <v>2200001327</v>
      </c>
      <c r="D105" s="13" t="s">
        <v>10908</v>
      </c>
      <c r="E105" s="13">
        <f t="shared" si="9"/>
        <v>1100</v>
      </c>
      <c r="F105" s="13" t="s">
        <v>10923</v>
      </c>
      <c r="G105" s="13" t="s">
        <v>10907</v>
      </c>
      <c r="H105" s="13">
        <f>ROUND(P105/(1-((R105+S105))/100)*Q105, 3)</f>
        <v>1.9370000000000001</v>
      </c>
      <c r="I105" s="13">
        <v>1</v>
      </c>
      <c r="J105" s="13">
        <v>5</v>
      </c>
      <c r="K105" s="13">
        <v>1</v>
      </c>
      <c r="M105" s="13">
        <v>1</v>
      </c>
      <c r="N105" s="13">
        <v>1</v>
      </c>
      <c r="P105" s="13">
        <f>IFERROR(ROUND(VLOOKUP(BC105, BA:BA:BB:BB, 2, 0)/AA105,3),)</f>
        <v>2.4790000000000001</v>
      </c>
      <c r="Q105" s="13">
        <f>IFERROR(VLOOKUP(BC105, BA:BA:BD:BD, 4, 0),1)</f>
        <v>0.75015299999999996</v>
      </c>
      <c r="R105" s="13">
        <v>4</v>
      </c>
      <c r="S105" s="13">
        <v>0</v>
      </c>
      <c r="T105" s="13">
        <v>0</v>
      </c>
      <c r="V105" s="13" t="s">
        <v>11050</v>
      </c>
      <c r="W105" s="13">
        <v>100</v>
      </c>
      <c r="X105" s="13" t="s">
        <v>7711</v>
      </c>
      <c r="Y105" s="13" t="s">
        <v>10904</v>
      </c>
      <c r="Z105" s="13">
        <v>2</v>
      </c>
      <c r="AA105" s="13">
        <v>5.75</v>
      </c>
      <c r="AB105" s="13">
        <f t="shared" si="10"/>
        <v>11.138</v>
      </c>
      <c r="AC105" s="13">
        <f>ROUND(VLOOKUP(X105,'Base de dados'!A:B, 2, 0)*AB105, 2)</f>
        <v>1.67</v>
      </c>
      <c r="AD105" s="13">
        <f>ROUND((AB105*(Destino!AG$105/100))*(W105/100),2)</f>
        <v>0.45</v>
      </c>
      <c r="AE105" s="13">
        <f>ROUND((AB105*(Destino!AH$105/100)),2)</f>
        <v>0</v>
      </c>
      <c r="AG105" s="13">
        <f>ROUND((AB105+ AC105)*(J105/100),2)</f>
        <v>0.64</v>
      </c>
      <c r="AH105" s="13">
        <f t="shared" si="11"/>
        <v>0</v>
      </c>
      <c r="AI105" s="13">
        <f>ROUND(AB105-AD105+AG105+AH105, 3)</f>
        <v>11.327999999999999</v>
      </c>
      <c r="AJ105" s="13">
        <f t="shared" si="12"/>
        <v>11.327999999999999</v>
      </c>
      <c r="AK105" s="13">
        <f t="shared" si="13"/>
        <v>11.327999999999999</v>
      </c>
      <c r="AL105" s="13" t="str">
        <f t="shared" si="16"/>
        <v>11006000016442200001327</v>
      </c>
      <c r="AM105" s="13">
        <f>VLOOKUP(AL105,Destino!A:AE,31,0)</f>
        <v>11.327999999999999</v>
      </c>
      <c r="AN105" s="13">
        <f t="shared" si="17"/>
        <v>1</v>
      </c>
      <c r="BB105" s="13">
        <f t="shared" si="14"/>
        <v>11.327999999999999</v>
      </c>
      <c r="BC105" s="13" t="s">
        <v>11081</v>
      </c>
      <c r="BD105" s="13">
        <f t="shared" si="15"/>
        <v>1</v>
      </c>
    </row>
    <row r="106" spans="1:56" x14ac:dyDescent="0.25">
      <c r="A106" s="13">
        <v>600001644</v>
      </c>
      <c r="B106" s="13">
        <v>1100</v>
      </c>
      <c r="C106" s="13">
        <v>2200001421</v>
      </c>
      <c r="D106" s="13" t="s">
        <v>10908</v>
      </c>
      <c r="E106" s="13">
        <f t="shared" si="9"/>
        <v>1100</v>
      </c>
      <c r="F106" s="13" t="s">
        <v>10905</v>
      </c>
      <c r="G106" s="13" t="s">
        <v>10907</v>
      </c>
      <c r="H106" s="13">
        <f>ROUND(P106/(1-((R106+S106))/100)*Q106, 3)</f>
        <v>1.9410000000000001</v>
      </c>
      <c r="I106" s="13">
        <v>1</v>
      </c>
      <c r="J106" s="13">
        <v>3</v>
      </c>
      <c r="K106" s="13">
        <v>1</v>
      </c>
      <c r="M106" s="13">
        <v>1</v>
      </c>
      <c r="N106" s="13">
        <v>1</v>
      </c>
      <c r="P106" s="13">
        <f>IFERROR(ROUND(VLOOKUP(BC106, BA:BA:BB:BB, 2, 0)/AA106,3),)</f>
        <v>1.6839999999999999</v>
      </c>
      <c r="Q106" s="13">
        <f>IFERROR(VLOOKUP(BC106, BA:BA:BD:BD, 4, 0),1)</f>
        <v>1</v>
      </c>
      <c r="R106" s="13">
        <v>4</v>
      </c>
      <c r="S106" s="13">
        <v>9.25</v>
      </c>
      <c r="T106" s="13">
        <v>0</v>
      </c>
      <c r="V106" s="13" t="s">
        <v>11050</v>
      </c>
      <c r="W106" s="13">
        <v>100</v>
      </c>
      <c r="X106" s="13" t="s">
        <v>7711</v>
      </c>
      <c r="Y106" s="13" t="s">
        <v>10904</v>
      </c>
      <c r="Z106" s="13">
        <v>2</v>
      </c>
      <c r="AA106" s="13">
        <v>5.75</v>
      </c>
      <c r="AB106" s="13">
        <f t="shared" si="10"/>
        <v>11.161</v>
      </c>
      <c r="AC106" s="13">
        <f>ROUND(VLOOKUP(X106,'Base de dados'!A:B, 2, 0)*AB106, 2)</f>
        <v>1.67</v>
      </c>
      <c r="AD106" s="13">
        <f>ROUND((AB106*(Destino!AG$106/100))*(W106/100),2)</f>
        <v>0.45</v>
      </c>
      <c r="AE106" s="13">
        <f>ROUND((AB106*(Destino!AH$106/100)),2)</f>
        <v>0</v>
      </c>
      <c r="AG106" s="13">
        <f>ROUND((AB106+ AC106)*(J106/100),2)</f>
        <v>0.38</v>
      </c>
      <c r="AH106" s="13">
        <f t="shared" si="11"/>
        <v>0</v>
      </c>
      <c r="AI106" s="13">
        <f>ROUND(AB106-(AD106+AE106)+AG106+AH106, 3)</f>
        <v>11.090999999999999</v>
      </c>
      <c r="AJ106" s="13">
        <f t="shared" si="12"/>
        <v>11.090999999999999</v>
      </c>
      <c r="AK106" s="13">
        <f t="shared" si="13"/>
        <v>11.090999999999999</v>
      </c>
      <c r="AL106" s="13" t="str">
        <f t="shared" si="16"/>
        <v>11006000016442200001421</v>
      </c>
      <c r="AM106" s="13">
        <f>VLOOKUP(AL106,Destino!A:AE,31,0)</f>
        <v>10.023999999999999</v>
      </c>
      <c r="AN106" s="13">
        <f t="shared" si="17"/>
        <v>0.90379587052565136</v>
      </c>
      <c r="BB106" s="13">
        <f t="shared" si="14"/>
        <v>11.090999999999999</v>
      </c>
      <c r="BC106" s="13" t="s">
        <v>11084</v>
      </c>
      <c r="BD106" s="13">
        <f t="shared" si="15"/>
        <v>1</v>
      </c>
    </row>
    <row r="107" spans="1:56" x14ac:dyDescent="0.25">
      <c r="A107" s="13">
        <v>600001644</v>
      </c>
      <c r="B107" s="13">
        <v>1110</v>
      </c>
      <c r="C107" s="13">
        <v>2000005105</v>
      </c>
      <c r="D107" s="13" t="s">
        <v>10908</v>
      </c>
      <c r="E107" s="13" t="str">
        <f t="shared" si="9"/>
        <v>1100</v>
      </c>
      <c r="F107" s="13" t="s">
        <v>10925</v>
      </c>
      <c r="G107" s="13" t="s">
        <v>10907</v>
      </c>
      <c r="H107" s="13">
        <f>ROUND(P107/(1-((R107+S107))/100)*Q107, 3)</f>
        <v>1.893</v>
      </c>
      <c r="I107" s="13">
        <v>1</v>
      </c>
      <c r="J107" s="13">
        <v>4</v>
      </c>
      <c r="K107" s="13">
        <v>1</v>
      </c>
      <c r="M107" s="13">
        <v>1</v>
      </c>
      <c r="N107" s="13">
        <v>0.75015299999999996</v>
      </c>
      <c r="O107" s="13" t="s">
        <v>10895</v>
      </c>
      <c r="P107" s="13">
        <f>IFERROR(ROUND(VLOOKUP(BC107, BA:BA:BB:BB, 2, 0)/AA107,3),)</f>
        <v>1.6419999999999999</v>
      </c>
      <c r="Q107" s="13">
        <f>IFERROR(VLOOKUP(BC107, BA:BA:BD:BD, 4, 0),1)</f>
        <v>1</v>
      </c>
      <c r="R107" s="13">
        <v>4</v>
      </c>
      <c r="S107" s="13">
        <v>9.25</v>
      </c>
      <c r="T107" s="13">
        <v>0</v>
      </c>
      <c r="V107" s="13" t="s">
        <v>11050</v>
      </c>
      <c r="W107" s="13">
        <v>100</v>
      </c>
      <c r="X107" s="13" t="s">
        <v>7711</v>
      </c>
      <c r="Y107" s="13" t="s">
        <v>10904</v>
      </c>
      <c r="Z107" s="13">
        <v>2</v>
      </c>
      <c r="AA107" s="13">
        <v>5.75</v>
      </c>
      <c r="AB107" s="13">
        <f t="shared" si="10"/>
        <v>10.885</v>
      </c>
      <c r="AC107" s="13">
        <f>ROUND(VLOOKUP(X107,'Base de dados'!A:B, 2, 0)*AB107, 2)</f>
        <v>1.63</v>
      </c>
      <c r="AD107" s="13">
        <f>ROUND((AB107*(Destino!AG$107/100))*(W107/100),2)</f>
        <v>0.44</v>
      </c>
      <c r="AE107" s="13">
        <f>ROUND((AB107*(Destino!AH$107/100)),2)</f>
        <v>0</v>
      </c>
      <c r="AF107" s="13">
        <f>ROUND((((AB107+AC107)*(1 + VLOOKUP(X107,'Base de dados'!A:P, 16, 0) ))*(Destino!AI$107/100))-AD107, 2)</f>
        <v>2.76</v>
      </c>
      <c r="AG107" s="13">
        <f>ROUND((AB107+AC107+AF107)*(J107/100),2)</f>
        <v>0.61</v>
      </c>
      <c r="AH107" s="13">
        <f t="shared" si="11"/>
        <v>0</v>
      </c>
      <c r="AI107" s="13">
        <f>ROUND(AB107+AF107-AE107+AG107+AH107, 3)</f>
        <v>14.255000000000001</v>
      </c>
      <c r="AJ107" s="13">
        <f t="shared" si="12"/>
        <v>14.255000000000001</v>
      </c>
      <c r="AK107" s="13">
        <f t="shared" si="13"/>
        <v>14.255000000000001</v>
      </c>
      <c r="AL107" s="13" t="str">
        <f t="shared" si="16"/>
        <v>11106000016442000005105</v>
      </c>
      <c r="AM107" s="13">
        <f>VLOOKUP(AL107,Destino!A:AE,31,0)</f>
        <v>14.271000000000001</v>
      </c>
      <c r="AN107" s="13">
        <f t="shared" si="17"/>
        <v>1.0011224131883549</v>
      </c>
      <c r="BA107" s="13" t="s">
        <v>11081</v>
      </c>
      <c r="BB107" s="13">
        <f t="shared" si="14"/>
        <v>14.255000000000001</v>
      </c>
      <c r="BC107" s="13" t="s">
        <v>11079</v>
      </c>
      <c r="BD107" s="13">
        <f t="shared" si="15"/>
        <v>0.75015299999999996</v>
      </c>
    </row>
    <row r="108" spans="1:56" x14ac:dyDescent="0.25">
      <c r="A108" s="13">
        <v>600001644</v>
      </c>
      <c r="B108" s="13">
        <v>1110</v>
      </c>
      <c r="C108" s="13">
        <v>2200000102</v>
      </c>
      <c r="D108" s="13" t="s">
        <v>10908</v>
      </c>
      <c r="E108" s="13" t="str">
        <f t="shared" si="9"/>
        <v>1100</v>
      </c>
      <c r="F108" s="13" t="s">
        <v>10926</v>
      </c>
      <c r="G108" s="13" t="s">
        <v>10907</v>
      </c>
      <c r="H108" s="13">
        <f>ROUND(P108/(1-((R108+S108))/100)*Q108, 3)</f>
        <v>1.982</v>
      </c>
      <c r="I108" s="13">
        <v>1</v>
      </c>
      <c r="J108" s="13">
        <v>4</v>
      </c>
      <c r="K108" s="13">
        <v>1</v>
      </c>
      <c r="M108" s="13">
        <v>1</v>
      </c>
      <c r="N108" s="13">
        <v>0.76734199999999997</v>
      </c>
      <c r="P108" s="13">
        <f>IFERROR(ROUND(VLOOKUP(BC108, BA:BA:BB:BB, 2, 0)/AA108,3),)</f>
        <v>1.903</v>
      </c>
      <c r="Q108" s="13">
        <f>IFERROR(VLOOKUP(BC108, BA:BA:BD:BD, 4, 0),1)</f>
        <v>1</v>
      </c>
      <c r="R108" s="13">
        <v>4</v>
      </c>
      <c r="S108" s="13">
        <v>0</v>
      </c>
      <c r="T108" s="13">
        <v>0</v>
      </c>
      <c r="V108" s="13" t="s">
        <v>11050</v>
      </c>
      <c r="W108" s="13">
        <v>100</v>
      </c>
      <c r="X108" s="13" t="s">
        <v>7711</v>
      </c>
      <c r="Y108" s="13" t="s">
        <v>10904</v>
      </c>
      <c r="Z108" s="13">
        <v>2</v>
      </c>
      <c r="AA108" s="13">
        <v>5.75</v>
      </c>
      <c r="AB108" s="13">
        <f t="shared" si="10"/>
        <v>11.397</v>
      </c>
      <c r="AC108" s="13">
        <f>ROUND(VLOOKUP(X108,'Base de dados'!A:B, 2, 0)*AB108, 2)</f>
        <v>1.71</v>
      </c>
      <c r="AD108" s="13">
        <f>ROUND((AB108*(Destino!AG$108/100))*(W108/100),2)</f>
        <v>0.46</v>
      </c>
      <c r="AE108" s="13">
        <f>ROUND((AB108*(Destino!AH$108/100)),2)</f>
        <v>0</v>
      </c>
      <c r="AF108" s="13">
        <f>ROUND((((AB108+AC108)*(1 + VLOOKUP(X108,'Base de dados'!A:P, 16, 0) ))*(Destino!AI$108/100))-AD108, 2)</f>
        <v>2.89</v>
      </c>
      <c r="AG108" s="13">
        <f>ROUND((AB108+AC108+AF108)*(J108/100),2)</f>
        <v>0.64</v>
      </c>
      <c r="AH108" s="13">
        <f t="shared" si="11"/>
        <v>0</v>
      </c>
      <c r="AI108" s="13">
        <f>ROUND(AB108+AF108+AG108+AH108, 3)</f>
        <v>14.927</v>
      </c>
      <c r="AJ108" s="13">
        <f t="shared" si="12"/>
        <v>14.927</v>
      </c>
      <c r="AK108" s="13">
        <f t="shared" si="13"/>
        <v>14.927</v>
      </c>
      <c r="AL108" s="13" t="str">
        <f t="shared" si="16"/>
        <v>11106000016442200000102</v>
      </c>
      <c r="AM108" s="13">
        <f>VLOOKUP(AL108,Destino!A:AE,31,0)</f>
        <v>14.948</v>
      </c>
      <c r="AN108" s="13">
        <f t="shared" si="17"/>
        <v>1.0014068466537147</v>
      </c>
      <c r="BB108" s="13">
        <f t="shared" si="14"/>
        <v>14.927</v>
      </c>
      <c r="BC108" s="13" t="s">
        <v>11080</v>
      </c>
      <c r="BD108" s="13">
        <f t="shared" si="15"/>
        <v>0.76734199999999997</v>
      </c>
    </row>
    <row r="109" spans="1:56" x14ac:dyDescent="0.25">
      <c r="A109" s="13">
        <v>600001644</v>
      </c>
      <c r="B109" s="13">
        <v>1110</v>
      </c>
      <c r="C109" s="13">
        <v>2200001286</v>
      </c>
      <c r="D109" s="13" t="s">
        <v>10908</v>
      </c>
      <c r="E109" s="13" t="str">
        <f t="shared" si="9"/>
        <v>1100</v>
      </c>
      <c r="F109" s="13" t="s">
        <v>10927</v>
      </c>
      <c r="G109" s="13" t="s">
        <v>10907</v>
      </c>
      <c r="H109" s="13">
        <f>ROUND(P109/(1-((R109+S109))/100)*Q109, 3)</f>
        <v>2.42</v>
      </c>
      <c r="I109" s="13">
        <v>1</v>
      </c>
      <c r="J109" s="13">
        <v>5</v>
      </c>
      <c r="K109" s="13">
        <v>1</v>
      </c>
      <c r="M109" s="13">
        <v>1</v>
      </c>
      <c r="N109" s="13">
        <v>0.74920100000000001</v>
      </c>
      <c r="P109" s="13">
        <f>IFERROR(ROUND(VLOOKUP(BC109, BA:BA:BB:BB, 2, 0)/AA109,3),)</f>
        <v>2.3069999999999999</v>
      </c>
      <c r="Q109" s="13">
        <f>IFERROR(VLOOKUP(BC109, BA:BA:BD:BD, 4, 0),1)</f>
        <v>1</v>
      </c>
      <c r="R109" s="13">
        <v>1</v>
      </c>
      <c r="S109" s="13">
        <v>3.65</v>
      </c>
      <c r="T109" s="13">
        <v>0</v>
      </c>
      <c r="V109" s="13" t="s">
        <v>11050</v>
      </c>
      <c r="W109" s="13">
        <v>100</v>
      </c>
      <c r="X109" s="13" t="s">
        <v>7711</v>
      </c>
      <c r="Y109" s="13" t="s">
        <v>10904</v>
      </c>
      <c r="Z109" s="13">
        <v>2</v>
      </c>
      <c r="AA109" s="13">
        <v>5.75</v>
      </c>
      <c r="AB109" s="13">
        <f t="shared" si="10"/>
        <v>13.914999999999999</v>
      </c>
      <c r="AC109" s="13">
        <f>ROUND(VLOOKUP(X109,'Base de dados'!A:B, 2, 0)*AB109, 2)</f>
        <v>2.09</v>
      </c>
      <c r="AD109" s="13">
        <f>ROUND((AB109*(Destino!AG$109/100))*(W109/100),2)</f>
        <v>0.56000000000000005</v>
      </c>
      <c r="AE109" s="13">
        <f>ROUND((AB109*(Destino!AH$109/100)),2)</f>
        <v>0</v>
      </c>
      <c r="AF109" s="13">
        <f>ROUND((((AB109+AC109)*(1 + VLOOKUP(X109,'Base de dados'!A:P, 16, 0) ))*(Destino!AI$109/100))-AD109, 2)</f>
        <v>3.53</v>
      </c>
      <c r="AG109" s="13">
        <f>ROUND((AB109+AF109)*(J109/100),2)</f>
        <v>0.87</v>
      </c>
      <c r="AH109" s="13">
        <f t="shared" si="11"/>
        <v>0</v>
      </c>
      <c r="AI109" s="13">
        <f>ROUND(AB109-AE109+AF109+AG109+AH109, 3)</f>
        <v>18.315000000000001</v>
      </c>
      <c r="AJ109" s="13">
        <f t="shared" si="12"/>
        <v>18.315000000000001</v>
      </c>
      <c r="AK109" s="13">
        <f t="shared" si="13"/>
        <v>18.315000000000001</v>
      </c>
      <c r="AL109" s="13" t="str">
        <f t="shared" si="16"/>
        <v>11106000016442200001286</v>
      </c>
      <c r="AM109" s="13">
        <f>VLOOKUP(AL109,Destino!A:AE,31,0)</f>
        <v>18.331</v>
      </c>
      <c r="AN109" s="13">
        <f t="shared" si="17"/>
        <v>1.0008736008736008</v>
      </c>
      <c r="BB109" s="13">
        <f t="shared" si="14"/>
        <v>18.315000000000001</v>
      </c>
      <c r="BC109" s="13" t="s">
        <v>11083</v>
      </c>
      <c r="BD109" s="13">
        <f t="shared" si="15"/>
        <v>0.74920100000000001</v>
      </c>
    </row>
    <row r="110" spans="1:56" x14ac:dyDescent="0.25">
      <c r="A110" s="13">
        <v>600001644</v>
      </c>
      <c r="B110" s="13">
        <v>1110</v>
      </c>
      <c r="C110" s="13">
        <v>2200001421</v>
      </c>
      <c r="D110" s="13" t="s">
        <v>10908</v>
      </c>
      <c r="E110" s="13" t="str">
        <f t="shared" si="9"/>
        <v>1100</v>
      </c>
      <c r="F110" s="13" t="s">
        <v>10925</v>
      </c>
      <c r="G110" s="13" t="s">
        <v>10907</v>
      </c>
      <c r="H110" s="13">
        <f>ROUND(P110/(1-((R110+S110))/100)*Q110, 3)</f>
        <v>1.9410000000000001</v>
      </c>
      <c r="I110" s="13">
        <v>1</v>
      </c>
      <c r="J110" s="13">
        <v>1.5</v>
      </c>
      <c r="K110" s="13">
        <v>1</v>
      </c>
      <c r="M110" s="13">
        <v>1</v>
      </c>
      <c r="N110" s="13">
        <v>0.74798399999999998</v>
      </c>
      <c r="P110" s="13">
        <f>IFERROR(ROUND(VLOOKUP(BC110, BA:BA:BB:BB, 2, 0)/AA110,3),)</f>
        <v>1.6839999999999999</v>
      </c>
      <c r="Q110" s="13">
        <f>IFERROR(VLOOKUP(BC110, BA:BA:BD:BD, 4, 0),1)</f>
        <v>1</v>
      </c>
      <c r="R110" s="13">
        <v>4</v>
      </c>
      <c r="S110" s="13">
        <v>9.25</v>
      </c>
      <c r="T110" s="13">
        <v>0</v>
      </c>
      <c r="V110" s="13" t="s">
        <v>11050</v>
      </c>
      <c r="W110" s="13">
        <v>100</v>
      </c>
      <c r="X110" s="13" t="s">
        <v>7711</v>
      </c>
      <c r="Y110" s="13" t="s">
        <v>10904</v>
      </c>
      <c r="Z110" s="13">
        <v>2</v>
      </c>
      <c r="AA110" s="13">
        <v>5.75</v>
      </c>
      <c r="AB110" s="13">
        <f t="shared" si="10"/>
        <v>11.161</v>
      </c>
      <c r="AC110" s="13">
        <f>ROUND(VLOOKUP(X110,'Base de dados'!A:B, 2, 0)*AB110, 2)</f>
        <v>1.67</v>
      </c>
      <c r="AD110" s="13">
        <f>ROUND((AB110*(Destino!AG$110/100))*(W110/100),2)</f>
        <v>0.45</v>
      </c>
      <c r="AE110" s="13">
        <f>ROUND((AB110*(Destino!AH$110/100)),2)</f>
        <v>0</v>
      </c>
      <c r="AF110" s="13">
        <f>ROUND((((AB110+AC110)*(1 + VLOOKUP(X110,'Base de dados'!A:P, 16, 0) ))*(Destino!AI$110/100))-AD110, 2)</f>
        <v>2.83</v>
      </c>
      <c r="AG110" s="13">
        <f>ROUND((AB110+AC110+AF110)*(J110/100),2)</f>
        <v>0.23</v>
      </c>
      <c r="AH110" s="13">
        <f t="shared" si="11"/>
        <v>0</v>
      </c>
      <c r="AI110" s="13">
        <f>ROUND(AB110+AF110-AE110+AG110+AH110, 3)</f>
        <v>14.221</v>
      </c>
      <c r="AJ110" s="13">
        <f t="shared" si="12"/>
        <v>14.221</v>
      </c>
      <c r="AK110" s="13">
        <f t="shared" si="13"/>
        <v>14.221</v>
      </c>
      <c r="AL110" s="13" t="str">
        <f t="shared" si="16"/>
        <v>11106000016442200001421</v>
      </c>
      <c r="AM110" s="13">
        <f>VLOOKUP(AL110,Destino!A:AE,31,0)</f>
        <v>12.843999999999999</v>
      </c>
      <c r="AN110" s="13">
        <f t="shared" si="17"/>
        <v>0.9031713662892904</v>
      </c>
      <c r="BB110" s="13">
        <f t="shared" si="14"/>
        <v>14.221</v>
      </c>
      <c r="BC110" s="13" t="s">
        <v>11084</v>
      </c>
      <c r="BD110" s="13">
        <f t="shared" si="15"/>
        <v>0.74798399999999998</v>
      </c>
    </row>
    <row r="111" spans="1:56" x14ac:dyDescent="0.25">
      <c r="A111" s="13">
        <v>600001644</v>
      </c>
      <c r="B111" s="13">
        <v>1210</v>
      </c>
      <c r="C111" s="13">
        <v>2000005105</v>
      </c>
      <c r="D111" s="13" t="s">
        <v>10908</v>
      </c>
      <c r="E111" s="13" t="str">
        <f t="shared" si="9"/>
        <v>1200</v>
      </c>
      <c r="F111" s="13" t="s">
        <v>10905</v>
      </c>
      <c r="G111" s="13" t="s">
        <v>10907</v>
      </c>
      <c r="H111" s="13">
        <f>ROUND(P111/(1-((R111+S111))/100)*Q111, 3)</f>
        <v>1.893</v>
      </c>
      <c r="I111" s="13">
        <v>1</v>
      </c>
      <c r="J111" s="13">
        <v>2</v>
      </c>
      <c r="K111" s="13">
        <v>1</v>
      </c>
      <c r="M111" s="13">
        <v>1</v>
      </c>
      <c r="N111" s="13">
        <v>1</v>
      </c>
      <c r="O111" s="13" t="s">
        <v>10895</v>
      </c>
      <c r="P111" s="13">
        <f>IFERROR(ROUND(VLOOKUP(BC111, BA:BA:BB:BB, 2, 0)/AA111,3),)</f>
        <v>1.6419999999999999</v>
      </c>
      <c r="Q111" s="13">
        <f>IFERROR(VLOOKUP(BC111, BA:BA:BD:BD, 4, 0),1)</f>
        <v>1</v>
      </c>
      <c r="R111" s="13">
        <v>4</v>
      </c>
      <c r="S111" s="13">
        <v>9.25</v>
      </c>
      <c r="T111" s="13">
        <v>0</v>
      </c>
      <c r="V111" s="13" t="s">
        <v>11050</v>
      </c>
      <c r="W111" s="13">
        <v>100</v>
      </c>
      <c r="X111" s="13" t="s">
        <v>7711</v>
      </c>
      <c r="Y111" s="13" t="s">
        <v>10904</v>
      </c>
      <c r="Z111" s="13">
        <v>2</v>
      </c>
      <c r="AA111" s="13">
        <v>5.75</v>
      </c>
      <c r="AB111" s="13">
        <f t="shared" si="10"/>
        <v>10.885</v>
      </c>
      <c r="AC111" s="13">
        <f>ROUND(VLOOKUP(X111,'Base de dados'!A:B, 2, 0)*AB111, 2)</f>
        <v>1.63</v>
      </c>
      <c r="AD111" s="13">
        <f>ROUND((AB111*(Destino!AG$111/100))*(W111/100),2)</f>
        <v>0.44</v>
      </c>
      <c r="AE111" s="13">
        <f>ROUND((AB111*(Destino!AH$111/100)),2)</f>
        <v>1.01</v>
      </c>
      <c r="AG111" s="13">
        <f>ROUND((AB111+ AC111)*(J111/100),2)</f>
        <v>0.25</v>
      </c>
      <c r="AH111" s="13">
        <f t="shared" si="11"/>
        <v>0</v>
      </c>
      <c r="AI111" s="13">
        <f>ROUND(AB111-(AD111+AE111)+AG111+AH111, 3)</f>
        <v>9.6850000000000005</v>
      </c>
      <c r="AJ111" s="13">
        <f t="shared" si="12"/>
        <v>9.6850000000000005</v>
      </c>
      <c r="AK111" s="13">
        <f t="shared" si="13"/>
        <v>9.6850000000000005</v>
      </c>
      <c r="AL111" s="13" t="str">
        <f t="shared" si="16"/>
        <v>12106000016442000005105</v>
      </c>
      <c r="AM111" s="13">
        <f>VLOOKUP(AL111,Destino!A:AE,31,0)</f>
        <v>9.6910000000000007</v>
      </c>
      <c r="AN111" s="13">
        <f t="shared" si="17"/>
        <v>1.0006195147134744</v>
      </c>
      <c r="BA111" s="13" t="s">
        <v>11082</v>
      </c>
      <c r="BB111" s="13">
        <f t="shared" si="14"/>
        <v>9.6850000000000005</v>
      </c>
      <c r="BC111" s="13" t="s">
        <v>11079</v>
      </c>
      <c r="BD111" s="13">
        <f t="shared" si="15"/>
        <v>1</v>
      </c>
    </row>
    <row r="112" spans="1:56" x14ac:dyDescent="0.25">
      <c r="A112" s="13">
        <v>600001644</v>
      </c>
      <c r="B112" s="13">
        <v>1210</v>
      </c>
      <c r="C112" s="13">
        <v>2200001421</v>
      </c>
      <c r="D112" s="13" t="s">
        <v>10908</v>
      </c>
      <c r="E112" s="13" t="str">
        <f t="shared" si="9"/>
        <v>1200</v>
      </c>
      <c r="F112" s="13" t="s">
        <v>10905</v>
      </c>
      <c r="G112" s="13" t="s">
        <v>10907</v>
      </c>
      <c r="H112" s="13">
        <f>ROUND(P112/(1-((R112+S112))/100)*Q112, 3)</f>
        <v>2.3149999999999999</v>
      </c>
      <c r="I112" s="13">
        <v>1</v>
      </c>
      <c r="J112" s="13">
        <v>0</v>
      </c>
      <c r="K112" s="13">
        <v>1</v>
      </c>
      <c r="M112" s="13">
        <v>1</v>
      </c>
      <c r="N112" s="13">
        <f>IFERROR(VLOOKUP(BC112, BA:BA:BD:BD, 4, 0),1)</f>
        <v>1</v>
      </c>
      <c r="P112" s="13">
        <f>IFERROR(ROUND(VLOOKUP(BC112, BA:BA:BB:BB, 2, 0)/AA112,3),)</f>
        <v>1.6839999999999999</v>
      </c>
      <c r="Q112" s="13">
        <v>1</v>
      </c>
      <c r="R112" s="13">
        <v>18</v>
      </c>
      <c r="S112" s="13">
        <v>9.25</v>
      </c>
      <c r="T112" s="13">
        <v>0</v>
      </c>
      <c r="V112" s="13" t="s">
        <v>11050</v>
      </c>
      <c r="W112" s="13">
        <v>100</v>
      </c>
      <c r="X112" s="13" t="s">
        <v>7711</v>
      </c>
      <c r="Y112" s="13" t="s">
        <v>10904</v>
      </c>
      <c r="Z112" s="13">
        <v>2</v>
      </c>
      <c r="AA112" s="13">
        <v>5.75</v>
      </c>
      <c r="AB112" s="13">
        <f t="shared" si="10"/>
        <v>13.311</v>
      </c>
      <c r="AC112" s="13">
        <f>ROUND(VLOOKUP(X112,'Base de dados'!A:B, 2, 0)*AB112, 2)</f>
        <v>2</v>
      </c>
      <c r="AD112" s="13">
        <f>ROUND((AB112*(Destino!AG$112/100))*(W112/100),2)</f>
        <v>2.4</v>
      </c>
      <c r="AE112" s="13">
        <f>ROUND((AB112*(Destino!AH$112/100)),2)</f>
        <v>1.23</v>
      </c>
      <c r="AG112" s="13">
        <f>ROUND((AB112+ AC112)*(J112/100),2)</f>
        <v>0</v>
      </c>
      <c r="AH112" s="13">
        <f t="shared" si="11"/>
        <v>0</v>
      </c>
      <c r="AI112" s="13">
        <f>ROUND(AB112-(AD112+AE112)+AG112+AH112, 3)</f>
        <v>9.6809999999999992</v>
      </c>
      <c r="AJ112" s="13">
        <f t="shared" si="12"/>
        <v>9.6809999999999992</v>
      </c>
      <c r="AK112" s="13">
        <f t="shared" si="13"/>
        <v>9.6809999999999992</v>
      </c>
      <c r="AL112" s="13" t="str">
        <f t="shared" si="16"/>
        <v>12106000016442200001421</v>
      </c>
      <c r="AM112" s="13">
        <f>VLOOKUP(AL112,Destino!A:AE,31,0)</f>
        <v>8.7420000000000009</v>
      </c>
      <c r="AN112" s="13">
        <f t="shared" si="17"/>
        <v>0.90300588782150626</v>
      </c>
      <c r="BB112" s="13">
        <f t="shared" si="14"/>
        <v>9.6809999999999992</v>
      </c>
      <c r="BC112" s="13" t="s">
        <v>11084</v>
      </c>
      <c r="BD112" s="13">
        <f t="shared" si="15"/>
        <v>1</v>
      </c>
    </row>
    <row r="113" spans="1:56" x14ac:dyDescent="0.25">
      <c r="A113" s="13">
        <v>600001644</v>
      </c>
      <c r="B113" s="13">
        <v>1300</v>
      </c>
      <c r="C113" s="13">
        <v>2000005105</v>
      </c>
      <c r="D113" s="13" t="s">
        <v>10908</v>
      </c>
      <c r="E113" s="13">
        <f t="shared" si="9"/>
        <v>1300</v>
      </c>
      <c r="F113" s="13" t="s">
        <v>10930</v>
      </c>
      <c r="G113" s="13" t="s">
        <v>10907</v>
      </c>
      <c r="H113" s="13">
        <f>ROUND(P113/(1-((R113+S113))/100)*Q113, 3)</f>
        <v>1.893</v>
      </c>
      <c r="I113" s="13">
        <v>1</v>
      </c>
      <c r="J113" s="13">
        <v>6</v>
      </c>
      <c r="K113" s="13">
        <v>1</v>
      </c>
      <c r="M113" s="13">
        <v>1</v>
      </c>
      <c r="N113" s="13">
        <v>1</v>
      </c>
      <c r="O113" s="13" t="s">
        <v>10895</v>
      </c>
      <c r="P113" s="13">
        <f>IFERROR(ROUND(VLOOKUP(BC113, BA:BA:BB:BB, 2, 0)/AA113,3),)</f>
        <v>1.6419999999999999</v>
      </c>
      <c r="Q113" s="13">
        <f>IFERROR(VLOOKUP(BC113, BA:BA:BD:BD, 4, 0),1)</f>
        <v>1</v>
      </c>
      <c r="R113" s="13">
        <v>4</v>
      </c>
      <c r="S113" s="13">
        <v>9.25</v>
      </c>
      <c r="T113" s="13">
        <v>0</v>
      </c>
      <c r="V113" s="13" t="s">
        <v>11050</v>
      </c>
      <c r="W113" s="13">
        <v>100</v>
      </c>
      <c r="X113" s="13" t="s">
        <v>7711</v>
      </c>
      <c r="Y113" s="13" t="s">
        <v>10904</v>
      </c>
      <c r="Z113" s="13">
        <v>2</v>
      </c>
      <c r="AA113" s="13">
        <v>5.75</v>
      </c>
      <c r="AB113" s="13">
        <f t="shared" si="10"/>
        <v>10.885</v>
      </c>
      <c r="AC113" s="13">
        <f>ROUND(VLOOKUP(X113,'Base de dados'!A:B, 2, 0)*AB113, 2)</f>
        <v>1.63</v>
      </c>
      <c r="AD113" s="13">
        <f>ROUND((AB113*(Destino!AG$113/100))*(W113/100),2)</f>
        <v>0</v>
      </c>
      <c r="AG113" s="13">
        <f>ROUND((AB113+ AC113)*(J113/100),2)</f>
        <v>0.75</v>
      </c>
      <c r="AH113" s="13">
        <f t="shared" si="11"/>
        <v>0</v>
      </c>
      <c r="AI113" s="13">
        <f>ROUND((AB113+AC113)-(AD113+AE113)+AG113+AH113, 3)</f>
        <v>13.265000000000001</v>
      </c>
      <c r="AJ113" s="13">
        <f t="shared" si="12"/>
        <v>13.265000000000001</v>
      </c>
      <c r="AK113" s="13">
        <f t="shared" si="13"/>
        <v>13.265000000000001</v>
      </c>
      <c r="AL113" s="13" t="str">
        <f t="shared" si="16"/>
        <v>13006000016442000005105</v>
      </c>
      <c r="AM113" s="13">
        <f>VLOOKUP(AL113,Destino!A:AE,31,0)</f>
        <v>13.271000000000001</v>
      </c>
      <c r="AN113" s="13">
        <f t="shared" si="17"/>
        <v>1.0004523181304183</v>
      </c>
      <c r="BA113" s="13" t="s">
        <v>11083</v>
      </c>
      <c r="BB113" s="13">
        <f t="shared" si="14"/>
        <v>13.265000000000001</v>
      </c>
      <c r="BC113" s="13" t="s">
        <v>11079</v>
      </c>
      <c r="BD113" s="13">
        <f t="shared" si="15"/>
        <v>1</v>
      </c>
    </row>
    <row r="114" spans="1:56" x14ac:dyDescent="0.25">
      <c r="A114" s="13">
        <v>600001644</v>
      </c>
      <c r="B114" s="13">
        <v>1300</v>
      </c>
      <c r="C114" s="13">
        <v>2200000102</v>
      </c>
      <c r="D114" s="13" t="s">
        <v>10908</v>
      </c>
      <c r="E114" s="13">
        <f t="shared" si="9"/>
        <v>1300</v>
      </c>
      <c r="F114" s="13" t="s">
        <v>10930</v>
      </c>
      <c r="G114" s="13" t="s">
        <v>10907</v>
      </c>
      <c r="H114" s="13">
        <f>ROUND(P114/(1-((R114+S114))/100)*Q114, 3)</f>
        <v>2.0609999999999999</v>
      </c>
      <c r="I114" s="13">
        <v>1</v>
      </c>
      <c r="J114" s="13">
        <v>3.5</v>
      </c>
      <c r="K114" s="13">
        <v>1</v>
      </c>
      <c r="M114" s="13">
        <v>1</v>
      </c>
      <c r="N114" s="13">
        <v>1</v>
      </c>
      <c r="P114" s="13">
        <f>IFERROR(ROUND(VLOOKUP(BC114, BA:BA:BB:BB, 2, 0)/AA114,3),)</f>
        <v>1.903</v>
      </c>
      <c r="Q114" s="13">
        <f>IFERROR(VLOOKUP(BC114, BA:BA:BD:BD, 4, 0),1)</f>
        <v>1</v>
      </c>
      <c r="R114" s="13">
        <v>4</v>
      </c>
      <c r="S114" s="13">
        <v>3.65</v>
      </c>
      <c r="T114" s="13">
        <v>0</v>
      </c>
      <c r="V114" s="13" t="s">
        <v>11050</v>
      </c>
      <c r="W114" s="13">
        <v>100</v>
      </c>
      <c r="X114" s="13" t="s">
        <v>7711</v>
      </c>
      <c r="Y114" s="13" t="s">
        <v>10904</v>
      </c>
      <c r="Z114" s="13">
        <v>2</v>
      </c>
      <c r="AA114" s="13">
        <v>5.75</v>
      </c>
      <c r="AB114" s="13">
        <f t="shared" si="10"/>
        <v>11.851000000000001</v>
      </c>
      <c r="AC114" s="13">
        <f>ROUND(VLOOKUP(X114,'Base de dados'!A:B, 2, 0)*AB114, 2)</f>
        <v>1.78</v>
      </c>
      <c r="AD114" s="13">
        <f>ROUND((AB114*(Destino!AG$114/100))*(W114/100),2)</f>
        <v>0</v>
      </c>
      <c r="AG114" s="13">
        <f>ROUND((AB114+ AC114)*(J114/100),2)</f>
        <v>0.48</v>
      </c>
      <c r="AH114" s="13">
        <f t="shared" si="11"/>
        <v>0</v>
      </c>
      <c r="AI114" s="13">
        <f>ROUND((AB114+AC114)-(AD114+AE114)+AG114+AH114, 3)</f>
        <v>14.111000000000001</v>
      </c>
      <c r="AJ114" s="13">
        <f t="shared" si="12"/>
        <v>14.111000000000001</v>
      </c>
      <c r="AK114" s="13">
        <f t="shared" si="13"/>
        <v>14.111000000000001</v>
      </c>
      <c r="AL114" s="13" t="str">
        <f t="shared" si="16"/>
        <v>13006000016442200000102</v>
      </c>
      <c r="AM114" s="13">
        <f>VLOOKUP(AL114,Destino!A:AE,31,0)</f>
        <v>14.122</v>
      </c>
      <c r="AN114" s="13">
        <f t="shared" si="17"/>
        <v>1.0007795336971157</v>
      </c>
      <c r="BB114" s="13">
        <f t="shared" si="14"/>
        <v>14.111000000000001</v>
      </c>
      <c r="BC114" s="13" t="s">
        <v>11080</v>
      </c>
      <c r="BD114" s="13">
        <f t="shared" si="15"/>
        <v>1</v>
      </c>
    </row>
    <row r="115" spans="1:56" x14ac:dyDescent="0.25">
      <c r="A115" s="13">
        <v>600001644</v>
      </c>
      <c r="B115" s="13">
        <v>1300</v>
      </c>
      <c r="C115" s="13">
        <v>2200001327</v>
      </c>
      <c r="D115" s="13" t="s">
        <v>10908</v>
      </c>
      <c r="E115" s="13">
        <f t="shared" si="9"/>
        <v>1300</v>
      </c>
      <c r="F115" s="13" t="s">
        <v>10930</v>
      </c>
      <c r="G115" s="13" t="s">
        <v>10907</v>
      </c>
      <c r="H115" s="13">
        <f>ROUND(P115/(1-((R115+S115))/100)*Q115, 3)</f>
        <v>2.0139999999999998</v>
      </c>
      <c r="I115" s="13">
        <v>1</v>
      </c>
      <c r="J115" s="13">
        <v>2</v>
      </c>
      <c r="K115" s="13">
        <v>1</v>
      </c>
      <c r="M115" s="13">
        <v>1</v>
      </c>
      <c r="N115" s="13">
        <v>1</v>
      </c>
      <c r="P115" s="13">
        <f>IFERROR(ROUND(VLOOKUP(BC115, BA:BA:BB:BB, 2, 0)/AA115,3),)</f>
        <v>2.4790000000000001</v>
      </c>
      <c r="Q115" s="13">
        <f>IFERROR(VLOOKUP(BC115, BA:BA:BD:BD, 4, 0),1)</f>
        <v>0.75015299999999996</v>
      </c>
      <c r="R115" s="13">
        <v>4</v>
      </c>
      <c r="S115" s="13">
        <v>3.65</v>
      </c>
      <c r="T115" s="13">
        <v>0</v>
      </c>
      <c r="V115" s="13" t="s">
        <v>11050</v>
      </c>
      <c r="W115" s="13">
        <v>100</v>
      </c>
      <c r="X115" s="13" t="s">
        <v>7711</v>
      </c>
      <c r="Y115" s="13" t="s">
        <v>10904</v>
      </c>
      <c r="Z115" s="13">
        <v>2</v>
      </c>
      <c r="AA115" s="13">
        <v>5.75</v>
      </c>
      <c r="AB115" s="13">
        <f t="shared" si="10"/>
        <v>11.581</v>
      </c>
      <c r="AC115" s="13">
        <f>ROUND(VLOOKUP(X115,'Base de dados'!A:B, 2, 0)*AB115, 2)</f>
        <v>1.74</v>
      </c>
      <c r="AD115" s="13">
        <f>ROUND((AB115*(Destino!AG$115/100))*(W115/100),2)</f>
        <v>0</v>
      </c>
      <c r="AG115" s="13">
        <f>ROUND((AB115+ AC115)*(J115/100),2)</f>
        <v>0.27</v>
      </c>
      <c r="AH115" s="13">
        <f t="shared" si="11"/>
        <v>0</v>
      </c>
      <c r="AI115" s="13">
        <f>ROUND((AB115+AC115)-(AD115+AE115)+AG115+AH115, 3)</f>
        <v>13.590999999999999</v>
      </c>
      <c r="AJ115" s="13">
        <f t="shared" si="12"/>
        <v>13.590999999999999</v>
      </c>
      <c r="AK115" s="13">
        <f t="shared" si="13"/>
        <v>13.590999999999999</v>
      </c>
      <c r="AL115" s="13" t="str">
        <f t="shared" si="16"/>
        <v>13006000016442200001327</v>
      </c>
      <c r="AM115" s="13">
        <f>VLOOKUP(AL115,Destino!A:AE,31,0)</f>
        <v>13.590999999999999</v>
      </c>
      <c r="AN115" s="13">
        <f t="shared" si="17"/>
        <v>1</v>
      </c>
      <c r="BB115" s="13">
        <f t="shared" si="14"/>
        <v>13.590999999999999</v>
      </c>
      <c r="BC115" s="13" t="s">
        <v>11081</v>
      </c>
      <c r="BD115" s="13">
        <f t="shared" si="15"/>
        <v>1</v>
      </c>
    </row>
    <row r="116" spans="1:56" x14ac:dyDescent="0.25">
      <c r="A116" s="13">
        <v>600001644</v>
      </c>
      <c r="B116" s="13">
        <v>1300</v>
      </c>
      <c r="C116" s="13">
        <v>2200001421</v>
      </c>
      <c r="D116" s="13" t="s">
        <v>10908</v>
      </c>
      <c r="E116" s="13">
        <f t="shared" si="9"/>
        <v>1300</v>
      </c>
      <c r="F116" s="13" t="s">
        <v>10930</v>
      </c>
      <c r="G116" s="13" t="s">
        <v>10907</v>
      </c>
      <c r="H116" s="13">
        <f>ROUND(P116/(1-((R116+S116))/100)*Q116, 3)</f>
        <v>1.9410000000000001</v>
      </c>
      <c r="I116" s="13">
        <v>1</v>
      </c>
      <c r="J116" s="13">
        <v>7</v>
      </c>
      <c r="K116" s="13">
        <v>1</v>
      </c>
      <c r="M116" s="13">
        <v>1</v>
      </c>
      <c r="N116" s="13">
        <v>1</v>
      </c>
      <c r="P116" s="13">
        <f>IFERROR(ROUND(VLOOKUP(BC116, BA:BA:BB:BB, 2, 0)/AA116,3),)</f>
        <v>1.6839999999999999</v>
      </c>
      <c r="Q116" s="13">
        <f>IFERROR(VLOOKUP(BC116, BA:BA:BD:BD, 4, 0),1)</f>
        <v>1</v>
      </c>
      <c r="R116" s="13">
        <v>4</v>
      </c>
      <c r="S116" s="13">
        <v>9.25</v>
      </c>
      <c r="T116" s="13">
        <v>0</v>
      </c>
      <c r="V116" s="13" t="s">
        <v>11050</v>
      </c>
      <c r="W116" s="13">
        <v>100</v>
      </c>
      <c r="X116" s="13" t="s">
        <v>7711</v>
      </c>
      <c r="Y116" s="13" t="s">
        <v>10904</v>
      </c>
      <c r="Z116" s="13">
        <v>2</v>
      </c>
      <c r="AA116" s="13">
        <v>5.75</v>
      </c>
      <c r="AB116" s="13">
        <f t="shared" si="10"/>
        <v>11.161</v>
      </c>
      <c r="AC116" s="13">
        <f>ROUND(VLOOKUP(X116,'Base de dados'!A:B, 2, 0)*AB116, 2)</f>
        <v>1.67</v>
      </c>
      <c r="AD116" s="13">
        <f>ROUND((AB116*(Destino!AG$116/100))*(W116/100),2)</f>
        <v>0</v>
      </c>
      <c r="AG116" s="13">
        <f>ROUND((AB116+ AC116)*(J116/100),2)</f>
        <v>0.9</v>
      </c>
      <c r="AH116" s="13">
        <f t="shared" si="11"/>
        <v>0</v>
      </c>
      <c r="AI116" s="13">
        <f>ROUND((AB116+AC116)-(AD116+AE116)+AG116+AH116, 3)</f>
        <v>13.731</v>
      </c>
      <c r="AJ116" s="13">
        <f t="shared" si="12"/>
        <v>13.731</v>
      </c>
      <c r="AK116" s="13">
        <f t="shared" si="13"/>
        <v>13.731</v>
      </c>
      <c r="AL116" s="13" t="str">
        <f t="shared" si="16"/>
        <v>13006000016442200001421</v>
      </c>
      <c r="AM116" s="13">
        <f>VLOOKUP(AL116,Destino!A:AE,31,0)</f>
        <v>12.394</v>
      </c>
      <c r="AN116" s="13">
        <f t="shared" si="17"/>
        <v>0.90262908746631709</v>
      </c>
      <c r="BB116" s="13">
        <f t="shared" si="14"/>
        <v>13.731</v>
      </c>
      <c r="BC116" s="13" t="s">
        <v>11084</v>
      </c>
      <c r="BD116" s="13">
        <f t="shared" si="15"/>
        <v>1</v>
      </c>
    </row>
    <row r="117" spans="1:56" x14ac:dyDescent="0.25">
      <c r="A117" s="13">
        <v>600001644</v>
      </c>
      <c r="B117" s="13">
        <v>1400</v>
      </c>
      <c r="C117" s="13">
        <v>2000005105</v>
      </c>
      <c r="D117" s="13" t="s">
        <v>10908</v>
      </c>
      <c r="E117" s="13">
        <f t="shared" si="9"/>
        <v>1400</v>
      </c>
      <c r="F117" s="13" t="s">
        <v>10905</v>
      </c>
      <c r="G117" s="13" t="s">
        <v>10907</v>
      </c>
      <c r="H117" s="13">
        <f>ROUND(P117/(1-((R117+S117))/100)*Q117, 3)</f>
        <v>1.893</v>
      </c>
      <c r="I117" s="13">
        <v>1</v>
      </c>
      <c r="J117" s="13">
        <v>2</v>
      </c>
      <c r="K117" s="13">
        <v>1</v>
      </c>
      <c r="M117" s="13">
        <v>1</v>
      </c>
      <c r="N117" s="13">
        <v>1</v>
      </c>
      <c r="O117" s="13" t="s">
        <v>10895</v>
      </c>
      <c r="P117" s="13">
        <f>IFERROR(ROUND(VLOOKUP(BC117, BA:BA:BB:BB, 2, 0)/AA117,3),)</f>
        <v>1.6419999999999999</v>
      </c>
      <c r="Q117" s="13">
        <f>IFERROR(VLOOKUP(BC117, BA:BA:BD:BD, 4, 0),1)</f>
        <v>1</v>
      </c>
      <c r="R117" s="13">
        <v>4</v>
      </c>
      <c r="S117" s="13">
        <v>9.25</v>
      </c>
      <c r="T117" s="13">
        <v>0</v>
      </c>
      <c r="V117" s="13" t="s">
        <v>11050</v>
      </c>
      <c r="W117" s="13">
        <v>100</v>
      </c>
      <c r="X117" s="13" t="s">
        <v>7711</v>
      </c>
      <c r="Y117" s="13" t="s">
        <v>10904</v>
      </c>
      <c r="Z117" s="13">
        <v>2</v>
      </c>
      <c r="AA117" s="13">
        <v>5.75</v>
      </c>
      <c r="AB117" s="13">
        <f t="shared" si="10"/>
        <v>10.885</v>
      </c>
      <c r="AC117" s="13">
        <f>ROUND(VLOOKUP(X117,'Base de dados'!A:B, 2, 0)*AB117, 2)</f>
        <v>1.63</v>
      </c>
      <c r="AD117" s="13">
        <f>ROUND((AB117*(Destino!AG$117/100))*(W117/100),2)</f>
        <v>0.44</v>
      </c>
      <c r="AE117" s="13">
        <f>ROUND((AB117*(Destino!AH$117/100)),2)</f>
        <v>1.01</v>
      </c>
      <c r="AG117" s="13">
        <f>ROUND((AB117+ AC117)*(J117/100),2)</f>
        <v>0.25</v>
      </c>
      <c r="AH117" s="13">
        <f t="shared" si="11"/>
        <v>0</v>
      </c>
      <c r="AI117" s="13">
        <f>ROUND(AB117-(AD117+AE117)+AG117+AH117, 3)</f>
        <v>9.6850000000000005</v>
      </c>
      <c r="AJ117" s="13">
        <f t="shared" si="12"/>
        <v>9.6850000000000005</v>
      </c>
      <c r="AK117" s="13">
        <f t="shared" si="13"/>
        <v>9.6850000000000005</v>
      </c>
      <c r="AL117" s="13" t="str">
        <f t="shared" si="16"/>
        <v>14006000016442000005105</v>
      </c>
      <c r="AM117" s="13">
        <f>VLOOKUP(AL117,Destino!A:AE,31,0)</f>
        <v>9.6910000000000007</v>
      </c>
      <c r="AN117" s="13">
        <f t="shared" si="17"/>
        <v>1.0006195147134744</v>
      </c>
      <c r="BA117" s="13" t="s">
        <v>11084</v>
      </c>
      <c r="BB117" s="13">
        <f t="shared" si="14"/>
        <v>9.6850000000000005</v>
      </c>
      <c r="BC117" s="13" t="s">
        <v>11079</v>
      </c>
      <c r="BD117" s="13">
        <f t="shared" si="15"/>
        <v>1</v>
      </c>
    </row>
    <row r="118" spans="1:56" x14ac:dyDescent="0.25">
      <c r="A118" s="13">
        <v>600001644</v>
      </c>
      <c r="B118" s="13">
        <v>1400</v>
      </c>
      <c r="C118" s="13">
        <v>2200000102</v>
      </c>
      <c r="D118" s="13" t="s">
        <v>10908</v>
      </c>
      <c r="E118" s="13">
        <f t="shared" si="9"/>
        <v>1400</v>
      </c>
      <c r="F118" s="13" t="s">
        <v>10905</v>
      </c>
      <c r="G118" s="13" t="s">
        <v>10907</v>
      </c>
      <c r="H118" s="13">
        <f>ROUND(P118/(1-((R118+S118))/100)*Q118, 3)</f>
        <v>2.0609999999999999</v>
      </c>
      <c r="I118" s="13">
        <v>1</v>
      </c>
      <c r="J118" s="13">
        <v>2</v>
      </c>
      <c r="K118" s="13">
        <v>1</v>
      </c>
      <c r="M118" s="13">
        <v>1</v>
      </c>
      <c r="N118" s="13">
        <v>1</v>
      </c>
      <c r="P118" s="13">
        <f>IFERROR(ROUND(VLOOKUP(BC118, BA:BA:BB:BB, 2, 0)/AA118,3),)</f>
        <v>1.903</v>
      </c>
      <c r="Q118" s="13">
        <f>IFERROR(VLOOKUP(BC118, BA:BA:BD:BD, 4, 0),1)</f>
        <v>1</v>
      </c>
      <c r="R118" s="13">
        <v>4</v>
      </c>
      <c r="S118" s="13">
        <v>3.65</v>
      </c>
      <c r="T118" s="13">
        <v>0</v>
      </c>
      <c r="V118" s="13" t="s">
        <v>11050</v>
      </c>
      <c r="W118" s="13">
        <v>100</v>
      </c>
      <c r="X118" s="13" t="s">
        <v>7711</v>
      </c>
      <c r="Y118" s="13" t="s">
        <v>10904</v>
      </c>
      <c r="Z118" s="13">
        <v>2</v>
      </c>
      <c r="AA118" s="13">
        <v>5.75</v>
      </c>
      <c r="AB118" s="13">
        <f t="shared" si="10"/>
        <v>11.851000000000001</v>
      </c>
      <c r="AC118" s="13">
        <f>ROUND(VLOOKUP(X118,'Base de dados'!A:B, 2, 0)*AB118, 2)</f>
        <v>1.78</v>
      </c>
      <c r="AD118" s="13">
        <f>ROUND((AB118*(Destino!AG$118/100))*(W118/100),2)</f>
        <v>0.47</v>
      </c>
      <c r="AE118" s="13">
        <f>ROUND((AB118*(Destino!AH$118/100)),2)</f>
        <v>1.1000000000000001</v>
      </c>
      <c r="AG118" s="13">
        <f>ROUND((AB118+ AC118)*(J118/100),2)</f>
        <v>0.27</v>
      </c>
      <c r="AH118" s="13">
        <f t="shared" si="11"/>
        <v>0</v>
      </c>
      <c r="AI118" s="13">
        <f>ROUND(AB118-(AD118+AE118)+AG118+AH118, 3)</f>
        <v>10.551</v>
      </c>
      <c r="AJ118" s="13">
        <f t="shared" si="12"/>
        <v>10.551</v>
      </c>
      <c r="AK118" s="13">
        <f t="shared" si="13"/>
        <v>10.551</v>
      </c>
      <c r="AL118" s="13" t="str">
        <f t="shared" si="16"/>
        <v>14006000016442200000102</v>
      </c>
      <c r="AM118" s="13">
        <f>VLOOKUP(AL118,Destino!A:AE,31,0)</f>
        <v>10.561999999999999</v>
      </c>
      <c r="AN118" s="13">
        <f t="shared" si="17"/>
        <v>1.0010425552080371</v>
      </c>
      <c r="BB118" s="13">
        <f t="shared" si="14"/>
        <v>10.551</v>
      </c>
      <c r="BC118" s="13" t="s">
        <v>11080</v>
      </c>
      <c r="BD118" s="13">
        <f t="shared" si="15"/>
        <v>1</v>
      </c>
    </row>
    <row r="119" spans="1:56" x14ac:dyDescent="0.25">
      <c r="A119" s="13">
        <v>600001644</v>
      </c>
      <c r="B119" s="13">
        <v>1400</v>
      </c>
      <c r="C119" s="13">
        <v>2200001286</v>
      </c>
      <c r="D119" s="13" t="s">
        <v>10908</v>
      </c>
      <c r="E119" s="13">
        <f t="shared" si="9"/>
        <v>1400</v>
      </c>
      <c r="F119" s="13" t="s">
        <v>10915</v>
      </c>
      <c r="G119" s="13" t="s">
        <v>10907</v>
      </c>
      <c r="H119" s="13">
        <f>ROUND(P119/(1-((R119+S119))/100)*Q119, 3)</f>
        <v>2.42</v>
      </c>
      <c r="I119" s="13">
        <v>1</v>
      </c>
      <c r="J119" s="13">
        <v>3</v>
      </c>
      <c r="K119" s="13">
        <v>1</v>
      </c>
      <c r="M119" s="13">
        <v>1</v>
      </c>
      <c r="N119" s="13">
        <v>1</v>
      </c>
      <c r="P119" s="13">
        <f>IFERROR(ROUND(VLOOKUP(BC119, BA:BA:BB:BB, 2, 0)/AA119,3),)</f>
        <v>2.3069999999999999</v>
      </c>
      <c r="Q119" s="13">
        <f>IFERROR(VLOOKUP(BC119, BA:BA:BD:BD, 4, 0),1)</f>
        <v>1</v>
      </c>
      <c r="R119" s="13">
        <v>1</v>
      </c>
      <c r="S119" s="13">
        <v>3.65</v>
      </c>
      <c r="T119" s="13">
        <v>0</v>
      </c>
      <c r="V119" s="13" t="s">
        <v>11050</v>
      </c>
      <c r="W119" s="13">
        <v>100</v>
      </c>
      <c r="X119" s="13" t="s">
        <v>7711</v>
      </c>
      <c r="Y119" s="13" t="s">
        <v>10904</v>
      </c>
      <c r="Z119" s="13">
        <v>2</v>
      </c>
      <c r="AA119" s="13">
        <v>5.75</v>
      </c>
      <c r="AB119" s="13">
        <f t="shared" si="10"/>
        <v>13.914999999999999</v>
      </c>
      <c r="AC119" s="13">
        <f>ROUND(VLOOKUP(X119,'Base de dados'!A:B, 2, 0)*AB119, 2)</f>
        <v>2.09</v>
      </c>
      <c r="AD119" s="13">
        <f>ROUND((AB119*(Destino!AG$119/100))*(W119/100),2)</f>
        <v>0.56000000000000005</v>
      </c>
      <c r="AE119" s="13">
        <f>ROUND((AB119*(Destino!AH$119/100)),2)</f>
        <v>1.29</v>
      </c>
      <c r="AG119" s="13">
        <f>ROUND(AB119 *(J119/100),2)</f>
        <v>0.42</v>
      </c>
      <c r="AH119" s="13">
        <f t="shared" si="11"/>
        <v>0</v>
      </c>
      <c r="AI119" s="13">
        <f>ROUND(AB119-(AD119+AE119)+AG119+AH119, 3)</f>
        <v>12.484999999999999</v>
      </c>
      <c r="AJ119" s="13">
        <f t="shared" si="12"/>
        <v>12.484999999999999</v>
      </c>
      <c r="AK119" s="13">
        <f t="shared" si="13"/>
        <v>12.484999999999999</v>
      </c>
      <c r="AL119" s="13" t="str">
        <f t="shared" si="16"/>
        <v>14006000016442200001286</v>
      </c>
      <c r="AM119" s="13">
        <f>VLOOKUP(AL119,Destino!A:AE,31,0)</f>
        <v>12.491</v>
      </c>
      <c r="AN119" s="13">
        <f t="shared" si="17"/>
        <v>1.0004805766920304</v>
      </c>
      <c r="BB119" s="13">
        <f t="shared" si="14"/>
        <v>12.484999999999999</v>
      </c>
      <c r="BC119" s="13" t="s">
        <v>11083</v>
      </c>
      <c r="BD119" s="13">
        <f t="shared" si="15"/>
        <v>1</v>
      </c>
    </row>
    <row r="120" spans="1:56" x14ac:dyDescent="0.25">
      <c r="A120" s="13">
        <v>600001644</v>
      </c>
      <c r="B120" s="13">
        <v>1700</v>
      </c>
      <c r="C120" s="13">
        <v>2000005105</v>
      </c>
      <c r="D120" s="13" t="s">
        <v>10908</v>
      </c>
      <c r="E120" s="13">
        <f t="shared" si="9"/>
        <v>1700</v>
      </c>
      <c r="F120" s="13" t="s">
        <v>10933</v>
      </c>
      <c r="G120" s="13" t="s">
        <v>10907</v>
      </c>
      <c r="H120" s="13">
        <f>ROUND(P120/(1-((R120+S120))/100)*Q120, 3)</f>
        <v>1.893</v>
      </c>
      <c r="I120" s="13">
        <v>0.25</v>
      </c>
      <c r="J120" s="13">
        <v>7</v>
      </c>
      <c r="K120" s="13">
        <v>1</v>
      </c>
      <c r="M120" s="13">
        <v>4</v>
      </c>
      <c r="N120" s="13">
        <v>1</v>
      </c>
      <c r="P120" s="13">
        <f>IFERROR(ROUND(VLOOKUP(BC120, BA:BA:BB:BB, 2, 0)/AA120,3),)</f>
        <v>1.6419999999999999</v>
      </c>
      <c r="Q120" s="13">
        <f>IFERROR(VLOOKUP(BC120, BA:BA:BD:BD, 4, 0),1)</f>
        <v>1</v>
      </c>
      <c r="R120" s="13">
        <v>4</v>
      </c>
      <c r="S120" s="13">
        <v>9.25</v>
      </c>
      <c r="T120" s="13">
        <v>0</v>
      </c>
      <c r="V120" s="13" t="s">
        <v>11050</v>
      </c>
      <c r="W120" s="13">
        <v>100</v>
      </c>
      <c r="X120" s="13" t="s">
        <v>7711</v>
      </c>
      <c r="Y120" s="13" t="s">
        <v>10904</v>
      </c>
      <c r="Z120" s="13">
        <v>2</v>
      </c>
      <c r="AA120" s="13">
        <v>5.75</v>
      </c>
      <c r="AB120" s="13">
        <f t="shared" si="10"/>
        <v>2.7210000000000001</v>
      </c>
      <c r="AC120" s="13">
        <f>ROUND(VLOOKUP(X120,'Base de dados'!A:B, 2, 0)*AB120, 2)</f>
        <v>0.41</v>
      </c>
      <c r="AD120" s="13">
        <f>ROUND((AB120*(Destino!AG$120/100))*(W120/100),2)</f>
        <v>0.11</v>
      </c>
      <c r="AE120" s="13">
        <f>ROUND((AB120*(Destino!AH$120/100)),2)</f>
        <v>0</v>
      </c>
      <c r="AF120" s="13">
        <f>ROUND((((AB120+AC120)*(1 + VLOOKUP(X120,'Base de dados'!A:M, 13, 0) ))*(Destino!AI$120/100))-AD120, 2)</f>
        <v>0.7</v>
      </c>
      <c r="AG120" s="13">
        <f>ROUND((AB120+AC120+AF120)*(J120/100),2)</f>
        <v>0.27</v>
      </c>
      <c r="AH120" s="13">
        <f t="shared" si="11"/>
        <v>0</v>
      </c>
      <c r="AI120" s="13">
        <f>ROUND(AB120+AC120-AE120+AF120+AG120+AH120, 3)</f>
        <v>4.101</v>
      </c>
      <c r="AJ120" s="13">
        <f t="shared" si="12"/>
        <v>16.404</v>
      </c>
      <c r="AK120" s="13">
        <f t="shared" si="13"/>
        <v>16.404</v>
      </c>
      <c r="AL120" s="13" t="str">
        <f t="shared" si="16"/>
        <v>17006000016442000005105</v>
      </c>
      <c r="AM120" s="13">
        <f>VLOOKUP(AL120,Destino!A:AE,31,0)</f>
        <v>14.768000000000001</v>
      </c>
      <c r="AN120" s="13">
        <f t="shared" si="17"/>
        <v>0.90026822726164357</v>
      </c>
      <c r="BB120" s="13">
        <f t="shared" si="14"/>
        <v>16.404</v>
      </c>
      <c r="BC120" s="13" t="s">
        <v>11079</v>
      </c>
      <c r="BD120" s="13">
        <f t="shared" si="15"/>
        <v>1</v>
      </c>
    </row>
    <row r="121" spans="1:56" x14ac:dyDescent="0.25">
      <c r="A121" s="13">
        <v>600001644</v>
      </c>
      <c r="B121" s="13">
        <v>1700</v>
      </c>
      <c r="C121" s="13">
        <v>2200001421</v>
      </c>
      <c r="D121" s="13" t="s">
        <v>10908</v>
      </c>
      <c r="E121" s="13">
        <f t="shared" si="9"/>
        <v>1700</v>
      </c>
      <c r="F121" s="13" t="s">
        <v>10933</v>
      </c>
      <c r="G121" s="13" t="s">
        <v>10907</v>
      </c>
      <c r="H121" s="13">
        <f>ROUND(P121/(1-((R121+S121))/100)*Q121, 3)</f>
        <v>1.9410000000000001</v>
      </c>
      <c r="I121" s="13">
        <v>0.25</v>
      </c>
      <c r="J121" s="13">
        <v>3</v>
      </c>
      <c r="K121" s="13">
        <v>1</v>
      </c>
      <c r="M121" s="13">
        <v>4</v>
      </c>
      <c r="N121" s="13">
        <v>1</v>
      </c>
      <c r="O121" s="13" t="s">
        <v>10895</v>
      </c>
      <c r="P121" s="13">
        <f>IFERROR(ROUND(VLOOKUP(BC121, BA:BA:BB:BB, 2, 0)/AA121,3),)</f>
        <v>1.6839999999999999</v>
      </c>
      <c r="Q121" s="13">
        <f>IFERROR(VLOOKUP(BC121, BA:BA:BD:BD, 4, 0),1)</f>
        <v>1</v>
      </c>
      <c r="R121" s="13">
        <v>4</v>
      </c>
      <c r="S121" s="13">
        <v>9.25</v>
      </c>
      <c r="T121" s="13">
        <v>0</v>
      </c>
      <c r="V121" s="13" t="s">
        <v>11050</v>
      </c>
      <c r="W121" s="13">
        <v>100</v>
      </c>
      <c r="X121" s="13" t="s">
        <v>7711</v>
      </c>
      <c r="Y121" s="13" t="s">
        <v>10904</v>
      </c>
      <c r="Z121" s="13">
        <v>2</v>
      </c>
      <c r="AA121" s="13">
        <v>5.75</v>
      </c>
      <c r="AB121" s="13">
        <f t="shared" si="10"/>
        <v>2.79</v>
      </c>
      <c r="AC121" s="13">
        <f>ROUND(VLOOKUP(X121,'Base de dados'!A:B, 2, 0)*AB121, 2)</f>
        <v>0.42</v>
      </c>
      <c r="AD121" s="13">
        <f>ROUND((AB121*(Destino!AG$121/100))*(W121/100),2)</f>
        <v>0.11</v>
      </c>
      <c r="AE121" s="13">
        <f>ROUND((AB121*(Destino!AH$121/100)),2)</f>
        <v>0</v>
      </c>
      <c r="AF121" s="13">
        <f>ROUND((((AB121+AC121)*(1 + VLOOKUP(X121,'Base de dados'!A:M, 13, 0) ))*(Destino!AI$121/100))-AD121, 2)</f>
        <v>0.72</v>
      </c>
      <c r="AG121" s="13">
        <f>ROUND((AB121+AC121+AF121)*(J121/100),2)</f>
        <v>0.12</v>
      </c>
      <c r="AH121" s="13">
        <f t="shared" si="11"/>
        <v>0</v>
      </c>
      <c r="AI121" s="13">
        <f>ROUND(AB121+AC121-AE121+AF121+AG121+AH121, 3)</f>
        <v>4.05</v>
      </c>
      <c r="AJ121" s="13">
        <f t="shared" si="12"/>
        <v>16.2</v>
      </c>
      <c r="AK121" s="13">
        <f t="shared" si="13"/>
        <v>16.2</v>
      </c>
      <c r="AL121" s="13" t="str">
        <f t="shared" si="16"/>
        <v>17006000016442200001421</v>
      </c>
      <c r="AM121" s="13">
        <f>VLOOKUP(AL121,Destino!A:AE,31,0)</f>
        <v>16.207999999999998</v>
      </c>
      <c r="AN121" s="13">
        <f t="shared" si="17"/>
        <v>1.0004938271604937</v>
      </c>
      <c r="BA121" s="13" t="s">
        <v>11085</v>
      </c>
      <c r="BB121" s="13">
        <f t="shared" si="14"/>
        <v>16.2</v>
      </c>
      <c r="BC121" s="13" t="s">
        <v>11084</v>
      </c>
      <c r="BD121" s="13">
        <f t="shared" si="15"/>
        <v>1</v>
      </c>
    </row>
    <row r="122" spans="1:56" x14ac:dyDescent="0.25">
      <c r="A122" s="13">
        <v>600001655</v>
      </c>
      <c r="B122" s="13">
        <v>1000</v>
      </c>
      <c r="C122" s="13">
        <v>2200000102</v>
      </c>
      <c r="D122" s="13" t="s">
        <v>10908</v>
      </c>
      <c r="E122" s="13">
        <f t="shared" si="9"/>
        <v>1000</v>
      </c>
      <c r="F122" s="13" t="s">
        <v>10905</v>
      </c>
      <c r="G122" s="13" t="s">
        <v>10907</v>
      </c>
      <c r="H122" s="13">
        <f>ROUND(P122/(1-((R122+S122))/100)*Q122, 3)</f>
        <v>1.5209999999999999</v>
      </c>
      <c r="I122" s="13">
        <v>1</v>
      </c>
      <c r="J122" s="13">
        <v>4.5</v>
      </c>
      <c r="K122" s="13">
        <v>1</v>
      </c>
      <c r="M122" s="13">
        <v>1</v>
      </c>
      <c r="N122" s="13">
        <v>1</v>
      </c>
      <c r="P122" s="13">
        <f>IFERROR(ROUND(VLOOKUP(BC122, BA:BA:BB:BB, 2, 0)/AA122,3),)</f>
        <v>1.405</v>
      </c>
      <c r="Q122" s="13">
        <f>IFERROR(VLOOKUP(BC122, BA:BA:BD:BD, 4, 0),1)</f>
        <v>1</v>
      </c>
      <c r="R122" s="13">
        <v>4</v>
      </c>
      <c r="S122" s="13">
        <v>3.65</v>
      </c>
      <c r="T122" s="13">
        <v>0</v>
      </c>
      <c r="V122" s="13" t="s">
        <v>11050</v>
      </c>
      <c r="W122" s="13">
        <v>100</v>
      </c>
      <c r="X122" s="13" t="s">
        <v>7711</v>
      </c>
      <c r="Y122" s="13" t="s">
        <v>10904</v>
      </c>
      <c r="Z122" s="13">
        <v>1</v>
      </c>
      <c r="AA122" s="13">
        <v>5.75</v>
      </c>
      <c r="AB122" s="13">
        <f t="shared" si="10"/>
        <v>8.7460000000000004</v>
      </c>
      <c r="AC122" s="13">
        <f>ROUND(VLOOKUP(X122,'Base de dados'!A:B, 2, 0)*AB122, 2)</f>
        <v>1.31</v>
      </c>
      <c r="AD122" s="13">
        <f>ROUND((AB122*(Destino!AG$122/100))*(W122/100),2)</f>
        <v>0.35</v>
      </c>
      <c r="AE122" s="13">
        <f>ROUND((AB122*(Destino!AH$122/100)),2)</f>
        <v>0.81</v>
      </c>
      <c r="AG122" s="13">
        <f>ROUND((AB122+ AC122)*(J122/100),2)</f>
        <v>0.45</v>
      </c>
      <c r="AH122" s="13">
        <f t="shared" si="11"/>
        <v>0</v>
      </c>
      <c r="AI122" s="13">
        <f>ROUND(AB122-(AD122+AE122)+AG122+AH122, 3)</f>
        <v>8.0359999999999996</v>
      </c>
      <c r="AJ122" s="13">
        <f t="shared" si="12"/>
        <v>8.0359999999999996</v>
      </c>
      <c r="AK122" s="13">
        <f t="shared" si="13"/>
        <v>8.0359999999999996</v>
      </c>
      <c r="AL122" s="13" t="str">
        <f t="shared" si="16"/>
        <v>10006000016552200000102</v>
      </c>
      <c r="AM122" s="13">
        <f>VLOOKUP(AL122,Destino!A:AE,31,0)</f>
        <v>8.0359999999999996</v>
      </c>
      <c r="AN122" s="13">
        <f t="shared" si="17"/>
        <v>1</v>
      </c>
      <c r="BB122" s="13">
        <f t="shared" si="14"/>
        <v>8.0359999999999996</v>
      </c>
      <c r="BC122" s="13" t="s">
        <v>11087</v>
      </c>
      <c r="BD122" s="13">
        <f t="shared" si="15"/>
        <v>1</v>
      </c>
    </row>
    <row r="123" spans="1:56" x14ac:dyDescent="0.25">
      <c r="A123" s="13">
        <v>600001655</v>
      </c>
      <c r="B123" s="13">
        <v>1000</v>
      </c>
      <c r="C123" s="13">
        <v>2200001286</v>
      </c>
      <c r="D123" s="13" t="s">
        <v>10908</v>
      </c>
      <c r="E123" s="13">
        <f t="shared" si="9"/>
        <v>1000</v>
      </c>
      <c r="F123" s="13" t="s">
        <v>10915</v>
      </c>
      <c r="G123" s="13" t="s">
        <v>10907</v>
      </c>
      <c r="H123" s="13">
        <f>ROUND(P123/(1-((R123+S123))/100)*Q123, 3)</f>
        <v>1.7829999999999999</v>
      </c>
      <c r="I123" s="13">
        <v>1</v>
      </c>
      <c r="J123" s="13">
        <v>6</v>
      </c>
      <c r="K123" s="13">
        <v>1</v>
      </c>
      <c r="M123" s="13">
        <v>1</v>
      </c>
      <c r="N123" s="13">
        <v>1</v>
      </c>
      <c r="P123" s="13">
        <f>IFERROR(ROUND(VLOOKUP(BC123, BA:BA:BB:BB, 2, 0)/AA123,3),)</f>
        <v>1.7</v>
      </c>
      <c r="Q123" s="13">
        <f>IFERROR(VLOOKUP(BC123, BA:BA:BD:BD, 4, 0),1)</f>
        <v>1</v>
      </c>
      <c r="R123" s="13">
        <v>1</v>
      </c>
      <c r="S123" s="13">
        <v>3.65</v>
      </c>
      <c r="T123" s="13">
        <v>0</v>
      </c>
      <c r="V123" s="13" t="s">
        <v>11050</v>
      </c>
      <c r="W123" s="13">
        <v>100</v>
      </c>
      <c r="X123" s="13" t="s">
        <v>7711</v>
      </c>
      <c r="Y123" s="13" t="s">
        <v>10904</v>
      </c>
      <c r="Z123" s="13">
        <v>1</v>
      </c>
      <c r="AA123" s="13">
        <v>5.75</v>
      </c>
      <c r="AB123" s="13">
        <f t="shared" si="10"/>
        <v>10.252000000000001</v>
      </c>
      <c r="AC123" s="13">
        <f>ROUND(VLOOKUP(X123,'Base de dados'!A:B, 2, 0)*AB123, 2)</f>
        <v>1.54</v>
      </c>
      <c r="AD123" s="13">
        <f>ROUND((AB123*(Destino!AG$123/100))*(W123/100),2)</f>
        <v>0.41</v>
      </c>
      <c r="AE123" s="13">
        <f>ROUND((AB123*(Destino!AH$123/100)),2)</f>
        <v>0.95</v>
      </c>
      <c r="AG123" s="13">
        <f>ROUND(AB123 *(J123/100),2)</f>
        <v>0.62</v>
      </c>
      <c r="AH123" s="13">
        <f t="shared" si="11"/>
        <v>0</v>
      </c>
      <c r="AI123" s="13">
        <f>ROUND(AB123-(AD123+AE123)+AG123+AH123, 3)</f>
        <v>9.5120000000000005</v>
      </c>
      <c r="AJ123" s="13">
        <f t="shared" si="12"/>
        <v>9.5120000000000005</v>
      </c>
      <c r="AK123" s="13">
        <f t="shared" si="13"/>
        <v>9.5120000000000005</v>
      </c>
      <c r="AL123" s="13" t="str">
        <f t="shared" si="16"/>
        <v>10006000016552200001286</v>
      </c>
      <c r="AM123" s="13">
        <f>VLOOKUP(AL123,Destino!A:AE,31,0)</f>
        <v>9.5120000000000005</v>
      </c>
      <c r="AN123" s="13">
        <f t="shared" si="17"/>
        <v>1</v>
      </c>
      <c r="BB123" s="13">
        <f t="shared" si="14"/>
        <v>9.5120000000000005</v>
      </c>
      <c r="BC123" s="13" t="s">
        <v>11090</v>
      </c>
      <c r="BD123" s="13">
        <f t="shared" si="15"/>
        <v>1</v>
      </c>
    </row>
    <row r="124" spans="1:56" x14ac:dyDescent="0.25">
      <c r="A124" s="13">
        <v>600001655</v>
      </c>
      <c r="B124" s="13">
        <v>1000</v>
      </c>
      <c r="C124" s="13">
        <v>2200001327</v>
      </c>
      <c r="D124" s="13" t="s">
        <v>10908</v>
      </c>
      <c r="E124" s="13">
        <f t="shared" si="9"/>
        <v>1000</v>
      </c>
      <c r="F124" s="13" t="s">
        <v>10905</v>
      </c>
      <c r="G124" s="13" t="s">
        <v>10907</v>
      </c>
      <c r="H124" s="13">
        <f>ROUND(P124/(1-((R124+S124))/100)*Q124, 3)</f>
        <v>1.4870000000000001</v>
      </c>
      <c r="I124" s="13">
        <v>1</v>
      </c>
      <c r="J124" s="13">
        <v>5</v>
      </c>
      <c r="K124" s="13">
        <v>1</v>
      </c>
      <c r="M124" s="13">
        <v>1</v>
      </c>
      <c r="N124" s="13">
        <v>1</v>
      </c>
      <c r="P124" s="13">
        <f>IFERROR(ROUND(VLOOKUP(BC124, BA:BA:BB:BB, 2, 0)/AA124,3),)</f>
        <v>1.829</v>
      </c>
      <c r="Q124" s="13">
        <f>IFERROR(VLOOKUP(BC124, BA:BA:BD:BD, 4, 0),1)</f>
        <v>0.75092499999999995</v>
      </c>
      <c r="R124" s="13">
        <v>4</v>
      </c>
      <c r="S124" s="13">
        <v>3.65</v>
      </c>
      <c r="T124" s="13">
        <v>0</v>
      </c>
      <c r="V124" s="13" t="s">
        <v>11050</v>
      </c>
      <c r="W124" s="13">
        <v>100</v>
      </c>
      <c r="X124" s="13" t="s">
        <v>7711</v>
      </c>
      <c r="Y124" s="13" t="s">
        <v>10904</v>
      </c>
      <c r="Z124" s="13">
        <v>1</v>
      </c>
      <c r="AA124" s="13">
        <v>5.75</v>
      </c>
      <c r="AB124" s="13">
        <f t="shared" si="10"/>
        <v>8.5500000000000007</v>
      </c>
      <c r="AC124" s="13">
        <f>ROUND(VLOOKUP(X124,'Base de dados'!A:B, 2, 0)*AB124, 2)</f>
        <v>1.28</v>
      </c>
      <c r="AD124" s="13">
        <f>ROUND((AB124*(Destino!AG$124/100))*(W124/100),2)</f>
        <v>0.34</v>
      </c>
      <c r="AE124" s="13">
        <f>ROUND((AB124*(Destino!AH$124/100)),2)</f>
        <v>0.79</v>
      </c>
      <c r="AG124" s="13">
        <f>ROUND((AB124+ AC124)*(J124/100),2)</f>
        <v>0.49</v>
      </c>
      <c r="AH124" s="13">
        <f t="shared" si="11"/>
        <v>0</v>
      </c>
      <c r="AI124" s="13">
        <f>ROUND(AB124-(AD124+AE124)+AG124+AH124, 3)</f>
        <v>7.91</v>
      </c>
      <c r="AJ124" s="13">
        <f t="shared" si="12"/>
        <v>7.91</v>
      </c>
      <c r="AK124" s="13">
        <f t="shared" si="13"/>
        <v>7.91</v>
      </c>
      <c r="AL124" s="13" t="str">
        <f t="shared" si="16"/>
        <v>10006000016552200001327</v>
      </c>
      <c r="AM124" s="13">
        <f>VLOOKUP(AL124,Destino!A:AE,31,0)</f>
        <v>7.9050000000000002</v>
      </c>
      <c r="AN124" s="13">
        <f t="shared" si="17"/>
        <v>0.99936788874841975</v>
      </c>
      <c r="BB124" s="13">
        <f t="shared" si="14"/>
        <v>7.91</v>
      </c>
      <c r="BC124" s="13" t="s">
        <v>11088</v>
      </c>
      <c r="BD124" s="13">
        <f t="shared" si="15"/>
        <v>1</v>
      </c>
    </row>
    <row r="125" spans="1:56" x14ac:dyDescent="0.25">
      <c r="A125" s="13">
        <v>600001655</v>
      </c>
      <c r="B125" s="13">
        <v>1000</v>
      </c>
      <c r="C125" s="13">
        <v>2200001421</v>
      </c>
      <c r="D125" s="13" t="s">
        <v>10908</v>
      </c>
      <c r="E125" s="13">
        <f t="shared" si="9"/>
        <v>1000</v>
      </c>
      <c r="F125" s="13" t="s">
        <v>10905</v>
      </c>
      <c r="G125" s="13" t="s">
        <v>10907</v>
      </c>
      <c r="H125" s="13">
        <f>ROUND(P125/(1-((R125+S125))/100)*Q125, 3)</f>
        <v>1.4330000000000001</v>
      </c>
      <c r="I125" s="13">
        <v>1</v>
      </c>
      <c r="J125" s="13">
        <v>4</v>
      </c>
      <c r="K125" s="13">
        <v>1</v>
      </c>
      <c r="M125" s="13">
        <v>1</v>
      </c>
      <c r="N125" s="13">
        <v>1</v>
      </c>
      <c r="P125" s="13">
        <f>IFERROR(ROUND(VLOOKUP(BC125, BA:BA:BB:BB, 2, 0)/AA125,3),)</f>
        <v>1.2430000000000001</v>
      </c>
      <c r="Q125" s="13">
        <f>IFERROR(VLOOKUP(BC125, BA:BA:BD:BD, 4, 0),1)</f>
        <v>1</v>
      </c>
      <c r="R125" s="13">
        <v>4</v>
      </c>
      <c r="S125" s="13">
        <v>9.25</v>
      </c>
      <c r="T125" s="13">
        <v>0</v>
      </c>
      <c r="V125" s="13" t="s">
        <v>11050</v>
      </c>
      <c r="W125" s="13">
        <v>100</v>
      </c>
      <c r="X125" s="13" t="s">
        <v>7711</v>
      </c>
      <c r="Y125" s="13" t="s">
        <v>10904</v>
      </c>
      <c r="Z125" s="13">
        <v>1</v>
      </c>
      <c r="AA125" s="13">
        <v>5.75</v>
      </c>
      <c r="AB125" s="13">
        <f t="shared" si="10"/>
        <v>8.24</v>
      </c>
      <c r="AC125" s="13">
        <f>ROUND(VLOOKUP(X125,'Base de dados'!A:B, 2, 0)*AB125, 2)</f>
        <v>1.24</v>
      </c>
      <c r="AD125" s="13">
        <f>ROUND((AB125*(Destino!AG$125/100))*(W125/100),2)</f>
        <v>0.33</v>
      </c>
      <c r="AE125" s="13">
        <f>ROUND((AB125*(Destino!AH$125/100)),2)</f>
        <v>0.76</v>
      </c>
      <c r="AG125" s="13">
        <f>ROUND((AB125+ AC125)*(J125/100),2)</f>
        <v>0.38</v>
      </c>
      <c r="AH125" s="13">
        <f t="shared" si="11"/>
        <v>0</v>
      </c>
      <c r="AI125" s="13">
        <f>ROUND(AB125-(AD125+AE125)+AG125+AH125, 3)</f>
        <v>7.53</v>
      </c>
      <c r="AJ125" s="13">
        <f t="shared" si="12"/>
        <v>7.53</v>
      </c>
      <c r="AK125" s="13">
        <f t="shared" si="13"/>
        <v>7.53</v>
      </c>
      <c r="AL125" s="13" t="str">
        <f t="shared" si="16"/>
        <v>10006000016552200001421</v>
      </c>
      <c r="AM125" s="13">
        <f>VLOOKUP(AL125,Destino!A:AE,31,0)</f>
        <v>7.4080000000000004</v>
      </c>
      <c r="AN125" s="13">
        <f t="shared" si="17"/>
        <v>0.98379814077025229</v>
      </c>
      <c r="BB125" s="13">
        <f t="shared" si="14"/>
        <v>7.53</v>
      </c>
      <c r="BC125" s="13" t="s">
        <v>11091</v>
      </c>
      <c r="BD125" s="13">
        <f t="shared" si="15"/>
        <v>1</v>
      </c>
    </row>
    <row r="126" spans="1:56" x14ac:dyDescent="0.25">
      <c r="A126" s="13">
        <v>600001655</v>
      </c>
      <c r="B126" s="13">
        <v>1000</v>
      </c>
      <c r="C126" s="13">
        <v>2200008967</v>
      </c>
      <c r="D126" s="13" t="s">
        <v>10908</v>
      </c>
      <c r="E126" s="13">
        <f t="shared" si="9"/>
        <v>1000</v>
      </c>
      <c r="F126" s="13" t="s">
        <v>10912</v>
      </c>
      <c r="G126" s="13" t="s">
        <v>10907</v>
      </c>
      <c r="H126" s="13">
        <v>0.82</v>
      </c>
      <c r="I126" s="13">
        <v>1</v>
      </c>
      <c r="J126" s="13">
        <v>0</v>
      </c>
      <c r="K126" s="13">
        <v>1.097561</v>
      </c>
      <c r="M126" s="13">
        <v>1</v>
      </c>
      <c r="N126" s="13">
        <v>1</v>
      </c>
      <c r="O126" s="13" t="s">
        <v>10895</v>
      </c>
      <c r="P126" s="13">
        <v>0</v>
      </c>
      <c r="Q126" s="13">
        <v>1</v>
      </c>
      <c r="R126" s="13">
        <v>0</v>
      </c>
      <c r="S126" s="13">
        <v>0</v>
      </c>
      <c r="T126" s="13">
        <v>34.630000000000003</v>
      </c>
      <c r="V126" s="13" t="s">
        <v>11050</v>
      </c>
      <c r="W126" s="13">
        <v>100</v>
      </c>
      <c r="X126" s="13" t="s">
        <v>7711</v>
      </c>
      <c r="Y126" s="13" t="s">
        <v>10904</v>
      </c>
      <c r="Z126" s="13">
        <v>1</v>
      </c>
      <c r="AA126" s="13">
        <v>5.75</v>
      </c>
      <c r="AB126" s="13">
        <f t="shared" si="10"/>
        <v>4.7149999999999999</v>
      </c>
      <c r="AC126" s="13">
        <f>ROUND(VLOOKUP(X126,'Base de dados'!A:B, 2, 0)*AB126, 2)</f>
        <v>0.71</v>
      </c>
      <c r="AD126" s="13">
        <f>ROUND((AB126*(Destino!AG$126/100))*(W126/100),2)</f>
        <v>0</v>
      </c>
      <c r="AE126" s="13">
        <f>ROUND((AB126*(Destino!AH$126/100)),2)</f>
        <v>0</v>
      </c>
      <c r="AG126" s="13">
        <f>ROUND((AB126+ AC126)*(J126/100),2)</f>
        <v>0</v>
      </c>
      <c r="AH126" s="13">
        <f t="shared" si="11"/>
        <v>1.63</v>
      </c>
      <c r="AI126" s="13">
        <f>ROUND(AB126+AG126+AH126, 3)</f>
        <v>6.3449999999999998</v>
      </c>
      <c r="AJ126" s="13">
        <f t="shared" si="12"/>
        <v>6.3449999999999998</v>
      </c>
      <c r="AK126" s="13">
        <f t="shared" si="13"/>
        <v>6.964024545</v>
      </c>
      <c r="AL126" s="13" t="str">
        <f t="shared" si="16"/>
        <v>10006000016552200008967</v>
      </c>
      <c r="AM126" s="13">
        <f>VLOOKUP(AL126,Destino!A:AE,31,0)</f>
        <v>6.9640000000000004</v>
      </c>
      <c r="AN126" s="13">
        <f t="shared" si="17"/>
        <v>0.99999647545756898</v>
      </c>
      <c r="BA126" s="13" t="s">
        <v>11086</v>
      </c>
      <c r="BB126" s="13">
        <f t="shared" si="14"/>
        <v>6.964024545</v>
      </c>
      <c r="BD126" s="13">
        <f t="shared" si="15"/>
        <v>1</v>
      </c>
    </row>
    <row r="127" spans="1:56" x14ac:dyDescent="0.25">
      <c r="A127" s="13">
        <v>600001655</v>
      </c>
      <c r="B127" s="13">
        <v>1100</v>
      </c>
      <c r="C127" s="13">
        <v>2000005105</v>
      </c>
      <c r="D127" s="13" t="s">
        <v>10908</v>
      </c>
      <c r="E127" s="13">
        <f t="shared" si="9"/>
        <v>1100</v>
      </c>
      <c r="F127" s="13" t="s">
        <v>10905</v>
      </c>
      <c r="G127" s="13" t="s">
        <v>10907</v>
      </c>
      <c r="H127" s="13">
        <f>ROUND(P127/(1-((R127+S127))/100)*Q127, 3)</f>
        <v>1.3959999999999999</v>
      </c>
      <c r="I127" s="13">
        <v>1</v>
      </c>
      <c r="J127" s="13">
        <v>4</v>
      </c>
      <c r="K127" s="13">
        <v>1</v>
      </c>
      <c r="M127" s="13">
        <v>1</v>
      </c>
      <c r="N127" s="13">
        <v>1</v>
      </c>
      <c r="O127" s="13" t="s">
        <v>10895</v>
      </c>
      <c r="P127" s="13">
        <f>IFERROR(ROUND(VLOOKUP(BC127, BA:BA:BB:BB, 2, 0)/AA127,3),)</f>
        <v>1.2110000000000001</v>
      </c>
      <c r="Q127" s="13">
        <f>IFERROR(VLOOKUP(BC127, BA:BA:BD:BD, 4, 0),1)</f>
        <v>1</v>
      </c>
      <c r="R127" s="13">
        <v>4</v>
      </c>
      <c r="S127" s="13">
        <v>9.25</v>
      </c>
      <c r="T127" s="13">
        <v>0</v>
      </c>
      <c r="V127" s="13" t="s">
        <v>11050</v>
      </c>
      <c r="W127" s="13">
        <v>100</v>
      </c>
      <c r="X127" s="13" t="s">
        <v>7711</v>
      </c>
      <c r="Y127" s="13" t="s">
        <v>10904</v>
      </c>
      <c r="Z127" s="13">
        <v>2</v>
      </c>
      <c r="AA127" s="13">
        <v>5.75</v>
      </c>
      <c r="AB127" s="13">
        <f t="shared" si="10"/>
        <v>8.0269999999999992</v>
      </c>
      <c r="AC127" s="13">
        <f>ROUND(VLOOKUP(X127,'Base de dados'!A:B, 2, 0)*AB127, 2)</f>
        <v>1.2</v>
      </c>
      <c r="AD127" s="13">
        <f>ROUND((AB127*(Destino!AG$127/100))*(W127/100),2)</f>
        <v>0.32</v>
      </c>
      <c r="AE127" s="13">
        <f>ROUND((AB127*(Destino!AH$127/100)),2)</f>
        <v>0</v>
      </c>
      <c r="AG127" s="13">
        <f>ROUND((AB127+ AC127)*(J127/100),2)</f>
        <v>0.37</v>
      </c>
      <c r="AH127" s="13">
        <f t="shared" si="11"/>
        <v>0</v>
      </c>
      <c r="AI127" s="13">
        <f>ROUND(AB127-(AD127+AE127)+AG127+AH127, 3)</f>
        <v>8.077</v>
      </c>
      <c r="AJ127" s="13">
        <f t="shared" si="12"/>
        <v>8.077</v>
      </c>
      <c r="AK127" s="13">
        <f t="shared" si="13"/>
        <v>8.077</v>
      </c>
      <c r="AL127" s="13" t="str">
        <f t="shared" si="16"/>
        <v>11006000016552000005105</v>
      </c>
      <c r="AM127" s="13">
        <f>VLOOKUP(AL127,Destino!A:AE,31,0)</f>
        <v>8.077</v>
      </c>
      <c r="AN127" s="13">
        <f t="shared" si="17"/>
        <v>1</v>
      </c>
      <c r="BA127" s="13" t="s">
        <v>11087</v>
      </c>
      <c r="BB127" s="13">
        <f t="shared" si="14"/>
        <v>8.077</v>
      </c>
      <c r="BC127" s="13" t="s">
        <v>11086</v>
      </c>
      <c r="BD127" s="13">
        <f t="shared" si="15"/>
        <v>1</v>
      </c>
    </row>
    <row r="128" spans="1:56" x14ac:dyDescent="0.25">
      <c r="A128" s="13">
        <v>600001655</v>
      </c>
      <c r="B128" s="13">
        <v>1100</v>
      </c>
      <c r="C128" s="13">
        <v>2200001286</v>
      </c>
      <c r="D128" s="13" t="s">
        <v>10908</v>
      </c>
      <c r="E128" s="13">
        <f t="shared" si="9"/>
        <v>1100</v>
      </c>
      <c r="F128" s="13" t="s">
        <v>10915</v>
      </c>
      <c r="G128" s="13" t="s">
        <v>10907</v>
      </c>
      <c r="H128" s="13">
        <f>ROUND(P128/(1-((R128+S128))/100)*Q128, 3)</f>
        <v>1.7829999999999999</v>
      </c>
      <c r="I128" s="13">
        <v>1</v>
      </c>
      <c r="J128" s="13">
        <v>5</v>
      </c>
      <c r="K128" s="13">
        <v>1</v>
      </c>
      <c r="M128" s="13">
        <v>1</v>
      </c>
      <c r="N128" s="13">
        <v>1</v>
      </c>
      <c r="P128" s="13">
        <f>IFERROR(ROUND(VLOOKUP(BC128, BA:BA:BB:BB, 2, 0)/AA128,3),)</f>
        <v>1.7</v>
      </c>
      <c r="Q128" s="13">
        <f>IFERROR(VLOOKUP(BC128, BA:BA:BD:BD, 4, 0),1)</f>
        <v>1</v>
      </c>
      <c r="R128" s="13">
        <v>1</v>
      </c>
      <c r="S128" s="13">
        <v>3.65</v>
      </c>
      <c r="T128" s="13">
        <v>0</v>
      </c>
      <c r="V128" s="13" t="s">
        <v>11050</v>
      </c>
      <c r="W128" s="13">
        <v>100</v>
      </c>
      <c r="X128" s="13" t="s">
        <v>7711</v>
      </c>
      <c r="Y128" s="13" t="s">
        <v>10904</v>
      </c>
      <c r="Z128" s="13">
        <v>2</v>
      </c>
      <c r="AA128" s="13">
        <v>5.75</v>
      </c>
      <c r="AB128" s="13">
        <f t="shared" si="10"/>
        <v>10.252000000000001</v>
      </c>
      <c r="AC128" s="13">
        <f>ROUND(VLOOKUP(X128,'Base de dados'!A:B, 2, 0)*AB128, 2)</f>
        <v>1.54</v>
      </c>
      <c r="AD128" s="13">
        <f>ROUND((AB128*(Destino!AG$128/100))*(W128/100),2)</f>
        <v>0.41</v>
      </c>
      <c r="AE128" s="13">
        <f>ROUND((AB128*(Destino!AH$128/100)),2)</f>
        <v>0</v>
      </c>
      <c r="AG128" s="13">
        <f>ROUND(AB128 *(J128/100),2)</f>
        <v>0.51</v>
      </c>
      <c r="AH128" s="13">
        <f t="shared" si="11"/>
        <v>0</v>
      </c>
      <c r="AI128" s="13">
        <f>ROUND(AB128-(AD128+AE128)+AG128+AH128, 3)</f>
        <v>10.352</v>
      </c>
      <c r="AJ128" s="13">
        <f t="shared" si="12"/>
        <v>10.352</v>
      </c>
      <c r="AK128" s="13">
        <f t="shared" si="13"/>
        <v>10.352</v>
      </c>
      <c r="AL128" s="13" t="str">
        <f t="shared" si="16"/>
        <v>11006000016552200001286</v>
      </c>
      <c r="AM128" s="13">
        <f>VLOOKUP(AL128,Destino!A:AE,31,0)</f>
        <v>10.352</v>
      </c>
      <c r="AN128" s="13">
        <f t="shared" si="17"/>
        <v>1</v>
      </c>
      <c r="BB128" s="13">
        <f t="shared" si="14"/>
        <v>10.352</v>
      </c>
      <c r="BC128" s="13" t="s">
        <v>11090</v>
      </c>
      <c r="BD128" s="13">
        <f t="shared" si="15"/>
        <v>1</v>
      </c>
    </row>
    <row r="129" spans="1:56" x14ac:dyDescent="0.25">
      <c r="A129" s="13">
        <v>600001655</v>
      </c>
      <c r="B129" s="13">
        <v>1100</v>
      </c>
      <c r="C129" s="13">
        <v>2200001327</v>
      </c>
      <c r="D129" s="13" t="s">
        <v>10908</v>
      </c>
      <c r="E129" s="13">
        <f t="shared" si="9"/>
        <v>1100</v>
      </c>
      <c r="F129" s="13" t="s">
        <v>10923</v>
      </c>
      <c r="G129" s="13" t="s">
        <v>10907</v>
      </c>
      <c r="H129" s="13">
        <f>ROUND(P129/(1-((R129+S129))/100)*Q129, 3)</f>
        <v>1.431</v>
      </c>
      <c r="I129" s="13">
        <v>1</v>
      </c>
      <c r="J129" s="13">
        <v>5</v>
      </c>
      <c r="K129" s="13">
        <v>1</v>
      </c>
      <c r="M129" s="13">
        <v>1</v>
      </c>
      <c r="N129" s="13">
        <v>1</v>
      </c>
      <c r="P129" s="13">
        <f>IFERROR(ROUND(VLOOKUP(BC129, BA:BA:BB:BB, 2, 0)/AA129,3),)</f>
        <v>1.829</v>
      </c>
      <c r="Q129" s="13">
        <f>IFERROR(VLOOKUP(BC129, BA:BA:BD:BD, 4, 0),1)</f>
        <v>0.75092499999999995</v>
      </c>
      <c r="R129" s="13">
        <v>4</v>
      </c>
      <c r="S129" s="13">
        <v>0</v>
      </c>
      <c r="T129" s="13">
        <v>0</v>
      </c>
      <c r="V129" s="13" t="s">
        <v>11050</v>
      </c>
      <c r="W129" s="13">
        <v>100</v>
      </c>
      <c r="X129" s="13" t="s">
        <v>7711</v>
      </c>
      <c r="Y129" s="13" t="s">
        <v>10904</v>
      </c>
      <c r="Z129" s="13">
        <v>2</v>
      </c>
      <c r="AA129" s="13">
        <v>5.75</v>
      </c>
      <c r="AB129" s="13">
        <f t="shared" si="10"/>
        <v>8.2279999999999998</v>
      </c>
      <c r="AC129" s="13">
        <f>ROUND(VLOOKUP(X129,'Base de dados'!A:B, 2, 0)*AB129, 2)</f>
        <v>1.23</v>
      </c>
      <c r="AD129" s="13">
        <f>ROUND((AB129*(Destino!AG$129/100))*(W129/100),2)</f>
        <v>0.33</v>
      </c>
      <c r="AE129" s="13">
        <f>ROUND((AB129*(Destino!AH$129/100)),2)</f>
        <v>0</v>
      </c>
      <c r="AG129" s="13">
        <f>ROUND((AB129+ AC129)*(J129/100),2)</f>
        <v>0.47</v>
      </c>
      <c r="AH129" s="13">
        <f t="shared" si="11"/>
        <v>0</v>
      </c>
      <c r="AI129" s="13">
        <f>ROUND(AB129-AD129+AG129+AH129, 3)</f>
        <v>8.3680000000000003</v>
      </c>
      <c r="AJ129" s="13">
        <f t="shared" si="12"/>
        <v>8.3680000000000003</v>
      </c>
      <c r="AK129" s="13">
        <f t="shared" si="13"/>
        <v>8.3680000000000003</v>
      </c>
      <c r="AL129" s="13" t="str">
        <f t="shared" si="16"/>
        <v>11006000016552200001327</v>
      </c>
      <c r="AM129" s="13">
        <f>VLOOKUP(AL129,Destino!A:AE,31,0)</f>
        <v>8.3629999999999995</v>
      </c>
      <c r="AN129" s="13">
        <f t="shared" si="17"/>
        <v>0.99940248565965573</v>
      </c>
      <c r="BB129" s="13">
        <f t="shared" si="14"/>
        <v>8.3680000000000003</v>
      </c>
      <c r="BC129" s="13" t="s">
        <v>11088</v>
      </c>
      <c r="BD129" s="13">
        <f t="shared" si="15"/>
        <v>1</v>
      </c>
    </row>
    <row r="130" spans="1:56" x14ac:dyDescent="0.25">
      <c r="A130" s="13">
        <v>600001655</v>
      </c>
      <c r="B130" s="13">
        <v>1100</v>
      </c>
      <c r="C130" s="13">
        <v>2200001421</v>
      </c>
      <c r="D130" s="13" t="s">
        <v>10908</v>
      </c>
      <c r="E130" s="13">
        <f t="shared" ref="E130:E193" si="18">IF(AND(B130&lt;&gt;1110,B130&lt;&gt;1210,B130&lt;&gt;1510,B130&lt;&gt;1710),B130,IF(B130=1110,"1100",IF(B130=1210,"1200",IF(B130=1510,"1500",IF(B130=1710,"1700","X")))))</f>
        <v>1100</v>
      </c>
      <c r="F130" s="13" t="s">
        <v>10905</v>
      </c>
      <c r="G130" s="13" t="s">
        <v>10907</v>
      </c>
      <c r="H130" s="13">
        <f>ROUND(P130/(1-((R130+S130))/100)*Q130, 3)</f>
        <v>1.4330000000000001</v>
      </c>
      <c r="I130" s="13">
        <v>1</v>
      </c>
      <c r="J130" s="13">
        <v>3</v>
      </c>
      <c r="K130" s="13">
        <v>1</v>
      </c>
      <c r="M130" s="13">
        <v>1</v>
      </c>
      <c r="N130" s="13">
        <v>1</v>
      </c>
      <c r="P130" s="13">
        <f>IFERROR(ROUND(VLOOKUP(BC130, BA:BA:BB:BB, 2, 0)/AA130,3),)</f>
        <v>1.2430000000000001</v>
      </c>
      <c r="Q130" s="13">
        <f>IFERROR(VLOOKUP(BC130, BA:BA:BD:BD, 4, 0),1)</f>
        <v>1</v>
      </c>
      <c r="R130" s="13">
        <v>4</v>
      </c>
      <c r="S130" s="13">
        <v>9.25</v>
      </c>
      <c r="T130" s="13">
        <v>0</v>
      </c>
      <c r="V130" s="13" t="s">
        <v>11050</v>
      </c>
      <c r="W130" s="13">
        <v>100</v>
      </c>
      <c r="X130" s="13" t="s">
        <v>7711</v>
      </c>
      <c r="Y130" s="13" t="s">
        <v>10904</v>
      </c>
      <c r="Z130" s="13">
        <v>2</v>
      </c>
      <c r="AA130" s="13">
        <v>5.75</v>
      </c>
      <c r="AB130" s="13">
        <f t="shared" ref="AB130:AB193" si="19">ROUND(H130*I130*AA130, 3)</f>
        <v>8.24</v>
      </c>
      <c r="AC130" s="13">
        <f>ROUND(VLOOKUP(X130,'Base de dados'!A:B, 2, 0)*AB130, 2)</f>
        <v>1.24</v>
      </c>
      <c r="AD130" s="13">
        <f>ROUND((AB130*(Destino!AG$130/100))*(W130/100),2)</f>
        <v>0.33</v>
      </c>
      <c r="AE130" s="13">
        <f>ROUND((AB130*(Destino!AH$130/100)),2)</f>
        <v>0</v>
      </c>
      <c r="AG130" s="13">
        <f>ROUND((AB130+ AC130)*(J130/100),2)</f>
        <v>0.28000000000000003</v>
      </c>
      <c r="AH130" s="13">
        <f t="shared" ref="AH130:AH193" si="20">ROUND(AB130*((T130/100)),2)</f>
        <v>0</v>
      </c>
      <c r="AI130" s="13">
        <f>ROUND(AB130-(AD130+AE130)+AG130+AH130, 3)</f>
        <v>8.19</v>
      </c>
      <c r="AJ130" s="13">
        <f t="shared" ref="AJ130:AJ193" si="21">AI130*M130</f>
        <v>8.19</v>
      </c>
      <c r="AK130" s="13">
        <f t="shared" ref="AK130:AK193" si="22">AJ130*K130</f>
        <v>8.19</v>
      </c>
      <c r="AL130" s="13" t="str">
        <f t="shared" si="16"/>
        <v>11006000016552200001421</v>
      </c>
      <c r="AM130" s="13">
        <f>VLOOKUP(AL130,Destino!A:AE,31,0)</f>
        <v>8.0679999999999996</v>
      </c>
      <c r="AN130" s="13">
        <f t="shared" si="17"/>
        <v>0.98510378510378516</v>
      </c>
      <c r="BB130" s="13">
        <f t="shared" ref="BB130:BB193" si="23">AK130</f>
        <v>8.19</v>
      </c>
      <c r="BC130" s="13" t="s">
        <v>11091</v>
      </c>
      <c r="BD130" s="13">
        <f t="shared" ref="BD130:BD193" si="24">N130</f>
        <v>1</v>
      </c>
    </row>
    <row r="131" spans="1:56" x14ac:dyDescent="0.25">
      <c r="A131" s="13">
        <v>600001655</v>
      </c>
      <c r="B131" s="13">
        <v>1110</v>
      </c>
      <c r="C131" s="13">
        <v>2000005105</v>
      </c>
      <c r="D131" s="13" t="s">
        <v>10908</v>
      </c>
      <c r="E131" s="13" t="str">
        <f t="shared" si="18"/>
        <v>1100</v>
      </c>
      <c r="F131" s="13" t="s">
        <v>10925</v>
      </c>
      <c r="G131" s="13" t="s">
        <v>10907</v>
      </c>
      <c r="H131" s="13">
        <f>ROUND(P131/(1-((R131+S131))/100)*Q131, 3)</f>
        <v>1.3959999999999999</v>
      </c>
      <c r="I131" s="13">
        <v>1</v>
      </c>
      <c r="J131" s="13">
        <v>4</v>
      </c>
      <c r="K131" s="13">
        <v>1</v>
      </c>
      <c r="M131" s="13">
        <v>1</v>
      </c>
      <c r="N131" s="13">
        <v>0.75092499999999995</v>
      </c>
      <c r="O131" s="13" t="s">
        <v>10895</v>
      </c>
      <c r="P131" s="13">
        <f>IFERROR(ROUND(VLOOKUP(BC131, BA:BA:BB:BB, 2, 0)/AA131,3),)</f>
        <v>1.2110000000000001</v>
      </c>
      <c r="Q131" s="13">
        <f>IFERROR(VLOOKUP(BC131, BA:BA:BD:BD, 4, 0),1)</f>
        <v>1</v>
      </c>
      <c r="R131" s="13">
        <v>4</v>
      </c>
      <c r="S131" s="13">
        <v>9.25</v>
      </c>
      <c r="T131" s="13">
        <v>0</v>
      </c>
      <c r="V131" s="13" t="s">
        <v>11050</v>
      </c>
      <c r="W131" s="13">
        <v>100</v>
      </c>
      <c r="X131" s="13" t="s">
        <v>7711</v>
      </c>
      <c r="Y131" s="13" t="s">
        <v>10904</v>
      </c>
      <c r="Z131" s="13">
        <v>2</v>
      </c>
      <c r="AA131" s="13">
        <v>5.75</v>
      </c>
      <c r="AB131" s="13">
        <f t="shared" si="19"/>
        <v>8.0269999999999992</v>
      </c>
      <c r="AC131" s="13">
        <f>ROUND(VLOOKUP(X131,'Base de dados'!A:B, 2, 0)*AB131, 2)</f>
        <v>1.2</v>
      </c>
      <c r="AD131" s="13">
        <f>ROUND((AB131*(Destino!AG$131/100))*(W131/100),2)</f>
        <v>0.32</v>
      </c>
      <c r="AE131" s="13">
        <f>ROUND((AB131*(Destino!AH$131/100)),2)</f>
        <v>0</v>
      </c>
      <c r="AF131" s="13">
        <f>ROUND((((AB131+AC131)*(1 + VLOOKUP(X131,'Base de dados'!A:P, 16, 0) ))*(Destino!AI$131/100))-AD131, 2)</f>
        <v>2.04</v>
      </c>
      <c r="AG131" s="13">
        <f>ROUND((AB131+AC131+AF131)*(J131/100),2)</f>
        <v>0.45</v>
      </c>
      <c r="AH131" s="13">
        <f t="shared" si="20"/>
        <v>0</v>
      </c>
      <c r="AI131" s="13">
        <f>ROUND(AB131+AF131-AE131+AG131+AH131, 3)</f>
        <v>10.516999999999999</v>
      </c>
      <c r="AJ131" s="13">
        <f t="shared" si="21"/>
        <v>10.516999999999999</v>
      </c>
      <c r="AK131" s="13">
        <f t="shared" si="22"/>
        <v>10.516999999999999</v>
      </c>
      <c r="AL131" s="13" t="str">
        <f t="shared" ref="AL131:AL194" si="25">_xlfn.CONCAT(B131,A131,C131)</f>
        <v>11106000016552000005105</v>
      </c>
      <c r="AM131" s="13">
        <f>VLOOKUP(AL131,Destino!A:AE,31,0)</f>
        <v>10.516999999999999</v>
      </c>
      <c r="AN131" s="13">
        <f t="shared" ref="AN131:AN194" si="26">AM131/AK131</f>
        <v>1</v>
      </c>
      <c r="BA131" s="13" t="s">
        <v>11088</v>
      </c>
      <c r="BB131" s="13">
        <f t="shared" si="23"/>
        <v>10.516999999999999</v>
      </c>
      <c r="BC131" s="13" t="s">
        <v>11086</v>
      </c>
      <c r="BD131" s="13">
        <f t="shared" si="24"/>
        <v>0.75092499999999995</v>
      </c>
    </row>
    <row r="132" spans="1:56" x14ac:dyDescent="0.25">
      <c r="A132" s="13">
        <v>600001655</v>
      </c>
      <c r="B132" s="13">
        <v>1110</v>
      </c>
      <c r="C132" s="13">
        <v>2200000102</v>
      </c>
      <c r="D132" s="13" t="s">
        <v>10908</v>
      </c>
      <c r="E132" s="13" t="str">
        <f t="shared" si="18"/>
        <v>1100</v>
      </c>
      <c r="F132" s="13" t="s">
        <v>10926</v>
      </c>
      <c r="G132" s="13" t="s">
        <v>10907</v>
      </c>
      <c r="H132" s="13">
        <f>ROUND(P132/(1-((R132+S132))/100)*Q132, 3)</f>
        <v>1.464</v>
      </c>
      <c r="I132" s="13">
        <v>1</v>
      </c>
      <c r="J132" s="13">
        <v>4</v>
      </c>
      <c r="K132" s="13">
        <v>1</v>
      </c>
      <c r="M132" s="13">
        <v>1</v>
      </c>
      <c r="N132" s="13">
        <v>0.768119</v>
      </c>
      <c r="P132" s="13">
        <f>IFERROR(ROUND(VLOOKUP(BC132, BA:BA:BB:BB, 2, 0)/AA132,3),)</f>
        <v>1.405</v>
      </c>
      <c r="Q132" s="13">
        <f>IFERROR(VLOOKUP(BC132, BA:BA:BD:BD, 4, 0),1)</f>
        <v>1</v>
      </c>
      <c r="R132" s="13">
        <v>4</v>
      </c>
      <c r="S132" s="13">
        <v>0</v>
      </c>
      <c r="T132" s="13">
        <v>0</v>
      </c>
      <c r="V132" s="13" t="s">
        <v>11050</v>
      </c>
      <c r="W132" s="13">
        <v>100</v>
      </c>
      <c r="X132" s="13" t="s">
        <v>7711</v>
      </c>
      <c r="Y132" s="13" t="s">
        <v>10904</v>
      </c>
      <c r="Z132" s="13">
        <v>2</v>
      </c>
      <c r="AA132" s="13">
        <v>5.75</v>
      </c>
      <c r="AB132" s="13">
        <f t="shared" si="19"/>
        <v>8.4179999999999993</v>
      </c>
      <c r="AC132" s="13">
        <f>ROUND(VLOOKUP(X132,'Base de dados'!A:B, 2, 0)*AB132, 2)</f>
        <v>1.26</v>
      </c>
      <c r="AD132" s="13">
        <f>ROUND((AB132*(Destino!AG$132/100))*(W132/100),2)</f>
        <v>0.34</v>
      </c>
      <c r="AE132" s="13">
        <f>ROUND((AB132*(Destino!AH$132/100)),2)</f>
        <v>0</v>
      </c>
      <c r="AF132" s="13">
        <f>ROUND((((AB132+AC132)*(1 + VLOOKUP(X132,'Base de dados'!A:P, 16, 0) ))*(Destino!AI$132/100))-AD132, 2)</f>
        <v>2.13</v>
      </c>
      <c r="AG132" s="13">
        <f>ROUND((AB132+AC132+AF132)*(J132/100),2)</f>
        <v>0.47</v>
      </c>
      <c r="AH132" s="13">
        <f t="shared" si="20"/>
        <v>0</v>
      </c>
      <c r="AI132" s="13">
        <f>ROUND(AB132+AF132+AG132+AH132, 3)</f>
        <v>11.018000000000001</v>
      </c>
      <c r="AJ132" s="13">
        <f t="shared" si="21"/>
        <v>11.018000000000001</v>
      </c>
      <c r="AK132" s="13">
        <f t="shared" si="22"/>
        <v>11.018000000000001</v>
      </c>
      <c r="AL132" s="13" t="str">
        <f t="shared" si="25"/>
        <v>11106000016552200000102</v>
      </c>
      <c r="AM132" s="13">
        <f>VLOOKUP(AL132,Destino!A:AE,31,0)</f>
        <v>11.028</v>
      </c>
      <c r="AN132" s="13">
        <f t="shared" si="26"/>
        <v>1.0009076057360682</v>
      </c>
      <c r="BB132" s="13">
        <f t="shared" si="23"/>
        <v>11.018000000000001</v>
      </c>
      <c r="BC132" s="13" t="s">
        <v>11087</v>
      </c>
      <c r="BD132" s="13">
        <f t="shared" si="24"/>
        <v>0.768119</v>
      </c>
    </row>
    <row r="133" spans="1:56" x14ac:dyDescent="0.25">
      <c r="A133" s="13">
        <v>600001655</v>
      </c>
      <c r="B133" s="13">
        <v>1110</v>
      </c>
      <c r="C133" s="13">
        <v>2200001286</v>
      </c>
      <c r="D133" s="13" t="s">
        <v>10908</v>
      </c>
      <c r="E133" s="13" t="str">
        <f t="shared" si="18"/>
        <v>1100</v>
      </c>
      <c r="F133" s="13" t="s">
        <v>10927</v>
      </c>
      <c r="G133" s="13" t="s">
        <v>10907</v>
      </c>
      <c r="H133" s="13">
        <f>ROUND(P133/(1-((R133+S133))/100)*Q133, 3)</f>
        <v>1.7829999999999999</v>
      </c>
      <c r="I133" s="13">
        <v>1</v>
      </c>
      <c r="J133" s="13">
        <v>5</v>
      </c>
      <c r="K133" s="13">
        <v>1</v>
      </c>
      <c r="M133" s="13">
        <v>1</v>
      </c>
      <c r="N133" s="13">
        <v>0.74967300000000003</v>
      </c>
      <c r="P133" s="13">
        <f>IFERROR(ROUND(VLOOKUP(BC133, BA:BA:BB:BB, 2, 0)/AA133,3),)</f>
        <v>1.7</v>
      </c>
      <c r="Q133" s="13">
        <f>IFERROR(VLOOKUP(BC133, BA:BA:BD:BD, 4, 0),1)</f>
        <v>1</v>
      </c>
      <c r="R133" s="13">
        <v>1</v>
      </c>
      <c r="S133" s="13">
        <v>3.65</v>
      </c>
      <c r="T133" s="13">
        <v>0</v>
      </c>
      <c r="V133" s="13" t="s">
        <v>11050</v>
      </c>
      <c r="W133" s="13">
        <v>100</v>
      </c>
      <c r="X133" s="13" t="s">
        <v>7711</v>
      </c>
      <c r="Y133" s="13" t="s">
        <v>10904</v>
      </c>
      <c r="Z133" s="13">
        <v>2</v>
      </c>
      <c r="AA133" s="13">
        <v>5.75</v>
      </c>
      <c r="AB133" s="13">
        <f t="shared" si="19"/>
        <v>10.252000000000001</v>
      </c>
      <c r="AC133" s="13">
        <f>ROUND(VLOOKUP(X133,'Base de dados'!A:B, 2, 0)*AB133, 2)</f>
        <v>1.54</v>
      </c>
      <c r="AD133" s="13">
        <f>ROUND((AB133*(Destino!AG$133/100))*(W133/100),2)</f>
        <v>0.41</v>
      </c>
      <c r="AE133" s="13">
        <f>ROUND((AB133*(Destino!AH$133/100)),2)</f>
        <v>0</v>
      </c>
      <c r="AF133" s="13">
        <f>ROUND((((AB133+AC133)*(1 + VLOOKUP(X133,'Base de dados'!A:P, 16, 0) ))*(Destino!AI$133/100))-AD133, 2)</f>
        <v>2.6</v>
      </c>
      <c r="AG133" s="13">
        <f>ROUND((AB133+AF133)*(J133/100),2)</f>
        <v>0.64</v>
      </c>
      <c r="AH133" s="13">
        <f t="shared" si="20"/>
        <v>0</v>
      </c>
      <c r="AI133" s="13">
        <f>ROUND(AB133-AE133+AF133+AG133+AH133, 3)</f>
        <v>13.492000000000001</v>
      </c>
      <c r="AJ133" s="13">
        <f t="shared" si="21"/>
        <v>13.492000000000001</v>
      </c>
      <c r="AK133" s="13">
        <f t="shared" si="22"/>
        <v>13.492000000000001</v>
      </c>
      <c r="AL133" s="13" t="str">
        <f t="shared" si="25"/>
        <v>11106000016552200001286</v>
      </c>
      <c r="AM133" s="13">
        <f>VLOOKUP(AL133,Destino!A:AE,31,0)</f>
        <v>13.492000000000001</v>
      </c>
      <c r="AN133" s="13">
        <f t="shared" si="26"/>
        <v>1</v>
      </c>
      <c r="BB133" s="13">
        <f t="shared" si="23"/>
        <v>13.492000000000001</v>
      </c>
      <c r="BC133" s="13" t="s">
        <v>11090</v>
      </c>
      <c r="BD133" s="13">
        <f t="shared" si="24"/>
        <v>0.74967300000000003</v>
      </c>
    </row>
    <row r="134" spans="1:56" x14ac:dyDescent="0.25">
      <c r="A134" s="13">
        <v>600001655</v>
      </c>
      <c r="B134" s="13">
        <v>1110</v>
      </c>
      <c r="C134" s="13">
        <v>2200001421</v>
      </c>
      <c r="D134" s="13" t="s">
        <v>10908</v>
      </c>
      <c r="E134" s="13" t="str">
        <f t="shared" si="18"/>
        <v>1100</v>
      </c>
      <c r="F134" s="13" t="s">
        <v>10925</v>
      </c>
      <c r="G134" s="13" t="s">
        <v>10907</v>
      </c>
      <c r="H134" s="13">
        <f>ROUND(P134/(1-((R134+S134))/100)*Q134, 3)</f>
        <v>1.4330000000000001</v>
      </c>
      <c r="I134" s="13">
        <v>1</v>
      </c>
      <c r="J134" s="13">
        <v>1.5</v>
      </c>
      <c r="K134" s="13">
        <v>1</v>
      </c>
      <c r="M134" s="13">
        <v>1</v>
      </c>
      <c r="N134" s="13">
        <v>0.74802999999999997</v>
      </c>
      <c r="P134" s="13">
        <f>IFERROR(ROUND(VLOOKUP(BC134, BA:BA:BB:BB, 2, 0)/AA134,3),)</f>
        <v>1.2430000000000001</v>
      </c>
      <c r="Q134" s="13">
        <f>IFERROR(VLOOKUP(BC134, BA:BA:BD:BD, 4, 0),1)</f>
        <v>1</v>
      </c>
      <c r="R134" s="13">
        <v>4</v>
      </c>
      <c r="S134" s="13">
        <v>9.25</v>
      </c>
      <c r="T134" s="13">
        <v>0</v>
      </c>
      <c r="V134" s="13" t="s">
        <v>11050</v>
      </c>
      <c r="W134" s="13">
        <v>100</v>
      </c>
      <c r="X134" s="13" t="s">
        <v>7711</v>
      </c>
      <c r="Y134" s="13" t="s">
        <v>10904</v>
      </c>
      <c r="Z134" s="13">
        <v>2</v>
      </c>
      <c r="AA134" s="13">
        <v>5.75</v>
      </c>
      <c r="AB134" s="13">
        <f t="shared" si="19"/>
        <v>8.24</v>
      </c>
      <c r="AC134" s="13">
        <f>ROUND(VLOOKUP(X134,'Base de dados'!A:B, 2, 0)*AB134, 2)</f>
        <v>1.24</v>
      </c>
      <c r="AD134" s="13">
        <f>ROUND((AB134*(Destino!AG$134/100))*(W134/100),2)</f>
        <v>0.33</v>
      </c>
      <c r="AE134" s="13">
        <f>ROUND((AB134*(Destino!AH$134/100)),2)</f>
        <v>0</v>
      </c>
      <c r="AF134" s="13">
        <f>ROUND((((AB134+AC134)*(1 + VLOOKUP(X134,'Base de dados'!A:P, 16, 0) ))*(Destino!AI$134/100))-AD134, 2)</f>
        <v>2.09</v>
      </c>
      <c r="AG134" s="13">
        <f>ROUND((AB134+AC134+AF134)*(J134/100),2)</f>
        <v>0.17</v>
      </c>
      <c r="AH134" s="13">
        <f t="shared" si="20"/>
        <v>0</v>
      </c>
      <c r="AI134" s="13">
        <f>ROUND(AB134+AF134-AE134+AG134+AH134, 3)</f>
        <v>10.5</v>
      </c>
      <c r="AJ134" s="13">
        <f t="shared" si="21"/>
        <v>10.5</v>
      </c>
      <c r="AK134" s="13">
        <f t="shared" si="22"/>
        <v>10.5</v>
      </c>
      <c r="AL134" s="13" t="str">
        <f t="shared" si="25"/>
        <v>11106000016552200001421</v>
      </c>
      <c r="AM134" s="13">
        <f>VLOOKUP(AL134,Destino!A:AE,31,0)</f>
        <v>10.337999999999999</v>
      </c>
      <c r="AN134" s="13">
        <f t="shared" si="26"/>
        <v>0.98457142857142854</v>
      </c>
      <c r="BB134" s="13">
        <f t="shared" si="23"/>
        <v>10.5</v>
      </c>
      <c r="BC134" s="13" t="s">
        <v>11091</v>
      </c>
      <c r="BD134" s="13">
        <f t="shared" si="24"/>
        <v>0.74802999999999997</v>
      </c>
    </row>
    <row r="135" spans="1:56" x14ac:dyDescent="0.25">
      <c r="A135" s="13">
        <v>600001655</v>
      </c>
      <c r="B135" s="13">
        <v>1210</v>
      </c>
      <c r="C135" s="13">
        <v>2000005105</v>
      </c>
      <c r="D135" s="13" t="s">
        <v>10908</v>
      </c>
      <c r="E135" s="13" t="str">
        <f t="shared" si="18"/>
        <v>1200</v>
      </c>
      <c r="F135" s="13" t="s">
        <v>10905</v>
      </c>
      <c r="G135" s="13" t="s">
        <v>10907</v>
      </c>
      <c r="H135" s="13">
        <f>ROUND(P135/(1-((R135+S135))/100)*Q135, 3)</f>
        <v>1.3959999999999999</v>
      </c>
      <c r="I135" s="13">
        <v>1</v>
      </c>
      <c r="J135" s="13">
        <v>2</v>
      </c>
      <c r="K135" s="13">
        <v>1</v>
      </c>
      <c r="M135" s="13">
        <v>1</v>
      </c>
      <c r="N135" s="13">
        <v>1</v>
      </c>
      <c r="O135" s="13" t="s">
        <v>10895</v>
      </c>
      <c r="P135" s="13">
        <f>IFERROR(ROUND(VLOOKUP(BC135, BA:BA:BB:BB, 2, 0)/AA135,3),)</f>
        <v>1.2110000000000001</v>
      </c>
      <c r="Q135" s="13">
        <f>IFERROR(VLOOKUP(BC135, BA:BA:BD:BD, 4, 0),1)</f>
        <v>1</v>
      </c>
      <c r="R135" s="13">
        <v>4</v>
      </c>
      <c r="S135" s="13">
        <v>9.25</v>
      </c>
      <c r="T135" s="13">
        <v>0</v>
      </c>
      <c r="V135" s="13" t="s">
        <v>11050</v>
      </c>
      <c r="W135" s="13">
        <v>100</v>
      </c>
      <c r="X135" s="13" t="s">
        <v>7711</v>
      </c>
      <c r="Y135" s="13" t="s">
        <v>10904</v>
      </c>
      <c r="Z135" s="13">
        <v>2</v>
      </c>
      <c r="AA135" s="13">
        <v>5.75</v>
      </c>
      <c r="AB135" s="13">
        <f t="shared" si="19"/>
        <v>8.0269999999999992</v>
      </c>
      <c r="AC135" s="13">
        <f>ROUND(VLOOKUP(X135,'Base de dados'!A:B, 2, 0)*AB135, 2)</f>
        <v>1.2</v>
      </c>
      <c r="AD135" s="13">
        <f>ROUND((AB135*(Destino!AG$135/100))*(W135/100),2)</f>
        <v>0.32</v>
      </c>
      <c r="AE135" s="13">
        <f>ROUND((AB135*(Destino!AH$135/100)),2)</f>
        <v>0.74</v>
      </c>
      <c r="AG135" s="13">
        <f>ROUND((AB135+ AC135)*(J135/100),2)</f>
        <v>0.18</v>
      </c>
      <c r="AH135" s="13">
        <f t="shared" si="20"/>
        <v>0</v>
      </c>
      <c r="AI135" s="13">
        <f>ROUND(AB135-(AD135+AE135)+AG135+AH135, 3)</f>
        <v>7.1470000000000002</v>
      </c>
      <c r="AJ135" s="13">
        <f t="shared" si="21"/>
        <v>7.1470000000000002</v>
      </c>
      <c r="AK135" s="13">
        <f t="shared" si="22"/>
        <v>7.1470000000000002</v>
      </c>
      <c r="AL135" s="13" t="str">
        <f t="shared" si="25"/>
        <v>12106000016552000005105</v>
      </c>
      <c r="AM135" s="13">
        <f>VLOOKUP(AL135,Destino!A:AE,31,0)</f>
        <v>7.1470000000000002</v>
      </c>
      <c r="AN135" s="13">
        <f t="shared" si="26"/>
        <v>1</v>
      </c>
      <c r="BA135" s="13" t="s">
        <v>11089</v>
      </c>
      <c r="BB135" s="13">
        <f t="shared" si="23"/>
        <v>7.1470000000000002</v>
      </c>
      <c r="BC135" s="13" t="s">
        <v>11086</v>
      </c>
      <c r="BD135" s="13">
        <f t="shared" si="24"/>
        <v>1</v>
      </c>
    </row>
    <row r="136" spans="1:56" x14ac:dyDescent="0.25">
      <c r="A136" s="13">
        <v>600001655</v>
      </c>
      <c r="B136" s="13">
        <v>1210</v>
      </c>
      <c r="C136" s="13">
        <v>2200001421</v>
      </c>
      <c r="D136" s="13" t="s">
        <v>10908</v>
      </c>
      <c r="E136" s="13" t="str">
        <f t="shared" si="18"/>
        <v>1200</v>
      </c>
      <c r="F136" s="13" t="s">
        <v>10905</v>
      </c>
      <c r="G136" s="13" t="s">
        <v>10907</v>
      </c>
      <c r="H136" s="13">
        <f>ROUND(P136/(1-((R136+S136))/100)*Q136, 3)</f>
        <v>1.7090000000000001</v>
      </c>
      <c r="I136" s="13">
        <v>1</v>
      </c>
      <c r="J136" s="13">
        <v>0</v>
      </c>
      <c r="K136" s="13">
        <v>1</v>
      </c>
      <c r="M136" s="13">
        <v>1</v>
      </c>
      <c r="N136" s="13">
        <f>IFERROR(VLOOKUP(BC136, BA:BA:BD:BD, 4, 0),1)</f>
        <v>1</v>
      </c>
      <c r="P136" s="13">
        <f>IFERROR(ROUND(VLOOKUP(BC136, BA:BA:BB:BB, 2, 0)/AA136,3),)</f>
        <v>1.2430000000000001</v>
      </c>
      <c r="Q136" s="13">
        <v>1</v>
      </c>
      <c r="R136" s="13">
        <v>18</v>
      </c>
      <c r="S136" s="13">
        <v>9.25</v>
      </c>
      <c r="T136" s="13">
        <v>0</v>
      </c>
      <c r="V136" s="13" t="s">
        <v>11050</v>
      </c>
      <c r="W136" s="13">
        <v>100</v>
      </c>
      <c r="X136" s="13" t="s">
        <v>7711</v>
      </c>
      <c r="Y136" s="13" t="s">
        <v>10904</v>
      </c>
      <c r="Z136" s="13">
        <v>2</v>
      </c>
      <c r="AA136" s="13">
        <v>5.75</v>
      </c>
      <c r="AB136" s="13">
        <f t="shared" si="19"/>
        <v>9.827</v>
      </c>
      <c r="AC136" s="13">
        <f>ROUND(VLOOKUP(X136,'Base de dados'!A:B, 2, 0)*AB136, 2)</f>
        <v>1.47</v>
      </c>
      <c r="AD136" s="13">
        <f>ROUND((AB136*(Destino!AG$136/100))*(W136/100),2)</f>
        <v>1.77</v>
      </c>
      <c r="AE136" s="13">
        <f>ROUND((AB136*(Destino!AH$136/100)),2)</f>
        <v>0.91</v>
      </c>
      <c r="AG136" s="13">
        <f>ROUND((AB136+ AC136)*(J136/100),2)</f>
        <v>0</v>
      </c>
      <c r="AH136" s="13">
        <f t="shared" si="20"/>
        <v>0</v>
      </c>
      <c r="AI136" s="13">
        <f>ROUND(AB136-(AD136+AE136)+AG136+AH136, 3)</f>
        <v>7.1470000000000002</v>
      </c>
      <c r="AJ136" s="13">
        <f t="shared" si="21"/>
        <v>7.1470000000000002</v>
      </c>
      <c r="AK136" s="13">
        <f t="shared" si="22"/>
        <v>7.1470000000000002</v>
      </c>
      <c r="AL136" s="13" t="str">
        <f t="shared" si="25"/>
        <v>12106000016552200001421</v>
      </c>
      <c r="AM136" s="13">
        <f>VLOOKUP(AL136,Destino!A:AE,31,0)</f>
        <v>7.0359999999999996</v>
      </c>
      <c r="AN136" s="13">
        <f t="shared" si="26"/>
        <v>0.98446900797537418</v>
      </c>
      <c r="BB136" s="13">
        <f t="shared" si="23"/>
        <v>7.1470000000000002</v>
      </c>
      <c r="BC136" s="13" t="s">
        <v>11091</v>
      </c>
      <c r="BD136" s="13">
        <f t="shared" si="24"/>
        <v>1</v>
      </c>
    </row>
    <row r="137" spans="1:56" x14ac:dyDescent="0.25">
      <c r="A137" s="13">
        <v>600001655</v>
      </c>
      <c r="B137" s="13">
        <v>1300</v>
      </c>
      <c r="C137" s="13">
        <v>2000005105</v>
      </c>
      <c r="D137" s="13" t="s">
        <v>10908</v>
      </c>
      <c r="E137" s="13">
        <f t="shared" si="18"/>
        <v>1300</v>
      </c>
      <c r="F137" s="13" t="s">
        <v>10930</v>
      </c>
      <c r="G137" s="13" t="s">
        <v>10907</v>
      </c>
      <c r="H137" s="13">
        <f>ROUND(P137/(1-((R137+S137))/100)*Q137, 3)</f>
        <v>1.3959999999999999</v>
      </c>
      <c r="I137" s="13">
        <v>1</v>
      </c>
      <c r="J137" s="13">
        <v>6</v>
      </c>
      <c r="K137" s="13">
        <v>1</v>
      </c>
      <c r="M137" s="13">
        <v>1</v>
      </c>
      <c r="N137" s="13">
        <v>1</v>
      </c>
      <c r="O137" s="13" t="s">
        <v>10895</v>
      </c>
      <c r="P137" s="13">
        <f>IFERROR(ROUND(VLOOKUP(BC137, BA:BA:BB:BB, 2, 0)/AA137,3),)</f>
        <v>1.2110000000000001</v>
      </c>
      <c r="Q137" s="13">
        <f>IFERROR(VLOOKUP(BC137, BA:BA:BD:BD, 4, 0),1)</f>
        <v>1</v>
      </c>
      <c r="R137" s="13">
        <v>4</v>
      </c>
      <c r="S137" s="13">
        <v>9.25</v>
      </c>
      <c r="T137" s="13">
        <v>0</v>
      </c>
      <c r="V137" s="13" t="s">
        <v>11050</v>
      </c>
      <c r="W137" s="13">
        <v>100</v>
      </c>
      <c r="X137" s="13" t="s">
        <v>7711</v>
      </c>
      <c r="Y137" s="13" t="s">
        <v>10904</v>
      </c>
      <c r="Z137" s="13">
        <v>2</v>
      </c>
      <c r="AA137" s="13">
        <v>5.75</v>
      </c>
      <c r="AB137" s="13">
        <f t="shared" si="19"/>
        <v>8.0269999999999992</v>
      </c>
      <c r="AC137" s="13">
        <f>ROUND(VLOOKUP(X137,'Base de dados'!A:B, 2, 0)*AB137, 2)</f>
        <v>1.2</v>
      </c>
      <c r="AD137" s="13">
        <f>ROUND((AB137*(Destino!AG$137/100))*(W137/100),2)</f>
        <v>0</v>
      </c>
      <c r="AG137" s="13">
        <f>ROUND((AB137+ AC137)*(J137/100),2)</f>
        <v>0.55000000000000004</v>
      </c>
      <c r="AH137" s="13">
        <f t="shared" si="20"/>
        <v>0</v>
      </c>
      <c r="AI137" s="13">
        <f>ROUND((AB137+AC137)-(AD137+AE137)+AG137+AH137, 3)</f>
        <v>9.7769999999999992</v>
      </c>
      <c r="AJ137" s="13">
        <f t="shared" si="21"/>
        <v>9.7769999999999992</v>
      </c>
      <c r="AK137" s="13">
        <f t="shared" si="22"/>
        <v>9.7769999999999992</v>
      </c>
      <c r="AL137" s="13" t="str">
        <f t="shared" si="25"/>
        <v>13006000016552000005105</v>
      </c>
      <c r="AM137" s="13">
        <f>VLOOKUP(AL137,Destino!A:AE,31,0)</f>
        <v>9.7769999999999992</v>
      </c>
      <c r="AN137" s="13">
        <f t="shared" si="26"/>
        <v>1</v>
      </c>
      <c r="BA137" s="13" t="s">
        <v>11090</v>
      </c>
      <c r="BB137" s="13">
        <f t="shared" si="23"/>
        <v>9.7769999999999992</v>
      </c>
      <c r="BC137" s="13" t="s">
        <v>11086</v>
      </c>
      <c r="BD137" s="13">
        <f t="shared" si="24"/>
        <v>1</v>
      </c>
    </row>
    <row r="138" spans="1:56" x14ac:dyDescent="0.25">
      <c r="A138" s="13">
        <v>600001655</v>
      </c>
      <c r="B138" s="13">
        <v>1300</v>
      </c>
      <c r="C138" s="13">
        <v>2200000102</v>
      </c>
      <c r="D138" s="13" t="s">
        <v>10908</v>
      </c>
      <c r="E138" s="13">
        <f t="shared" si="18"/>
        <v>1300</v>
      </c>
      <c r="F138" s="13" t="s">
        <v>10930</v>
      </c>
      <c r="G138" s="13" t="s">
        <v>10907</v>
      </c>
      <c r="H138" s="13">
        <f>ROUND(P138/(1-((R138+S138))/100)*Q138, 3)</f>
        <v>1.5209999999999999</v>
      </c>
      <c r="I138" s="13">
        <v>1</v>
      </c>
      <c r="J138" s="13">
        <v>3.5</v>
      </c>
      <c r="K138" s="13">
        <v>1</v>
      </c>
      <c r="M138" s="13">
        <v>1</v>
      </c>
      <c r="N138" s="13">
        <v>1</v>
      </c>
      <c r="P138" s="13">
        <f>IFERROR(ROUND(VLOOKUP(BC138, BA:BA:BB:BB, 2, 0)/AA138,3),)</f>
        <v>1.405</v>
      </c>
      <c r="Q138" s="13">
        <f>IFERROR(VLOOKUP(BC138, BA:BA:BD:BD, 4, 0),1)</f>
        <v>1</v>
      </c>
      <c r="R138" s="13">
        <v>4</v>
      </c>
      <c r="S138" s="13">
        <v>3.65</v>
      </c>
      <c r="T138" s="13">
        <v>0</v>
      </c>
      <c r="V138" s="13" t="s">
        <v>11050</v>
      </c>
      <c r="W138" s="13">
        <v>100</v>
      </c>
      <c r="X138" s="13" t="s">
        <v>7711</v>
      </c>
      <c r="Y138" s="13" t="s">
        <v>10904</v>
      </c>
      <c r="Z138" s="13">
        <v>2</v>
      </c>
      <c r="AA138" s="13">
        <v>5.75</v>
      </c>
      <c r="AB138" s="13">
        <f t="shared" si="19"/>
        <v>8.7460000000000004</v>
      </c>
      <c r="AC138" s="13">
        <f>ROUND(VLOOKUP(X138,'Base de dados'!A:B, 2, 0)*AB138, 2)</f>
        <v>1.31</v>
      </c>
      <c r="AD138" s="13">
        <f>ROUND((AB138*(Destino!AG$138/100))*(W138/100),2)</f>
        <v>0</v>
      </c>
      <c r="AG138" s="13">
        <f>ROUND((AB138+ AC138)*(J138/100),2)</f>
        <v>0.35</v>
      </c>
      <c r="AH138" s="13">
        <f t="shared" si="20"/>
        <v>0</v>
      </c>
      <c r="AI138" s="13">
        <f>ROUND((AB138+AC138)-(AD138+AE138)+AG138+AH138, 3)</f>
        <v>10.406000000000001</v>
      </c>
      <c r="AJ138" s="13">
        <f t="shared" si="21"/>
        <v>10.406000000000001</v>
      </c>
      <c r="AK138" s="13">
        <f t="shared" si="22"/>
        <v>10.406000000000001</v>
      </c>
      <c r="AL138" s="13" t="str">
        <f t="shared" si="25"/>
        <v>13006000016552200000102</v>
      </c>
      <c r="AM138" s="13">
        <f>VLOOKUP(AL138,Destino!A:AE,31,0)</f>
        <v>10.406000000000001</v>
      </c>
      <c r="AN138" s="13">
        <f t="shared" si="26"/>
        <v>1</v>
      </c>
      <c r="BB138" s="13">
        <f t="shared" si="23"/>
        <v>10.406000000000001</v>
      </c>
      <c r="BC138" s="13" t="s">
        <v>11087</v>
      </c>
      <c r="BD138" s="13">
        <f t="shared" si="24"/>
        <v>1</v>
      </c>
    </row>
    <row r="139" spans="1:56" x14ac:dyDescent="0.25">
      <c r="A139" s="13">
        <v>600001655</v>
      </c>
      <c r="B139" s="13">
        <v>1300</v>
      </c>
      <c r="C139" s="13">
        <v>2200001327</v>
      </c>
      <c r="D139" s="13" t="s">
        <v>10908</v>
      </c>
      <c r="E139" s="13">
        <f t="shared" si="18"/>
        <v>1300</v>
      </c>
      <c r="F139" s="13" t="s">
        <v>10930</v>
      </c>
      <c r="G139" s="13" t="s">
        <v>10907</v>
      </c>
      <c r="H139" s="13">
        <f>ROUND(P139/(1-((R139+S139))/100)*Q139, 3)</f>
        <v>1.4870000000000001</v>
      </c>
      <c r="I139" s="13">
        <v>1</v>
      </c>
      <c r="J139" s="13">
        <v>2</v>
      </c>
      <c r="K139" s="13">
        <v>1</v>
      </c>
      <c r="M139" s="13">
        <v>1</v>
      </c>
      <c r="N139" s="13">
        <v>1</v>
      </c>
      <c r="P139" s="13">
        <f>IFERROR(ROUND(VLOOKUP(BC139, BA:BA:BB:BB, 2, 0)/AA139,3),)</f>
        <v>1.829</v>
      </c>
      <c r="Q139" s="13">
        <f>IFERROR(VLOOKUP(BC139, BA:BA:BD:BD, 4, 0),1)</f>
        <v>0.75092499999999995</v>
      </c>
      <c r="R139" s="13">
        <v>4</v>
      </c>
      <c r="S139" s="13">
        <v>3.65</v>
      </c>
      <c r="T139" s="13">
        <v>0</v>
      </c>
      <c r="V139" s="13" t="s">
        <v>11050</v>
      </c>
      <c r="W139" s="13">
        <v>100</v>
      </c>
      <c r="X139" s="13" t="s">
        <v>7711</v>
      </c>
      <c r="Y139" s="13" t="s">
        <v>10904</v>
      </c>
      <c r="Z139" s="13">
        <v>2</v>
      </c>
      <c r="AA139" s="13">
        <v>5.75</v>
      </c>
      <c r="AB139" s="13">
        <f t="shared" si="19"/>
        <v>8.5500000000000007</v>
      </c>
      <c r="AC139" s="13">
        <f>ROUND(VLOOKUP(X139,'Base de dados'!A:B, 2, 0)*AB139, 2)</f>
        <v>1.28</v>
      </c>
      <c r="AD139" s="13">
        <f>ROUND((AB139*(Destino!AG$139/100))*(W139/100),2)</f>
        <v>0</v>
      </c>
      <c r="AG139" s="13">
        <f>ROUND((AB139+ AC139)*(J139/100),2)</f>
        <v>0.2</v>
      </c>
      <c r="AH139" s="13">
        <f t="shared" si="20"/>
        <v>0</v>
      </c>
      <c r="AI139" s="13">
        <f>ROUND((AB139+AC139)-(AD139+AE139)+AG139+AH139, 3)</f>
        <v>10.029999999999999</v>
      </c>
      <c r="AJ139" s="13">
        <f t="shared" si="21"/>
        <v>10.029999999999999</v>
      </c>
      <c r="AK139" s="13">
        <f t="shared" si="22"/>
        <v>10.029999999999999</v>
      </c>
      <c r="AL139" s="13" t="str">
        <f t="shared" si="25"/>
        <v>13006000016552200001327</v>
      </c>
      <c r="AM139" s="13">
        <f>VLOOKUP(AL139,Destino!A:AE,31,0)</f>
        <v>10.025</v>
      </c>
      <c r="AN139" s="13">
        <f t="shared" si="26"/>
        <v>0.99950149551345968</v>
      </c>
      <c r="BB139" s="13">
        <f t="shared" si="23"/>
        <v>10.029999999999999</v>
      </c>
      <c r="BC139" s="13" t="s">
        <v>11088</v>
      </c>
      <c r="BD139" s="13">
        <f t="shared" si="24"/>
        <v>1</v>
      </c>
    </row>
    <row r="140" spans="1:56" x14ac:dyDescent="0.25">
      <c r="A140" s="13">
        <v>600001655</v>
      </c>
      <c r="B140" s="13">
        <v>1300</v>
      </c>
      <c r="C140" s="13">
        <v>2200001421</v>
      </c>
      <c r="D140" s="13" t="s">
        <v>10908</v>
      </c>
      <c r="E140" s="13">
        <f t="shared" si="18"/>
        <v>1300</v>
      </c>
      <c r="F140" s="13" t="s">
        <v>10930</v>
      </c>
      <c r="G140" s="13" t="s">
        <v>10907</v>
      </c>
      <c r="H140" s="13">
        <f>ROUND(P140/(1-((R140+S140))/100)*Q140, 3)</f>
        <v>1.4330000000000001</v>
      </c>
      <c r="I140" s="13">
        <v>1</v>
      </c>
      <c r="J140" s="13">
        <v>7</v>
      </c>
      <c r="K140" s="13">
        <v>1</v>
      </c>
      <c r="M140" s="13">
        <v>1</v>
      </c>
      <c r="N140" s="13">
        <v>1</v>
      </c>
      <c r="P140" s="13">
        <f>IFERROR(ROUND(VLOOKUP(BC140, BA:BA:BB:BB, 2, 0)/AA140,3),)</f>
        <v>1.2430000000000001</v>
      </c>
      <c r="Q140" s="13">
        <f>IFERROR(VLOOKUP(BC140, BA:BA:BD:BD, 4, 0),1)</f>
        <v>1</v>
      </c>
      <c r="R140" s="13">
        <v>4</v>
      </c>
      <c r="S140" s="13">
        <v>9.25</v>
      </c>
      <c r="T140" s="13">
        <v>0</v>
      </c>
      <c r="V140" s="13" t="s">
        <v>11050</v>
      </c>
      <c r="W140" s="13">
        <v>100</v>
      </c>
      <c r="X140" s="13" t="s">
        <v>7711</v>
      </c>
      <c r="Y140" s="13" t="s">
        <v>10904</v>
      </c>
      <c r="Z140" s="13">
        <v>2</v>
      </c>
      <c r="AA140" s="13">
        <v>5.75</v>
      </c>
      <c r="AB140" s="13">
        <f t="shared" si="19"/>
        <v>8.24</v>
      </c>
      <c r="AC140" s="13">
        <f>ROUND(VLOOKUP(X140,'Base de dados'!A:B, 2, 0)*AB140, 2)</f>
        <v>1.24</v>
      </c>
      <c r="AD140" s="13">
        <f>ROUND((AB140*(Destino!AG$140/100))*(W140/100),2)</f>
        <v>0</v>
      </c>
      <c r="AG140" s="13">
        <f>ROUND((AB140+ AC140)*(J140/100),2)</f>
        <v>0.66</v>
      </c>
      <c r="AH140" s="13">
        <f t="shared" si="20"/>
        <v>0</v>
      </c>
      <c r="AI140" s="13">
        <f>ROUND((AB140+AC140)-(AD140+AE140)+AG140+AH140, 3)</f>
        <v>10.14</v>
      </c>
      <c r="AJ140" s="13">
        <f t="shared" si="21"/>
        <v>10.14</v>
      </c>
      <c r="AK140" s="13">
        <f t="shared" si="22"/>
        <v>10.14</v>
      </c>
      <c r="AL140" s="13" t="str">
        <f t="shared" si="25"/>
        <v>13006000016552200001421</v>
      </c>
      <c r="AM140" s="13">
        <f>VLOOKUP(AL140,Destino!A:AE,31,0)</f>
        <v>9.9779999999999998</v>
      </c>
      <c r="AN140" s="13">
        <f t="shared" si="26"/>
        <v>0.98402366863905322</v>
      </c>
      <c r="BB140" s="13">
        <f t="shared" si="23"/>
        <v>10.14</v>
      </c>
      <c r="BC140" s="13" t="s">
        <v>11091</v>
      </c>
      <c r="BD140" s="13">
        <f t="shared" si="24"/>
        <v>1</v>
      </c>
    </row>
    <row r="141" spans="1:56" x14ac:dyDescent="0.25">
      <c r="A141" s="13">
        <v>600001655</v>
      </c>
      <c r="B141" s="13">
        <v>1400</v>
      </c>
      <c r="C141" s="13">
        <v>2000005105</v>
      </c>
      <c r="D141" s="13" t="s">
        <v>10908</v>
      </c>
      <c r="E141" s="13">
        <f t="shared" si="18"/>
        <v>1400</v>
      </c>
      <c r="F141" s="13" t="s">
        <v>10905</v>
      </c>
      <c r="G141" s="13" t="s">
        <v>10907</v>
      </c>
      <c r="H141" s="13">
        <f>ROUND(P141/(1-((R141+S141))/100)*Q141, 3)</f>
        <v>1.3959999999999999</v>
      </c>
      <c r="I141" s="13">
        <v>1</v>
      </c>
      <c r="J141" s="13">
        <v>2</v>
      </c>
      <c r="K141" s="13">
        <v>1</v>
      </c>
      <c r="M141" s="13">
        <v>1</v>
      </c>
      <c r="N141" s="13">
        <v>1</v>
      </c>
      <c r="O141" s="13" t="s">
        <v>10895</v>
      </c>
      <c r="P141" s="13">
        <f>IFERROR(ROUND(VLOOKUP(BC141, BA:BA:BB:BB, 2, 0)/AA141,3),)</f>
        <v>1.2110000000000001</v>
      </c>
      <c r="Q141" s="13">
        <f>IFERROR(VLOOKUP(BC141, BA:BA:BD:BD, 4, 0),1)</f>
        <v>1</v>
      </c>
      <c r="R141" s="13">
        <v>4</v>
      </c>
      <c r="S141" s="13">
        <v>9.25</v>
      </c>
      <c r="T141" s="13">
        <v>0</v>
      </c>
      <c r="V141" s="13" t="s">
        <v>11050</v>
      </c>
      <c r="W141" s="13">
        <v>100</v>
      </c>
      <c r="X141" s="13" t="s">
        <v>7711</v>
      </c>
      <c r="Y141" s="13" t="s">
        <v>10904</v>
      </c>
      <c r="Z141" s="13">
        <v>2</v>
      </c>
      <c r="AA141" s="13">
        <v>5.75</v>
      </c>
      <c r="AB141" s="13">
        <f t="shared" si="19"/>
        <v>8.0269999999999992</v>
      </c>
      <c r="AC141" s="13">
        <f>ROUND(VLOOKUP(X141,'Base de dados'!A:B, 2, 0)*AB141, 2)</f>
        <v>1.2</v>
      </c>
      <c r="AD141" s="13">
        <f>ROUND((AB141*(Destino!AG$141/100))*(W141/100),2)</f>
        <v>0.32</v>
      </c>
      <c r="AE141" s="13">
        <f>ROUND((AB141*(Destino!AH$141/100)),2)</f>
        <v>0.74</v>
      </c>
      <c r="AG141" s="13">
        <f>ROUND((AB141+ AC141)*(J141/100),2)</f>
        <v>0.18</v>
      </c>
      <c r="AH141" s="13">
        <f t="shared" si="20"/>
        <v>0</v>
      </c>
      <c r="AI141" s="13">
        <f>ROUND(AB141-(AD141+AE141)+AG141+AH141, 3)</f>
        <v>7.1470000000000002</v>
      </c>
      <c r="AJ141" s="13">
        <f t="shared" si="21"/>
        <v>7.1470000000000002</v>
      </c>
      <c r="AK141" s="13">
        <f t="shared" si="22"/>
        <v>7.1470000000000002</v>
      </c>
      <c r="AL141" s="13" t="str">
        <f t="shared" si="25"/>
        <v>14006000016552000005105</v>
      </c>
      <c r="AM141" s="13">
        <f>VLOOKUP(AL141,Destino!A:AE,31,0)</f>
        <v>7.1470000000000002</v>
      </c>
      <c r="AN141" s="13">
        <f t="shared" si="26"/>
        <v>1</v>
      </c>
      <c r="BA141" s="13" t="s">
        <v>11091</v>
      </c>
      <c r="BB141" s="13">
        <f t="shared" si="23"/>
        <v>7.1470000000000002</v>
      </c>
      <c r="BC141" s="13" t="s">
        <v>11086</v>
      </c>
      <c r="BD141" s="13">
        <f t="shared" si="24"/>
        <v>1</v>
      </c>
    </row>
    <row r="142" spans="1:56" x14ac:dyDescent="0.25">
      <c r="A142" s="13">
        <v>600001655</v>
      </c>
      <c r="B142" s="13">
        <v>1400</v>
      </c>
      <c r="C142" s="13">
        <v>2200000102</v>
      </c>
      <c r="D142" s="13" t="s">
        <v>10908</v>
      </c>
      <c r="E142" s="13">
        <f t="shared" si="18"/>
        <v>1400</v>
      </c>
      <c r="F142" s="13" t="s">
        <v>10905</v>
      </c>
      <c r="G142" s="13" t="s">
        <v>10907</v>
      </c>
      <c r="H142" s="13">
        <f>ROUND(P142/(1-((R142+S142))/100)*Q142, 3)</f>
        <v>1.5209999999999999</v>
      </c>
      <c r="I142" s="13">
        <v>1</v>
      </c>
      <c r="J142" s="13">
        <v>2</v>
      </c>
      <c r="K142" s="13">
        <v>1</v>
      </c>
      <c r="M142" s="13">
        <v>1</v>
      </c>
      <c r="N142" s="13">
        <v>1</v>
      </c>
      <c r="P142" s="13">
        <f>IFERROR(ROUND(VLOOKUP(BC142, BA:BA:BB:BB, 2, 0)/AA142,3),)</f>
        <v>1.405</v>
      </c>
      <c r="Q142" s="13">
        <f>IFERROR(VLOOKUP(BC142, BA:BA:BD:BD, 4, 0),1)</f>
        <v>1</v>
      </c>
      <c r="R142" s="13">
        <v>4</v>
      </c>
      <c r="S142" s="13">
        <v>3.65</v>
      </c>
      <c r="T142" s="13">
        <v>0</v>
      </c>
      <c r="V142" s="13" t="s">
        <v>11050</v>
      </c>
      <c r="W142" s="13">
        <v>100</v>
      </c>
      <c r="X142" s="13" t="s">
        <v>7711</v>
      </c>
      <c r="Y142" s="13" t="s">
        <v>10904</v>
      </c>
      <c r="Z142" s="13">
        <v>2</v>
      </c>
      <c r="AA142" s="13">
        <v>5.75</v>
      </c>
      <c r="AB142" s="13">
        <f t="shared" si="19"/>
        <v>8.7460000000000004</v>
      </c>
      <c r="AC142" s="13">
        <f>ROUND(VLOOKUP(X142,'Base de dados'!A:B, 2, 0)*AB142, 2)</f>
        <v>1.31</v>
      </c>
      <c r="AD142" s="13">
        <f>ROUND((AB142*(Destino!AG$142/100))*(W142/100),2)</f>
        <v>0.35</v>
      </c>
      <c r="AE142" s="13">
        <f>ROUND((AB142*(Destino!AH$142/100)),2)</f>
        <v>0.81</v>
      </c>
      <c r="AG142" s="13">
        <f>ROUND((AB142+ AC142)*(J142/100),2)</f>
        <v>0.2</v>
      </c>
      <c r="AH142" s="13">
        <f t="shared" si="20"/>
        <v>0</v>
      </c>
      <c r="AI142" s="13">
        <f>ROUND(AB142-(AD142+AE142)+AG142+AH142, 3)</f>
        <v>7.7859999999999996</v>
      </c>
      <c r="AJ142" s="13">
        <f t="shared" si="21"/>
        <v>7.7859999999999996</v>
      </c>
      <c r="AK142" s="13">
        <f t="shared" si="22"/>
        <v>7.7859999999999996</v>
      </c>
      <c r="AL142" s="13" t="str">
        <f t="shared" si="25"/>
        <v>14006000016552200000102</v>
      </c>
      <c r="AM142" s="13">
        <f>VLOOKUP(AL142,Destino!A:AE,31,0)</f>
        <v>7.7859999999999996</v>
      </c>
      <c r="AN142" s="13">
        <f t="shared" si="26"/>
        <v>1</v>
      </c>
      <c r="BB142" s="13">
        <f t="shared" si="23"/>
        <v>7.7859999999999996</v>
      </c>
      <c r="BC142" s="13" t="s">
        <v>11087</v>
      </c>
      <c r="BD142" s="13">
        <f t="shared" si="24"/>
        <v>1</v>
      </c>
    </row>
    <row r="143" spans="1:56" x14ac:dyDescent="0.25">
      <c r="A143" s="13">
        <v>600001655</v>
      </c>
      <c r="B143" s="13">
        <v>1400</v>
      </c>
      <c r="C143" s="13">
        <v>2200001286</v>
      </c>
      <c r="D143" s="13" t="s">
        <v>10908</v>
      </c>
      <c r="E143" s="13">
        <f t="shared" si="18"/>
        <v>1400</v>
      </c>
      <c r="F143" s="13" t="s">
        <v>10915</v>
      </c>
      <c r="G143" s="13" t="s">
        <v>10907</v>
      </c>
      <c r="H143" s="13">
        <f>ROUND(P143/(1-((R143+S143))/100)*Q143, 3)</f>
        <v>1.7829999999999999</v>
      </c>
      <c r="I143" s="13">
        <v>1</v>
      </c>
      <c r="J143" s="13">
        <v>3</v>
      </c>
      <c r="K143" s="13">
        <v>1</v>
      </c>
      <c r="M143" s="13">
        <v>1</v>
      </c>
      <c r="N143" s="13">
        <v>1</v>
      </c>
      <c r="P143" s="13">
        <f>IFERROR(ROUND(VLOOKUP(BC143, BA:BA:BB:BB, 2, 0)/AA143,3),)</f>
        <v>1.7</v>
      </c>
      <c r="Q143" s="13">
        <f>IFERROR(VLOOKUP(BC143, BA:BA:BD:BD, 4, 0),1)</f>
        <v>1</v>
      </c>
      <c r="R143" s="13">
        <v>1</v>
      </c>
      <c r="S143" s="13">
        <v>3.65</v>
      </c>
      <c r="T143" s="13">
        <v>0</v>
      </c>
      <c r="V143" s="13" t="s">
        <v>11050</v>
      </c>
      <c r="W143" s="13">
        <v>100</v>
      </c>
      <c r="X143" s="13" t="s">
        <v>7711</v>
      </c>
      <c r="Y143" s="13" t="s">
        <v>10904</v>
      </c>
      <c r="Z143" s="13">
        <v>2</v>
      </c>
      <c r="AA143" s="13">
        <v>5.75</v>
      </c>
      <c r="AB143" s="13">
        <f t="shared" si="19"/>
        <v>10.252000000000001</v>
      </c>
      <c r="AC143" s="13">
        <f>ROUND(VLOOKUP(X143,'Base de dados'!A:B, 2, 0)*AB143, 2)</f>
        <v>1.54</v>
      </c>
      <c r="AD143" s="13">
        <f>ROUND((AB143*(Destino!AG$143/100))*(W143/100),2)</f>
        <v>0.41</v>
      </c>
      <c r="AE143" s="13">
        <f>ROUND((AB143*(Destino!AH$143/100)),2)</f>
        <v>0.95</v>
      </c>
      <c r="AG143" s="13">
        <f>ROUND(AB143 *(J143/100),2)</f>
        <v>0.31</v>
      </c>
      <c r="AH143" s="13">
        <f t="shared" si="20"/>
        <v>0</v>
      </c>
      <c r="AI143" s="13">
        <f>ROUND(AB143-(AD143+AE143)+AG143+AH143, 3)</f>
        <v>9.202</v>
      </c>
      <c r="AJ143" s="13">
        <f t="shared" si="21"/>
        <v>9.202</v>
      </c>
      <c r="AK143" s="13">
        <f t="shared" si="22"/>
        <v>9.202</v>
      </c>
      <c r="AL143" s="13" t="str">
        <f t="shared" si="25"/>
        <v>14006000016552200001286</v>
      </c>
      <c r="AM143" s="13">
        <f>VLOOKUP(AL143,Destino!A:AE,31,0)</f>
        <v>9.202</v>
      </c>
      <c r="AN143" s="13">
        <f t="shared" si="26"/>
        <v>1</v>
      </c>
      <c r="BB143" s="13">
        <f t="shared" si="23"/>
        <v>9.202</v>
      </c>
      <c r="BC143" s="13" t="s">
        <v>11090</v>
      </c>
      <c r="BD143" s="13">
        <f t="shared" si="24"/>
        <v>1</v>
      </c>
    </row>
    <row r="144" spans="1:56" x14ac:dyDescent="0.25">
      <c r="A144" s="13">
        <v>600001655</v>
      </c>
      <c r="B144" s="13">
        <v>1700</v>
      </c>
      <c r="C144" s="13">
        <v>2000005105</v>
      </c>
      <c r="D144" s="13" t="s">
        <v>10908</v>
      </c>
      <c r="E144" s="13">
        <f t="shared" si="18"/>
        <v>1700</v>
      </c>
      <c r="F144" s="13" t="s">
        <v>10933</v>
      </c>
      <c r="G144" s="13" t="s">
        <v>10907</v>
      </c>
      <c r="H144" s="13">
        <f>ROUND(P144/(1-((R144+S144))/100)*Q144, 3)</f>
        <v>1.3959999999999999</v>
      </c>
      <c r="I144" s="13">
        <v>0.25</v>
      </c>
      <c r="J144" s="13">
        <v>7</v>
      </c>
      <c r="K144" s="13">
        <v>1</v>
      </c>
      <c r="M144" s="13">
        <v>4</v>
      </c>
      <c r="N144" s="13">
        <v>1</v>
      </c>
      <c r="P144" s="13">
        <f>IFERROR(ROUND(VLOOKUP(BC144, BA:BA:BB:BB, 2, 0)/AA144,3),)</f>
        <v>1.2110000000000001</v>
      </c>
      <c r="Q144" s="13">
        <f>IFERROR(VLOOKUP(BC144, BA:BA:BD:BD, 4, 0),1)</f>
        <v>1</v>
      </c>
      <c r="R144" s="13">
        <v>4</v>
      </c>
      <c r="S144" s="13">
        <v>9.25</v>
      </c>
      <c r="T144" s="13">
        <v>0</v>
      </c>
      <c r="V144" s="13" t="s">
        <v>11050</v>
      </c>
      <c r="W144" s="13">
        <v>100</v>
      </c>
      <c r="X144" s="13" t="s">
        <v>7711</v>
      </c>
      <c r="Y144" s="13" t="s">
        <v>10904</v>
      </c>
      <c r="Z144" s="13">
        <v>2</v>
      </c>
      <c r="AA144" s="13">
        <v>5.75</v>
      </c>
      <c r="AB144" s="13">
        <f t="shared" si="19"/>
        <v>2.0070000000000001</v>
      </c>
      <c r="AC144" s="13">
        <f>ROUND(VLOOKUP(X144,'Base de dados'!A:B, 2, 0)*AB144, 2)</f>
        <v>0.3</v>
      </c>
      <c r="AD144" s="13">
        <f>ROUND((AB144*(Destino!AG$144/100))*(W144/100),2)</f>
        <v>0.08</v>
      </c>
      <c r="AE144" s="13">
        <f>ROUND((AB144*(Destino!AH$144/100)),2)</f>
        <v>0</v>
      </c>
      <c r="AF144" s="13">
        <f>ROUND((((AB144+AC144)*(1 + VLOOKUP(X144,'Base de dados'!A:M, 13, 0) ))*(Destino!AI$144/100))-AD144, 2)</f>
        <v>0.52</v>
      </c>
      <c r="AG144" s="13">
        <f>ROUND((AB144+AC144+AF144)*(J144/100),2)</f>
        <v>0.2</v>
      </c>
      <c r="AH144" s="13">
        <f t="shared" si="20"/>
        <v>0</v>
      </c>
      <c r="AI144" s="13">
        <f>ROUND(AB144+AC144-AE144+AF144+AG144+AH144, 3)</f>
        <v>3.0270000000000001</v>
      </c>
      <c r="AJ144" s="13">
        <f t="shared" si="21"/>
        <v>12.108000000000001</v>
      </c>
      <c r="AK144" s="13">
        <f t="shared" si="22"/>
        <v>12.108000000000001</v>
      </c>
      <c r="AL144" s="13" t="str">
        <f t="shared" si="25"/>
        <v>17006000016552000005105</v>
      </c>
      <c r="AM144" s="13">
        <f>VLOOKUP(AL144,Destino!A:AE,31,0)</f>
        <v>11.9</v>
      </c>
      <c r="AN144" s="13">
        <f t="shared" si="26"/>
        <v>0.98282127518995699</v>
      </c>
      <c r="BB144" s="13">
        <f t="shared" si="23"/>
        <v>12.108000000000001</v>
      </c>
      <c r="BC144" s="13" t="s">
        <v>11086</v>
      </c>
      <c r="BD144" s="13">
        <f t="shared" si="24"/>
        <v>1</v>
      </c>
    </row>
    <row r="145" spans="1:56" x14ac:dyDescent="0.25">
      <c r="A145" s="13">
        <v>600001655</v>
      </c>
      <c r="B145" s="13">
        <v>1700</v>
      </c>
      <c r="C145" s="13">
        <v>2200001421</v>
      </c>
      <c r="D145" s="13" t="s">
        <v>10908</v>
      </c>
      <c r="E145" s="13">
        <f t="shared" si="18"/>
        <v>1700</v>
      </c>
      <c r="F145" s="13" t="s">
        <v>10933</v>
      </c>
      <c r="G145" s="13" t="s">
        <v>10907</v>
      </c>
      <c r="H145" s="13">
        <f>ROUND(P145/(1-((R145+S145))/100)*Q145, 3)</f>
        <v>1.4330000000000001</v>
      </c>
      <c r="I145" s="13">
        <v>0.25</v>
      </c>
      <c r="J145" s="13">
        <v>3</v>
      </c>
      <c r="K145" s="13">
        <v>1</v>
      </c>
      <c r="M145" s="13">
        <v>4</v>
      </c>
      <c r="N145" s="13">
        <v>1</v>
      </c>
      <c r="O145" s="13" t="s">
        <v>10895</v>
      </c>
      <c r="P145" s="13">
        <f>IFERROR(ROUND(VLOOKUP(BC145, BA:BA:BB:BB, 2, 0)/AA145,3),)</f>
        <v>1.2430000000000001</v>
      </c>
      <c r="Q145" s="13">
        <f>IFERROR(VLOOKUP(BC145, BA:BA:BD:BD, 4, 0),1)</f>
        <v>1</v>
      </c>
      <c r="R145" s="13">
        <v>4</v>
      </c>
      <c r="S145" s="13">
        <v>9.25</v>
      </c>
      <c r="T145" s="13">
        <v>0</v>
      </c>
      <c r="V145" s="13" t="s">
        <v>11050</v>
      </c>
      <c r="W145" s="13">
        <v>100</v>
      </c>
      <c r="X145" s="13" t="s">
        <v>7711</v>
      </c>
      <c r="Y145" s="13" t="s">
        <v>10904</v>
      </c>
      <c r="Z145" s="13">
        <v>2</v>
      </c>
      <c r="AA145" s="13">
        <v>5.75</v>
      </c>
      <c r="AB145" s="13">
        <f t="shared" si="19"/>
        <v>2.06</v>
      </c>
      <c r="AC145" s="13">
        <f>ROUND(VLOOKUP(X145,'Base de dados'!A:B, 2, 0)*AB145, 2)</f>
        <v>0.31</v>
      </c>
      <c r="AD145" s="13">
        <f>ROUND((AB145*(Destino!AG$145/100))*(W145/100),2)</f>
        <v>0.08</v>
      </c>
      <c r="AE145" s="13">
        <f>ROUND((AB145*(Destino!AH$145/100)),2)</f>
        <v>0</v>
      </c>
      <c r="AF145" s="13">
        <f>ROUND((((AB145+AC145)*(1 + VLOOKUP(X145,'Base de dados'!A:M, 13, 0) ))*(Destino!AI$145/100))-AD145, 2)</f>
        <v>0.54</v>
      </c>
      <c r="AG145" s="13">
        <f>ROUND((AB145+AC145+AF145)*(J145/100),2)</f>
        <v>0.09</v>
      </c>
      <c r="AH145" s="13">
        <f t="shared" si="20"/>
        <v>0</v>
      </c>
      <c r="AI145" s="13">
        <f>ROUND(AB145+AC145-AE145+AF145+AG145+AH145, 3)</f>
        <v>3</v>
      </c>
      <c r="AJ145" s="13">
        <f t="shared" si="21"/>
        <v>12</v>
      </c>
      <c r="AK145" s="13">
        <f t="shared" si="22"/>
        <v>12</v>
      </c>
      <c r="AL145" s="13" t="str">
        <f t="shared" si="25"/>
        <v>17006000016552200001421</v>
      </c>
      <c r="AM145" s="13">
        <f>VLOOKUP(AL145,Destino!A:AE,31,0)</f>
        <v>11.96</v>
      </c>
      <c r="AN145" s="13">
        <f t="shared" si="26"/>
        <v>0.9966666666666667</v>
      </c>
      <c r="BA145" s="13" t="s">
        <v>11092</v>
      </c>
      <c r="BB145" s="13">
        <f t="shared" si="23"/>
        <v>12</v>
      </c>
      <c r="BC145" s="13" t="s">
        <v>11091</v>
      </c>
      <c r="BD145" s="13">
        <f t="shared" si="24"/>
        <v>1</v>
      </c>
    </row>
    <row r="146" spans="1:56" x14ac:dyDescent="0.25">
      <c r="A146" s="13">
        <v>600001855</v>
      </c>
      <c r="B146" s="13">
        <v>1000</v>
      </c>
      <c r="C146" s="13">
        <v>2200000102</v>
      </c>
      <c r="D146" s="13" t="s">
        <v>10908</v>
      </c>
      <c r="E146" s="13">
        <f t="shared" si="18"/>
        <v>1000</v>
      </c>
      <c r="F146" s="13" t="s">
        <v>10905</v>
      </c>
      <c r="G146" s="13" t="s">
        <v>10907</v>
      </c>
      <c r="H146" s="13">
        <f>ROUND(P146/(1-((R146+S146))/100)*Q146, 3)</f>
        <v>0.98099999999999998</v>
      </c>
      <c r="I146" s="13">
        <v>1</v>
      </c>
      <c r="J146" s="13">
        <v>4.5</v>
      </c>
      <c r="K146" s="13">
        <v>1</v>
      </c>
      <c r="M146" s="13">
        <v>1</v>
      </c>
      <c r="N146" s="13">
        <v>1</v>
      </c>
      <c r="P146" s="13">
        <f>IFERROR(ROUND(VLOOKUP(BC146, BA:BA:BB:BB, 2, 0)/AA146,3),)</f>
        <v>0.90600000000000003</v>
      </c>
      <c r="Q146" s="13">
        <f>IFERROR(VLOOKUP(BC146, BA:BA:BD:BD, 4, 0),1)</f>
        <v>1</v>
      </c>
      <c r="R146" s="13">
        <v>4</v>
      </c>
      <c r="S146" s="13">
        <v>3.65</v>
      </c>
      <c r="T146" s="13">
        <v>0</v>
      </c>
      <c r="V146" s="13" t="s">
        <v>11050</v>
      </c>
      <c r="W146" s="13">
        <v>100</v>
      </c>
      <c r="X146" s="13" t="s">
        <v>7711</v>
      </c>
      <c r="Y146" s="13" t="s">
        <v>10904</v>
      </c>
      <c r="Z146" s="13">
        <v>1</v>
      </c>
      <c r="AA146" s="13">
        <v>5.75</v>
      </c>
      <c r="AB146" s="13">
        <f t="shared" si="19"/>
        <v>5.641</v>
      </c>
      <c r="AC146" s="13">
        <f>ROUND(VLOOKUP(X146,'Base de dados'!A:B, 2, 0)*AB146, 2)</f>
        <v>0.85</v>
      </c>
      <c r="AD146" s="13">
        <f>ROUND((AB146*(Destino!AG$146/100))*(W146/100),2)</f>
        <v>0.23</v>
      </c>
      <c r="AE146" s="13">
        <f>ROUND((AB146*(Destino!AH$146/100)),2)</f>
        <v>0.52</v>
      </c>
      <c r="AG146" s="13">
        <f>ROUND((AB146+ AC146)*(J146/100),2)</f>
        <v>0.28999999999999998</v>
      </c>
      <c r="AH146" s="13">
        <f t="shared" si="20"/>
        <v>0</v>
      </c>
      <c r="AI146" s="13">
        <f>ROUND(AB146-(AD146+AE146)+AG146+AH146, 3)</f>
        <v>5.181</v>
      </c>
      <c r="AJ146" s="13">
        <f t="shared" si="21"/>
        <v>5.181</v>
      </c>
      <c r="AK146" s="13">
        <f t="shared" si="22"/>
        <v>5.181</v>
      </c>
      <c r="AL146" s="13" t="str">
        <f t="shared" si="25"/>
        <v>10006000018552200000102</v>
      </c>
      <c r="AM146" s="13">
        <f>VLOOKUP(AL146,Destino!A:AE,31,0)</f>
        <v>5.1689999999999996</v>
      </c>
      <c r="AN146" s="13">
        <f t="shared" si="26"/>
        <v>0.99768384481760264</v>
      </c>
      <c r="BB146" s="13">
        <f t="shared" si="23"/>
        <v>5.181</v>
      </c>
      <c r="BC146" s="13" t="s">
        <v>11094</v>
      </c>
      <c r="BD146" s="13">
        <f t="shared" si="24"/>
        <v>1</v>
      </c>
    </row>
    <row r="147" spans="1:56" x14ac:dyDescent="0.25">
      <c r="A147" s="13">
        <v>600001855</v>
      </c>
      <c r="B147" s="13">
        <v>1000</v>
      </c>
      <c r="C147" s="13">
        <v>2200001286</v>
      </c>
      <c r="D147" s="13" t="s">
        <v>10908</v>
      </c>
      <c r="E147" s="13">
        <f t="shared" si="18"/>
        <v>1000</v>
      </c>
      <c r="F147" s="13" t="s">
        <v>10915</v>
      </c>
      <c r="G147" s="13" t="s">
        <v>10907</v>
      </c>
      <c r="H147" s="13">
        <f>ROUND(P147/(1-((R147+S147))/100)*Q147, 3)</f>
        <v>1.153</v>
      </c>
      <c r="I147" s="13">
        <v>1</v>
      </c>
      <c r="J147" s="13">
        <v>6</v>
      </c>
      <c r="K147" s="13">
        <v>1</v>
      </c>
      <c r="M147" s="13">
        <v>1</v>
      </c>
      <c r="N147" s="13">
        <v>1</v>
      </c>
      <c r="P147" s="13">
        <f>IFERROR(ROUND(VLOOKUP(BC147, BA:BA:BB:BB, 2, 0)/AA147,3),)</f>
        <v>1.099</v>
      </c>
      <c r="Q147" s="13">
        <f>IFERROR(VLOOKUP(BC147, BA:BA:BD:BD, 4, 0),1)</f>
        <v>1</v>
      </c>
      <c r="R147" s="13">
        <v>1</v>
      </c>
      <c r="S147" s="13">
        <v>3.65</v>
      </c>
      <c r="T147" s="13">
        <v>0</v>
      </c>
      <c r="V147" s="13" t="s">
        <v>11050</v>
      </c>
      <c r="W147" s="13">
        <v>100</v>
      </c>
      <c r="X147" s="13" t="s">
        <v>7711</v>
      </c>
      <c r="Y147" s="13" t="s">
        <v>10904</v>
      </c>
      <c r="Z147" s="13">
        <v>1</v>
      </c>
      <c r="AA147" s="13">
        <v>5.75</v>
      </c>
      <c r="AB147" s="13">
        <f t="shared" si="19"/>
        <v>6.63</v>
      </c>
      <c r="AC147" s="13">
        <f>ROUND(VLOOKUP(X147,'Base de dados'!A:B, 2, 0)*AB147, 2)</f>
        <v>0.99</v>
      </c>
      <c r="AD147" s="13">
        <f>ROUND((AB147*(Destino!AG$147/100))*(W147/100),2)</f>
        <v>0.27</v>
      </c>
      <c r="AE147" s="13">
        <f>ROUND((AB147*(Destino!AH$147/100)),2)</f>
        <v>0.61</v>
      </c>
      <c r="AG147" s="13">
        <f>ROUND(AB147 *(J147/100),2)</f>
        <v>0.4</v>
      </c>
      <c r="AH147" s="13">
        <f t="shared" si="20"/>
        <v>0</v>
      </c>
      <c r="AI147" s="13">
        <f>ROUND(AB147-(AD147+AE147)+AG147+AH147, 3)</f>
        <v>6.15</v>
      </c>
      <c r="AJ147" s="13">
        <f t="shared" si="21"/>
        <v>6.15</v>
      </c>
      <c r="AK147" s="13">
        <f t="shared" si="22"/>
        <v>6.15</v>
      </c>
      <c r="AL147" s="13" t="str">
        <f t="shared" si="25"/>
        <v>10006000018552200001286</v>
      </c>
      <c r="AM147" s="13">
        <f>VLOOKUP(AL147,Destino!A:AE,31,0)</f>
        <v>6.1429999999999998</v>
      </c>
      <c r="AN147" s="13">
        <f t="shared" si="26"/>
        <v>0.9988617886178861</v>
      </c>
      <c r="BB147" s="13">
        <f t="shared" si="23"/>
        <v>6.15</v>
      </c>
      <c r="BC147" s="13" t="s">
        <v>11097</v>
      </c>
      <c r="BD147" s="13">
        <f t="shared" si="24"/>
        <v>1</v>
      </c>
    </row>
    <row r="148" spans="1:56" x14ac:dyDescent="0.25">
      <c r="A148" s="13">
        <v>600001855</v>
      </c>
      <c r="B148" s="13">
        <v>1000</v>
      </c>
      <c r="C148" s="13">
        <v>2200001327</v>
      </c>
      <c r="D148" s="13" t="s">
        <v>10908</v>
      </c>
      <c r="E148" s="13">
        <f t="shared" si="18"/>
        <v>1000</v>
      </c>
      <c r="F148" s="13" t="s">
        <v>10905</v>
      </c>
      <c r="G148" s="13" t="s">
        <v>10907</v>
      </c>
      <c r="H148" s="13">
        <f>ROUND(P148/(1-((R148+S148))/100)*Q148, 3)</f>
        <v>0.95899999999999996</v>
      </c>
      <c r="I148" s="13">
        <v>1</v>
      </c>
      <c r="J148" s="13">
        <v>5</v>
      </c>
      <c r="K148" s="13">
        <v>1</v>
      </c>
      <c r="M148" s="13">
        <v>1</v>
      </c>
      <c r="N148" s="13">
        <v>1</v>
      </c>
      <c r="P148" s="13">
        <f>IFERROR(ROUND(VLOOKUP(BC148, BA:BA:BB:BB, 2, 0)/AA148,3),)</f>
        <v>1.179</v>
      </c>
      <c r="Q148" s="13">
        <f>IFERROR(VLOOKUP(BC148, BA:BA:BD:BD, 4, 0),1)</f>
        <v>0.75119599999999997</v>
      </c>
      <c r="R148" s="13">
        <v>4</v>
      </c>
      <c r="S148" s="13">
        <v>3.65</v>
      </c>
      <c r="T148" s="13">
        <v>0</v>
      </c>
      <c r="V148" s="13" t="s">
        <v>11050</v>
      </c>
      <c r="W148" s="13">
        <v>100</v>
      </c>
      <c r="X148" s="13" t="s">
        <v>7711</v>
      </c>
      <c r="Y148" s="13" t="s">
        <v>10904</v>
      </c>
      <c r="Z148" s="13">
        <v>1</v>
      </c>
      <c r="AA148" s="13">
        <v>5.75</v>
      </c>
      <c r="AB148" s="13">
        <f t="shared" si="19"/>
        <v>5.5140000000000002</v>
      </c>
      <c r="AC148" s="13">
        <f>ROUND(VLOOKUP(X148,'Base de dados'!A:B, 2, 0)*AB148, 2)</f>
        <v>0.83</v>
      </c>
      <c r="AD148" s="13">
        <f>ROUND((AB148*(Destino!AG$148/100))*(W148/100),2)</f>
        <v>0.22</v>
      </c>
      <c r="AE148" s="13">
        <f>ROUND((AB148*(Destino!AH$148/100)),2)</f>
        <v>0.51</v>
      </c>
      <c r="AG148" s="13">
        <f>ROUND((AB148+ AC148)*(J148/100),2)</f>
        <v>0.32</v>
      </c>
      <c r="AH148" s="13">
        <f t="shared" si="20"/>
        <v>0</v>
      </c>
      <c r="AI148" s="13">
        <f>ROUND(AB148-(AD148+AE148)+AG148+AH148, 3)</f>
        <v>5.1040000000000001</v>
      </c>
      <c r="AJ148" s="13">
        <f t="shared" si="21"/>
        <v>5.1040000000000001</v>
      </c>
      <c r="AK148" s="13">
        <f t="shared" si="22"/>
        <v>5.1040000000000001</v>
      </c>
      <c r="AL148" s="13" t="str">
        <f t="shared" si="25"/>
        <v>10006000018552200001327</v>
      </c>
      <c r="AM148" s="13">
        <f>VLOOKUP(AL148,Destino!A:AE,31,0)</f>
        <v>5.0759999999999996</v>
      </c>
      <c r="AN148" s="13">
        <f t="shared" si="26"/>
        <v>0.99451410658307204</v>
      </c>
      <c r="BB148" s="13">
        <f t="shared" si="23"/>
        <v>5.1040000000000001</v>
      </c>
      <c r="BC148" s="13" t="s">
        <v>11095</v>
      </c>
      <c r="BD148" s="13">
        <f t="shared" si="24"/>
        <v>1</v>
      </c>
    </row>
    <row r="149" spans="1:56" x14ac:dyDescent="0.25">
      <c r="A149" s="13">
        <v>600001855</v>
      </c>
      <c r="B149" s="13">
        <v>1000</v>
      </c>
      <c r="C149" s="13">
        <v>2200001421</v>
      </c>
      <c r="D149" s="13" t="s">
        <v>10908</v>
      </c>
      <c r="E149" s="13">
        <f t="shared" si="18"/>
        <v>1000</v>
      </c>
      <c r="F149" s="13" t="s">
        <v>10905</v>
      </c>
      <c r="G149" s="13" t="s">
        <v>10907</v>
      </c>
      <c r="H149" s="13">
        <f>ROUND(P149/(1-((R149+S149))/100)*Q149, 3)</f>
        <v>0.92400000000000004</v>
      </c>
      <c r="I149" s="13">
        <v>1</v>
      </c>
      <c r="J149" s="13">
        <v>4</v>
      </c>
      <c r="K149" s="13">
        <v>1</v>
      </c>
      <c r="M149" s="13">
        <v>1</v>
      </c>
      <c r="N149" s="13">
        <v>1</v>
      </c>
      <c r="P149" s="13">
        <f>IFERROR(ROUND(VLOOKUP(BC149, BA:BA:BB:BB, 2, 0)/AA149,3),)</f>
        <v>0.80200000000000005</v>
      </c>
      <c r="Q149" s="13">
        <f>IFERROR(VLOOKUP(BC149, BA:BA:BD:BD, 4, 0),1)</f>
        <v>1</v>
      </c>
      <c r="R149" s="13">
        <v>4</v>
      </c>
      <c r="S149" s="13">
        <v>9.25</v>
      </c>
      <c r="T149" s="13">
        <v>0</v>
      </c>
      <c r="V149" s="13" t="s">
        <v>11050</v>
      </c>
      <c r="W149" s="13">
        <v>100</v>
      </c>
      <c r="X149" s="13" t="s">
        <v>7711</v>
      </c>
      <c r="Y149" s="13" t="s">
        <v>10904</v>
      </c>
      <c r="Z149" s="13">
        <v>1</v>
      </c>
      <c r="AA149" s="13">
        <v>5.75</v>
      </c>
      <c r="AB149" s="13">
        <f t="shared" si="19"/>
        <v>5.3129999999999997</v>
      </c>
      <c r="AC149" s="13">
        <f>ROUND(VLOOKUP(X149,'Base de dados'!A:B, 2, 0)*AB149, 2)</f>
        <v>0.8</v>
      </c>
      <c r="AD149" s="13">
        <f>ROUND((AB149*(Destino!AG$149/100))*(W149/100),2)</f>
        <v>0.21</v>
      </c>
      <c r="AE149" s="13">
        <f>ROUND((AB149*(Destino!AH$149/100)),2)</f>
        <v>0.49</v>
      </c>
      <c r="AG149" s="13">
        <f>ROUND((AB149+ AC149)*(J149/100),2)</f>
        <v>0.24</v>
      </c>
      <c r="AH149" s="13">
        <f t="shared" si="20"/>
        <v>0</v>
      </c>
      <c r="AI149" s="13">
        <f>ROUND(AB149-(AD149+AE149)+AG149+AH149, 3)</f>
        <v>4.8529999999999998</v>
      </c>
      <c r="AJ149" s="13">
        <f t="shared" si="21"/>
        <v>4.8529999999999998</v>
      </c>
      <c r="AK149" s="13">
        <f t="shared" si="22"/>
        <v>4.8529999999999998</v>
      </c>
      <c r="AL149" s="13" t="str">
        <f t="shared" si="25"/>
        <v>10006000018552200001421</v>
      </c>
      <c r="AM149" s="13">
        <f>VLOOKUP(AL149,Destino!A:AE,31,0)</f>
        <v>4.7729999999999997</v>
      </c>
      <c r="AN149" s="13">
        <f t="shared" si="26"/>
        <v>0.98351535132907475</v>
      </c>
      <c r="BB149" s="13">
        <f t="shared" si="23"/>
        <v>4.8529999999999998</v>
      </c>
      <c r="BC149" s="13" t="s">
        <v>11098</v>
      </c>
      <c r="BD149" s="13">
        <f t="shared" si="24"/>
        <v>1</v>
      </c>
    </row>
    <row r="150" spans="1:56" x14ac:dyDescent="0.25">
      <c r="A150" s="13">
        <v>600001855</v>
      </c>
      <c r="B150" s="13">
        <v>1000</v>
      </c>
      <c r="C150" s="13">
        <v>2200008967</v>
      </c>
      <c r="D150" s="13" t="s">
        <v>10908</v>
      </c>
      <c r="E150" s="13">
        <f t="shared" si="18"/>
        <v>1000</v>
      </c>
      <c r="F150" s="13" t="s">
        <v>10912</v>
      </c>
      <c r="G150" s="13" t="s">
        <v>10907</v>
      </c>
      <c r="H150" s="13">
        <v>0.54</v>
      </c>
      <c r="I150" s="13">
        <v>1</v>
      </c>
      <c r="J150" s="13">
        <v>0</v>
      </c>
      <c r="K150" s="13">
        <v>1.074074</v>
      </c>
      <c r="M150" s="13">
        <v>1</v>
      </c>
      <c r="N150" s="13">
        <v>1</v>
      </c>
      <c r="O150" s="13" t="s">
        <v>10895</v>
      </c>
      <c r="P150" s="13">
        <v>0</v>
      </c>
      <c r="Q150" s="13">
        <v>1</v>
      </c>
      <c r="R150" s="13">
        <v>0</v>
      </c>
      <c r="S150" s="13">
        <v>0</v>
      </c>
      <c r="T150" s="13">
        <v>34.630000000000003</v>
      </c>
      <c r="V150" s="13" t="s">
        <v>11050</v>
      </c>
      <c r="W150" s="13">
        <v>100</v>
      </c>
      <c r="X150" s="13" t="s">
        <v>7711</v>
      </c>
      <c r="Y150" s="13" t="s">
        <v>10904</v>
      </c>
      <c r="Z150" s="13">
        <v>1</v>
      </c>
      <c r="AA150" s="13">
        <v>5.75</v>
      </c>
      <c r="AB150" s="13">
        <f t="shared" si="19"/>
        <v>3.105</v>
      </c>
      <c r="AC150" s="13">
        <f>ROUND(VLOOKUP(X150,'Base de dados'!A:B, 2, 0)*AB150, 2)</f>
        <v>0.47</v>
      </c>
      <c r="AD150" s="13">
        <f>ROUND((AB150*(Destino!AG$150/100))*(W150/100),2)</f>
        <v>0</v>
      </c>
      <c r="AE150" s="13">
        <f>ROUND((AB150*(Destino!AH$150/100)),2)</f>
        <v>0</v>
      </c>
      <c r="AG150" s="13">
        <f>ROUND((AB150+ AC150)*(J150/100),2)</f>
        <v>0</v>
      </c>
      <c r="AH150" s="13">
        <f t="shared" si="20"/>
        <v>1.08</v>
      </c>
      <c r="AI150" s="13">
        <f>ROUND(AB150+AG150+AH150, 3)</f>
        <v>4.1849999999999996</v>
      </c>
      <c r="AJ150" s="13">
        <f t="shared" si="21"/>
        <v>4.1849999999999996</v>
      </c>
      <c r="AK150" s="13">
        <f t="shared" si="22"/>
        <v>4.4949996899999993</v>
      </c>
      <c r="AL150" s="13" t="str">
        <f t="shared" si="25"/>
        <v>10006000018552200008967</v>
      </c>
      <c r="AM150" s="13">
        <f>VLOOKUP(AL150,Destino!A:AE,31,0)</f>
        <v>4.4950000000000001</v>
      </c>
      <c r="AN150" s="13">
        <f t="shared" si="26"/>
        <v>1.0000000689655222</v>
      </c>
      <c r="BA150" s="13" t="s">
        <v>11093</v>
      </c>
      <c r="BB150" s="13">
        <f t="shared" si="23"/>
        <v>4.4949996899999993</v>
      </c>
      <c r="BD150" s="13">
        <f t="shared" si="24"/>
        <v>1</v>
      </c>
    </row>
    <row r="151" spans="1:56" x14ac:dyDescent="0.25">
      <c r="A151" s="13">
        <v>600001855</v>
      </c>
      <c r="B151" s="13">
        <v>1100</v>
      </c>
      <c r="C151" s="13">
        <v>2000005105</v>
      </c>
      <c r="D151" s="13" t="s">
        <v>10908</v>
      </c>
      <c r="E151" s="13">
        <f t="shared" si="18"/>
        <v>1100</v>
      </c>
      <c r="F151" s="13" t="s">
        <v>10905</v>
      </c>
      <c r="G151" s="13" t="s">
        <v>10907</v>
      </c>
      <c r="H151" s="13">
        <f>ROUND(P151/(1-((R151+S151))/100)*Q151, 3)</f>
        <v>0.90100000000000002</v>
      </c>
      <c r="I151" s="13">
        <v>1</v>
      </c>
      <c r="J151" s="13">
        <v>4</v>
      </c>
      <c r="K151" s="13">
        <v>1</v>
      </c>
      <c r="M151" s="13">
        <v>1</v>
      </c>
      <c r="N151" s="13">
        <v>1</v>
      </c>
      <c r="O151" s="13" t="s">
        <v>10895</v>
      </c>
      <c r="P151" s="13">
        <f>IFERROR(ROUND(VLOOKUP(BC151, BA:BA:BB:BB, 2, 0)/AA151,3),)</f>
        <v>0.78200000000000003</v>
      </c>
      <c r="Q151" s="13">
        <f>IFERROR(VLOOKUP(BC151, BA:BA:BD:BD, 4, 0),1)</f>
        <v>1</v>
      </c>
      <c r="R151" s="13">
        <v>4</v>
      </c>
      <c r="S151" s="13">
        <v>9.25</v>
      </c>
      <c r="T151" s="13">
        <v>0</v>
      </c>
      <c r="V151" s="13" t="s">
        <v>11050</v>
      </c>
      <c r="W151" s="13">
        <v>100</v>
      </c>
      <c r="X151" s="13" t="s">
        <v>7711</v>
      </c>
      <c r="Y151" s="13" t="s">
        <v>10904</v>
      </c>
      <c r="Z151" s="13">
        <v>2</v>
      </c>
      <c r="AA151" s="13">
        <v>5.75</v>
      </c>
      <c r="AB151" s="13">
        <f t="shared" si="19"/>
        <v>5.181</v>
      </c>
      <c r="AC151" s="13">
        <f>ROUND(VLOOKUP(X151,'Base de dados'!A:B, 2, 0)*AB151, 2)</f>
        <v>0.78</v>
      </c>
      <c r="AD151" s="13">
        <f>ROUND((AB151*(Destino!AG$151/100))*(W151/100),2)</f>
        <v>0.21</v>
      </c>
      <c r="AE151" s="13">
        <f>ROUND((AB151*(Destino!AH$151/100)),2)</f>
        <v>0</v>
      </c>
      <c r="AG151" s="13">
        <f>ROUND((AB151+ AC151)*(J151/100),2)</f>
        <v>0.24</v>
      </c>
      <c r="AH151" s="13">
        <f t="shared" si="20"/>
        <v>0</v>
      </c>
      <c r="AI151" s="13">
        <f>ROUND(AB151-(AD151+AE151)+AG151+AH151, 3)</f>
        <v>5.2110000000000003</v>
      </c>
      <c r="AJ151" s="13">
        <f t="shared" si="21"/>
        <v>5.2110000000000003</v>
      </c>
      <c r="AK151" s="13">
        <f t="shared" si="22"/>
        <v>5.2110000000000003</v>
      </c>
      <c r="AL151" s="13" t="str">
        <f t="shared" si="25"/>
        <v>11006000018552000005105</v>
      </c>
      <c r="AM151" s="13">
        <f>VLOOKUP(AL151,Destino!A:AE,31,0)</f>
        <v>5.1989999999999998</v>
      </c>
      <c r="AN151" s="13">
        <f t="shared" si="26"/>
        <v>0.9976971790443292</v>
      </c>
      <c r="BA151" s="13" t="s">
        <v>11094</v>
      </c>
      <c r="BB151" s="13">
        <f t="shared" si="23"/>
        <v>5.2110000000000003</v>
      </c>
      <c r="BC151" s="13" t="s">
        <v>11093</v>
      </c>
      <c r="BD151" s="13">
        <f t="shared" si="24"/>
        <v>1</v>
      </c>
    </row>
    <row r="152" spans="1:56" x14ac:dyDescent="0.25">
      <c r="A152" s="13">
        <v>600001855</v>
      </c>
      <c r="B152" s="13">
        <v>1100</v>
      </c>
      <c r="C152" s="13">
        <v>2200001286</v>
      </c>
      <c r="D152" s="13" t="s">
        <v>10908</v>
      </c>
      <c r="E152" s="13">
        <f t="shared" si="18"/>
        <v>1100</v>
      </c>
      <c r="F152" s="13" t="s">
        <v>10915</v>
      </c>
      <c r="G152" s="13" t="s">
        <v>10907</v>
      </c>
      <c r="H152" s="13">
        <f>ROUND(P152/(1-((R152+S152))/100)*Q152, 3)</f>
        <v>1.153</v>
      </c>
      <c r="I152" s="13">
        <v>1</v>
      </c>
      <c r="J152" s="13">
        <v>5</v>
      </c>
      <c r="K152" s="13">
        <v>1</v>
      </c>
      <c r="M152" s="13">
        <v>1</v>
      </c>
      <c r="N152" s="13">
        <v>1</v>
      </c>
      <c r="P152" s="13">
        <f>IFERROR(ROUND(VLOOKUP(BC152, BA:BA:BB:BB, 2, 0)/AA152,3),)</f>
        <v>1.099</v>
      </c>
      <c r="Q152" s="13">
        <f>IFERROR(VLOOKUP(BC152, BA:BA:BD:BD, 4, 0),1)</f>
        <v>1</v>
      </c>
      <c r="R152" s="13">
        <v>1</v>
      </c>
      <c r="S152" s="13">
        <v>3.65</v>
      </c>
      <c r="T152" s="13">
        <v>0</v>
      </c>
      <c r="V152" s="13" t="s">
        <v>11050</v>
      </c>
      <c r="W152" s="13">
        <v>100</v>
      </c>
      <c r="X152" s="13" t="s">
        <v>7711</v>
      </c>
      <c r="Y152" s="13" t="s">
        <v>10904</v>
      </c>
      <c r="Z152" s="13">
        <v>2</v>
      </c>
      <c r="AA152" s="13">
        <v>5.75</v>
      </c>
      <c r="AB152" s="13">
        <f t="shared" si="19"/>
        <v>6.63</v>
      </c>
      <c r="AC152" s="13">
        <f>ROUND(VLOOKUP(X152,'Base de dados'!A:B, 2, 0)*AB152, 2)</f>
        <v>0.99</v>
      </c>
      <c r="AD152" s="13">
        <f>ROUND((AB152*(Destino!AG$152/100))*(W152/100),2)</f>
        <v>0.27</v>
      </c>
      <c r="AE152" s="13">
        <f>ROUND((AB152*(Destino!AH$152/100)),2)</f>
        <v>0</v>
      </c>
      <c r="AG152" s="13">
        <f>ROUND(AB152 *(J152/100),2)</f>
        <v>0.33</v>
      </c>
      <c r="AH152" s="13">
        <f t="shared" si="20"/>
        <v>0</v>
      </c>
      <c r="AI152" s="13">
        <f>ROUND(AB152-(AD152+AE152)+AG152+AH152, 3)</f>
        <v>6.69</v>
      </c>
      <c r="AJ152" s="13">
        <f t="shared" si="21"/>
        <v>6.69</v>
      </c>
      <c r="AK152" s="13">
        <f t="shared" si="22"/>
        <v>6.69</v>
      </c>
      <c r="AL152" s="13" t="str">
        <f t="shared" si="25"/>
        <v>11006000018552200001286</v>
      </c>
      <c r="AM152" s="13">
        <f>VLOOKUP(AL152,Destino!A:AE,31,0)</f>
        <v>6.6829999999999998</v>
      </c>
      <c r="AN152" s="13">
        <f t="shared" si="26"/>
        <v>0.9989536621823617</v>
      </c>
      <c r="BB152" s="13">
        <f t="shared" si="23"/>
        <v>6.69</v>
      </c>
      <c r="BC152" s="13" t="s">
        <v>11097</v>
      </c>
      <c r="BD152" s="13">
        <f t="shared" si="24"/>
        <v>1</v>
      </c>
    </row>
    <row r="153" spans="1:56" x14ac:dyDescent="0.25">
      <c r="A153" s="13">
        <v>600001855</v>
      </c>
      <c r="B153" s="13">
        <v>1100</v>
      </c>
      <c r="C153" s="13">
        <v>2200001327</v>
      </c>
      <c r="D153" s="13" t="s">
        <v>10908</v>
      </c>
      <c r="E153" s="13">
        <f t="shared" si="18"/>
        <v>1100</v>
      </c>
      <c r="F153" s="13" t="s">
        <v>10923</v>
      </c>
      <c r="G153" s="13" t="s">
        <v>10907</v>
      </c>
      <c r="H153" s="13">
        <f>ROUND(P153/(1-((R153+S153))/100)*Q153, 3)</f>
        <v>0.92300000000000004</v>
      </c>
      <c r="I153" s="13">
        <v>1</v>
      </c>
      <c r="J153" s="13">
        <v>5</v>
      </c>
      <c r="K153" s="13">
        <v>1</v>
      </c>
      <c r="M153" s="13">
        <v>1</v>
      </c>
      <c r="N153" s="13">
        <v>1</v>
      </c>
      <c r="P153" s="13">
        <f>IFERROR(ROUND(VLOOKUP(BC153, BA:BA:BB:BB, 2, 0)/AA153,3),)</f>
        <v>1.179</v>
      </c>
      <c r="Q153" s="13">
        <f>IFERROR(VLOOKUP(BC153, BA:BA:BD:BD, 4, 0),1)</f>
        <v>0.75119599999999997</v>
      </c>
      <c r="R153" s="13">
        <v>4</v>
      </c>
      <c r="S153" s="13">
        <v>0</v>
      </c>
      <c r="T153" s="13">
        <v>0</v>
      </c>
      <c r="V153" s="13" t="s">
        <v>11050</v>
      </c>
      <c r="W153" s="13">
        <v>100</v>
      </c>
      <c r="X153" s="13" t="s">
        <v>7711</v>
      </c>
      <c r="Y153" s="13" t="s">
        <v>10904</v>
      </c>
      <c r="Z153" s="13">
        <v>2</v>
      </c>
      <c r="AA153" s="13">
        <v>5.75</v>
      </c>
      <c r="AB153" s="13">
        <f t="shared" si="19"/>
        <v>5.3070000000000004</v>
      </c>
      <c r="AC153" s="13">
        <f>ROUND(VLOOKUP(X153,'Base de dados'!A:B, 2, 0)*AB153, 2)</f>
        <v>0.8</v>
      </c>
      <c r="AD153" s="13">
        <f>ROUND((AB153*(Destino!AG$153/100))*(W153/100),2)</f>
        <v>0.21</v>
      </c>
      <c r="AE153" s="13">
        <f>ROUND((AB153*(Destino!AH$153/100)),2)</f>
        <v>0</v>
      </c>
      <c r="AG153" s="13">
        <f>ROUND((AB153+ AC153)*(J153/100),2)</f>
        <v>0.31</v>
      </c>
      <c r="AH153" s="13">
        <f t="shared" si="20"/>
        <v>0</v>
      </c>
      <c r="AI153" s="13">
        <f>ROUND(AB153-AD153+AG153+AH153, 3)</f>
        <v>5.407</v>
      </c>
      <c r="AJ153" s="13">
        <f t="shared" si="21"/>
        <v>5.407</v>
      </c>
      <c r="AK153" s="13">
        <f t="shared" si="22"/>
        <v>5.407</v>
      </c>
      <c r="AL153" s="13" t="str">
        <f t="shared" si="25"/>
        <v>11006000018552200001327</v>
      </c>
      <c r="AM153" s="13">
        <f>VLOOKUP(AL153,Destino!A:AE,31,0)</f>
        <v>5.3689999999999998</v>
      </c>
      <c r="AN153" s="13">
        <f t="shared" si="26"/>
        <v>0.99297207323839465</v>
      </c>
      <c r="BB153" s="13">
        <f t="shared" si="23"/>
        <v>5.407</v>
      </c>
      <c r="BC153" s="13" t="s">
        <v>11095</v>
      </c>
      <c r="BD153" s="13">
        <f t="shared" si="24"/>
        <v>1</v>
      </c>
    </row>
    <row r="154" spans="1:56" x14ac:dyDescent="0.25">
      <c r="A154" s="13">
        <v>600001855</v>
      </c>
      <c r="B154" s="13">
        <v>1100</v>
      </c>
      <c r="C154" s="13">
        <v>2200001421</v>
      </c>
      <c r="D154" s="13" t="s">
        <v>10908</v>
      </c>
      <c r="E154" s="13">
        <f t="shared" si="18"/>
        <v>1100</v>
      </c>
      <c r="F154" s="13" t="s">
        <v>10905</v>
      </c>
      <c r="G154" s="13" t="s">
        <v>10907</v>
      </c>
      <c r="H154" s="13">
        <f>ROUND(P154/(1-((R154+S154))/100)*Q154, 3)</f>
        <v>0.92400000000000004</v>
      </c>
      <c r="I154" s="13">
        <v>1</v>
      </c>
      <c r="J154" s="13">
        <v>3</v>
      </c>
      <c r="K154" s="13">
        <v>1</v>
      </c>
      <c r="M154" s="13">
        <v>1</v>
      </c>
      <c r="N154" s="13">
        <v>1</v>
      </c>
      <c r="P154" s="13">
        <f>IFERROR(ROUND(VLOOKUP(BC154, BA:BA:BB:BB, 2, 0)/AA154,3),)</f>
        <v>0.80200000000000005</v>
      </c>
      <c r="Q154" s="13">
        <f>IFERROR(VLOOKUP(BC154, BA:BA:BD:BD, 4, 0),1)</f>
        <v>1</v>
      </c>
      <c r="R154" s="13">
        <v>4</v>
      </c>
      <c r="S154" s="13">
        <v>9.25</v>
      </c>
      <c r="T154" s="13">
        <v>0</v>
      </c>
      <c r="V154" s="13" t="s">
        <v>11050</v>
      </c>
      <c r="W154" s="13">
        <v>100</v>
      </c>
      <c r="X154" s="13" t="s">
        <v>7711</v>
      </c>
      <c r="Y154" s="13" t="s">
        <v>10904</v>
      </c>
      <c r="Z154" s="13">
        <v>2</v>
      </c>
      <c r="AA154" s="13">
        <v>5.75</v>
      </c>
      <c r="AB154" s="13">
        <f t="shared" si="19"/>
        <v>5.3129999999999997</v>
      </c>
      <c r="AC154" s="13">
        <f>ROUND(VLOOKUP(X154,'Base de dados'!A:B, 2, 0)*AB154, 2)</f>
        <v>0.8</v>
      </c>
      <c r="AD154" s="13">
        <f>ROUND((AB154*(Destino!AG$154/100))*(W154/100),2)</f>
        <v>0.21</v>
      </c>
      <c r="AE154" s="13">
        <f>ROUND((AB154*(Destino!AH$154/100)),2)</f>
        <v>0</v>
      </c>
      <c r="AG154" s="13">
        <f>ROUND((AB154+ AC154)*(J154/100),2)</f>
        <v>0.18</v>
      </c>
      <c r="AH154" s="13">
        <f t="shared" si="20"/>
        <v>0</v>
      </c>
      <c r="AI154" s="13">
        <f>ROUND(AB154-(AD154+AE154)+AG154+AH154, 3)</f>
        <v>5.2830000000000004</v>
      </c>
      <c r="AJ154" s="13">
        <f t="shared" si="21"/>
        <v>5.2830000000000004</v>
      </c>
      <c r="AK154" s="13">
        <f t="shared" si="22"/>
        <v>5.2830000000000004</v>
      </c>
      <c r="AL154" s="13" t="str">
        <f t="shared" si="25"/>
        <v>11006000018552200001421</v>
      </c>
      <c r="AM154" s="13">
        <f>VLOOKUP(AL154,Destino!A:AE,31,0)</f>
        <v>5.2030000000000003</v>
      </c>
      <c r="AN154" s="13">
        <f t="shared" si="26"/>
        <v>0.98485708877531708</v>
      </c>
      <c r="BB154" s="13">
        <f t="shared" si="23"/>
        <v>5.2830000000000004</v>
      </c>
      <c r="BC154" s="13" t="s">
        <v>11098</v>
      </c>
      <c r="BD154" s="13">
        <f t="shared" si="24"/>
        <v>1</v>
      </c>
    </row>
    <row r="155" spans="1:56" x14ac:dyDescent="0.25">
      <c r="A155" s="13">
        <v>600001855</v>
      </c>
      <c r="B155" s="13">
        <v>1110</v>
      </c>
      <c r="C155" s="13">
        <v>2000005105</v>
      </c>
      <c r="D155" s="13" t="s">
        <v>10908</v>
      </c>
      <c r="E155" s="13" t="str">
        <f t="shared" si="18"/>
        <v>1100</v>
      </c>
      <c r="F155" s="13" t="s">
        <v>10925</v>
      </c>
      <c r="G155" s="13" t="s">
        <v>10907</v>
      </c>
      <c r="H155" s="13">
        <f>ROUND(P155/(1-((R155+S155))/100)*Q155, 3)</f>
        <v>0.90100000000000002</v>
      </c>
      <c r="I155" s="13">
        <v>1</v>
      </c>
      <c r="J155" s="13">
        <v>4</v>
      </c>
      <c r="K155" s="13">
        <v>1</v>
      </c>
      <c r="M155" s="13">
        <v>1</v>
      </c>
      <c r="N155" s="13">
        <v>0.75119599999999997</v>
      </c>
      <c r="O155" s="13" t="s">
        <v>10895</v>
      </c>
      <c r="P155" s="13">
        <f>IFERROR(ROUND(VLOOKUP(BC155, BA:BA:BB:BB, 2, 0)/AA155,3),)</f>
        <v>0.78200000000000003</v>
      </c>
      <c r="Q155" s="13">
        <f>IFERROR(VLOOKUP(BC155, BA:BA:BD:BD, 4, 0),1)</f>
        <v>1</v>
      </c>
      <c r="R155" s="13">
        <v>4</v>
      </c>
      <c r="S155" s="13">
        <v>9.25</v>
      </c>
      <c r="T155" s="13">
        <v>0</v>
      </c>
      <c r="V155" s="13" t="s">
        <v>11050</v>
      </c>
      <c r="W155" s="13">
        <v>100</v>
      </c>
      <c r="X155" s="13" t="s">
        <v>7711</v>
      </c>
      <c r="Y155" s="13" t="s">
        <v>10904</v>
      </c>
      <c r="Z155" s="13">
        <v>2</v>
      </c>
      <c r="AA155" s="13">
        <v>5.75</v>
      </c>
      <c r="AB155" s="13">
        <f t="shared" si="19"/>
        <v>5.181</v>
      </c>
      <c r="AC155" s="13">
        <f>ROUND(VLOOKUP(X155,'Base de dados'!A:B, 2, 0)*AB155, 2)</f>
        <v>0.78</v>
      </c>
      <c r="AD155" s="13">
        <f>ROUND((AB155*(Destino!AG$155/100))*(W155/100),2)</f>
        <v>0.21</v>
      </c>
      <c r="AE155" s="13">
        <f>ROUND((AB155*(Destino!AH$155/100)),2)</f>
        <v>0</v>
      </c>
      <c r="AF155" s="13">
        <f>ROUND((((AB155+AC155)*(1 + VLOOKUP(X155,'Base de dados'!A:P, 16, 0) ))*(Destino!AI$155/100))-AD155, 2)</f>
        <v>1.31</v>
      </c>
      <c r="AG155" s="13">
        <f>ROUND((AB155+AC155+AF155)*(J155/100),2)</f>
        <v>0.28999999999999998</v>
      </c>
      <c r="AH155" s="13">
        <f t="shared" si="20"/>
        <v>0</v>
      </c>
      <c r="AI155" s="13">
        <f>ROUND(AB155+AF155-AE155+AG155+AH155, 3)</f>
        <v>6.7809999999999997</v>
      </c>
      <c r="AJ155" s="13">
        <f t="shared" si="21"/>
        <v>6.7809999999999997</v>
      </c>
      <c r="AK155" s="13">
        <f t="shared" si="22"/>
        <v>6.7809999999999997</v>
      </c>
      <c r="AL155" s="13" t="str">
        <f t="shared" si="25"/>
        <v>11106000018552000005105</v>
      </c>
      <c r="AM155" s="13">
        <f>VLOOKUP(AL155,Destino!A:AE,31,0)</f>
        <v>6.7690000000000001</v>
      </c>
      <c r="AN155" s="13">
        <f t="shared" si="26"/>
        <v>0.99823034950597267</v>
      </c>
      <c r="BA155" s="13" t="s">
        <v>11095</v>
      </c>
      <c r="BB155" s="13">
        <f t="shared" si="23"/>
        <v>6.7809999999999997</v>
      </c>
      <c r="BC155" s="13" t="s">
        <v>11093</v>
      </c>
      <c r="BD155" s="13">
        <f t="shared" si="24"/>
        <v>0.75119599999999997</v>
      </c>
    </row>
    <row r="156" spans="1:56" x14ac:dyDescent="0.25">
      <c r="A156" s="13">
        <v>600001855</v>
      </c>
      <c r="B156" s="13">
        <v>1110</v>
      </c>
      <c r="C156" s="13">
        <v>2200000102</v>
      </c>
      <c r="D156" s="13" t="s">
        <v>10908</v>
      </c>
      <c r="E156" s="13" t="str">
        <f t="shared" si="18"/>
        <v>1100</v>
      </c>
      <c r="F156" s="13" t="s">
        <v>10926</v>
      </c>
      <c r="G156" s="13" t="s">
        <v>10907</v>
      </c>
      <c r="H156" s="13">
        <f>ROUND(P156/(1-((R156+S156))/100)*Q156, 3)</f>
        <v>0.94399999999999995</v>
      </c>
      <c r="I156" s="13">
        <v>1</v>
      </c>
      <c r="J156" s="13">
        <v>4</v>
      </c>
      <c r="K156" s="13">
        <v>1</v>
      </c>
      <c r="M156" s="13">
        <v>1</v>
      </c>
      <c r="N156" s="13">
        <v>0.77001699999999995</v>
      </c>
      <c r="P156" s="13">
        <f>IFERROR(ROUND(VLOOKUP(BC156, BA:BA:BB:BB, 2, 0)/AA156,3),)</f>
        <v>0.90600000000000003</v>
      </c>
      <c r="Q156" s="13">
        <f>IFERROR(VLOOKUP(BC156, BA:BA:BD:BD, 4, 0),1)</f>
        <v>1</v>
      </c>
      <c r="R156" s="13">
        <v>4</v>
      </c>
      <c r="S156" s="13">
        <v>0</v>
      </c>
      <c r="T156" s="13">
        <v>0</v>
      </c>
      <c r="V156" s="13" t="s">
        <v>11050</v>
      </c>
      <c r="W156" s="13">
        <v>100</v>
      </c>
      <c r="X156" s="13" t="s">
        <v>7711</v>
      </c>
      <c r="Y156" s="13" t="s">
        <v>10904</v>
      </c>
      <c r="Z156" s="13">
        <v>2</v>
      </c>
      <c r="AA156" s="13">
        <v>5.75</v>
      </c>
      <c r="AB156" s="13">
        <f t="shared" si="19"/>
        <v>5.4279999999999999</v>
      </c>
      <c r="AC156" s="13">
        <f>ROUND(VLOOKUP(X156,'Base de dados'!A:B, 2, 0)*AB156, 2)</f>
        <v>0.81</v>
      </c>
      <c r="AD156" s="13">
        <f>ROUND((AB156*(Destino!AG$156/100))*(W156/100),2)</f>
        <v>0.22</v>
      </c>
      <c r="AE156" s="13">
        <f>ROUND((AB156*(Destino!AH$156/100)),2)</f>
        <v>0</v>
      </c>
      <c r="AF156" s="13">
        <f>ROUND((((AB156+AC156)*(1 + VLOOKUP(X156,'Base de dados'!A:P, 16, 0) ))*(Destino!AI$156/100))-AD156, 2)</f>
        <v>1.37</v>
      </c>
      <c r="AG156" s="13">
        <f>ROUND((AB156+AC156+AF156)*(J156/100),2)</f>
        <v>0.3</v>
      </c>
      <c r="AH156" s="13">
        <f t="shared" si="20"/>
        <v>0</v>
      </c>
      <c r="AI156" s="13">
        <f>ROUND(AB156+AF156+AG156+AH156, 3)</f>
        <v>7.0979999999999999</v>
      </c>
      <c r="AJ156" s="13">
        <f t="shared" si="21"/>
        <v>7.0979999999999999</v>
      </c>
      <c r="AK156" s="13">
        <f t="shared" si="22"/>
        <v>7.0979999999999999</v>
      </c>
      <c r="AL156" s="13" t="str">
        <f t="shared" si="25"/>
        <v>11106000018552200000102</v>
      </c>
      <c r="AM156" s="13">
        <f>VLOOKUP(AL156,Destino!A:AE,31,0)</f>
        <v>7.0970000000000004</v>
      </c>
      <c r="AN156" s="13">
        <f t="shared" si="26"/>
        <v>0.99985911524373072</v>
      </c>
      <c r="BB156" s="13">
        <f t="shared" si="23"/>
        <v>7.0979999999999999</v>
      </c>
      <c r="BC156" s="13" t="s">
        <v>11094</v>
      </c>
      <c r="BD156" s="13">
        <f t="shared" si="24"/>
        <v>0.77001699999999995</v>
      </c>
    </row>
    <row r="157" spans="1:56" x14ac:dyDescent="0.25">
      <c r="A157" s="13">
        <v>600001855</v>
      </c>
      <c r="B157" s="13">
        <v>1110</v>
      </c>
      <c r="C157" s="13">
        <v>2200001286</v>
      </c>
      <c r="D157" s="13" t="s">
        <v>10908</v>
      </c>
      <c r="E157" s="13" t="str">
        <f t="shared" si="18"/>
        <v>1100</v>
      </c>
      <c r="F157" s="13" t="s">
        <v>10927</v>
      </c>
      <c r="G157" s="13" t="s">
        <v>10907</v>
      </c>
      <c r="H157" s="13">
        <f>ROUND(P157/(1-((R157+S157))/100)*Q157, 3)</f>
        <v>1.153</v>
      </c>
      <c r="I157" s="13">
        <v>1</v>
      </c>
      <c r="J157" s="13">
        <v>5</v>
      </c>
      <c r="K157" s="13">
        <v>1</v>
      </c>
      <c r="M157" s="13">
        <v>1</v>
      </c>
      <c r="N157" s="13">
        <v>0.75115200000000004</v>
      </c>
      <c r="P157" s="13">
        <f>IFERROR(ROUND(VLOOKUP(BC157, BA:BA:BB:BB, 2, 0)/AA157,3),)</f>
        <v>1.099</v>
      </c>
      <c r="Q157" s="13">
        <f>IFERROR(VLOOKUP(BC157, BA:BA:BD:BD, 4, 0),1)</f>
        <v>1</v>
      </c>
      <c r="R157" s="13">
        <v>1</v>
      </c>
      <c r="S157" s="13">
        <v>3.65</v>
      </c>
      <c r="T157" s="13">
        <v>0</v>
      </c>
      <c r="V157" s="13" t="s">
        <v>11050</v>
      </c>
      <c r="W157" s="13">
        <v>100</v>
      </c>
      <c r="X157" s="13" t="s">
        <v>7711</v>
      </c>
      <c r="Y157" s="13" t="s">
        <v>10904</v>
      </c>
      <c r="Z157" s="13">
        <v>2</v>
      </c>
      <c r="AA157" s="13">
        <v>5.75</v>
      </c>
      <c r="AB157" s="13">
        <f t="shared" si="19"/>
        <v>6.63</v>
      </c>
      <c r="AC157" s="13">
        <f>ROUND(VLOOKUP(X157,'Base de dados'!A:B, 2, 0)*AB157, 2)</f>
        <v>0.99</v>
      </c>
      <c r="AD157" s="13">
        <f>ROUND((AB157*(Destino!AG$157/100))*(W157/100),2)</f>
        <v>0.27</v>
      </c>
      <c r="AE157" s="13">
        <f>ROUND((AB157*(Destino!AH$157/100)),2)</f>
        <v>0</v>
      </c>
      <c r="AF157" s="13">
        <f>ROUND((((AB157+AC157)*(1 + VLOOKUP(X157,'Base de dados'!A:P, 16, 0) ))*(Destino!AI$157/100))-AD157, 2)</f>
        <v>1.68</v>
      </c>
      <c r="AG157" s="13">
        <f>ROUND((AB157+AF157)*(J157/100),2)</f>
        <v>0.42</v>
      </c>
      <c r="AH157" s="13">
        <f t="shared" si="20"/>
        <v>0</v>
      </c>
      <c r="AI157" s="13">
        <f>ROUND(AB157-AE157+AF157+AG157+AH157, 3)</f>
        <v>8.73</v>
      </c>
      <c r="AJ157" s="13">
        <f t="shared" si="21"/>
        <v>8.73</v>
      </c>
      <c r="AK157" s="13">
        <f t="shared" si="22"/>
        <v>8.73</v>
      </c>
      <c r="AL157" s="13" t="str">
        <f t="shared" si="25"/>
        <v>11106000018552200001286</v>
      </c>
      <c r="AM157" s="13">
        <f>VLOOKUP(AL157,Destino!A:AE,31,0)</f>
        <v>8.7029999999999994</v>
      </c>
      <c r="AN157" s="13">
        <f t="shared" si="26"/>
        <v>0.99690721649484526</v>
      </c>
      <c r="BB157" s="13">
        <f t="shared" si="23"/>
        <v>8.73</v>
      </c>
      <c r="BC157" s="13" t="s">
        <v>11097</v>
      </c>
      <c r="BD157" s="13">
        <f t="shared" si="24"/>
        <v>0.75115200000000004</v>
      </c>
    </row>
    <row r="158" spans="1:56" x14ac:dyDescent="0.25">
      <c r="A158" s="13">
        <v>600001855</v>
      </c>
      <c r="B158" s="13">
        <v>1110</v>
      </c>
      <c r="C158" s="13">
        <v>2200001421</v>
      </c>
      <c r="D158" s="13" t="s">
        <v>10908</v>
      </c>
      <c r="E158" s="13" t="str">
        <f t="shared" si="18"/>
        <v>1100</v>
      </c>
      <c r="F158" s="13" t="s">
        <v>10925</v>
      </c>
      <c r="G158" s="13" t="s">
        <v>10907</v>
      </c>
      <c r="H158" s="13">
        <f>ROUND(P158/(1-((R158+S158))/100)*Q158, 3)</f>
        <v>0.92400000000000004</v>
      </c>
      <c r="I158" s="13">
        <v>1</v>
      </c>
      <c r="J158" s="13">
        <v>1.5</v>
      </c>
      <c r="K158" s="13">
        <v>1</v>
      </c>
      <c r="M158" s="13">
        <v>1</v>
      </c>
      <c r="N158" s="13">
        <v>0.74696799999999997</v>
      </c>
      <c r="P158" s="13">
        <f>IFERROR(ROUND(VLOOKUP(BC158, BA:BA:BB:BB, 2, 0)/AA158,3),)</f>
        <v>0.80200000000000005</v>
      </c>
      <c r="Q158" s="13">
        <f>IFERROR(VLOOKUP(BC158, BA:BA:BD:BD, 4, 0),1)</f>
        <v>1</v>
      </c>
      <c r="R158" s="13">
        <v>4</v>
      </c>
      <c r="S158" s="13">
        <v>9.25</v>
      </c>
      <c r="T158" s="13">
        <v>0</v>
      </c>
      <c r="V158" s="13" t="s">
        <v>11050</v>
      </c>
      <c r="W158" s="13">
        <v>100</v>
      </c>
      <c r="X158" s="13" t="s">
        <v>7711</v>
      </c>
      <c r="Y158" s="13" t="s">
        <v>10904</v>
      </c>
      <c r="Z158" s="13">
        <v>2</v>
      </c>
      <c r="AA158" s="13">
        <v>5.75</v>
      </c>
      <c r="AB158" s="13">
        <f t="shared" si="19"/>
        <v>5.3129999999999997</v>
      </c>
      <c r="AC158" s="13">
        <f>ROUND(VLOOKUP(X158,'Base de dados'!A:B, 2, 0)*AB158, 2)</f>
        <v>0.8</v>
      </c>
      <c r="AD158" s="13">
        <f>ROUND((AB158*(Destino!AG$158/100))*(W158/100),2)</f>
        <v>0.21</v>
      </c>
      <c r="AE158" s="13">
        <f>ROUND((AB158*(Destino!AH$158/100)),2)</f>
        <v>0</v>
      </c>
      <c r="AF158" s="13">
        <f>ROUND((((AB158+AC158)*(1 + VLOOKUP(X158,'Base de dados'!A:P, 16, 0) ))*(Destino!AI$158/100))-AD158, 2)</f>
        <v>1.35</v>
      </c>
      <c r="AG158" s="13">
        <f>ROUND((AB158+AC158+AF158)*(J158/100),2)</f>
        <v>0.11</v>
      </c>
      <c r="AH158" s="13">
        <f t="shared" si="20"/>
        <v>0</v>
      </c>
      <c r="AI158" s="13">
        <f>ROUND(AB158+AF158-AE158+AG158+AH158, 3)</f>
        <v>6.7729999999999997</v>
      </c>
      <c r="AJ158" s="13">
        <f t="shared" si="21"/>
        <v>6.7729999999999997</v>
      </c>
      <c r="AK158" s="13">
        <f t="shared" si="22"/>
        <v>6.7729999999999997</v>
      </c>
      <c r="AL158" s="13" t="str">
        <f t="shared" si="25"/>
        <v>11106000018552200001421</v>
      </c>
      <c r="AM158" s="13">
        <f>VLOOKUP(AL158,Destino!A:AE,31,0)</f>
        <v>6.673</v>
      </c>
      <c r="AN158" s="13">
        <f t="shared" si="26"/>
        <v>0.98523549387273002</v>
      </c>
      <c r="BB158" s="13">
        <f t="shared" si="23"/>
        <v>6.7729999999999997</v>
      </c>
      <c r="BC158" s="13" t="s">
        <v>11098</v>
      </c>
      <c r="BD158" s="13">
        <f t="shared" si="24"/>
        <v>0.74696799999999997</v>
      </c>
    </row>
    <row r="159" spans="1:56" x14ac:dyDescent="0.25">
      <c r="A159" s="13">
        <v>600001855</v>
      </c>
      <c r="B159" s="13">
        <v>1210</v>
      </c>
      <c r="C159" s="13">
        <v>2000005105</v>
      </c>
      <c r="D159" s="13" t="s">
        <v>10908</v>
      </c>
      <c r="E159" s="13" t="str">
        <f t="shared" si="18"/>
        <v>1200</v>
      </c>
      <c r="F159" s="13" t="s">
        <v>10905</v>
      </c>
      <c r="G159" s="13" t="s">
        <v>10907</v>
      </c>
      <c r="H159" s="13">
        <f>ROUND(P159/(1-((R159+S159))/100)*Q159, 3)</f>
        <v>0.90100000000000002</v>
      </c>
      <c r="I159" s="13">
        <v>1</v>
      </c>
      <c r="J159" s="13">
        <v>2</v>
      </c>
      <c r="K159" s="13">
        <v>1</v>
      </c>
      <c r="M159" s="13">
        <v>1</v>
      </c>
      <c r="N159" s="13">
        <v>1</v>
      </c>
      <c r="O159" s="13" t="s">
        <v>10895</v>
      </c>
      <c r="P159" s="13">
        <f>IFERROR(ROUND(VLOOKUP(BC159, BA:BA:BB:BB, 2, 0)/AA159,3),)</f>
        <v>0.78200000000000003</v>
      </c>
      <c r="Q159" s="13">
        <f>IFERROR(VLOOKUP(BC159, BA:BA:BD:BD, 4, 0),1)</f>
        <v>1</v>
      </c>
      <c r="R159" s="13">
        <v>4</v>
      </c>
      <c r="S159" s="13">
        <v>9.25</v>
      </c>
      <c r="T159" s="13">
        <v>0</v>
      </c>
      <c r="V159" s="13" t="s">
        <v>11050</v>
      </c>
      <c r="W159" s="13">
        <v>100</v>
      </c>
      <c r="X159" s="13" t="s">
        <v>7711</v>
      </c>
      <c r="Y159" s="13" t="s">
        <v>10904</v>
      </c>
      <c r="Z159" s="13">
        <v>2</v>
      </c>
      <c r="AA159" s="13">
        <v>5.75</v>
      </c>
      <c r="AB159" s="13">
        <f t="shared" si="19"/>
        <v>5.181</v>
      </c>
      <c r="AC159" s="13">
        <f>ROUND(VLOOKUP(X159,'Base de dados'!A:B, 2, 0)*AB159, 2)</f>
        <v>0.78</v>
      </c>
      <c r="AD159" s="13">
        <f>ROUND((AB159*(Destino!AG$159/100))*(W159/100),2)</f>
        <v>0.21</v>
      </c>
      <c r="AE159" s="13">
        <f>ROUND((AB159*(Destino!AH$159/100)),2)</f>
        <v>0.48</v>
      </c>
      <c r="AG159" s="13">
        <f>ROUND((AB159+ AC159)*(J159/100),2)</f>
        <v>0.12</v>
      </c>
      <c r="AH159" s="13">
        <f t="shared" si="20"/>
        <v>0</v>
      </c>
      <c r="AI159" s="13">
        <f>ROUND(AB159-(AD159+AE159)+AG159+AH159, 3)</f>
        <v>4.6109999999999998</v>
      </c>
      <c r="AJ159" s="13">
        <f t="shared" si="21"/>
        <v>4.6109999999999998</v>
      </c>
      <c r="AK159" s="13">
        <f t="shared" si="22"/>
        <v>4.6109999999999998</v>
      </c>
      <c r="AL159" s="13" t="str">
        <f t="shared" si="25"/>
        <v>12106000018552000005105</v>
      </c>
      <c r="AM159" s="13">
        <f>VLOOKUP(AL159,Destino!A:AE,31,0)</f>
        <v>4.5990000000000002</v>
      </c>
      <c r="AN159" s="13">
        <f t="shared" si="26"/>
        <v>0.99739752765126877</v>
      </c>
      <c r="BA159" s="13" t="s">
        <v>11096</v>
      </c>
      <c r="BB159" s="13">
        <f t="shared" si="23"/>
        <v>4.6109999999999998</v>
      </c>
      <c r="BC159" s="13" t="s">
        <v>11093</v>
      </c>
      <c r="BD159" s="13">
        <f t="shared" si="24"/>
        <v>1</v>
      </c>
    </row>
    <row r="160" spans="1:56" x14ac:dyDescent="0.25">
      <c r="A160" s="13">
        <v>600001855</v>
      </c>
      <c r="B160" s="13">
        <v>1210</v>
      </c>
      <c r="C160" s="13">
        <v>2200001421</v>
      </c>
      <c r="D160" s="13" t="s">
        <v>10908</v>
      </c>
      <c r="E160" s="13" t="str">
        <f t="shared" si="18"/>
        <v>1200</v>
      </c>
      <c r="F160" s="13" t="s">
        <v>10905</v>
      </c>
      <c r="G160" s="13" t="s">
        <v>10907</v>
      </c>
      <c r="H160" s="13">
        <f>ROUND(P160/(1-((R160+S160))/100)*Q160, 3)</f>
        <v>1.1020000000000001</v>
      </c>
      <c r="I160" s="13">
        <v>1</v>
      </c>
      <c r="J160" s="13">
        <v>0</v>
      </c>
      <c r="K160" s="13">
        <v>1</v>
      </c>
      <c r="M160" s="13">
        <v>1</v>
      </c>
      <c r="N160" s="13">
        <f>IFERROR(VLOOKUP(BC160, BA:BA:BD:BD, 4, 0),1)</f>
        <v>1</v>
      </c>
      <c r="P160" s="13">
        <f>IFERROR(ROUND(VLOOKUP(BC160, BA:BA:BB:BB, 2, 0)/AA160,3),)</f>
        <v>0.80200000000000005</v>
      </c>
      <c r="Q160" s="13">
        <v>1</v>
      </c>
      <c r="R160" s="13">
        <v>18</v>
      </c>
      <c r="S160" s="13">
        <v>9.25</v>
      </c>
      <c r="T160" s="13">
        <v>0</v>
      </c>
      <c r="V160" s="13" t="s">
        <v>11050</v>
      </c>
      <c r="W160" s="13">
        <v>100</v>
      </c>
      <c r="X160" s="13" t="s">
        <v>7711</v>
      </c>
      <c r="Y160" s="13" t="s">
        <v>10904</v>
      </c>
      <c r="Z160" s="13">
        <v>2</v>
      </c>
      <c r="AA160" s="13">
        <v>5.75</v>
      </c>
      <c r="AB160" s="13">
        <f t="shared" si="19"/>
        <v>6.3369999999999997</v>
      </c>
      <c r="AC160" s="13">
        <f>ROUND(VLOOKUP(X160,'Base de dados'!A:B, 2, 0)*AB160, 2)</f>
        <v>0.95</v>
      </c>
      <c r="AD160" s="13">
        <f>ROUND((AB160*(Destino!AG$160/100))*(W160/100),2)</f>
        <v>1.1399999999999999</v>
      </c>
      <c r="AE160" s="13">
        <f>ROUND((AB160*(Destino!AH$160/100)),2)</f>
        <v>0.59</v>
      </c>
      <c r="AG160" s="13">
        <f>ROUND((AB160+ AC160)*(J160/100),2)</f>
        <v>0</v>
      </c>
      <c r="AH160" s="13">
        <f t="shared" si="20"/>
        <v>0</v>
      </c>
      <c r="AI160" s="13">
        <f>ROUND(AB160-(AD160+AE160)+AG160+AH160, 3)</f>
        <v>4.6070000000000002</v>
      </c>
      <c r="AJ160" s="13">
        <f t="shared" si="21"/>
        <v>4.6070000000000002</v>
      </c>
      <c r="AK160" s="13">
        <f t="shared" si="22"/>
        <v>4.6070000000000002</v>
      </c>
      <c r="AL160" s="13" t="str">
        <f t="shared" si="25"/>
        <v>12106000018552200001421</v>
      </c>
      <c r="AM160" s="13">
        <f>VLOOKUP(AL160,Destino!A:AE,31,0)</f>
        <v>4.5490000000000004</v>
      </c>
      <c r="AN160" s="13">
        <f t="shared" si="26"/>
        <v>0.98741046233991758</v>
      </c>
      <c r="BB160" s="13">
        <f t="shared" si="23"/>
        <v>4.6070000000000002</v>
      </c>
      <c r="BC160" s="13" t="s">
        <v>11098</v>
      </c>
      <c r="BD160" s="13">
        <f t="shared" si="24"/>
        <v>1</v>
      </c>
    </row>
    <row r="161" spans="1:56" x14ac:dyDescent="0.25">
      <c r="A161" s="13">
        <v>600001855</v>
      </c>
      <c r="B161" s="13">
        <v>1300</v>
      </c>
      <c r="C161" s="13">
        <v>2000005105</v>
      </c>
      <c r="D161" s="13" t="s">
        <v>10908</v>
      </c>
      <c r="E161" s="13">
        <f t="shared" si="18"/>
        <v>1300</v>
      </c>
      <c r="F161" s="13" t="s">
        <v>10930</v>
      </c>
      <c r="G161" s="13" t="s">
        <v>10907</v>
      </c>
      <c r="H161" s="13">
        <f>ROUND(P161/(1-((R161+S161))/100)*Q161, 3)</f>
        <v>0.90100000000000002</v>
      </c>
      <c r="I161" s="13">
        <v>1</v>
      </c>
      <c r="J161" s="13">
        <v>6</v>
      </c>
      <c r="K161" s="13">
        <v>1</v>
      </c>
      <c r="M161" s="13">
        <v>1</v>
      </c>
      <c r="N161" s="13">
        <v>1</v>
      </c>
      <c r="O161" s="13" t="s">
        <v>10895</v>
      </c>
      <c r="P161" s="13">
        <f>IFERROR(ROUND(VLOOKUP(BC161, BA:BA:BB:BB, 2, 0)/AA161,3),)</f>
        <v>0.78200000000000003</v>
      </c>
      <c r="Q161" s="13">
        <f>IFERROR(VLOOKUP(BC161, BA:BA:BD:BD, 4, 0),1)</f>
        <v>1</v>
      </c>
      <c r="R161" s="13">
        <v>4</v>
      </c>
      <c r="S161" s="13">
        <v>9.25</v>
      </c>
      <c r="T161" s="13">
        <v>0</v>
      </c>
      <c r="V161" s="13" t="s">
        <v>11050</v>
      </c>
      <c r="W161" s="13">
        <v>100</v>
      </c>
      <c r="X161" s="13" t="s">
        <v>7711</v>
      </c>
      <c r="Y161" s="13" t="s">
        <v>10904</v>
      </c>
      <c r="Z161" s="13">
        <v>2</v>
      </c>
      <c r="AA161" s="13">
        <v>5.75</v>
      </c>
      <c r="AB161" s="13">
        <f t="shared" si="19"/>
        <v>5.181</v>
      </c>
      <c r="AC161" s="13">
        <f>ROUND(VLOOKUP(X161,'Base de dados'!A:B, 2, 0)*AB161, 2)</f>
        <v>0.78</v>
      </c>
      <c r="AD161" s="13">
        <f>ROUND((AB161*(Destino!AG$161/100))*(W161/100),2)</f>
        <v>0</v>
      </c>
      <c r="AG161" s="13">
        <f>ROUND((AB161+ AC161)*(J161/100),2)</f>
        <v>0.36</v>
      </c>
      <c r="AH161" s="13">
        <f t="shared" si="20"/>
        <v>0</v>
      </c>
      <c r="AI161" s="13">
        <f>ROUND((AB161+AC161)-(AD161+AE161)+AG161+AH161, 3)</f>
        <v>6.3209999999999997</v>
      </c>
      <c r="AJ161" s="13">
        <f t="shared" si="21"/>
        <v>6.3209999999999997</v>
      </c>
      <c r="AK161" s="13">
        <f t="shared" si="22"/>
        <v>6.3209999999999997</v>
      </c>
      <c r="AL161" s="13" t="str">
        <f t="shared" si="25"/>
        <v>13006000018552000005105</v>
      </c>
      <c r="AM161" s="13">
        <f>VLOOKUP(AL161,Destino!A:AE,31,0)</f>
        <v>6.3090000000000002</v>
      </c>
      <c r="AN161" s="13">
        <f t="shared" si="26"/>
        <v>0.9981015662078786</v>
      </c>
      <c r="BA161" s="13" t="s">
        <v>11097</v>
      </c>
      <c r="BB161" s="13">
        <f t="shared" si="23"/>
        <v>6.3209999999999997</v>
      </c>
      <c r="BC161" s="13" t="s">
        <v>11093</v>
      </c>
      <c r="BD161" s="13">
        <f t="shared" si="24"/>
        <v>1</v>
      </c>
    </row>
    <row r="162" spans="1:56" x14ac:dyDescent="0.25">
      <c r="A162" s="13">
        <v>600001855</v>
      </c>
      <c r="B162" s="13">
        <v>1300</v>
      </c>
      <c r="C162" s="13">
        <v>2200000102</v>
      </c>
      <c r="D162" s="13" t="s">
        <v>10908</v>
      </c>
      <c r="E162" s="13">
        <f t="shared" si="18"/>
        <v>1300</v>
      </c>
      <c r="F162" s="13" t="s">
        <v>10930</v>
      </c>
      <c r="G162" s="13" t="s">
        <v>10907</v>
      </c>
      <c r="H162" s="13">
        <f>ROUND(P162/(1-((R162+S162))/100)*Q162, 3)</f>
        <v>0.98099999999999998</v>
      </c>
      <c r="I162" s="13">
        <v>1</v>
      </c>
      <c r="J162" s="13">
        <v>3.5</v>
      </c>
      <c r="K162" s="13">
        <v>1</v>
      </c>
      <c r="M162" s="13">
        <v>1</v>
      </c>
      <c r="N162" s="13">
        <v>1</v>
      </c>
      <c r="P162" s="13">
        <f>IFERROR(ROUND(VLOOKUP(BC162, BA:BA:BB:BB, 2, 0)/AA162,3),)</f>
        <v>0.90600000000000003</v>
      </c>
      <c r="Q162" s="13">
        <f>IFERROR(VLOOKUP(BC162, BA:BA:BD:BD, 4, 0),1)</f>
        <v>1</v>
      </c>
      <c r="R162" s="13">
        <v>4</v>
      </c>
      <c r="S162" s="13">
        <v>3.65</v>
      </c>
      <c r="T162" s="13">
        <v>0</v>
      </c>
      <c r="V162" s="13" t="s">
        <v>11050</v>
      </c>
      <c r="W162" s="13">
        <v>100</v>
      </c>
      <c r="X162" s="13" t="s">
        <v>7711</v>
      </c>
      <c r="Y162" s="13" t="s">
        <v>10904</v>
      </c>
      <c r="Z162" s="13">
        <v>2</v>
      </c>
      <c r="AA162" s="13">
        <v>5.75</v>
      </c>
      <c r="AB162" s="13">
        <f t="shared" si="19"/>
        <v>5.641</v>
      </c>
      <c r="AC162" s="13">
        <f>ROUND(VLOOKUP(X162,'Base de dados'!A:B, 2, 0)*AB162, 2)</f>
        <v>0.85</v>
      </c>
      <c r="AD162" s="13">
        <f>ROUND((AB162*(Destino!AG$162/100))*(W162/100),2)</f>
        <v>0</v>
      </c>
      <c r="AG162" s="13">
        <f>ROUND((AB162+ AC162)*(J162/100),2)</f>
        <v>0.23</v>
      </c>
      <c r="AH162" s="13">
        <f t="shared" si="20"/>
        <v>0</v>
      </c>
      <c r="AI162" s="13">
        <f>ROUND((AB162+AC162)-(AD162+AE162)+AG162+AH162, 3)</f>
        <v>6.7210000000000001</v>
      </c>
      <c r="AJ162" s="13">
        <f t="shared" si="21"/>
        <v>6.7210000000000001</v>
      </c>
      <c r="AK162" s="13">
        <f t="shared" si="22"/>
        <v>6.7210000000000001</v>
      </c>
      <c r="AL162" s="13" t="str">
        <f t="shared" si="25"/>
        <v>13006000018552200000102</v>
      </c>
      <c r="AM162" s="13">
        <f>VLOOKUP(AL162,Destino!A:AE,31,0)</f>
        <v>6.6989999999999998</v>
      </c>
      <c r="AN162" s="13">
        <f t="shared" si="26"/>
        <v>0.99672667757774136</v>
      </c>
      <c r="BB162" s="13">
        <f t="shared" si="23"/>
        <v>6.7210000000000001</v>
      </c>
      <c r="BC162" s="13" t="s">
        <v>11094</v>
      </c>
      <c r="BD162" s="13">
        <f t="shared" si="24"/>
        <v>1</v>
      </c>
    </row>
    <row r="163" spans="1:56" x14ac:dyDescent="0.25">
      <c r="A163" s="13">
        <v>600001855</v>
      </c>
      <c r="B163" s="13">
        <v>1300</v>
      </c>
      <c r="C163" s="13">
        <v>2200001327</v>
      </c>
      <c r="D163" s="13" t="s">
        <v>10908</v>
      </c>
      <c r="E163" s="13">
        <f t="shared" si="18"/>
        <v>1300</v>
      </c>
      <c r="F163" s="13" t="s">
        <v>10930</v>
      </c>
      <c r="G163" s="13" t="s">
        <v>10907</v>
      </c>
      <c r="H163" s="13">
        <f>ROUND(P163/(1-((R163+S163))/100)*Q163, 3)</f>
        <v>0.95899999999999996</v>
      </c>
      <c r="I163" s="13">
        <v>1</v>
      </c>
      <c r="J163" s="13">
        <v>2</v>
      </c>
      <c r="K163" s="13">
        <v>1</v>
      </c>
      <c r="M163" s="13">
        <v>1</v>
      </c>
      <c r="N163" s="13">
        <v>1</v>
      </c>
      <c r="P163" s="13">
        <f>IFERROR(ROUND(VLOOKUP(BC163, BA:BA:BB:BB, 2, 0)/AA163,3),)</f>
        <v>1.179</v>
      </c>
      <c r="Q163" s="13">
        <f>IFERROR(VLOOKUP(BC163, BA:BA:BD:BD, 4, 0),1)</f>
        <v>0.75119599999999997</v>
      </c>
      <c r="R163" s="13">
        <v>4</v>
      </c>
      <c r="S163" s="13">
        <v>3.65</v>
      </c>
      <c r="T163" s="13">
        <v>0</v>
      </c>
      <c r="V163" s="13" t="s">
        <v>11050</v>
      </c>
      <c r="W163" s="13">
        <v>100</v>
      </c>
      <c r="X163" s="13" t="s">
        <v>7711</v>
      </c>
      <c r="Y163" s="13" t="s">
        <v>10904</v>
      </c>
      <c r="Z163" s="13">
        <v>2</v>
      </c>
      <c r="AA163" s="13">
        <v>5.75</v>
      </c>
      <c r="AB163" s="13">
        <f t="shared" si="19"/>
        <v>5.5140000000000002</v>
      </c>
      <c r="AC163" s="13">
        <f>ROUND(VLOOKUP(X163,'Base de dados'!A:B, 2, 0)*AB163, 2)</f>
        <v>0.83</v>
      </c>
      <c r="AD163" s="13">
        <f>ROUND((AB163*(Destino!AG$163/100))*(W163/100),2)</f>
        <v>0</v>
      </c>
      <c r="AG163" s="13">
        <f>ROUND((AB163+ AC163)*(J163/100),2)</f>
        <v>0.13</v>
      </c>
      <c r="AH163" s="13">
        <f t="shared" si="20"/>
        <v>0</v>
      </c>
      <c r="AI163" s="13">
        <f>ROUND((AB163+AC163)-(AD163+AE163)+AG163+AH163, 3)</f>
        <v>6.4740000000000002</v>
      </c>
      <c r="AJ163" s="13">
        <f t="shared" si="21"/>
        <v>6.4740000000000002</v>
      </c>
      <c r="AK163" s="13">
        <f t="shared" si="22"/>
        <v>6.4740000000000002</v>
      </c>
      <c r="AL163" s="13" t="str">
        <f t="shared" si="25"/>
        <v>13006000018552200001327</v>
      </c>
      <c r="AM163" s="13">
        <f>VLOOKUP(AL163,Destino!A:AE,31,0)</f>
        <v>6.4359999999999999</v>
      </c>
      <c r="AN163" s="13">
        <f t="shared" si="26"/>
        <v>0.99413036762434348</v>
      </c>
      <c r="BB163" s="13">
        <f t="shared" si="23"/>
        <v>6.4740000000000002</v>
      </c>
      <c r="BC163" s="13" t="s">
        <v>11095</v>
      </c>
      <c r="BD163" s="13">
        <f t="shared" si="24"/>
        <v>1</v>
      </c>
    </row>
    <row r="164" spans="1:56" x14ac:dyDescent="0.25">
      <c r="A164" s="13">
        <v>600001855</v>
      </c>
      <c r="B164" s="13">
        <v>1300</v>
      </c>
      <c r="C164" s="13">
        <v>2200001421</v>
      </c>
      <c r="D164" s="13" t="s">
        <v>10908</v>
      </c>
      <c r="E164" s="13">
        <f t="shared" si="18"/>
        <v>1300</v>
      </c>
      <c r="F164" s="13" t="s">
        <v>10930</v>
      </c>
      <c r="G164" s="13" t="s">
        <v>10907</v>
      </c>
      <c r="H164" s="13">
        <f>ROUND(P164/(1-((R164+S164))/100)*Q164, 3)</f>
        <v>0.92400000000000004</v>
      </c>
      <c r="I164" s="13">
        <v>1</v>
      </c>
      <c r="J164" s="13">
        <v>7</v>
      </c>
      <c r="K164" s="13">
        <v>1</v>
      </c>
      <c r="M164" s="13">
        <v>1</v>
      </c>
      <c r="N164" s="13">
        <v>1</v>
      </c>
      <c r="P164" s="13">
        <f>IFERROR(ROUND(VLOOKUP(BC164, BA:BA:BB:BB, 2, 0)/AA164,3),)</f>
        <v>0.80200000000000005</v>
      </c>
      <c r="Q164" s="13">
        <f>IFERROR(VLOOKUP(BC164, BA:BA:BD:BD, 4, 0),1)</f>
        <v>1</v>
      </c>
      <c r="R164" s="13">
        <v>4</v>
      </c>
      <c r="S164" s="13">
        <v>9.25</v>
      </c>
      <c r="T164" s="13">
        <v>0</v>
      </c>
      <c r="V164" s="13" t="s">
        <v>11050</v>
      </c>
      <c r="W164" s="13">
        <v>100</v>
      </c>
      <c r="X164" s="13" t="s">
        <v>7711</v>
      </c>
      <c r="Y164" s="13" t="s">
        <v>10904</v>
      </c>
      <c r="Z164" s="13">
        <v>2</v>
      </c>
      <c r="AA164" s="13">
        <v>5.75</v>
      </c>
      <c r="AB164" s="13">
        <f t="shared" si="19"/>
        <v>5.3129999999999997</v>
      </c>
      <c r="AC164" s="13">
        <f>ROUND(VLOOKUP(X164,'Base de dados'!A:B, 2, 0)*AB164, 2)</f>
        <v>0.8</v>
      </c>
      <c r="AD164" s="13">
        <f>ROUND((AB164*(Destino!AG$164/100))*(W164/100),2)</f>
        <v>0</v>
      </c>
      <c r="AG164" s="13">
        <f>ROUND((AB164+ AC164)*(J164/100),2)</f>
        <v>0.43</v>
      </c>
      <c r="AH164" s="13">
        <f t="shared" si="20"/>
        <v>0</v>
      </c>
      <c r="AI164" s="13">
        <f>ROUND((AB164+AC164)-(AD164+AE164)+AG164+AH164, 3)</f>
        <v>6.5430000000000001</v>
      </c>
      <c r="AJ164" s="13">
        <f t="shared" si="21"/>
        <v>6.5430000000000001</v>
      </c>
      <c r="AK164" s="13">
        <f t="shared" si="22"/>
        <v>6.5430000000000001</v>
      </c>
      <c r="AL164" s="13" t="str">
        <f t="shared" si="25"/>
        <v>13006000018552200001421</v>
      </c>
      <c r="AM164" s="13">
        <f>VLOOKUP(AL164,Destino!A:AE,31,0)</f>
        <v>6.4329999999999998</v>
      </c>
      <c r="AN164" s="13">
        <f t="shared" si="26"/>
        <v>0.98318813999694321</v>
      </c>
      <c r="BB164" s="13">
        <f t="shared" si="23"/>
        <v>6.5430000000000001</v>
      </c>
      <c r="BC164" s="13" t="s">
        <v>11098</v>
      </c>
      <c r="BD164" s="13">
        <f t="shared" si="24"/>
        <v>1</v>
      </c>
    </row>
    <row r="165" spans="1:56" x14ac:dyDescent="0.25">
      <c r="A165" s="13">
        <v>600001855</v>
      </c>
      <c r="B165" s="13">
        <v>1400</v>
      </c>
      <c r="C165" s="13">
        <v>2000005105</v>
      </c>
      <c r="D165" s="13" t="s">
        <v>10908</v>
      </c>
      <c r="E165" s="13">
        <f t="shared" si="18"/>
        <v>1400</v>
      </c>
      <c r="F165" s="13" t="s">
        <v>10905</v>
      </c>
      <c r="G165" s="13" t="s">
        <v>10907</v>
      </c>
      <c r="H165" s="13">
        <f>ROUND(P165/(1-((R165+S165))/100)*Q165, 3)</f>
        <v>0.90100000000000002</v>
      </c>
      <c r="I165" s="13">
        <v>1</v>
      </c>
      <c r="J165" s="13">
        <v>2</v>
      </c>
      <c r="K165" s="13">
        <v>1</v>
      </c>
      <c r="M165" s="13">
        <v>1</v>
      </c>
      <c r="N165" s="13">
        <v>1</v>
      </c>
      <c r="O165" s="13" t="s">
        <v>10895</v>
      </c>
      <c r="P165" s="13">
        <f>IFERROR(ROUND(VLOOKUP(BC165, BA:BA:BB:BB, 2, 0)/AA165,3),)</f>
        <v>0.78200000000000003</v>
      </c>
      <c r="Q165" s="13">
        <f>IFERROR(VLOOKUP(BC165, BA:BA:BD:BD, 4, 0),1)</f>
        <v>1</v>
      </c>
      <c r="R165" s="13">
        <v>4</v>
      </c>
      <c r="S165" s="13">
        <v>9.25</v>
      </c>
      <c r="T165" s="13">
        <v>0</v>
      </c>
      <c r="V165" s="13" t="s">
        <v>11050</v>
      </c>
      <c r="W165" s="13">
        <v>100</v>
      </c>
      <c r="X165" s="13" t="s">
        <v>7711</v>
      </c>
      <c r="Y165" s="13" t="s">
        <v>10904</v>
      </c>
      <c r="Z165" s="13">
        <v>2</v>
      </c>
      <c r="AA165" s="13">
        <v>5.75</v>
      </c>
      <c r="AB165" s="13">
        <f t="shared" si="19"/>
        <v>5.181</v>
      </c>
      <c r="AC165" s="13">
        <f>ROUND(VLOOKUP(X165,'Base de dados'!A:B, 2, 0)*AB165, 2)</f>
        <v>0.78</v>
      </c>
      <c r="AD165" s="13">
        <f>ROUND((AB165*(Destino!AG$165/100))*(W165/100),2)</f>
        <v>0.21</v>
      </c>
      <c r="AE165" s="13">
        <f>ROUND((AB165*(Destino!AH$165/100)),2)</f>
        <v>0.48</v>
      </c>
      <c r="AG165" s="13">
        <f>ROUND((AB165+ AC165)*(J165/100),2)</f>
        <v>0.12</v>
      </c>
      <c r="AH165" s="13">
        <f t="shared" si="20"/>
        <v>0</v>
      </c>
      <c r="AI165" s="13">
        <f>ROUND(AB165-(AD165+AE165)+AG165+AH165, 3)</f>
        <v>4.6109999999999998</v>
      </c>
      <c r="AJ165" s="13">
        <f t="shared" si="21"/>
        <v>4.6109999999999998</v>
      </c>
      <c r="AK165" s="13">
        <f t="shared" si="22"/>
        <v>4.6109999999999998</v>
      </c>
      <c r="AL165" s="13" t="str">
        <f t="shared" si="25"/>
        <v>14006000018552000005105</v>
      </c>
      <c r="AM165" s="13">
        <f>VLOOKUP(AL165,Destino!A:AE,31,0)</f>
        <v>4.5990000000000002</v>
      </c>
      <c r="AN165" s="13">
        <f t="shared" si="26"/>
        <v>0.99739752765126877</v>
      </c>
      <c r="BA165" s="13" t="s">
        <v>11098</v>
      </c>
      <c r="BB165" s="13">
        <f t="shared" si="23"/>
        <v>4.6109999999999998</v>
      </c>
      <c r="BC165" s="13" t="s">
        <v>11093</v>
      </c>
      <c r="BD165" s="13">
        <f t="shared" si="24"/>
        <v>1</v>
      </c>
    </row>
    <row r="166" spans="1:56" x14ac:dyDescent="0.25">
      <c r="A166" s="13">
        <v>600001855</v>
      </c>
      <c r="B166" s="13">
        <v>1400</v>
      </c>
      <c r="C166" s="13">
        <v>2200000102</v>
      </c>
      <c r="D166" s="13" t="s">
        <v>10908</v>
      </c>
      <c r="E166" s="13">
        <f t="shared" si="18"/>
        <v>1400</v>
      </c>
      <c r="F166" s="13" t="s">
        <v>10905</v>
      </c>
      <c r="G166" s="13" t="s">
        <v>10907</v>
      </c>
      <c r="H166" s="13">
        <f>ROUND(P166/(1-((R166+S166))/100)*Q166, 3)</f>
        <v>0.98099999999999998</v>
      </c>
      <c r="I166" s="13">
        <v>1</v>
      </c>
      <c r="J166" s="13">
        <v>2</v>
      </c>
      <c r="K166" s="13">
        <v>1</v>
      </c>
      <c r="M166" s="13">
        <v>1</v>
      </c>
      <c r="N166" s="13">
        <v>1</v>
      </c>
      <c r="P166" s="13">
        <f>IFERROR(ROUND(VLOOKUP(BC166, BA:BA:BB:BB, 2, 0)/AA166,3),)</f>
        <v>0.90600000000000003</v>
      </c>
      <c r="Q166" s="13">
        <f>IFERROR(VLOOKUP(BC166, BA:BA:BD:BD, 4, 0),1)</f>
        <v>1</v>
      </c>
      <c r="R166" s="13">
        <v>4</v>
      </c>
      <c r="S166" s="13">
        <v>3.65</v>
      </c>
      <c r="T166" s="13">
        <v>0</v>
      </c>
      <c r="V166" s="13" t="s">
        <v>11050</v>
      </c>
      <c r="W166" s="13">
        <v>100</v>
      </c>
      <c r="X166" s="13" t="s">
        <v>7711</v>
      </c>
      <c r="Y166" s="13" t="s">
        <v>10904</v>
      </c>
      <c r="Z166" s="13">
        <v>2</v>
      </c>
      <c r="AA166" s="13">
        <v>5.75</v>
      </c>
      <c r="AB166" s="13">
        <f t="shared" si="19"/>
        <v>5.641</v>
      </c>
      <c r="AC166" s="13">
        <f>ROUND(VLOOKUP(X166,'Base de dados'!A:B, 2, 0)*AB166, 2)</f>
        <v>0.85</v>
      </c>
      <c r="AD166" s="13">
        <f>ROUND((AB166*(Destino!AG$166/100))*(W166/100),2)</f>
        <v>0.23</v>
      </c>
      <c r="AE166" s="13">
        <f>ROUND((AB166*(Destino!AH$166/100)),2)</f>
        <v>0.52</v>
      </c>
      <c r="AG166" s="13">
        <f>ROUND((AB166+ AC166)*(J166/100),2)</f>
        <v>0.13</v>
      </c>
      <c r="AH166" s="13">
        <f t="shared" si="20"/>
        <v>0</v>
      </c>
      <c r="AI166" s="13">
        <f>ROUND(AB166-(AD166+AE166)+AG166+AH166, 3)</f>
        <v>5.0209999999999999</v>
      </c>
      <c r="AJ166" s="13">
        <f t="shared" si="21"/>
        <v>5.0209999999999999</v>
      </c>
      <c r="AK166" s="13">
        <f t="shared" si="22"/>
        <v>5.0209999999999999</v>
      </c>
      <c r="AL166" s="13" t="str">
        <f t="shared" si="25"/>
        <v>14006000018552200000102</v>
      </c>
      <c r="AM166" s="13">
        <f>VLOOKUP(AL166,Destino!A:AE,31,0)</f>
        <v>5.0090000000000003</v>
      </c>
      <c r="AN166" s="13">
        <f t="shared" si="26"/>
        <v>0.99761003784106761</v>
      </c>
      <c r="BB166" s="13">
        <f t="shared" si="23"/>
        <v>5.0209999999999999</v>
      </c>
      <c r="BC166" s="13" t="s">
        <v>11094</v>
      </c>
      <c r="BD166" s="13">
        <f t="shared" si="24"/>
        <v>1</v>
      </c>
    </row>
    <row r="167" spans="1:56" x14ac:dyDescent="0.25">
      <c r="A167" s="13">
        <v>600001855</v>
      </c>
      <c r="B167" s="13">
        <v>1400</v>
      </c>
      <c r="C167" s="13">
        <v>2200001286</v>
      </c>
      <c r="D167" s="13" t="s">
        <v>10908</v>
      </c>
      <c r="E167" s="13">
        <f t="shared" si="18"/>
        <v>1400</v>
      </c>
      <c r="F167" s="13" t="s">
        <v>10915</v>
      </c>
      <c r="G167" s="13" t="s">
        <v>10907</v>
      </c>
      <c r="H167" s="13">
        <f>ROUND(P167/(1-((R167+S167))/100)*Q167, 3)</f>
        <v>1.153</v>
      </c>
      <c r="I167" s="13">
        <v>1</v>
      </c>
      <c r="J167" s="13">
        <v>3</v>
      </c>
      <c r="K167" s="13">
        <v>1</v>
      </c>
      <c r="M167" s="13">
        <v>1</v>
      </c>
      <c r="N167" s="13">
        <v>1</v>
      </c>
      <c r="P167" s="13">
        <f>IFERROR(ROUND(VLOOKUP(BC167, BA:BA:BB:BB, 2, 0)/AA167,3),)</f>
        <v>1.099</v>
      </c>
      <c r="Q167" s="13">
        <f>IFERROR(VLOOKUP(BC167, BA:BA:BD:BD, 4, 0),1)</f>
        <v>1</v>
      </c>
      <c r="R167" s="13">
        <v>1</v>
      </c>
      <c r="S167" s="13">
        <v>3.65</v>
      </c>
      <c r="T167" s="13">
        <v>0</v>
      </c>
      <c r="V167" s="13" t="s">
        <v>11050</v>
      </c>
      <c r="W167" s="13">
        <v>100</v>
      </c>
      <c r="X167" s="13" t="s">
        <v>7711</v>
      </c>
      <c r="Y167" s="13" t="s">
        <v>10904</v>
      </c>
      <c r="Z167" s="13">
        <v>2</v>
      </c>
      <c r="AA167" s="13">
        <v>5.75</v>
      </c>
      <c r="AB167" s="13">
        <f t="shared" si="19"/>
        <v>6.63</v>
      </c>
      <c r="AC167" s="13">
        <f>ROUND(VLOOKUP(X167,'Base de dados'!A:B, 2, 0)*AB167, 2)</f>
        <v>0.99</v>
      </c>
      <c r="AD167" s="13">
        <f>ROUND((AB167*(Destino!AG$167/100))*(W167/100),2)</f>
        <v>0.27</v>
      </c>
      <c r="AE167" s="13">
        <f>ROUND((AB167*(Destino!AH$167/100)),2)</f>
        <v>0.61</v>
      </c>
      <c r="AG167" s="13">
        <f>ROUND(AB167 *(J167/100),2)</f>
        <v>0.2</v>
      </c>
      <c r="AH167" s="13">
        <f t="shared" si="20"/>
        <v>0</v>
      </c>
      <c r="AI167" s="13">
        <f>ROUND(AB167-(AD167+AE167)+AG167+AH167, 3)</f>
        <v>5.95</v>
      </c>
      <c r="AJ167" s="13">
        <f t="shared" si="21"/>
        <v>5.95</v>
      </c>
      <c r="AK167" s="13">
        <f t="shared" si="22"/>
        <v>5.95</v>
      </c>
      <c r="AL167" s="13" t="str">
        <f t="shared" si="25"/>
        <v>14006000018552200001286</v>
      </c>
      <c r="AM167" s="13">
        <f>VLOOKUP(AL167,Destino!A:AE,31,0)</f>
        <v>5.9429999999999996</v>
      </c>
      <c r="AN167" s="13">
        <f t="shared" si="26"/>
        <v>0.99882352941176467</v>
      </c>
      <c r="BB167" s="13">
        <f t="shared" si="23"/>
        <v>5.95</v>
      </c>
      <c r="BC167" s="13" t="s">
        <v>11097</v>
      </c>
      <c r="BD167" s="13">
        <f t="shared" si="24"/>
        <v>1</v>
      </c>
    </row>
    <row r="168" spans="1:56" x14ac:dyDescent="0.25">
      <c r="A168" s="13">
        <v>600001855</v>
      </c>
      <c r="B168" s="13">
        <v>1700</v>
      </c>
      <c r="C168" s="13">
        <v>2000005105</v>
      </c>
      <c r="D168" s="13" t="s">
        <v>10908</v>
      </c>
      <c r="E168" s="13">
        <f t="shared" si="18"/>
        <v>1700</v>
      </c>
      <c r="F168" s="13" t="s">
        <v>10933</v>
      </c>
      <c r="G168" s="13" t="s">
        <v>10907</v>
      </c>
      <c r="H168" s="13">
        <f>ROUND(P168/(1-((R168+S168))/100)*Q168, 3)</f>
        <v>0.90100000000000002</v>
      </c>
      <c r="I168" s="13">
        <v>0.25</v>
      </c>
      <c r="J168" s="13">
        <v>7</v>
      </c>
      <c r="K168" s="13">
        <v>1</v>
      </c>
      <c r="M168" s="13">
        <v>4</v>
      </c>
      <c r="N168" s="13">
        <v>1</v>
      </c>
      <c r="P168" s="13">
        <f>IFERROR(ROUND(VLOOKUP(BC168, BA:BA:BB:BB, 2, 0)/AA168,3),)</f>
        <v>0.78200000000000003</v>
      </c>
      <c r="Q168" s="13">
        <f>IFERROR(VLOOKUP(BC168, BA:BA:BD:BD, 4, 0),1)</f>
        <v>1</v>
      </c>
      <c r="R168" s="13">
        <v>4</v>
      </c>
      <c r="S168" s="13">
        <v>9.25</v>
      </c>
      <c r="T168" s="13">
        <v>0</v>
      </c>
      <c r="V168" s="13" t="s">
        <v>11050</v>
      </c>
      <c r="W168" s="13">
        <v>100</v>
      </c>
      <c r="X168" s="13" t="s">
        <v>7711</v>
      </c>
      <c r="Y168" s="13" t="s">
        <v>10904</v>
      </c>
      <c r="Z168" s="13">
        <v>2</v>
      </c>
      <c r="AA168" s="13">
        <v>5.75</v>
      </c>
      <c r="AB168" s="13">
        <f t="shared" si="19"/>
        <v>1.2949999999999999</v>
      </c>
      <c r="AC168" s="13">
        <f>ROUND(VLOOKUP(X168,'Base de dados'!A:B, 2, 0)*AB168, 2)</f>
        <v>0.19</v>
      </c>
      <c r="AD168" s="13">
        <f>ROUND((AB168*(Destino!AG$168/100))*(W168/100),2)</f>
        <v>0.05</v>
      </c>
      <c r="AE168" s="13">
        <f>ROUND((AB168*(Destino!AH$168/100)),2)</f>
        <v>0</v>
      </c>
      <c r="AF168" s="13">
        <f>ROUND((((AB168+AC168)*(1 + VLOOKUP(X168,'Base de dados'!A:M, 13, 0) ))*(Destino!AI$168/100))-AD168, 2)</f>
        <v>0.34</v>
      </c>
      <c r="AG168" s="13">
        <f>ROUND((AB168+AC168+AF168)*(J168/100),2)</f>
        <v>0.13</v>
      </c>
      <c r="AH168" s="13">
        <f t="shared" si="20"/>
        <v>0</v>
      </c>
      <c r="AI168" s="13">
        <f>ROUND(AB168+AC168-AE168+AF168+AG168+AH168, 3)</f>
        <v>1.9550000000000001</v>
      </c>
      <c r="AJ168" s="13">
        <f t="shared" si="21"/>
        <v>7.82</v>
      </c>
      <c r="AK168" s="13">
        <f t="shared" si="22"/>
        <v>7.82</v>
      </c>
      <c r="AL168" s="13" t="str">
        <f t="shared" si="25"/>
        <v>17006000018552000005105</v>
      </c>
      <c r="AM168" s="13">
        <f>VLOOKUP(AL168,Destino!A:AE,31,0)</f>
        <v>7.6879999999999997</v>
      </c>
      <c r="AN168" s="13">
        <f t="shared" si="26"/>
        <v>0.98312020460358052</v>
      </c>
      <c r="BB168" s="13">
        <f t="shared" si="23"/>
        <v>7.82</v>
      </c>
      <c r="BC168" s="13" t="s">
        <v>11093</v>
      </c>
      <c r="BD168" s="13">
        <f t="shared" si="24"/>
        <v>1</v>
      </c>
    </row>
    <row r="169" spans="1:56" x14ac:dyDescent="0.25">
      <c r="A169" s="13">
        <v>600001855</v>
      </c>
      <c r="B169" s="13">
        <v>1700</v>
      </c>
      <c r="C169" s="13">
        <v>2200001421</v>
      </c>
      <c r="D169" s="13" t="s">
        <v>10908</v>
      </c>
      <c r="E169" s="13">
        <f t="shared" si="18"/>
        <v>1700</v>
      </c>
      <c r="F169" s="13" t="s">
        <v>10933</v>
      </c>
      <c r="G169" s="13" t="s">
        <v>10907</v>
      </c>
      <c r="H169" s="13">
        <f>ROUND(P169/(1-((R169+S169))/100)*Q169, 3)</f>
        <v>0.92400000000000004</v>
      </c>
      <c r="I169" s="13">
        <v>0.25</v>
      </c>
      <c r="J169" s="13">
        <v>3</v>
      </c>
      <c r="K169" s="13">
        <v>1</v>
      </c>
      <c r="M169" s="13">
        <v>4</v>
      </c>
      <c r="N169" s="13">
        <v>1</v>
      </c>
      <c r="O169" s="13" t="s">
        <v>10895</v>
      </c>
      <c r="P169" s="13">
        <f>IFERROR(ROUND(VLOOKUP(BC169, BA:BA:BB:BB, 2, 0)/AA169,3),)</f>
        <v>0.80200000000000005</v>
      </c>
      <c r="Q169" s="13">
        <f>IFERROR(VLOOKUP(BC169, BA:BA:BD:BD, 4, 0),1)</f>
        <v>1</v>
      </c>
      <c r="R169" s="13">
        <v>4</v>
      </c>
      <c r="S169" s="13">
        <v>9.25</v>
      </c>
      <c r="T169" s="13">
        <v>0</v>
      </c>
      <c r="V169" s="13" t="s">
        <v>11050</v>
      </c>
      <c r="W169" s="13">
        <v>100</v>
      </c>
      <c r="X169" s="13" t="s">
        <v>7711</v>
      </c>
      <c r="Y169" s="13" t="s">
        <v>10904</v>
      </c>
      <c r="Z169" s="13">
        <v>2</v>
      </c>
      <c r="AA169" s="13">
        <v>5.75</v>
      </c>
      <c r="AB169" s="13">
        <f t="shared" si="19"/>
        <v>1.3280000000000001</v>
      </c>
      <c r="AC169" s="13">
        <f>ROUND(VLOOKUP(X169,'Base de dados'!A:B, 2, 0)*AB169, 2)</f>
        <v>0.2</v>
      </c>
      <c r="AD169" s="13">
        <f>ROUND((AB169*(Destino!AG$169/100))*(W169/100),2)</f>
        <v>0.05</v>
      </c>
      <c r="AE169" s="13">
        <f>ROUND((AB169*(Destino!AH$169/100)),2)</f>
        <v>0</v>
      </c>
      <c r="AF169" s="13">
        <f>ROUND((((AB169+AC169)*(1 + VLOOKUP(X169,'Base de dados'!A:M, 13, 0) ))*(Destino!AI$169/100))-AD169, 2)</f>
        <v>0.35</v>
      </c>
      <c r="AG169" s="13">
        <f>ROUND((AB169+AC169+AF169)*(J169/100),2)</f>
        <v>0.06</v>
      </c>
      <c r="AH169" s="13">
        <f t="shared" si="20"/>
        <v>0</v>
      </c>
      <c r="AI169" s="13">
        <f>ROUND(AB169+AC169-AE169+AF169+AG169+AH169, 3)</f>
        <v>1.9379999999999999</v>
      </c>
      <c r="AJ169" s="13">
        <f t="shared" si="21"/>
        <v>7.7519999999999998</v>
      </c>
      <c r="AK169" s="13">
        <f t="shared" si="22"/>
        <v>7.7519999999999998</v>
      </c>
      <c r="AL169" s="13" t="str">
        <f t="shared" si="25"/>
        <v>17006000018552200001421</v>
      </c>
      <c r="AM169" s="13">
        <f>VLOOKUP(AL169,Destino!A:AE,31,0)</f>
        <v>7.7</v>
      </c>
      <c r="AN169" s="13">
        <f t="shared" si="26"/>
        <v>0.99329205366357076</v>
      </c>
      <c r="BA169" s="13" t="s">
        <v>11099</v>
      </c>
      <c r="BB169" s="13">
        <f t="shared" si="23"/>
        <v>7.7519999999999998</v>
      </c>
      <c r="BC169" s="13" t="s">
        <v>11098</v>
      </c>
      <c r="BD169" s="13">
        <f t="shared" si="24"/>
        <v>1</v>
      </c>
    </row>
    <row r="170" spans="1:56" x14ac:dyDescent="0.25">
      <c r="A170" s="13">
        <v>600002759</v>
      </c>
      <c r="B170" s="13">
        <v>1000</v>
      </c>
      <c r="C170" s="13">
        <v>2200000102</v>
      </c>
      <c r="D170" s="13" t="s">
        <v>10908</v>
      </c>
      <c r="E170" s="13">
        <f t="shared" si="18"/>
        <v>1000</v>
      </c>
      <c r="F170" s="13" t="s">
        <v>10905</v>
      </c>
      <c r="G170" s="13" t="s">
        <v>10907</v>
      </c>
      <c r="H170" s="13">
        <f>ROUND(P170/(1-((R170+S170))/100)*Q170, 3)</f>
        <v>11.04</v>
      </c>
      <c r="I170" s="13">
        <v>1</v>
      </c>
      <c r="J170" s="13">
        <v>4.5</v>
      </c>
      <c r="K170" s="13">
        <v>1</v>
      </c>
      <c r="M170" s="13">
        <v>1</v>
      </c>
      <c r="N170" s="13">
        <v>1</v>
      </c>
      <c r="P170" s="13">
        <f>IFERROR(ROUND(VLOOKUP(BC170, BA:BA:BB:BB, 2, 0)/AA170,3),)</f>
        <v>10.195</v>
      </c>
      <c r="Q170" s="13">
        <f>IFERROR(VLOOKUP(BC170, BA:BA:BD:BD, 4, 0),1)</f>
        <v>1</v>
      </c>
      <c r="R170" s="13">
        <v>4</v>
      </c>
      <c r="S170" s="13">
        <v>3.65</v>
      </c>
      <c r="T170" s="13">
        <v>0</v>
      </c>
      <c r="V170" s="13" t="s">
        <v>11050</v>
      </c>
      <c r="W170" s="13">
        <v>100</v>
      </c>
      <c r="X170" s="13" t="s">
        <v>7709</v>
      </c>
      <c r="Y170" s="13" t="s">
        <v>10904</v>
      </c>
      <c r="Z170" s="13">
        <v>1</v>
      </c>
      <c r="AA170" s="13">
        <v>5.75</v>
      </c>
      <c r="AB170" s="13">
        <f t="shared" si="19"/>
        <v>63.48</v>
      </c>
      <c r="AC170" s="13">
        <f>ROUND(VLOOKUP(X170,'Base de dados'!A:B, 2, 0)*AB170, 2)</f>
        <v>9.52</v>
      </c>
      <c r="AD170" s="13">
        <f>ROUND((AB170*(Destino!AG$170/100))*(W170/100),2)</f>
        <v>2.54</v>
      </c>
      <c r="AE170" s="13">
        <f>ROUND((AB170*(Destino!AH$170/100)),2)</f>
        <v>5.87</v>
      </c>
      <c r="AG170" s="13">
        <f>ROUND((AB170+ AC170)*(J170/100),2)</f>
        <v>3.29</v>
      </c>
      <c r="AH170" s="13">
        <f t="shared" si="20"/>
        <v>0</v>
      </c>
      <c r="AI170" s="13">
        <f>ROUND(AB170-(AD170+AE170)+AG170+AH170, 3)</f>
        <v>58.36</v>
      </c>
      <c r="AJ170" s="13">
        <f t="shared" si="21"/>
        <v>58.36</v>
      </c>
      <c r="AK170" s="13">
        <f t="shared" si="22"/>
        <v>58.36</v>
      </c>
      <c r="AL170" s="13" t="str">
        <f t="shared" si="25"/>
        <v>10006000027592200000102</v>
      </c>
      <c r="AM170" s="13">
        <f>VLOOKUP(AL170,Destino!A:AE,31,0)</f>
        <v>58.36</v>
      </c>
      <c r="AN170" s="13">
        <f t="shared" si="26"/>
        <v>1</v>
      </c>
      <c r="BB170" s="13">
        <f t="shared" si="23"/>
        <v>58.36</v>
      </c>
      <c r="BC170" s="13" t="s">
        <v>11101</v>
      </c>
      <c r="BD170" s="13">
        <f t="shared" si="24"/>
        <v>1</v>
      </c>
    </row>
    <row r="171" spans="1:56" x14ac:dyDescent="0.25">
      <c r="A171" s="13">
        <v>600002759</v>
      </c>
      <c r="B171" s="13">
        <v>1000</v>
      </c>
      <c r="C171" s="13">
        <v>2200000363</v>
      </c>
      <c r="D171" s="13" t="s">
        <v>10908</v>
      </c>
      <c r="E171" s="13">
        <f t="shared" si="18"/>
        <v>1000</v>
      </c>
      <c r="F171" s="13" t="s">
        <v>10912</v>
      </c>
      <c r="G171" s="13" t="s">
        <v>10907</v>
      </c>
      <c r="H171" s="13">
        <v>5.38</v>
      </c>
      <c r="I171" s="13">
        <v>1</v>
      </c>
      <c r="J171" s="13">
        <v>0</v>
      </c>
      <c r="K171" s="13">
        <v>1.2137549999999999</v>
      </c>
      <c r="M171" s="13">
        <v>1</v>
      </c>
      <c r="N171" s="13">
        <v>1</v>
      </c>
      <c r="O171" s="13" t="s">
        <v>10895</v>
      </c>
      <c r="P171" s="13">
        <v>0</v>
      </c>
      <c r="Q171" s="13">
        <v>1</v>
      </c>
      <c r="R171" s="13">
        <v>0</v>
      </c>
      <c r="S171" s="13">
        <v>0</v>
      </c>
      <c r="T171" s="13">
        <v>34.630000000000003</v>
      </c>
      <c r="V171" s="13" t="s">
        <v>11050</v>
      </c>
      <c r="W171" s="13">
        <v>100</v>
      </c>
      <c r="X171" s="13" t="s">
        <v>7709</v>
      </c>
      <c r="Y171" s="13" t="s">
        <v>10904</v>
      </c>
      <c r="Z171" s="13">
        <v>1</v>
      </c>
      <c r="AA171" s="13">
        <v>5.75</v>
      </c>
      <c r="AB171" s="13">
        <f t="shared" si="19"/>
        <v>30.934999999999999</v>
      </c>
      <c r="AC171" s="13">
        <f>ROUND(VLOOKUP(X171,'Base de dados'!A:B, 2, 0)*AB171, 2)</f>
        <v>4.6399999999999997</v>
      </c>
      <c r="AD171" s="13">
        <f>ROUND((AB171*(Destino!AG$171/100))*(W171/100),2)</f>
        <v>0</v>
      </c>
      <c r="AE171" s="13">
        <f>ROUND((AB171*(Destino!AH$171/100)),2)</f>
        <v>0</v>
      </c>
      <c r="AG171" s="13">
        <f>ROUND((AB171+ AC171)*(J171/100),2)</f>
        <v>0</v>
      </c>
      <c r="AH171" s="13">
        <f t="shared" si="20"/>
        <v>10.71</v>
      </c>
      <c r="AI171" s="13">
        <f>ROUND(AB171+AG171+AH171, 3)</f>
        <v>41.645000000000003</v>
      </c>
      <c r="AJ171" s="13">
        <f t="shared" si="21"/>
        <v>41.645000000000003</v>
      </c>
      <c r="AK171" s="13">
        <f t="shared" si="22"/>
        <v>50.546826975000002</v>
      </c>
      <c r="AL171" s="13" t="str">
        <f t="shared" si="25"/>
        <v>10006000027592200000363</v>
      </c>
      <c r="AM171" s="13">
        <f>VLOOKUP(AL171,Destino!A:AE,31,0)</f>
        <v>50.546999999999997</v>
      </c>
      <c r="AN171" s="13">
        <f t="shared" si="26"/>
        <v>1.0000034230635304</v>
      </c>
      <c r="BA171" s="13" t="s">
        <v>11100</v>
      </c>
      <c r="BB171" s="13">
        <f t="shared" si="23"/>
        <v>50.546826975000002</v>
      </c>
      <c r="BD171" s="13">
        <f t="shared" si="24"/>
        <v>1</v>
      </c>
    </row>
    <row r="172" spans="1:56" x14ac:dyDescent="0.25">
      <c r="A172" s="13">
        <v>600002759</v>
      </c>
      <c r="B172" s="13">
        <v>1000</v>
      </c>
      <c r="C172" s="13">
        <v>2200001286</v>
      </c>
      <c r="D172" s="13" t="s">
        <v>10908</v>
      </c>
      <c r="E172" s="13">
        <f t="shared" si="18"/>
        <v>1000</v>
      </c>
      <c r="F172" s="13" t="s">
        <v>10915</v>
      </c>
      <c r="G172" s="13" t="s">
        <v>10907</v>
      </c>
      <c r="H172" s="13">
        <f>ROUND(P172/(1-((R172+S172))/100)*Q172, 3)</f>
        <v>12.955</v>
      </c>
      <c r="I172" s="13">
        <v>1</v>
      </c>
      <c r="J172" s="13">
        <v>6</v>
      </c>
      <c r="K172" s="13">
        <v>1</v>
      </c>
      <c r="M172" s="13">
        <v>1</v>
      </c>
      <c r="N172" s="13">
        <v>1</v>
      </c>
      <c r="P172" s="13">
        <f>IFERROR(ROUND(VLOOKUP(BC172, BA:BA:BB:BB, 2, 0)/AA172,3),)</f>
        <v>12.353</v>
      </c>
      <c r="Q172" s="13">
        <f>IFERROR(VLOOKUP(BC172, BA:BA:BD:BD, 4, 0),1)</f>
        <v>1</v>
      </c>
      <c r="R172" s="13">
        <v>1</v>
      </c>
      <c r="S172" s="13">
        <v>3.65</v>
      </c>
      <c r="T172" s="13">
        <v>0</v>
      </c>
      <c r="V172" s="13" t="s">
        <v>11050</v>
      </c>
      <c r="W172" s="13">
        <v>100</v>
      </c>
      <c r="X172" s="13" t="s">
        <v>7709</v>
      </c>
      <c r="Y172" s="13" t="s">
        <v>10904</v>
      </c>
      <c r="Z172" s="13">
        <v>1</v>
      </c>
      <c r="AA172" s="13">
        <v>5.75</v>
      </c>
      <c r="AB172" s="13">
        <f t="shared" si="19"/>
        <v>74.491</v>
      </c>
      <c r="AC172" s="13">
        <f>ROUND(VLOOKUP(X172,'Base de dados'!A:B, 2, 0)*AB172, 2)</f>
        <v>11.17</v>
      </c>
      <c r="AD172" s="13">
        <f>ROUND((AB172*(Destino!AG$172/100))*(W172/100),2)</f>
        <v>2.98</v>
      </c>
      <c r="AE172" s="13">
        <f>ROUND((AB172*(Destino!AH$172/100)),2)</f>
        <v>6.89</v>
      </c>
      <c r="AG172" s="13">
        <f>ROUND(AB172 *(J172/100),2)</f>
        <v>4.47</v>
      </c>
      <c r="AH172" s="13">
        <f t="shared" si="20"/>
        <v>0</v>
      </c>
      <c r="AI172" s="13">
        <f>ROUND(AB172-(AD172+AE172)+AG172+AH172, 3)</f>
        <v>69.090999999999994</v>
      </c>
      <c r="AJ172" s="13">
        <f t="shared" si="21"/>
        <v>69.090999999999994</v>
      </c>
      <c r="AK172" s="13">
        <f t="shared" si="22"/>
        <v>69.090999999999994</v>
      </c>
      <c r="AL172" s="13" t="str">
        <f t="shared" si="25"/>
        <v>10006000027592200001286</v>
      </c>
      <c r="AM172" s="13">
        <f>VLOOKUP(AL172,Destino!A:AE,31,0)</f>
        <v>69.090999999999994</v>
      </c>
      <c r="AN172" s="13">
        <f t="shared" si="26"/>
        <v>1</v>
      </c>
      <c r="BB172" s="13">
        <f t="shared" si="23"/>
        <v>69.090999999999994</v>
      </c>
      <c r="BC172" s="13" t="s">
        <v>11104</v>
      </c>
      <c r="BD172" s="13">
        <f t="shared" si="24"/>
        <v>1</v>
      </c>
    </row>
    <row r="173" spans="1:56" x14ac:dyDescent="0.25">
      <c r="A173" s="13">
        <v>600002759</v>
      </c>
      <c r="B173" s="13">
        <v>1000</v>
      </c>
      <c r="C173" s="13">
        <v>2200001327</v>
      </c>
      <c r="D173" s="13" t="s">
        <v>10908</v>
      </c>
      <c r="E173" s="13">
        <f t="shared" si="18"/>
        <v>1000</v>
      </c>
      <c r="F173" s="13" t="s">
        <v>10905</v>
      </c>
      <c r="G173" s="13" t="s">
        <v>10907</v>
      </c>
      <c r="H173" s="13">
        <f>ROUND(P173/(1-((R173+S173))/100)*Q173, 3)</f>
        <v>10.786</v>
      </c>
      <c r="I173" s="13">
        <v>1</v>
      </c>
      <c r="J173" s="13">
        <v>5</v>
      </c>
      <c r="K173" s="13">
        <v>1</v>
      </c>
      <c r="M173" s="13">
        <v>1</v>
      </c>
      <c r="N173" s="13">
        <v>1</v>
      </c>
      <c r="P173" s="13">
        <f>IFERROR(ROUND(VLOOKUP(BC173, BA:BA:BB:BB, 2, 0)/AA173,3),)</f>
        <v>13.276999999999999</v>
      </c>
      <c r="Q173" s="13">
        <f>IFERROR(VLOOKUP(BC173, BA:BA:BD:BD, 4, 0),1)</f>
        <v>0.75025799999999998</v>
      </c>
      <c r="R173" s="13">
        <v>4</v>
      </c>
      <c r="S173" s="13">
        <v>3.65</v>
      </c>
      <c r="T173" s="13">
        <v>0</v>
      </c>
      <c r="V173" s="13" t="s">
        <v>11050</v>
      </c>
      <c r="W173" s="13">
        <v>100</v>
      </c>
      <c r="X173" s="13" t="s">
        <v>7709</v>
      </c>
      <c r="Y173" s="13" t="s">
        <v>10904</v>
      </c>
      <c r="Z173" s="13">
        <v>1</v>
      </c>
      <c r="AA173" s="13">
        <v>5.75</v>
      </c>
      <c r="AB173" s="13">
        <f t="shared" si="19"/>
        <v>62.02</v>
      </c>
      <c r="AC173" s="13">
        <f>ROUND(VLOOKUP(X173,'Base de dados'!A:B, 2, 0)*AB173, 2)</f>
        <v>9.3000000000000007</v>
      </c>
      <c r="AD173" s="13">
        <f>ROUND((AB173*(Destino!AG$173/100))*(W173/100),2)</f>
        <v>2.48</v>
      </c>
      <c r="AE173" s="13">
        <f>ROUND((AB173*(Destino!AH$173/100)),2)</f>
        <v>5.74</v>
      </c>
      <c r="AG173" s="13">
        <f>ROUND((AB173+ AC173)*(J173/100),2)</f>
        <v>3.57</v>
      </c>
      <c r="AH173" s="13">
        <f t="shared" si="20"/>
        <v>0</v>
      </c>
      <c r="AI173" s="13">
        <f>ROUND(AB173-(AD173+AE173)+AG173+AH173, 3)</f>
        <v>57.37</v>
      </c>
      <c r="AJ173" s="13">
        <f t="shared" si="21"/>
        <v>57.37</v>
      </c>
      <c r="AK173" s="13">
        <f t="shared" si="22"/>
        <v>57.37</v>
      </c>
      <c r="AL173" s="13" t="str">
        <f t="shared" si="25"/>
        <v>10006000027592200001327</v>
      </c>
      <c r="AM173" s="13">
        <f>VLOOKUP(AL173,Destino!A:AE,31,0)</f>
        <v>57.368000000000002</v>
      </c>
      <c r="AN173" s="13">
        <f t="shared" si="26"/>
        <v>0.9999651385741678</v>
      </c>
      <c r="BB173" s="13">
        <f t="shared" si="23"/>
        <v>57.37</v>
      </c>
      <c r="BC173" s="13" t="s">
        <v>11102</v>
      </c>
      <c r="BD173" s="13">
        <f t="shared" si="24"/>
        <v>1</v>
      </c>
    </row>
    <row r="174" spans="1:56" x14ac:dyDescent="0.25">
      <c r="A174" s="13">
        <v>600002759</v>
      </c>
      <c r="B174" s="13">
        <v>1000</v>
      </c>
      <c r="C174" s="13">
        <v>2200001421</v>
      </c>
      <c r="D174" s="13" t="s">
        <v>10908</v>
      </c>
      <c r="E174" s="13">
        <f t="shared" si="18"/>
        <v>1000</v>
      </c>
      <c r="F174" s="13" t="s">
        <v>10905</v>
      </c>
      <c r="G174" s="13" t="s">
        <v>10907</v>
      </c>
      <c r="H174" s="13">
        <f>ROUND(P174/(1-((R174+S174))/100)*Q174, 3)</f>
        <v>10.403</v>
      </c>
      <c r="I174" s="13">
        <v>1</v>
      </c>
      <c r="J174" s="13">
        <v>4</v>
      </c>
      <c r="K174" s="13">
        <v>1</v>
      </c>
      <c r="M174" s="13">
        <v>1</v>
      </c>
      <c r="N174" s="13">
        <v>1</v>
      </c>
      <c r="P174" s="13">
        <f>IFERROR(ROUND(VLOOKUP(BC174, BA:BA:BB:BB, 2, 0)/AA174,3),)</f>
        <v>9.0250000000000004</v>
      </c>
      <c r="Q174" s="13">
        <f>IFERROR(VLOOKUP(BC174, BA:BA:BD:BD, 4, 0),1)</f>
        <v>1</v>
      </c>
      <c r="R174" s="13">
        <v>4</v>
      </c>
      <c r="S174" s="13">
        <v>9.25</v>
      </c>
      <c r="T174" s="13">
        <v>0</v>
      </c>
      <c r="V174" s="13" t="s">
        <v>11050</v>
      </c>
      <c r="W174" s="13">
        <v>100</v>
      </c>
      <c r="X174" s="13" t="s">
        <v>7709</v>
      </c>
      <c r="Y174" s="13" t="s">
        <v>10904</v>
      </c>
      <c r="Z174" s="13">
        <v>1</v>
      </c>
      <c r="AA174" s="13">
        <v>5.75</v>
      </c>
      <c r="AB174" s="13">
        <f t="shared" si="19"/>
        <v>59.817</v>
      </c>
      <c r="AC174" s="13">
        <f>ROUND(VLOOKUP(X174,'Base de dados'!A:B, 2, 0)*AB174, 2)</f>
        <v>8.9700000000000006</v>
      </c>
      <c r="AD174" s="13">
        <f>ROUND((AB174*(Destino!AG$174/100))*(W174/100),2)</f>
        <v>2.39</v>
      </c>
      <c r="AE174" s="13">
        <f>ROUND((AB174*(Destino!AH$174/100)),2)</f>
        <v>5.53</v>
      </c>
      <c r="AG174" s="13">
        <f>ROUND((AB174+ AC174)*(J174/100),2)</f>
        <v>2.75</v>
      </c>
      <c r="AH174" s="13">
        <f t="shared" si="20"/>
        <v>0</v>
      </c>
      <c r="AI174" s="13">
        <f>ROUND(AB174-(AD174+AE174)+AG174+AH174, 3)</f>
        <v>54.646999999999998</v>
      </c>
      <c r="AJ174" s="13">
        <f t="shared" si="21"/>
        <v>54.646999999999998</v>
      </c>
      <c r="AK174" s="13">
        <f t="shared" si="22"/>
        <v>54.646999999999998</v>
      </c>
      <c r="AL174" s="13" t="str">
        <f t="shared" si="25"/>
        <v>10006000027592200001421</v>
      </c>
      <c r="AM174" s="13">
        <f>VLOOKUP(AL174,Destino!A:AE,31,0)</f>
        <v>49.204999999999998</v>
      </c>
      <c r="AN174" s="13">
        <f t="shared" si="26"/>
        <v>0.90041539334272691</v>
      </c>
      <c r="BB174" s="13">
        <f t="shared" si="23"/>
        <v>54.646999999999998</v>
      </c>
      <c r="BC174" s="13" t="s">
        <v>11105</v>
      </c>
      <c r="BD174" s="13">
        <f t="shared" si="24"/>
        <v>1</v>
      </c>
    </row>
    <row r="175" spans="1:56" x14ac:dyDescent="0.25">
      <c r="A175" s="13">
        <v>600002759</v>
      </c>
      <c r="B175" s="13">
        <v>1100</v>
      </c>
      <c r="C175" s="13">
        <v>2000005105</v>
      </c>
      <c r="D175" s="13" t="s">
        <v>10908</v>
      </c>
      <c r="E175" s="13">
        <f t="shared" si="18"/>
        <v>1100</v>
      </c>
      <c r="F175" s="13" t="s">
        <v>10905</v>
      </c>
      <c r="G175" s="13" t="s">
        <v>10907</v>
      </c>
      <c r="H175" s="13">
        <f>ROUND(P175/(1-((R175+S175))/100)*Q175, 3)</f>
        <v>10.134</v>
      </c>
      <c r="I175" s="13">
        <v>1</v>
      </c>
      <c r="J175" s="13">
        <v>4</v>
      </c>
      <c r="K175" s="13">
        <v>1</v>
      </c>
      <c r="M175" s="13">
        <v>1</v>
      </c>
      <c r="N175" s="13">
        <v>1</v>
      </c>
      <c r="O175" s="13" t="s">
        <v>10895</v>
      </c>
      <c r="P175" s="13">
        <f>IFERROR(ROUND(VLOOKUP(BC175, BA:BA:BB:BB, 2, 0)/AA175,3),)</f>
        <v>8.7910000000000004</v>
      </c>
      <c r="Q175" s="13">
        <f>IFERROR(VLOOKUP(BC175, BA:BA:BD:BD, 4, 0),1)</f>
        <v>1</v>
      </c>
      <c r="R175" s="13">
        <v>4</v>
      </c>
      <c r="S175" s="13">
        <v>9.25</v>
      </c>
      <c r="T175" s="13">
        <v>0</v>
      </c>
      <c r="V175" s="13" t="s">
        <v>11050</v>
      </c>
      <c r="W175" s="13">
        <v>100</v>
      </c>
      <c r="X175" s="13" t="s">
        <v>7709</v>
      </c>
      <c r="Y175" s="13" t="s">
        <v>10904</v>
      </c>
      <c r="Z175" s="13">
        <v>2</v>
      </c>
      <c r="AA175" s="13">
        <v>5.75</v>
      </c>
      <c r="AB175" s="13">
        <f t="shared" si="19"/>
        <v>58.271000000000001</v>
      </c>
      <c r="AC175" s="13">
        <f>ROUND(VLOOKUP(X175,'Base de dados'!A:B, 2, 0)*AB175, 2)</f>
        <v>8.74</v>
      </c>
      <c r="AD175" s="13">
        <f>ROUND((AB175*(Destino!AG$175/100))*(W175/100),2)</f>
        <v>2.33</v>
      </c>
      <c r="AE175" s="13">
        <f>ROUND((AB175*(Destino!AH$175/100)),2)</f>
        <v>0</v>
      </c>
      <c r="AG175" s="13">
        <f>ROUND((AB175+ AC175)*(J175/100),2)</f>
        <v>2.68</v>
      </c>
      <c r="AH175" s="13">
        <f t="shared" si="20"/>
        <v>0</v>
      </c>
      <c r="AI175" s="13">
        <f>ROUND(AB175-(AD175+AE175)+AG175+AH175, 3)</f>
        <v>58.621000000000002</v>
      </c>
      <c r="AJ175" s="13">
        <f t="shared" si="21"/>
        <v>58.621000000000002</v>
      </c>
      <c r="AK175" s="13">
        <f t="shared" si="22"/>
        <v>58.621000000000002</v>
      </c>
      <c r="AL175" s="13" t="str">
        <f t="shared" si="25"/>
        <v>11006000027592000005105</v>
      </c>
      <c r="AM175" s="13">
        <f>VLOOKUP(AL175,Destino!A:AE,31,0)</f>
        <v>58.621000000000002</v>
      </c>
      <c r="AN175" s="13">
        <f t="shared" si="26"/>
        <v>1</v>
      </c>
      <c r="BA175" s="13" t="s">
        <v>11101</v>
      </c>
      <c r="BB175" s="13">
        <f t="shared" si="23"/>
        <v>58.621000000000002</v>
      </c>
      <c r="BC175" s="13" t="s">
        <v>11100</v>
      </c>
      <c r="BD175" s="13">
        <f t="shared" si="24"/>
        <v>1</v>
      </c>
    </row>
    <row r="176" spans="1:56" x14ac:dyDescent="0.25">
      <c r="A176" s="13">
        <v>600002759</v>
      </c>
      <c r="B176" s="13">
        <v>1100</v>
      </c>
      <c r="C176" s="13">
        <v>2200001286</v>
      </c>
      <c r="D176" s="13" t="s">
        <v>10908</v>
      </c>
      <c r="E176" s="13">
        <f t="shared" si="18"/>
        <v>1100</v>
      </c>
      <c r="F176" s="13" t="s">
        <v>10915</v>
      </c>
      <c r="G176" s="13" t="s">
        <v>10907</v>
      </c>
      <c r="H176" s="13">
        <f>ROUND(P176/(1-((R176+S176))/100)*Q176, 3)</f>
        <v>12.955</v>
      </c>
      <c r="I176" s="13">
        <v>1</v>
      </c>
      <c r="J176" s="13">
        <v>5</v>
      </c>
      <c r="K176" s="13">
        <v>1</v>
      </c>
      <c r="M176" s="13">
        <v>1</v>
      </c>
      <c r="N176" s="13">
        <v>1</v>
      </c>
      <c r="P176" s="13">
        <f>IFERROR(ROUND(VLOOKUP(BC176, BA:BA:BB:BB, 2, 0)/AA176,3),)</f>
        <v>12.353</v>
      </c>
      <c r="Q176" s="13">
        <f>IFERROR(VLOOKUP(BC176, BA:BA:BD:BD, 4, 0),1)</f>
        <v>1</v>
      </c>
      <c r="R176" s="13">
        <v>1</v>
      </c>
      <c r="S176" s="13">
        <v>3.65</v>
      </c>
      <c r="T176" s="13">
        <v>0</v>
      </c>
      <c r="V176" s="13" t="s">
        <v>11050</v>
      </c>
      <c r="W176" s="13">
        <v>100</v>
      </c>
      <c r="X176" s="13" t="s">
        <v>7709</v>
      </c>
      <c r="Y176" s="13" t="s">
        <v>10904</v>
      </c>
      <c r="Z176" s="13">
        <v>2</v>
      </c>
      <c r="AA176" s="13">
        <v>5.75</v>
      </c>
      <c r="AB176" s="13">
        <f t="shared" si="19"/>
        <v>74.491</v>
      </c>
      <c r="AC176" s="13">
        <f>ROUND(VLOOKUP(X176,'Base de dados'!A:B, 2, 0)*AB176, 2)</f>
        <v>11.17</v>
      </c>
      <c r="AD176" s="13">
        <f>ROUND((AB176*(Destino!AG$176/100))*(W176/100),2)</f>
        <v>2.98</v>
      </c>
      <c r="AE176" s="13">
        <f>ROUND((AB176*(Destino!AH$176/100)),2)</f>
        <v>0</v>
      </c>
      <c r="AG176" s="13">
        <f>ROUND(AB176 *(J176/100),2)</f>
        <v>3.72</v>
      </c>
      <c r="AH176" s="13">
        <f t="shared" si="20"/>
        <v>0</v>
      </c>
      <c r="AI176" s="13">
        <f>ROUND(AB176-(AD176+AE176)+AG176+AH176, 3)</f>
        <v>75.230999999999995</v>
      </c>
      <c r="AJ176" s="13">
        <f t="shared" si="21"/>
        <v>75.230999999999995</v>
      </c>
      <c r="AK176" s="13">
        <f t="shared" si="22"/>
        <v>75.230999999999995</v>
      </c>
      <c r="AL176" s="13" t="str">
        <f t="shared" si="25"/>
        <v>11006000027592200001286</v>
      </c>
      <c r="AM176" s="13">
        <f>VLOOKUP(AL176,Destino!A:AE,31,0)</f>
        <v>75.230999999999995</v>
      </c>
      <c r="AN176" s="13">
        <f t="shared" si="26"/>
        <v>1</v>
      </c>
      <c r="BB176" s="13">
        <f t="shared" si="23"/>
        <v>75.230999999999995</v>
      </c>
      <c r="BC176" s="13" t="s">
        <v>11104</v>
      </c>
      <c r="BD176" s="13">
        <f t="shared" si="24"/>
        <v>1</v>
      </c>
    </row>
    <row r="177" spans="1:56" x14ac:dyDescent="0.25">
      <c r="A177" s="13">
        <v>600002759</v>
      </c>
      <c r="B177" s="13">
        <v>1100</v>
      </c>
      <c r="C177" s="13">
        <v>2200001327</v>
      </c>
      <c r="D177" s="13" t="s">
        <v>10908</v>
      </c>
      <c r="E177" s="13">
        <f t="shared" si="18"/>
        <v>1100</v>
      </c>
      <c r="F177" s="13" t="s">
        <v>10923</v>
      </c>
      <c r="G177" s="13" t="s">
        <v>10907</v>
      </c>
      <c r="H177" s="13">
        <f>ROUND(P177/(1-((R177+S177))/100)*Q177, 3)</f>
        <v>10.375999999999999</v>
      </c>
      <c r="I177" s="13">
        <v>1</v>
      </c>
      <c r="J177" s="13">
        <v>5</v>
      </c>
      <c r="K177" s="13">
        <v>1</v>
      </c>
      <c r="M177" s="13">
        <v>1</v>
      </c>
      <c r="N177" s="13">
        <v>1</v>
      </c>
      <c r="P177" s="13">
        <f>IFERROR(ROUND(VLOOKUP(BC177, BA:BA:BB:BB, 2, 0)/AA177,3),)</f>
        <v>13.276999999999999</v>
      </c>
      <c r="Q177" s="13">
        <f>IFERROR(VLOOKUP(BC177, BA:BA:BD:BD, 4, 0),1)</f>
        <v>0.75025799999999998</v>
      </c>
      <c r="R177" s="13">
        <v>4</v>
      </c>
      <c r="S177" s="13">
        <v>0</v>
      </c>
      <c r="T177" s="13">
        <v>0</v>
      </c>
      <c r="V177" s="13" t="s">
        <v>11050</v>
      </c>
      <c r="W177" s="13">
        <v>100</v>
      </c>
      <c r="X177" s="13" t="s">
        <v>7709</v>
      </c>
      <c r="Y177" s="13" t="s">
        <v>10904</v>
      </c>
      <c r="Z177" s="13">
        <v>2</v>
      </c>
      <c r="AA177" s="13">
        <v>5.75</v>
      </c>
      <c r="AB177" s="13">
        <f t="shared" si="19"/>
        <v>59.661999999999999</v>
      </c>
      <c r="AC177" s="13">
        <f>ROUND(VLOOKUP(X177,'Base de dados'!A:B, 2, 0)*AB177, 2)</f>
        <v>8.9499999999999993</v>
      </c>
      <c r="AD177" s="13">
        <f>ROUND((AB177*(Destino!AG$177/100))*(W177/100),2)</f>
        <v>2.39</v>
      </c>
      <c r="AE177" s="13">
        <f>ROUND((AB177*(Destino!AH$177/100)),2)</f>
        <v>0</v>
      </c>
      <c r="AG177" s="13">
        <f>ROUND((AB177+ AC177)*(J177/100),2)</f>
        <v>3.43</v>
      </c>
      <c r="AH177" s="13">
        <f t="shared" si="20"/>
        <v>0</v>
      </c>
      <c r="AI177" s="13">
        <f>ROUND(AB177-AD177+AG177+AH177, 3)</f>
        <v>60.701999999999998</v>
      </c>
      <c r="AJ177" s="13">
        <f t="shared" si="21"/>
        <v>60.701999999999998</v>
      </c>
      <c r="AK177" s="13">
        <f t="shared" si="22"/>
        <v>60.701999999999998</v>
      </c>
      <c r="AL177" s="13" t="str">
        <f t="shared" si="25"/>
        <v>11006000027592200001327</v>
      </c>
      <c r="AM177" s="13">
        <f>VLOOKUP(AL177,Destino!A:AE,31,0)</f>
        <v>60.691000000000003</v>
      </c>
      <c r="AN177" s="13">
        <f t="shared" si="26"/>
        <v>0.99981878686040004</v>
      </c>
      <c r="BB177" s="13">
        <f t="shared" si="23"/>
        <v>60.701999999999998</v>
      </c>
      <c r="BC177" s="13" t="s">
        <v>11102</v>
      </c>
      <c r="BD177" s="13">
        <f t="shared" si="24"/>
        <v>1</v>
      </c>
    </row>
    <row r="178" spans="1:56" x14ac:dyDescent="0.25">
      <c r="A178" s="13">
        <v>600002759</v>
      </c>
      <c r="B178" s="13">
        <v>1100</v>
      </c>
      <c r="C178" s="13">
        <v>2200001421</v>
      </c>
      <c r="D178" s="13" t="s">
        <v>10908</v>
      </c>
      <c r="E178" s="13">
        <f t="shared" si="18"/>
        <v>1100</v>
      </c>
      <c r="F178" s="13" t="s">
        <v>10905</v>
      </c>
      <c r="G178" s="13" t="s">
        <v>10907</v>
      </c>
      <c r="H178" s="13">
        <f>ROUND(P178/(1-((R178+S178))/100)*Q178, 3)</f>
        <v>10.403</v>
      </c>
      <c r="I178" s="13">
        <v>1</v>
      </c>
      <c r="J178" s="13">
        <v>3</v>
      </c>
      <c r="K178" s="13">
        <v>1</v>
      </c>
      <c r="M178" s="13">
        <v>1</v>
      </c>
      <c r="N178" s="13">
        <v>1</v>
      </c>
      <c r="P178" s="13">
        <f>IFERROR(ROUND(VLOOKUP(BC178, BA:BA:BB:BB, 2, 0)/AA178,3),)</f>
        <v>9.0250000000000004</v>
      </c>
      <c r="Q178" s="13">
        <f>IFERROR(VLOOKUP(BC178, BA:BA:BD:BD, 4, 0),1)</f>
        <v>1</v>
      </c>
      <c r="R178" s="13">
        <v>4</v>
      </c>
      <c r="S178" s="13">
        <v>9.25</v>
      </c>
      <c r="T178" s="13">
        <v>0</v>
      </c>
      <c r="V178" s="13" t="s">
        <v>11050</v>
      </c>
      <c r="W178" s="13">
        <v>100</v>
      </c>
      <c r="X178" s="13" t="s">
        <v>7709</v>
      </c>
      <c r="Y178" s="13" t="s">
        <v>10904</v>
      </c>
      <c r="Z178" s="13">
        <v>2</v>
      </c>
      <c r="AA178" s="13">
        <v>5.75</v>
      </c>
      <c r="AB178" s="13">
        <f t="shared" si="19"/>
        <v>59.817</v>
      </c>
      <c r="AC178" s="13">
        <f>ROUND(VLOOKUP(X178,'Base de dados'!A:B, 2, 0)*AB178, 2)</f>
        <v>8.9700000000000006</v>
      </c>
      <c r="AD178" s="13">
        <f>ROUND((AB178*(Destino!AG$178/100))*(W178/100),2)</f>
        <v>2.39</v>
      </c>
      <c r="AE178" s="13">
        <f>ROUND((AB178*(Destino!AH$178/100)),2)</f>
        <v>0</v>
      </c>
      <c r="AG178" s="13">
        <f>ROUND((AB178+ AC178)*(J178/100),2)</f>
        <v>2.06</v>
      </c>
      <c r="AH178" s="13">
        <f t="shared" si="20"/>
        <v>0</v>
      </c>
      <c r="AI178" s="13">
        <f>ROUND(AB178-(AD178+AE178)+AG178+AH178, 3)</f>
        <v>59.487000000000002</v>
      </c>
      <c r="AJ178" s="13">
        <f t="shared" si="21"/>
        <v>59.487000000000002</v>
      </c>
      <c r="AK178" s="13">
        <f t="shared" si="22"/>
        <v>59.487000000000002</v>
      </c>
      <c r="AL178" s="13" t="str">
        <f t="shared" si="25"/>
        <v>11006000027592200001421</v>
      </c>
      <c r="AM178" s="13">
        <f>VLOOKUP(AL178,Destino!A:AE,31,0)</f>
        <v>53.564999999999998</v>
      </c>
      <c r="AN178" s="13">
        <f t="shared" si="26"/>
        <v>0.9004488375611478</v>
      </c>
      <c r="BB178" s="13">
        <f t="shared" si="23"/>
        <v>59.487000000000002</v>
      </c>
      <c r="BC178" s="13" t="s">
        <v>11105</v>
      </c>
      <c r="BD178" s="13">
        <f t="shared" si="24"/>
        <v>1</v>
      </c>
    </row>
    <row r="179" spans="1:56" x14ac:dyDescent="0.25">
      <c r="A179" s="13">
        <v>600002759</v>
      </c>
      <c r="B179" s="13">
        <v>1110</v>
      </c>
      <c r="C179" s="13">
        <v>2000005105</v>
      </c>
      <c r="D179" s="13" t="s">
        <v>10908</v>
      </c>
      <c r="E179" s="13" t="str">
        <f t="shared" si="18"/>
        <v>1100</v>
      </c>
      <c r="F179" s="13" t="s">
        <v>10925</v>
      </c>
      <c r="G179" s="13" t="s">
        <v>10907</v>
      </c>
      <c r="H179" s="13">
        <f>ROUND(P179/(1-((R179+S179))/100)*Q179, 3)</f>
        <v>10.134</v>
      </c>
      <c r="I179" s="13">
        <v>1</v>
      </c>
      <c r="J179" s="13">
        <v>4</v>
      </c>
      <c r="K179" s="13">
        <v>1</v>
      </c>
      <c r="M179" s="13">
        <v>1</v>
      </c>
      <c r="N179" s="13">
        <v>0.75025799999999998</v>
      </c>
      <c r="O179" s="13" t="s">
        <v>10895</v>
      </c>
      <c r="P179" s="13">
        <f>IFERROR(ROUND(VLOOKUP(BC179, BA:BA:BB:BB, 2, 0)/AA179,3),)</f>
        <v>8.7910000000000004</v>
      </c>
      <c r="Q179" s="13">
        <f>IFERROR(VLOOKUP(BC179, BA:BA:BD:BD, 4, 0),1)</f>
        <v>1</v>
      </c>
      <c r="R179" s="13">
        <v>4</v>
      </c>
      <c r="S179" s="13">
        <v>9.25</v>
      </c>
      <c r="T179" s="13">
        <v>0</v>
      </c>
      <c r="V179" s="13" t="s">
        <v>11050</v>
      </c>
      <c r="W179" s="13">
        <v>100</v>
      </c>
      <c r="X179" s="13" t="s">
        <v>7709</v>
      </c>
      <c r="Y179" s="13" t="s">
        <v>10904</v>
      </c>
      <c r="Z179" s="13">
        <v>2</v>
      </c>
      <c r="AA179" s="13">
        <v>5.75</v>
      </c>
      <c r="AB179" s="13">
        <f t="shared" si="19"/>
        <v>58.271000000000001</v>
      </c>
      <c r="AC179" s="13">
        <f>ROUND(VLOOKUP(X179,'Base de dados'!A:B, 2, 0)*AB179, 2)</f>
        <v>8.74</v>
      </c>
      <c r="AD179" s="13">
        <f>ROUND((AB179*(Destino!AG$179/100))*(W179/100),2)</f>
        <v>2.33</v>
      </c>
      <c r="AE179" s="13">
        <f>ROUND((AB179*(Destino!AH$179/100)),2)</f>
        <v>0</v>
      </c>
      <c r="AF179" s="13">
        <f>ROUND((((AB179+AC179)*(1 + VLOOKUP(X179,'Base de dados'!A:P, 16, 0) ))*(Destino!AI$179/100))-AD179, 2)</f>
        <v>14.8</v>
      </c>
      <c r="AG179" s="13">
        <f>ROUND((AB179+AC179+AF179)*(J179/100),2)</f>
        <v>3.27</v>
      </c>
      <c r="AH179" s="13">
        <f t="shared" si="20"/>
        <v>0</v>
      </c>
      <c r="AI179" s="13">
        <f>ROUND(AB179+AF179-AE179+AG179+AH179, 3)</f>
        <v>76.340999999999994</v>
      </c>
      <c r="AJ179" s="13">
        <f t="shared" si="21"/>
        <v>76.340999999999994</v>
      </c>
      <c r="AK179" s="13">
        <f t="shared" si="22"/>
        <v>76.340999999999994</v>
      </c>
      <c r="AL179" s="13" t="str">
        <f t="shared" si="25"/>
        <v>11106000027592000005105</v>
      </c>
      <c r="AM179" s="13">
        <f>VLOOKUP(AL179,Destino!A:AE,31,0)</f>
        <v>76.340999999999994</v>
      </c>
      <c r="AN179" s="13">
        <f t="shared" si="26"/>
        <v>1</v>
      </c>
      <c r="BA179" s="13" t="s">
        <v>11102</v>
      </c>
      <c r="BB179" s="13">
        <f t="shared" si="23"/>
        <v>76.340999999999994</v>
      </c>
      <c r="BC179" s="13" t="s">
        <v>11100</v>
      </c>
      <c r="BD179" s="13">
        <f t="shared" si="24"/>
        <v>0.75025799999999998</v>
      </c>
    </row>
    <row r="180" spans="1:56" x14ac:dyDescent="0.25">
      <c r="A180" s="13">
        <v>600002759</v>
      </c>
      <c r="B180" s="13">
        <v>1110</v>
      </c>
      <c r="C180" s="13">
        <v>2200000102</v>
      </c>
      <c r="D180" s="13" t="s">
        <v>10908</v>
      </c>
      <c r="E180" s="13" t="str">
        <f t="shared" si="18"/>
        <v>1100</v>
      </c>
      <c r="F180" s="13" t="s">
        <v>10926</v>
      </c>
      <c r="G180" s="13" t="s">
        <v>10907</v>
      </c>
      <c r="H180" s="13">
        <f>ROUND(P180/(1-((R180+S180))/100)*Q180, 3)</f>
        <v>10.62</v>
      </c>
      <c r="I180" s="13">
        <v>1</v>
      </c>
      <c r="J180" s="13">
        <v>4</v>
      </c>
      <c r="K180" s="13">
        <v>1</v>
      </c>
      <c r="M180" s="13">
        <v>1</v>
      </c>
      <c r="N180" s="13">
        <v>0.76792899999999997</v>
      </c>
      <c r="P180" s="13">
        <f>IFERROR(ROUND(VLOOKUP(BC180, BA:BA:BB:BB, 2, 0)/AA180,3),)</f>
        <v>10.195</v>
      </c>
      <c r="Q180" s="13">
        <f>IFERROR(VLOOKUP(BC180, BA:BA:BD:BD, 4, 0),1)</f>
        <v>1</v>
      </c>
      <c r="R180" s="13">
        <v>4</v>
      </c>
      <c r="S180" s="13">
        <v>0</v>
      </c>
      <c r="T180" s="13">
        <v>0</v>
      </c>
      <c r="V180" s="13" t="s">
        <v>11050</v>
      </c>
      <c r="W180" s="13">
        <v>100</v>
      </c>
      <c r="X180" s="13" t="s">
        <v>7709</v>
      </c>
      <c r="Y180" s="13" t="s">
        <v>10904</v>
      </c>
      <c r="Z180" s="13">
        <v>2</v>
      </c>
      <c r="AA180" s="13">
        <v>5.75</v>
      </c>
      <c r="AB180" s="13">
        <f t="shared" si="19"/>
        <v>61.064999999999998</v>
      </c>
      <c r="AC180" s="13">
        <f>ROUND(VLOOKUP(X180,'Base de dados'!A:B, 2, 0)*AB180, 2)</f>
        <v>9.16</v>
      </c>
      <c r="AD180" s="13">
        <f>ROUND((AB180*(Destino!AG$180/100))*(W180/100),2)</f>
        <v>2.44</v>
      </c>
      <c r="AE180" s="13">
        <f>ROUND((AB180*(Destino!AH$180/100)),2)</f>
        <v>0</v>
      </c>
      <c r="AF180" s="13">
        <f>ROUND((((AB180+AC180)*(1 + VLOOKUP(X180,'Base de dados'!A:P, 16, 0) ))*(Destino!AI$180/100))-AD180, 2)</f>
        <v>15.51</v>
      </c>
      <c r="AG180" s="13">
        <f>ROUND((AB180+AC180+AF180)*(J180/100),2)</f>
        <v>3.43</v>
      </c>
      <c r="AH180" s="13">
        <f t="shared" si="20"/>
        <v>0</v>
      </c>
      <c r="AI180" s="13">
        <f>ROUND(AB180+AF180+AG180+AH180, 3)</f>
        <v>80.004999999999995</v>
      </c>
      <c r="AJ180" s="13">
        <f t="shared" si="21"/>
        <v>80.004999999999995</v>
      </c>
      <c r="AK180" s="13">
        <f t="shared" si="22"/>
        <v>80.004999999999995</v>
      </c>
      <c r="AL180" s="13" t="str">
        <f t="shared" si="25"/>
        <v>11106000027592200000102</v>
      </c>
      <c r="AM180" s="13">
        <f>VLOOKUP(AL180,Destino!A:AE,31,0)</f>
        <v>80.004999999999995</v>
      </c>
      <c r="AN180" s="13">
        <f t="shared" si="26"/>
        <v>1</v>
      </c>
      <c r="BB180" s="13">
        <f t="shared" si="23"/>
        <v>80.004999999999995</v>
      </c>
      <c r="BC180" s="13" t="s">
        <v>11101</v>
      </c>
      <c r="BD180" s="13">
        <f t="shared" si="24"/>
        <v>0.76792899999999997</v>
      </c>
    </row>
    <row r="181" spans="1:56" x14ac:dyDescent="0.25">
      <c r="A181" s="13">
        <v>600002759</v>
      </c>
      <c r="B181" s="13">
        <v>1110</v>
      </c>
      <c r="C181" s="13">
        <v>2200001286</v>
      </c>
      <c r="D181" s="13" t="s">
        <v>10908</v>
      </c>
      <c r="E181" s="13" t="str">
        <f t="shared" si="18"/>
        <v>1100</v>
      </c>
      <c r="F181" s="13" t="s">
        <v>10927</v>
      </c>
      <c r="G181" s="13" t="s">
        <v>10907</v>
      </c>
      <c r="H181" s="13">
        <f>ROUND(P181/(1-((R181+S181))/100)*Q181, 3)</f>
        <v>12.955</v>
      </c>
      <c r="I181" s="13">
        <v>1</v>
      </c>
      <c r="J181" s="13">
        <v>5</v>
      </c>
      <c r="K181" s="13">
        <v>1</v>
      </c>
      <c r="M181" s="13">
        <v>1</v>
      </c>
      <c r="N181" s="13">
        <v>0.74945399999999995</v>
      </c>
      <c r="P181" s="13">
        <f>IFERROR(ROUND(VLOOKUP(BC181, BA:BA:BB:BB, 2, 0)/AA181,3),)</f>
        <v>12.353</v>
      </c>
      <c r="Q181" s="13">
        <f>IFERROR(VLOOKUP(BC181, BA:BA:BD:BD, 4, 0),1)</f>
        <v>1</v>
      </c>
      <c r="R181" s="13">
        <v>1</v>
      </c>
      <c r="S181" s="13">
        <v>3.65</v>
      </c>
      <c r="T181" s="13">
        <v>0</v>
      </c>
      <c r="V181" s="13" t="s">
        <v>11050</v>
      </c>
      <c r="W181" s="13">
        <v>100</v>
      </c>
      <c r="X181" s="13" t="s">
        <v>7709</v>
      </c>
      <c r="Y181" s="13" t="s">
        <v>10904</v>
      </c>
      <c r="Z181" s="13">
        <v>2</v>
      </c>
      <c r="AA181" s="13">
        <v>5.75</v>
      </c>
      <c r="AB181" s="13">
        <f t="shared" si="19"/>
        <v>74.491</v>
      </c>
      <c r="AC181" s="13">
        <f>ROUND(VLOOKUP(X181,'Base de dados'!A:B, 2, 0)*AB181, 2)</f>
        <v>11.17</v>
      </c>
      <c r="AD181" s="13">
        <f>ROUND((AB181*(Destino!AG$181/100))*(W181/100),2)</f>
        <v>2.98</v>
      </c>
      <c r="AE181" s="13">
        <f>ROUND((AB181*(Destino!AH$181/100)),2)</f>
        <v>0</v>
      </c>
      <c r="AF181" s="13">
        <f>ROUND((((AB181+AC181)*(1 + VLOOKUP(X181,'Base de dados'!A:P, 16, 0) ))*(Destino!AI$181/100))-AD181, 2)</f>
        <v>18.920000000000002</v>
      </c>
      <c r="AG181" s="13">
        <f>ROUND((AB181+AF181)*(J181/100),2)</f>
        <v>4.67</v>
      </c>
      <c r="AH181" s="13">
        <f t="shared" si="20"/>
        <v>0</v>
      </c>
      <c r="AI181" s="13">
        <f>ROUND(AB181-AE181+AF181+AG181+AH181, 3)</f>
        <v>98.081000000000003</v>
      </c>
      <c r="AJ181" s="13">
        <f t="shared" si="21"/>
        <v>98.081000000000003</v>
      </c>
      <c r="AK181" s="13">
        <f t="shared" si="22"/>
        <v>98.081000000000003</v>
      </c>
      <c r="AL181" s="13" t="str">
        <f t="shared" si="25"/>
        <v>11106000027592200001286</v>
      </c>
      <c r="AM181" s="13">
        <f>VLOOKUP(AL181,Destino!A:AE,31,0)</f>
        <v>98.081000000000003</v>
      </c>
      <c r="AN181" s="13">
        <f t="shared" si="26"/>
        <v>1</v>
      </c>
      <c r="BB181" s="13">
        <f t="shared" si="23"/>
        <v>98.081000000000003</v>
      </c>
      <c r="BC181" s="13" t="s">
        <v>11104</v>
      </c>
      <c r="BD181" s="13">
        <f t="shared" si="24"/>
        <v>0.74945399999999995</v>
      </c>
    </row>
    <row r="182" spans="1:56" x14ac:dyDescent="0.25">
      <c r="A182" s="13">
        <v>600002759</v>
      </c>
      <c r="B182" s="13">
        <v>1110</v>
      </c>
      <c r="C182" s="13">
        <v>2200001421</v>
      </c>
      <c r="D182" s="13" t="s">
        <v>10908</v>
      </c>
      <c r="E182" s="13" t="str">
        <f t="shared" si="18"/>
        <v>1100</v>
      </c>
      <c r="F182" s="13" t="s">
        <v>10925</v>
      </c>
      <c r="G182" s="13" t="s">
        <v>10907</v>
      </c>
      <c r="H182" s="13">
        <f>ROUND(P182/(1-((R182+S182))/100)*Q182, 3)</f>
        <v>10.403</v>
      </c>
      <c r="I182" s="13">
        <v>1</v>
      </c>
      <c r="J182" s="13">
        <v>1.5</v>
      </c>
      <c r="K182" s="13">
        <v>1</v>
      </c>
      <c r="M182" s="13">
        <v>1</v>
      </c>
      <c r="N182" s="13">
        <v>0.74829199999999996</v>
      </c>
      <c r="P182" s="13">
        <f>IFERROR(ROUND(VLOOKUP(BC182, BA:BA:BB:BB, 2, 0)/AA182,3),)</f>
        <v>9.0250000000000004</v>
      </c>
      <c r="Q182" s="13">
        <f>IFERROR(VLOOKUP(BC182, BA:BA:BD:BD, 4, 0),1)</f>
        <v>1</v>
      </c>
      <c r="R182" s="13">
        <v>4</v>
      </c>
      <c r="S182" s="13">
        <v>9.25</v>
      </c>
      <c r="T182" s="13">
        <v>0</v>
      </c>
      <c r="V182" s="13" t="s">
        <v>11050</v>
      </c>
      <c r="W182" s="13">
        <v>100</v>
      </c>
      <c r="X182" s="13" t="s">
        <v>7709</v>
      </c>
      <c r="Y182" s="13" t="s">
        <v>10904</v>
      </c>
      <c r="Z182" s="13">
        <v>2</v>
      </c>
      <c r="AA182" s="13">
        <v>5.75</v>
      </c>
      <c r="AB182" s="13">
        <f t="shared" si="19"/>
        <v>59.817</v>
      </c>
      <c r="AC182" s="13">
        <f>ROUND(VLOOKUP(X182,'Base de dados'!A:B, 2, 0)*AB182, 2)</f>
        <v>8.9700000000000006</v>
      </c>
      <c r="AD182" s="13">
        <f>ROUND((AB182*(Destino!AG$182/100))*(W182/100),2)</f>
        <v>2.39</v>
      </c>
      <c r="AE182" s="13">
        <f>ROUND((AB182*(Destino!AH$182/100)),2)</f>
        <v>0</v>
      </c>
      <c r="AF182" s="13">
        <f>ROUND((((AB182+AC182)*(1 + VLOOKUP(X182,'Base de dados'!A:P, 16, 0) ))*(Destino!AI$182/100))-AD182, 2)</f>
        <v>15.2</v>
      </c>
      <c r="AG182" s="13">
        <f>ROUND((AB182+AC182+AF182)*(J182/100),2)</f>
        <v>1.26</v>
      </c>
      <c r="AH182" s="13">
        <f t="shared" si="20"/>
        <v>0</v>
      </c>
      <c r="AI182" s="13">
        <f>ROUND(AB182+AF182-AE182+AG182+AH182, 3)</f>
        <v>76.277000000000001</v>
      </c>
      <c r="AJ182" s="13">
        <f t="shared" si="21"/>
        <v>76.277000000000001</v>
      </c>
      <c r="AK182" s="13">
        <f t="shared" si="22"/>
        <v>76.277000000000001</v>
      </c>
      <c r="AL182" s="13" t="str">
        <f t="shared" si="25"/>
        <v>11106000027592200001421</v>
      </c>
      <c r="AM182" s="13">
        <f>VLOOKUP(AL182,Destino!A:AE,31,0)</f>
        <v>68.665000000000006</v>
      </c>
      <c r="AN182" s="13">
        <f t="shared" si="26"/>
        <v>0.90020582875571931</v>
      </c>
      <c r="BB182" s="13">
        <f t="shared" si="23"/>
        <v>76.277000000000001</v>
      </c>
      <c r="BC182" s="13" t="s">
        <v>11105</v>
      </c>
      <c r="BD182" s="13">
        <f t="shared" si="24"/>
        <v>0.74829199999999996</v>
      </c>
    </row>
    <row r="183" spans="1:56" x14ac:dyDescent="0.25">
      <c r="A183" s="13">
        <v>600002759</v>
      </c>
      <c r="B183" s="13">
        <v>1210</v>
      </c>
      <c r="C183" s="13">
        <v>2000005105</v>
      </c>
      <c r="D183" s="13" t="s">
        <v>10908</v>
      </c>
      <c r="E183" s="13" t="str">
        <f t="shared" si="18"/>
        <v>1200</v>
      </c>
      <c r="F183" s="13" t="s">
        <v>10905</v>
      </c>
      <c r="G183" s="13" t="s">
        <v>10907</v>
      </c>
      <c r="H183" s="13">
        <f>ROUND(P183/(1-((R183+S183))/100)*Q183, 3)</f>
        <v>10.134</v>
      </c>
      <c r="I183" s="13">
        <v>1</v>
      </c>
      <c r="J183" s="13">
        <v>2</v>
      </c>
      <c r="K183" s="13">
        <v>1</v>
      </c>
      <c r="M183" s="13">
        <v>1</v>
      </c>
      <c r="N183" s="13">
        <v>1</v>
      </c>
      <c r="O183" s="13" t="s">
        <v>10895</v>
      </c>
      <c r="P183" s="13">
        <f>IFERROR(ROUND(VLOOKUP(BC183, BA:BA:BB:BB, 2, 0)/AA183,3),)</f>
        <v>8.7910000000000004</v>
      </c>
      <c r="Q183" s="13">
        <f>IFERROR(VLOOKUP(BC183, BA:BA:BD:BD, 4, 0),1)</f>
        <v>1</v>
      </c>
      <c r="R183" s="13">
        <v>4</v>
      </c>
      <c r="S183" s="13">
        <v>9.25</v>
      </c>
      <c r="T183" s="13">
        <v>0</v>
      </c>
      <c r="V183" s="13" t="s">
        <v>11050</v>
      </c>
      <c r="W183" s="13">
        <v>100</v>
      </c>
      <c r="X183" s="13" t="s">
        <v>7709</v>
      </c>
      <c r="Y183" s="13" t="s">
        <v>10904</v>
      </c>
      <c r="Z183" s="13">
        <v>2</v>
      </c>
      <c r="AA183" s="13">
        <v>5.75</v>
      </c>
      <c r="AB183" s="13">
        <f t="shared" si="19"/>
        <v>58.271000000000001</v>
      </c>
      <c r="AC183" s="13">
        <f>ROUND(VLOOKUP(X183,'Base de dados'!A:B, 2, 0)*AB183, 2)</f>
        <v>8.74</v>
      </c>
      <c r="AD183" s="13">
        <f>ROUND((AB183*(Destino!AG$183/100))*(W183/100),2)</f>
        <v>2.33</v>
      </c>
      <c r="AE183" s="13">
        <f>ROUND((AB183*(Destino!AH$183/100)),2)</f>
        <v>5.39</v>
      </c>
      <c r="AG183" s="13">
        <f>ROUND((AB183+ AC183)*(J183/100),2)</f>
        <v>1.34</v>
      </c>
      <c r="AH183" s="13">
        <f t="shared" si="20"/>
        <v>0</v>
      </c>
      <c r="AI183" s="13">
        <f>ROUND(AB183-(AD183+AE183)+AG183+AH183, 3)</f>
        <v>51.890999999999998</v>
      </c>
      <c r="AJ183" s="13">
        <f t="shared" si="21"/>
        <v>51.890999999999998</v>
      </c>
      <c r="AK183" s="13">
        <f t="shared" si="22"/>
        <v>51.890999999999998</v>
      </c>
      <c r="AL183" s="13" t="str">
        <f t="shared" si="25"/>
        <v>12106000027592000005105</v>
      </c>
      <c r="AM183" s="13">
        <f>VLOOKUP(AL183,Destino!A:AE,31,0)</f>
        <v>51.890999999999998</v>
      </c>
      <c r="AN183" s="13">
        <f t="shared" si="26"/>
        <v>1</v>
      </c>
      <c r="BA183" s="13" t="s">
        <v>11103</v>
      </c>
      <c r="BB183" s="13">
        <f t="shared" si="23"/>
        <v>51.890999999999998</v>
      </c>
      <c r="BC183" s="13" t="s">
        <v>11100</v>
      </c>
      <c r="BD183" s="13">
        <f t="shared" si="24"/>
        <v>1</v>
      </c>
    </row>
    <row r="184" spans="1:56" x14ac:dyDescent="0.25">
      <c r="A184" s="13">
        <v>600002759</v>
      </c>
      <c r="B184" s="13">
        <v>1210</v>
      </c>
      <c r="C184" s="13">
        <v>2200001421</v>
      </c>
      <c r="D184" s="13" t="s">
        <v>10908</v>
      </c>
      <c r="E184" s="13" t="str">
        <f t="shared" si="18"/>
        <v>1200</v>
      </c>
      <c r="F184" s="13" t="s">
        <v>10905</v>
      </c>
      <c r="G184" s="13" t="s">
        <v>10907</v>
      </c>
      <c r="H184" s="13">
        <f>ROUND(P184/(1-((R184+S184))/100)*Q184, 3)</f>
        <v>12.404999999999999</v>
      </c>
      <c r="I184" s="13">
        <v>1</v>
      </c>
      <c r="J184" s="13">
        <v>0</v>
      </c>
      <c r="K184" s="13">
        <v>1</v>
      </c>
      <c r="M184" s="13">
        <v>1</v>
      </c>
      <c r="N184" s="13">
        <f>IFERROR(VLOOKUP(BC184, BA:BA:BD:BD, 4, 0),1)</f>
        <v>1</v>
      </c>
      <c r="P184" s="13">
        <f>IFERROR(ROUND(VLOOKUP(BC184, BA:BA:BB:BB, 2, 0)/AA184,3),)</f>
        <v>9.0250000000000004</v>
      </c>
      <c r="Q184" s="13">
        <v>1</v>
      </c>
      <c r="R184" s="13">
        <v>18</v>
      </c>
      <c r="S184" s="13">
        <v>9.25</v>
      </c>
      <c r="T184" s="13">
        <v>0</v>
      </c>
      <c r="V184" s="13" t="s">
        <v>11050</v>
      </c>
      <c r="W184" s="13">
        <v>100</v>
      </c>
      <c r="X184" s="13" t="s">
        <v>7709</v>
      </c>
      <c r="Y184" s="13" t="s">
        <v>10904</v>
      </c>
      <c r="Z184" s="13">
        <v>2</v>
      </c>
      <c r="AA184" s="13">
        <v>5.75</v>
      </c>
      <c r="AB184" s="13">
        <f t="shared" si="19"/>
        <v>71.328999999999994</v>
      </c>
      <c r="AC184" s="13">
        <f>ROUND(VLOOKUP(X184,'Base de dados'!A:B, 2, 0)*AB184, 2)</f>
        <v>10.7</v>
      </c>
      <c r="AD184" s="13">
        <f>ROUND((AB184*(Destino!AG$184/100))*(W184/100),2)</f>
        <v>12.84</v>
      </c>
      <c r="AE184" s="13">
        <f>ROUND((AB184*(Destino!AH$184/100)),2)</f>
        <v>6.6</v>
      </c>
      <c r="AG184" s="13">
        <f>ROUND((AB184+ AC184)*(J184/100),2)</f>
        <v>0</v>
      </c>
      <c r="AH184" s="13">
        <f t="shared" si="20"/>
        <v>0</v>
      </c>
      <c r="AI184" s="13">
        <f>ROUND(AB184-(AD184+AE184)+AG184+AH184, 3)</f>
        <v>51.889000000000003</v>
      </c>
      <c r="AJ184" s="13">
        <f t="shared" si="21"/>
        <v>51.889000000000003</v>
      </c>
      <c r="AK184" s="13">
        <f t="shared" si="22"/>
        <v>51.889000000000003</v>
      </c>
      <c r="AL184" s="13" t="str">
        <f t="shared" si="25"/>
        <v>12106000027592200001421</v>
      </c>
      <c r="AM184" s="13">
        <f>VLOOKUP(AL184,Destino!A:AE,31,0)</f>
        <v>46.716000000000001</v>
      </c>
      <c r="AN184" s="13">
        <f t="shared" si="26"/>
        <v>0.90030642332671662</v>
      </c>
      <c r="BB184" s="13">
        <f t="shared" si="23"/>
        <v>51.889000000000003</v>
      </c>
      <c r="BC184" s="13" t="s">
        <v>11105</v>
      </c>
      <c r="BD184" s="13">
        <f t="shared" si="24"/>
        <v>1</v>
      </c>
    </row>
    <row r="185" spans="1:56" x14ac:dyDescent="0.25">
      <c r="A185" s="13">
        <v>600002759</v>
      </c>
      <c r="B185" s="13">
        <v>1300</v>
      </c>
      <c r="C185" s="13">
        <v>2000005105</v>
      </c>
      <c r="D185" s="13" t="s">
        <v>10908</v>
      </c>
      <c r="E185" s="13">
        <f t="shared" si="18"/>
        <v>1300</v>
      </c>
      <c r="F185" s="13" t="s">
        <v>10930</v>
      </c>
      <c r="G185" s="13" t="s">
        <v>10907</v>
      </c>
      <c r="H185" s="13">
        <f>ROUND(P185/(1-((R185+S185))/100)*Q185, 3)</f>
        <v>10.134</v>
      </c>
      <c r="I185" s="13">
        <v>1</v>
      </c>
      <c r="J185" s="13">
        <v>6</v>
      </c>
      <c r="K185" s="13">
        <v>1</v>
      </c>
      <c r="M185" s="13">
        <v>1</v>
      </c>
      <c r="N185" s="13">
        <v>1</v>
      </c>
      <c r="O185" s="13" t="s">
        <v>10895</v>
      </c>
      <c r="P185" s="13">
        <f>IFERROR(ROUND(VLOOKUP(BC185, BA:BA:BB:BB, 2, 0)/AA185,3),)</f>
        <v>8.7910000000000004</v>
      </c>
      <c r="Q185" s="13">
        <f>IFERROR(VLOOKUP(BC185, BA:BA:BD:BD, 4, 0),1)</f>
        <v>1</v>
      </c>
      <c r="R185" s="13">
        <v>4</v>
      </c>
      <c r="S185" s="13">
        <v>9.25</v>
      </c>
      <c r="T185" s="13">
        <v>0</v>
      </c>
      <c r="V185" s="13" t="s">
        <v>11050</v>
      </c>
      <c r="W185" s="13">
        <v>100</v>
      </c>
      <c r="X185" s="13" t="s">
        <v>7709</v>
      </c>
      <c r="Y185" s="13" t="s">
        <v>10904</v>
      </c>
      <c r="Z185" s="13">
        <v>2</v>
      </c>
      <c r="AA185" s="13">
        <v>5.75</v>
      </c>
      <c r="AB185" s="13">
        <f t="shared" si="19"/>
        <v>58.271000000000001</v>
      </c>
      <c r="AC185" s="13">
        <f>ROUND(VLOOKUP(X185,'Base de dados'!A:B, 2, 0)*AB185, 2)</f>
        <v>8.74</v>
      </c>
      <c r="AD185" s="13">
        <f>ROUND((AB185*(Destino!AG$185/100))*(W185/100),2)</f>
        <v>0</v>
      </c>
      <c r="AG185" s="13">
        <f>ROUND((AB185+ AC185)*(J185/100),2)</f>
        <v>4.0199999999999996</v>
      </c>
      <c r="AH185" s="13">
        <f t="shared" si="20"/>
        <v>0</v>
      </c>
      <c r="AI185" s="13">
        <f>ROUND((AB185+AC185)-(AD185+AE185)+AG185+AH185, 3)</f>
        <v>71.031000000000006</v>
      </c>
      <c r="AJ185" s="13">
        <f t="shared" si="21"/>
        <v>71.031000000000006</v>
      </c>
      <c r="AK185" s="13">
        <f t="shared" si="22"/>
        <v>71.031000000000006</v>
      </c>
      <c r="AL185" s="13" t="str">
        <f t="shared" si="25"/>
        <v>13006000027592000005105</v>
      </c>
      <c r="AM185" s="13">
        <f>VLOOKUP(AL185,Destino!A:AE,31,0)</f>
        <v>71.031000000000006</v>
      </c>
      <c r="AN185" s="13">
        <f t="shared" si="26"/>
        <v>1</v>
      </c>
      <c r="BA185" s="13" t="s">
        <v>11104</v>
      </c>
      <c r="BB185" s="13">
        <f t="shared" si="23"/>
        <v>71.031000000000006</v>
      </c>
      <c r="BC185" s="13" t="s">
        <v>11100</v>
      </c>
      <c r="BD185" s="13">
        <f t="shared" si="24"/>
        <v>1</v>
      </c>
    </row>
    <row r="186" spans="1:56" x14ac:dyDescent="0.25">
      <c r="A186" s="13">
        <v>600002759</v>
      </c>
      <c r="B186" s="13">
        <v>1300</v>
      </c>
      <c r="C186" s="13">
        <v>2200000102</v>
      </c>
      <c r="D186" s="13" t="s">
        <v>10908</v>
      </c>
      <c r="E186" s="13">
        <f t="shared" si="18"/>
        <v>1300</v>
      </c>
      <c r="F186" s="13" t="s">
        <v>10930</v>
      </c>
      <c r="G186" s="13" t="s">
        <v>10907</v>
      </c>
      <c r="H186" s="13">
        <f>ROUND(P186/(1-((R186+S186))/100)*Q186, 3)</f>
        <v>11.04</v>
      </c>
      <c r="I186" s="13">
        <v>1</v>
      </c>
      <c r="J186" s="13">
        <v>3.5</v>
      </c>
      <c r="K186" s="13">
        <v>1</v>
      </c>
      <c r="M186" s="13">
        <v>1</v>
      </c>
      <c r="N186" s="13">
        <v>1</v>
      </c>
      <c r="P186" s="13">
        <f>IFERROR(ROUND(VLOOKUP(BC186, BA:BA:BB:BB, 2, 0)/AA186,3),)</f>
        <v>10.195</v>
      </c>
      <c r="Q186" s="13">
        <f>IFERROR(VLOOKUP(BC186, BA:BA:BD:BD, 4, 0),1)</f>
        <v>1</v>
      </c>
      <c r="R186" s="13">
        <v>4</v>
      </c>
      <c r="S186" s="13">
        <v>3.65</v>
      </c>
      <c r="T186" s="13">
        <v>0</v>
      </c>
      <c r="V186" s="13" t="s">
        <v>11050</v>
      </c>
      <c r="W186" s="13">
        <v>100</v>
      </c>
      <c r="X186" s="13" t="s">
        <v>7709</v>
      </c>
      <c r="Y186" s="13" t="s">
        <v>10904</v>
      </c>
      <c r="Z186" s="13">
        <v>2</v>
      </c>
      <c r="AA186" s="13">
        <v>5.75</v>
      </c>
      <c r="AB186" s="13">
        <f t="shared" si="19"/>
        <v>63.48</v>
      </c>
      <c r="AC186" s="13">
        <f>ROUND(VLOOKUP(X186,'Base de dados'!A:B, 2, 0)*AB186, 2)</f>
        <v>9.52</v>
      </c>
      <c r="AD186" s="13">
        <f>ROUND((AB186*(Destino!AG$186/100))*(W186/100),2)</f>
        <v>0</v>
      </c>
      <c r="AG186" s="13">
        <f>ROUND((AB186+ AC186)*(J186/100),2)</f>
        <v>2.56</v>
      </c>
      <c r="AH186" s="13">
        <f t="shared" si="20"/>
        <v>0</v>
      </c>
      <c r="AI186" s="13">
        <f>ROUND((AB186+AC186)-(AD186+AE186)+AG186+AH186, 3)</f>
        <v>75.56</v>
      </c>
      <c r="AJ186" s="13">
        <f t="shared" si="21"/>
        <v>75.56</v>
      </c>
      <c r="AK186" s="13">
        <f t="shared" si="22"/>
        <v>75.56</v>
      </c>
      <c r="AL186" s="13" t="str">
        <f t="shared" si="25"/>
        <v>13006000027592200000102</v>
      </c>
      <c r="AM186" s="13">
        <f>VLOOKUP(AL186,Destino!A:AE,31,0)</f>
        <v>75.56</v>
      </c>
      <c r="AN186" s="13">
        <f t="shared" si="26"/>
        <v>1</v>
      </c>
      <c r="BB186" s="13">
        <f t="shared" si="23"/>
        <v>75.56</v>
      </c>
      <c r="BC186" s="13" t="s">
        <v>11101</v>
      </c>
      <c r="BD186" s="13">
        <f t="shared" si="24"/>
        <v>1</v>
      </c>
    </row>
    <row r="187" spans="1:56" x14ac:dyDescent="0.25">
      <c r="A187" s="13">
        <v>600002759</v>
      </c>
      <c r="B187" s="13">
        <v>1300</v>
      </c>
      <c r="C187" s="13">
        <v>2200001327</v>
      </c>
      <c r="D187" s="13" t="s">
        <v>10908</v>
      </c>
      <c r="E187" s="13">
        <f t="shared" si="18"/>
        <v>1300</v>
      </c>
      <c r="F187" s="13" t="s">
        <v>10930</v>
      </c>
      <c r="G187" s="13" t="s">
        <v>10907</v>
      </c>
      <c r="H187" s="13">
        <f>ROUND(P187/(1-((R187+S187))/100)*Q187, 3)</f>
        <v>10.786</v>
      </c>
      <c r="I187" s="13">
        <v>1</v>
      </c>
      <c r="J187" s="13">
        <v>2</v>
      </c>
      <c r="K187" s="13">
        <v>1</v>
      </c>
      <c r="M187" s="13">
        <v>1</v>
      </c>
      <c r="N187" s="13">
        <v>1</v>
      </c>
      <c r="P187" s="13">
        <f>IFERROR(ROUND(VLOOKUP(BC187, BA:BA:BB:BB, 2, 0)/AA187,3),)</f>
        <v>13.276999999999999</v>
      </c>
      <c r="Q187" s="13">
        <f>IFERROR(VLOOKUP(BC187, BA:BA:BD:BD, 4, 0),1)</f>
        <v>0.75025799999999998</v>
      </c>
      <c r="R187" s="13">
        <v>4</v>
      </c>
      <c r="S187" s="13">
        <v>3.65</v>
      </c>
      <c r="T187" s="13">
        <v>0</v>
      </c>
      <c r="V187" s="13" t="s">
        <v>11050</v>
      </c>
      <c r="W187" s="13">
        <v>100</v>
      </c>
      <c r="X187" s="13" t="s">
        <v>7709</v>
      </c>
      <c r="Y187" s="13" t="s">
        <v>10904</v>
      </c>
      <c r="Z187" s="13">
        <v>2</v>
      </c>
      <c r="AA187" s="13">
        <v>5.75</v>
      </c>
      <c r="AB187" s="13">
        <f t="shared" si="19"/>
        <v>62.02</v>
      </c>
      <c r="AC187" s="13">
        <f>ROUND(VLOOKUP(X187,'Base de dados'!A:B, 2, 0)*AB187, 2)</f>
        <v>9.3000000000000007</v>
      </c>
      <c r="AD187" s="13">
        <f>ROUND((AB187*(Destino!AG$187/100))*(W187/100),2)</f>
        <v>0</v>
      </c>
      <c r="AG187" s="13">
        <f>ROUND((AB187+ AC187)*(J187/100),2)</f>
        <v>1.43</v>
      </c>
      <c r="AH187" s="13">
        <f t="shared" si="20"/>
        <v>0</v>
      </c>
      <c r="AI187" s="13">
        <f>ROUND((AB187+AC187)-(AD187+AE187)+AG187+AH187, 3)</f>
        <v>72.75</v>
      </c>
      <c r="AJ187" s="13">
        <f t="shared" si="21"/>
        <v>72.75</v>
      </c>
      <c r="AK187" s="13">
        <f t="shared" si="22"/>
        <v>72.75</v>
      </c>
      <c r="AL187" s="13" t="str">
        <f t="shared" si="25"/>
        <v>13006000027592200001327</v>
      </c>
      <c r="AM187" s="13">
        <f>VLOOKUP(AL187,Destino!A:AE,31,0)</f>
        <v>72.738</v>
      </c>
      <c r="AN187" s="13">
        <f t="shared" si="26"/>
        <v>0.99983505154639174</v>
      </c>
      <c r="BB187" s="13">
        <f t="shared" si="23"/>
        <v>72.75</v>
      </c>
      <c r="BC187" s="13" t="s">
        <v>11102</v>
      </c>
      <c r="BD187" s="13">
        <f t="shared" si="24"/>
        <v>1</v>
      </c>
    </row>
    <row r="188" spans="1:56" x14ac:dyDescent="0.25">
      <c r="A188" s="13">
        <v>600002759</v>
      </c>
      <c r="B188" s="13">
        <v>1300</v>
      </c>
      <c r="C188" s="13">
        <v>2200001421</v>
      </c>
      <c r="D188" s="13" t="s">
        <v>10908</v>
      </c>
      <c r="E188" s="13">
        <f t="shared" si="18"/>
        <v>1300</v>
      </c>
      <c r="F188" s="13" t="s">
        <v>10930</v>
      </c>
      <c r="G188" s="13" t="s">
        <v>10907</v>
      </c>
      <c r="H188" s="13">
        <f>ROUND(P188/(1-((R188+S188))/100)*Q188, 3)</f>
        <v>10.403</v>
      </c>
      <c r="I188" s="13">
        <v>1</v>
      </c>
      <c r="J188" s="13">
        <v>7</v>
      </c>
      <c r="K188" s="13">
        <v>1</v>
      </c>
      <c r="M188" s="13">
        <v>1</v>
      </c>
      <c r="N188" s="13">
        <v>1</v>
      </c>
      <c r="P188" s="13">
        <f>IFERROR(ROUND(VLOOKUP(BC188, BA:BA:BB:BB, 2, 0)/AA188,3),)</f>
        <v>9.0250000000000004</v>
      </c>
      <c r="Q188" s="13">
        <f>IFERROR(VLOOKUP(BC188, BA:BA:BD:BD, 4, 0),1)</f>
        <v>1</v>
      </c>
      <c r="R188" s="13">
        <v>4</v>
      </c>
      <c r="S188" s="13">
        <v>9.25</v>
      </c>
      <c r="T188" s="13">
        <v>0</v>
      </c>
      <c r="V188" s="13" t="s">
        <v>11050</v>
      </c>
      <c r="W188" s="13">
        <v>100</v>
      </c>
      <c r="X188" s="13" t="s">
        <v>7709</v>
      </c>
      <c r="Y188" s="13" t="s">
        <v>10904</v>
      </c>
      <c r="Z188" s="13">
        <v>2</v>
      </c>
      <c r="AA188" s="13">
        <v>5.75</v>
      </c>
      <c r="AB188" s="13">
        <f t="shared" si="19"/>
        <v>59.817</v>
      </c>
      <c r="AC188" s="13">
        <f>ROUND(VLOOKUP(X188,'Base de dados'!A:B, 2, 0)*AB188, 2)</f>
        <v>8.9700000000000006</v>
      </c>
      <c r="AD188" s="13">
        <f>ROUND((AB188*(Destino!AG$188/100))*(W188/100),2)</f>
        <v>0</v>
      </c>
      <c r="AG188" s="13">
        <f>ROUND((AB188+ AC188)*(J188/100),2)</f>
        <v>4.82</v>
      </c>
      <c r="AH188" s="13">
        <f t="shared" si="20"/>
        <v>0</v>
      </c>
      <c r="AI188" s="13">
        <f>ROUND((AB188+AC188)-(AD188+AE188)+AG188+AH188, 3)</f>
        <v>73.606999999999999</v>
      </c>
      <c r="AJ188" s="13">
        <f t="shared" si="21"/>
        <v>73.606999999999999</v>
      </c>
      <c r="AK188" s="13">
        <f t="shared" si="22"/>
        <v>73.606999999999999</v>
      </c>
      <c r="AL188" s="13" t="str">
        <f t="shared" si="25"/>
        <v>13006000027592200001421</v>
      </c>
      <c r="AM188" s="13">
        <f>VLOOKUP(AL188,Destino!A:AE,31,0)</f>
        <v>66.275000000000006</v>
      </c>
      <c r="AN188" s="13">
        <f t="shared" si="26"/>
        <v>0.90038990856847867</v>
      </c>
      <c r="BB188" s="13">
        <f t="shared" si="23"/>
        <v>73.606999999999999</v>
      </c>
      <c r="BC188" s="13" t="s">
        <v>11105</v>
      </c>
      <c r="BD188" s="13">
        <f t="shared" si="24"/>
        <v>1</v>
      </c>
    </row>
    <row r="189" spans="1:56" x14ac:dyDescent="0.25">
      <c r="A189" s="13">
        <v>600002759</v>
      </c>
      <c r="B189" s="13">
        <v>1400</v>
      </c>
      <c r="C189" s="13">
        <v>2000005105</v>
      </c>
      <c r="D189" s="13" t="s">
        <v>10908</v>
      </c>
      <c r="E189" s="13">
        <f t="shared" si="18"/>
        <v>1400</v>
      </c>
      <c r="F189" s="13" t="s">
        <v>10905</v>
      </c>
      <c r="G189" s="13" t="s">
        <v>10907</v>
      </c>
      <c r="H189" s="13">
        <f>ROUND(P189/(1-((R189+S189))/100)*Q189, 3)</f>
        <v>10.134</v>
      </c>
      <c r="I189" s="13">
        <v>1</v>
      </c>
      <c r="J189" s="13">
        <v>2</v>
      </c>
      <c r="K189" s="13">
        <v>1</v>
      </c>
      <c r="M189" s="13">
        <v>1</v>
      </c>
      <c r="N189" s="13">
        <v>1</v>
      </c>
      <c r="O189" s="13" t="s">
        <v>10895</v>
      </c>
      <c r="P189" s="13">
        <f>IFERROR(ROUND(VLOOKUP(BC189, BA:BA:BB:BB, 2, 0)/AA189,3),)</f>
        <v>8.7910000000000004</v>
      </c>
      <c r="Q189" s="13">
        <f>IFERROR(VLOOKUP(BC189, BA:BA:BD:BD, 4, 0),1)</f>
        <v>1</v>
      </c>
      <c r="R189" s="13">
        <v>4</v>
      </c>
      <c r="S189" s="13">
        <v>9.25</v>
      </c>
      <c r="T189" s="13">
        <v>0</v>
      </c>
      <c r="V189" s="13" t="s">
        <v>11050</v>
      </c>
      <c r="W189" s="13">
        <v>100</v>
      </c>
      <c r="X189" s="13" t="s">
        <v>7709</v>
      </c>
      <c r="Y189" s="13" t="s">
        <v>10904</v>
      </c>
      <c r="Z189" s="13">
        <v>2</v>
      </c>
      <c r="AA189" s="13">
        <v>5.75</v>
      </c>
      <c r="AB189" s="13">
        <f t="shared" si="19"/>
        <v>58.271000000000001</v>
      </c>
      <c r="AC189" s="13">
        <f>ROUND(VLOOKUP(X189,'Base de dados'!A:B, 2, 0)*AB189, 2)</f>
        <v>8.74</v>
      </c>
      <c r="AD189" s="13">
        <f>ROUND((AB189*(Destino!AG$189/100))*(W189/100),2)</f>
        <v>2.33</v>
      </c>
      <c r="AE189" s="13">
        <f>ROUND((AB189*(Destino!AH$189/100)),2)</f>
        <v>5.39</v>
      </c>
      <c r="AG189" s="13">
        <f>ROUND((AB189+ AC189)*(J189/100),2)</f>
        <v>1.34</v>
      </c>
      <c r="AH189" s="13">
        <f t="shared" si="20"/>
        <v>0</v>
      </c>
      <c r="AI189" s="13">
        <f>ROUND(AB189-(AD189+AE189)+AG189+AH189, 3)</f>
        <v>51.890999999999998</v>
      </c>
      <c r="AJ189" s="13">
        <f t="shared" si="21"/>
        <v>51.890999999999998</v>
      </c>
      <c r="AK189" s="13">
        <f t="shared" si="22"/>
        <v>51.890999999999998</v>
      </c>
      <c r="AL189" s="13" t="str">
        <f t="shared" si="25"/>
        <v>14006000027592000005105</v>
      </c>
      <c r="AM189" s="13">
        <f>VLOOKUP(AL189,Destino!A:AE,31,0)</f>
        <v>51.890999999999998</v>
      </c>
      <c r="AN189" s="13">
        <f t="shared" si="26"/>
        <v>1</v>
      </c>
      <c r="BA189" s="13" t="s">
        <v>11105</v>
      </c>
      <c r="BB189" s="13">
        <f t="shared" si="23"/>
        <v>51.890999999999998</v>
      </c>
      <c r="BC189" s="13" t="s">
        <v>11100</v>
      </c>
      <c r="BD189" s="13">
        <f t="shared" si="24"/>
        <v>1</v>
      </c>
    </row>
    <row r="190" spans="1:56" x14ac:dyDescent="0.25">
      <c r="A190" s="13">
        <v>600002759</v>
      </c>
      <c r="B190" s="13">
        <v>1400</v>
      </c>
      <c r="C190" s="13">
        <v>2200000102</v>
      </c>
      <c r="D190" s="13" t="s">
        <v>10908</v>
      </c>
      <c r="E190" s="13">
        <f t="shared" si="18"/>
        <v>1400</v>
      </c>
      <c r="F190" s="13" t="s">
        <v>10905</v>
      </c>
      <c r="G190" s="13" t="s">
        <v>10907</v>
      </c>
      <c r="H190" s="13">
        <f>ROUND(P190/(1-((R190+S190))/100)*Q190, 3)</f>
        <v>11.04</v>
      </c>
      <c r="I190" s="13">
        <v>1</v>
      </c>
      <c r="J190" s="13">
        <v>2</v>
      </c>
      <c r="K190" s="13">
        <v>1</v>
      </c>
      <c r="M190" s="13">
        <v>1</v>
      </c>
      <c r="N190" s="13">
        <v>1</v>
      </c>
      <c r="P190" s="13">
        <f>IFERROR(ROUND(VLOOKUP(BC190, BA:BA:BB:BB, 2, 0)/AA190,3),)</f>
        <v>10.195</v>
      </c>
      <c r="Q190" s="13">
        <f>IFERROR(VLOOKUP(BC190, BA:BA:BD:BD, 4, 0),1)</f>
        <v>1</v>
      </c>
      <c r="R190" s="13">
        <v>4</v>
      </c>
      <c r="S190" s="13">
        <v>3.65</v>
      </c>
      <c r="T190" s="13">
        <v>0</v>
      </c>
      <c r="V190" s="13" t="s">
        <v>11050</v>
      </c>
      <c r="W190" s="13">
        <v>100</v>
      </c>
      <c r="X190" s="13" t="s">
        <v>7709</v>
      </c>
      <c r="Y190" s="13" t="s">
        <v>10904</v>
      </c>
      <c r="Z190" s="13">
        <v>2</v>
      </c>
      <c r="AA190" s="13">
        <v>5.75</v>
      </c>
      <c r="AB190" s="13">
        <f t="shared" si="19"/>
        <v>63.48</v>
      </c>
      <c r="AC190" s="13">
        <f>ROUND(VLOOKUP(X190,'Base de dados'!A:B, 2, 0)*AB190, 2)</f>
        <v>9.52</v>
      </c>
      <c r="AD190" s="13">
        <f>ROUND((AB190*(Destino!AG$190/100))*(W190/100),2)</f>
        <v>2.54</v>
      </c>
      <c r="AE190" s="13">
        <f>ROUND((AB190*(Destino!AH$190/100)),2)</f>
        <v>5.87</v>
      </c>
      <c r="AG190" s="13">
        <f>ROUND((AB190+ AC190)*(J190/100),2)</f>
        <v>1.46</v>
      </c>
      <c r="AH190" s="13">
        <f t="shared" si="20"/>
        <v>0</v>
      </c>
      <c r="AI190" s="13">
        <f>ROUND(AB190-(AD190+AE190)+AG190+AH190, 3)</f>
        <v>56.53</v>
      </c>
      <c r="AJ190" s="13">
        <f t="shared" si="21"/>
        <v>56.53</v>
      </c>
      <c r="AK190" s="13">
        <f t="shared" si="22"/>
        <v>56.53</v>
      </c>
      <c r="AL190" s="13" t="str">
        <f t="shared" si="25"/>
        <v>14006000027592200000102</v>
      </c>
      <c r="AM190" s="13">
        <f>VLOOKUP(AL190,Destino!A:AE,31,0)</f>
        <v>56.53</v>
      </c>
      <c r="AN190" s="13">
        <f t="shared" si="26"/>
        <v>1</v>
      </c>
      <c r="BB190" s="13">
        <f t="shared" si="23"/>
        <v>56.53</v>
      </c>
      <c r="BC190" s="13" t="s">
        <v>11101</v>
      </c>
      <c r="BD190" s="13">
        <f t="shared" si="24"/>
        <v>1</v>
      </c>
    </row>
    <row r="191" spans="1:56" x14ac:dyDescent="0.25">
      <c r="A191" s="13">
        <v>600002759</v>
      </c>
      <c r="B191" s="13">
        <v>1400</v>
      </c>
      <c r="C191" s="13">
        <v>2200001286</v>
      </c>
      <c r="D191" s="13" t="s">
        <v>10908</v>
      </c>
      <c r="E191" s="13">
        <f t="shared" si="18"/>
        <v>1400</v>
      </c>
      <c r="F191" s="13" t="s">
        <v>10915</v>
      </c>
      <c r="G191" s="13" t="s">
        <v>10907</v>
      </c>
      <c r="H191" s="13">
        <f>ROUND(P191/(1-((R191+S191))/100)*Q191, 3)</f>
        <v>12.955</v>
      </c>
      <c r="I191" s="13">
        <v>1</v>
      </c>
      <c r="J191" s="13">
        <v>3</v>
      </c>
      <c r="K191" s="13">
        <v>1</v>
      </c>
      <c r="M191" s="13">
        <v>1</v>
      </c>
      <c r="N191" s="13">
        <v>1</v>
      </c>
      <c r="P191" s="13">
        <f>IFERROR(ROUND(VLOOKUP(BC191, BA:BA:BB:BB, 2, 0)/AA191,3),)</f>
        <v>12.353</v>
      </c>
      <c r="Q191" s="13">
        <f>IFERROR(VLOOKUP(BC191, BA:BA:BD:BD, 4, 0),1)</f>
        <v>1</v>
      </c>
      <c r="R191" s="13">
        <v>1</v>
      </c>
      <c r="S191" s="13">
        <v>3.65</v>
      </c>
      <c r="T191" s="13">
        <v>0</v>
      </c>
      <c r="V191" s="13" t="s">
        <v>11050</v>
      </c>
      <c r="W191" s="13">
        <v>100</v>
      </c>
      <c r="X191" s="13" t="s">
        <v>7709</v>
      </c>
      <c r="Y191" s="13" t="s">
        <v>10904</v>
      </c>
      <c r="Z191" s="13">
        <v>2</v>
      </c>
      <c r="AA191" s="13">
        <v>5.75</v>
      </c>
      <c r="AB191" s="13">
        <f t="shared" si="19"/>
        <v>74.491</v>
      </c>
      <c r="AC191" s="13">
        <f>ROUND(VLOOKUP(X191,'Base de dados'!A:B, 2, 0)*AB191, 2)</f>
        <v>11.17</v>
      </c>
      <c r="AD191" s="13">
        <f>ROUND((AB191*(Destino!AG$191/100))*(W191/100),2)</f>
        <v>2.98</v>
      </c>
      <c r="AE191" s="13">
        <f>ROUND((AB191*(Destino!AH$191/100)),2)</f>
        <v>6.89</v>
      </c>
      <c r="AG191" s="13">
        <f>ROUND(AB191 *(J191/100),2)</f>
        <v>2.23</v>
      </c>
      <c r="AH191" s="13">
        <f t="shared" si="20"/>
        <v>0</v>
      </c>
      <c r="AI191" s="13">
        <f>ROUND(AB191-(AD191+AE191)+AG191+AH191, 3)</f>
        <v>66.850999999999999</v>
      </c>
      <c r="AJ191" s="13">
        <f t="shared" si="21"/>
        <v>66.850999999999999</v>
      </c>
      <c r="AK191" s="13">
        <f t="shared" si="22"/>
        <v>66.850999999999999</v>
      </c>
      <c r="AL191" s="13" t="str">
        <f t="shared" si="25"/>
        <v>14006000027592200001286</v>
      </c>
      <c r="AM191" s="13">
        <f>VLOOKUP(AL191,Destino!A:AE,31,0)</f>
        <v>66.850999999999999</v>
      </c>
      <c r="AN191" s="13">
        <f t="shared" si="26"/>
        <v>1</v>
      </c>
      <c r="BB191" s="13">
        <f t="shared" si="23"/>
        <v>66.850999999999999</v>
      </c>
      <c r="BC191" s="13" t="s">
        <v>11104</v>
      </c>
      <c r="BD191" s="13">
        <f t="shared" si="24"/>
        <v>1</v>
      </c>
    </row>
    <row r="192" spans="1:56" x14ac:dyDescent="0.25">
      <c r="A192" s="13">
        <v>600002759</v>
      </c>
      <c r="B192" s="13">
        <v>1700</v>
      </c>
      <c r="C192" s="13">
        <v>2000005105</v>
      </c>
      <c r="D192" s="13" t="s">
        <v>10908</v>
      </c>
      <c r="E192" s="13">
        <f t="shared" si="18"/>
        <v>1700</v>
      </c>
      <c r="F192" s="13" t="s">
        <v>10933</v>
      </c>
      <c r="G192" s="13" t="s">
        <v>10907</v>
      </c>
      <c r="H192" s="13">
        <f>ROUND(P192/(1-((R192+S192))/100)*Q192, 3)</f>
        <v>10.134</v>
      </c>
      <c r="I192" s="13">
        <v>0.25</v>
      </c>
      <c r="J192" s="13">
        <v>7</v>
      </c>
      <c r="K192" s="13">
        <v>1</v>
      </c>
      <c r="M192" s="13">
        <v>4</v>
      </c>
      <c r="N192" s="13">
        <v>1</v>
      </c>
      <c r="P192" s="13">
        <f>IFERROR(ROUND(VLOOKUP(BC192, BA:BA:BB:BB, 2, 0)/AA192,3),)</f>
        <v>8.7910000000000004</v>
      </c>
      <c r="Q192" s="13">
        <f>IFERROR(VLOOKUP(BC192, BA:BA:BD:BD, 4, 0),1)</f>
        <v>1</v>
      </c>
      <c r="R192" s="13">
        <v>4</v>
      </c>
      <c r="S192" s="13">
        <v>9.25</v>
      </c>
      <c r="T192" s="13">
        <v>0</v>
      </c>
      <c r="V192" s="13" t="s">
        <v>11050</v>
      </c>
      <c r="W192" s="13">
        <v>100</v>
      </c>
      <c r="X192" s="13" t="s">
        <v>7709</v>
      </c>
      <c r="Y192" s="13" t="s">
        <v>10904</v>
      </c>
      <c r="Z192" s="13">
        <v>2</v>
      </c>
      <c r="AA192" s="13">
        <v>5.75</v>
      </c>
      <c r="AB192" s="13">
        <f t="shared" si="19"/>
        <v>14.568</v>
      </c>
      <c r="AC192" s="13">
        <f>ROUND(VLOOKUP(X192,'Base de dados'!A:B, 2, 0)*AB192, 2)</f>
        <v>2.19</v>
      </c>
      <c r="AD192" s="13">
        <f>ROUND((AB192*(Destino!AG$192/100))*(W192/100),2)</f>
        <v>0.57999999999999996</v>
      </c>
      <c r="AE192" s="13">
        <f>ROUND((AB192*(Destino!AH$192/100)),2)</f>
        <v>0</v>
      </c>
      <c r="AF192" s="13">
        <f>ROUND((((AB192+AC192)*(1 + VLOOKUP(X192,'Base de dados'!A:M, 13, 0) ))*(Destino!AI$192/100))-AD192, 2)</f>
        <v>3.77</v>
      </c>
      <c r="AG192" s="13">
        <f>ROUND((AB192+AC192+AF192)*(J192/100),2)</f>
        <v>1.44</v>
      </c>
      <c r="AH192" s="13">
        <f t="shared" si="20"/>
        <v>0</v>
      </c>
      <c r="AI192" s="13">
        <f>ROUND(AB192+AC192-AE192+AF192+AG192+AH192, 3)</f>
        <v>21.968</v>
      </c>
      <c r="AJ192" s="13">
        <f t="shared" si="21"/>
        <v>87.872</v>
      </c>
      <c r="AK192" s="13">
        <f t="shared" si="22"/>
        <v>87.872</v>
      </c>
      <c r="AL192" s="13" t="str">
        <f t="shared" si="25"/>
        <v>17006000027592000005105</v>
      </c>
      <c r="AM192" s="13">
        <f>VLOOKUP(AL192,Destino!A:AE,31,0)</f>
        <v>79.108000000000004</v>
      </c>
      <c r="AN192" s="13">
        <f t="shared" si="26"/>
        <v>0.90026402039329945</v>
      </c>
      <c r="BB192" s="13">
        <f t="shared" si="23"/>
        <v>87.872</v>
      </c>
      <c r="BC192" s="13" t="s">
        <v>11100</v>
      </c>
      <c r="BD192" s="13">
        <f t="shared" si="24"/>
        <v>1</v>
      </c>
    </row>
    <row r="193" spans="1:56" x14ac:dyDescent="0.25">
      <c r="A193" s="13">
        <v>600002759</v>
      </c>
      <c r="B193" s="13">
        <v>1700</v>
      </c>
      <c r="C193" s="13">
        <v>2200001421</v>
      </c>
      <c r="D193" s="13" t="s">
        <v>10908</v>
      </c>
      <c r="E193" s="13">
        <f t="shared" si="18"/>
        <v>1700</v>
      </c>
      <c r="F193" s="13" t="s">
        <v>10933</v>
      </c>
      <c r="G193" s="13" t="s">
        <v>10907</v>
      </c>
      <c r="H193" s="13">
        <f>ROUND(P193/(1-((R193+S193))/100)*Q193, 3)</f>
        <v>10.403</v>
      </c>
      <c r="I193" s="13">
        <v>0.25</v>
      </c>
      <c r="J193" s="13">
        <v>3</v>
      </c>
      <c r="K193" s="13">
        <v>1</v>
      </c>
      <c r="M193" s="13">
        <v>4</v>
      </c>
      <c r="N193" s="13">
        <v>1</v>
      </c>
      <c r="O193" s="13" t="s">
        <v>10895</v>
      </c>
      <c r="P193" s="13">
        <f>IFERROR(ROUND(VLOOKUP(BC193, BA:BA:BB:BB, 2, 0)/AA193,3),)</f>
        <v>9.0250000000000004</v>
      </c>
      <c r="Q193" s="13">
        <f>IFERROR(VLOOKUP(BC193, BA:BA:BD:BD, 4, 0),1)</f>
        <v>1</v>
      </c>
      <c r="R193" s="13">
        <v>4</v>
      </c>
      <c r="S193" s="13">
        <v>9.25</v>
      </c>
      <c r="T193" s="13">
        <v>0</v>
      </c>
      <c r="V193" s="13" t="s">
        <v>11050</v>
      </c>
      <c r="W193" s="13">
        <v>100</v>
      </c>
      <c r="X193" s="13" t="s">
        <v>7709</v>
      </c>
      <c r="Y193" s="13" t="s">
        <v>10904</v>
      </c>
      <c r="Z193" s="13">
        <v>2</v>
      </c>
      <c r="AA193" s="13">
        <v>5.75</v>
      </c>
      <c r="AB193" s="13">
        <f t="shared" si="19"/>
        <v>14.954000000000001</v>
      </c>
      <c r="AC193" s="13">
        <f>ROUND(VLOOKUP(X193,'Base de dados'!A:B, 2, 0)*AB193, 2)</f>
        <v>2.2400000000000002</v>
      </c>
      <c r="AD193" s="13">
        <f>ROUND((AB193*(Destino!AG$193/100))*(W193/100),2)</f>
        <v>0.6</v>
      </c>
      <c r="AE193" s="13">
        <f>ROUND((AB193*(Destino!AH$193/100)),2)</f>
        <v>0</v>
      </c>
      <c r="AF193" s="13">
        <f>ROUND((((AB193+AC193)*(1 + VLOOKUP(X193,'Base de dados'!A:M, 13, 0) ))*(Destino!AI$193/100))-AD193, 2)</f>
        <v>3.87</v>
      </c>
      <c r="AG193" s="13">
        <f>ROUND((AB193+AC193+AF193)*(J193/100),2)</f>
        <v>0.63</v>
      </c>
      <c r="AH193" s="13">
        <f t="shared" si="20"/>
        <v>0</v>
      </c>
      <c r="AI193" s="13">
        <f>ROUND(AB193+AC193-AE193+AF193+AG193+AH193, 3)</f>
        <v>21.693999999999999</v>
      </c>
      <c r="AJ193" s="13">
        <f t="shared" si="21"/>
        <v>86.775999999999996</v>
      </c>
      <c r="AK193" s="13">
        <f t="shared" si="22"/>
        <v>86.775999999999996</v>
      </c>
      <c r="AL193" s="13" t="str">
        <f t="shared" si="25"/>
        <v>17006000027592200001421</v>
      </c>
      <c r="AM193" s="13">
        <f>VLOOKUP(AL193,Destino!A:AE,31,0)</f>
        <v>86.775999999999996</v>
      </c>
      <c r="AN193" s="13">
        <f t="shared" si="26"/>
        <v>1</v>
      </c>
      <c r="BA193" s="13" t="s">
        <v>11106</v>
      </c>
      <c r="BB193" s="13">
        <f t="shared" si="23"/>
        <v>86.775999999999996</v>
      </c>
      <c r="BC193" s="13" t="s">
        <v>11105</v>
      </c>
      <c r="BD193" s="13">
        <f t="shared" si="24"/>
        <v>1</v>
      </c>
    </row>
    <row r="194" spans="1:56" x14ac:dyDescent="0.25">
      <c r="A194" s="13">
        <v>600002760</v>
      </c>
      <c r="B194" s="13">
        <v>1000</v>
      </c>
      <c r="C194" s="13">
        <v>2200000102</v>
      </c>
      <c r="D194" s="13" t="s">
        <v>10908</v>
      </c>
      <c r="E194" s="13">
        <f t="shared" ref="E194:E257" si="27">IF(AND(B194&lt;&gt;1110,B194&lt;&gt;1210,B194&lt;&gt;1510,B194&lt;&gt;1710),B194,IF(B194=1110,"1100",IF(B194=1210,"1200",IF(B194=1510,"1500",IF(B194=1710,"1700","X")))))</f>
        <v>1000</v>
      </c>
      <c r="F194" s="13" t="s">
        <v>10905</v>
      </c>
      <c r="G194" s="13" t="s">
        <v>10907</v>
      </c>
      <c r="H194" s="13">
        <f>ROUND(P194/(1-((R194+S194))/100)*Q194, 3)</f>
        <v>11.598000000000001</v>
      </c>
      <c r="I194" s="13">
        <v>1</v>
      </c>
      <c r="J194" s="13">
        <v>4.5</v>
      </c>
      <c r="K194" s="13">
        <v>1</v>
      </c>
      <c r="M194" s="13">
        <v>1</v>
      </c>
      <c r="N194" s="13">
        <v>1</v>
      </c>
      <c r="P194" s="13">
        <f>IFERROR(ROUND(VLOOKUP(BC194, BA:BA:BB:BB, 2, 0)/AA194,3),)</f>
        <v>10.711</v>
      </c>
      <c r="Q194" s="13">
        <f>IFERROR(VLOOKUP(BC194, BA:BA:BD:BD, 4, 0),1)</f>
        <v>1</v>
      </c>
      <c r="R194" s="13">
        <v>4</v>
      </c>
      <c r="S194" s="13">
        <v>3.65</v>
      </c>
      <c r="T194" s="13">
        <v>0</v>
      </c>
      <c r="V194" s="13" t="s">
        <v>11050</v>
      </c>
      <c r="W194" s="13">
        <v>100</v>
      </c>
      <c r="X194" s="13" t="s">
        <v>7709</v>
      </c>
      <c r="Y194" s="13" t="s">
        <v>10904</v>
      </c>
      <c r="Z194" s="13">
        <v>1</v>
      </c>
      <c r="AA194" s="13">
        <v>5.75</v>
      </c>
      <c r="AB194" s="13">
        <f t="shared" ref="AB194:AB257" si="28">ROUND(H194*I194*AA194, 3)</f>
        <v>66.688999999999993</v>
      </c>
      <c r="AC194" s="13">
        <f>ROUND(VLOOKUP(X194,'Base de dados'!A:B, 2, 0)*AB194, 2)</f>
        <v>10</v>
      </c>
      <c r="AD194" s="13">
        <f>ROUND((AB194*(Destino!AG$194/100))*(W194/100),2)</f>
        <v>2.67</v>
      </c>
      <c r="AE194" s="13">
        <f>ROUND((AB194*(Destino!AH$194/100)),2)</f>
        <v>6.17</v>
      </c>
      <c r="AG194" s="13">
        <f>ROUND((AB194+ AC194)*(J194/100),2)</f>
        <v>3.45</v>
      </c>
      <c r="AH194" s="13">
        <f t="shared" ref="AH194:AH257" si="29">ROUND(AB194*((T194/100)),2)</f>
        <v>0</v>
      </c>
      <c r="AI194" s="13">
        <f>ROUND(AB194-(AD194+AE194)+AG194+AH194, 3)</f>
        <v>61.298999999999999</v>
      </c>
      <c r="AJ194" s="13">
        <f t="shared" ref="AJ194:AJ257" si="30">AI194*M194</f>
        <v>61.298999999999999</v>
      </c>
      <c r="AK194" s="13">
        <f t="shared" ref="AK194:AK257" si="31">AJ194*K194</f>
        <v>61.298999999999999</v>
      </c>
      <c r="AL194" s="13" t="str">
        <f t="shared" si="25"/>
        <v>10006000027602200000102</v>
      </c>
      <c r="AM194" s="13">
        <f>VLOOKUP(AL194,Destino!A:AE,31,0)</f>
        <v>61.298999999999999</v>
      </c>
      <c r="AN194" s="13">
        <f t="shared" si="26"/>
        <v>1</v>
      </c>
      <c r="BB194" s="13">
        <f t="shared" ref="BB194:BB257" si="32">AK194</f>
        <v>61.298999999999999</v>
      </c>
      <c r="BC194" s="13" t="s">
        <v>11108</v>
      </c>
      <c r="BD194" s="13">
        <f t="shared" ref="BD194:BD257" si="33">N194</f>
        <v>1</v>
      </c>
    </row>
    <row r="195" spans="1:56" x14ac:dyDescent="0.25">
      <c r="A195" s="13">
        <v>600002760</v>
      </c>
      <c r="B195" s="13">
        <v>1000</v>
      </c>
      <c r="C195" s="13">
        <v>2200000362</v>
      </c>
      <c r="D195" s="13" t="s">
        <v>10908</v>
      </c>
      <c r="E195" s="13">
        <f t="shared" si="27"/>
        <v>1000</v>
      </c>
      <c r="F195" s="13" t="s">
        <v>10912</v>
      </c>
      <c r="G195" s="13" t="s">
        <v>10907</v>
      </c>
      <c r="H195" s="13">
        <v>6.2</v>
      </c>
      <c r="I195" s="13">
        <v>1</v>
      </c>
      <c r="J195" s="13">
        <v>0</v>
      </c>
      <c r="K195" s="13">
        <v>1.106452</v>
      </c>
      <c r="M195" s="13">
        <v>1</v>
      </c>
      <c r="N195" s="13">
        <v>1</v>
      </c>
      <c r="O195" s="13" t="s">
        <v>10895</v>
      </c>
      <c r="P195" s="13">
        <v>0</v>
      </c>
      <c r="Q195" s="13">
        <v>1</v>
      </c>
      <c r="R195" s="13">
        <v>0</v>
      </c>
      <c r="S195" s="13">
        <v>0</v>
      </c>
      <c r="T195" s="13">
        <v>34.630000000000003</v>
      </c>
      <c r="V195" s="13" t="s">
        <v>11050</v>
      </c>
      <c r="W195" s="13">
        <v>100</v>
      </c>
      <c r="X195" s="13" t="s">
        <v>7709</v>
      </c>
      <c r="Y195" s="13" t="s">
        <v>10904</v>
      </c>
      <c r="Z195" s="13">
        <v>1</v>
      </c>
      <c r="AA195" s="13">
        <v>5.75</v>
      </c>
      <c r="AB195" s="13">
        <f t="shared" si="28"/>
        <v>35.65</v>
      </c>
      <c r="AC195" s="13">
        <f>ROUND(VLOOKUP(X195,'Base de dados'!A:B, 2, 0)*AB195, 2)</f>
        <v>5.35</v>
      </c>
      <c r="AD195" s="13">
        <f>ROUND((AB195*(Destino!AG$195/100))*(W195/100),2)</f>
        <v>0</v>
      </c>
      <c r="AE195" s="13">
        <f>ROUND((AB195*(Destino!AH$195/100)),2)</f>
        <v>0</v>
      </c>
      <c r="AG195" s="13">
        <f>ROUND((AB195+ AC195)*(J195/100),2)</f>
        <v>0</v>
      </c>
      <c r="AH195" s="13">
        <f t="shared" si="29"/>
        <v>12.35</v>
      </c>
      <c r="AI195" s="13">
        <f>ROUND(AB195+AG195+AH195, 3)</f>
        <v>48</v>
      </c>
      <c r="AJ195" s="13">
        <f t="shared" si="30"/>
        <v>48</v>
      </c>
      <c r="AK195" s="13">
        <f t="shared" si="31"/>
        <v>53.109696</v>
      </c>
      <c r="AL195" s="13" t="str">
        <f t="shared" ref="AL195:AL258" si="34">_xlfn.CONCAT(B195,A195,C195)</f>
        <v>10006000027602200000362</v>
      </c>
      <c r="AM195" s="13">
        <f>VLOOKUP(AL195,Destino!A:AE,31,0)</f>
        <v>53.11</v>
      </c>
      <c r="AN195" s="13">
        <f t="shared" ref="AN195:AN258" si="35">AM195/AK195</f>
        <v>1.0000057240018847</v>
      </c>
      <c r="BA195" s="13" t="s">
        <v>11107</v>
      </c>
      <c r="BB195" s="13">
        <f t="shared" si="32"/>
        <v>53.109696</v>
      </c>
      <c r="BD195" s="13">
        <f t="shared" si="33"/>
        <v>1</v>
      </c>
    </row>
    <row r="196" spans="1:56" x14ac:dyDescent="0.25">
      <c r="A196" s="13">
        <v>600002760</v>
      </c>
      <c r="B196" s="13">
        <v>1000</v>
      </c>
      <c r="C196" s="13">
        <v>2200001286</v>
      </c>
      <c r="D196" s="13" t="s">
        <v>10908</v>
      </c>
      <c r="E196" s="13">
        <f t="shared" si="27"/>
        <v>1000</v>
      </c>
      <c r="F196" s="13" t="s">
        <v>10915</v>
      </c>
      <c r="G196" s="13" t="s">
        <v>10907</v>
      </c>
      <c r="H196" s="13">
        <f>ROUND(P196/(1-((R196+S196))/100)*Q196, 3)</f>
        <v>13.61</v>
      </c>
      <c r="I196" s="13">
        <v>1</v>
      </c>
      <c r="J196" s="13">
        <v>6</v>
      </c>
      <c r="K196" s="13">
        <v>1</v>
      </c>
      <c r="M196" s="13">
        <v>1</v>
      </c>
      <c r="N196" s="13">
        <v>1</v>
      </c>
      <c r="P196" s="13">
        <f>IFERROR(ROUND(VLOOKUP(BC196, BA:BA:BB:BB, 2, 0)/AA196,3),)</f>
        <v>12.977</v>
      </c>
      <c r="Q196" s="13">
        <f>IFERROR(VLOOKUP(BC196, BA:BA:BD:BD, 4, 0),1)</f>
        <v>1</v>
      </c>
      <c r="R196" s="13">
        <v>1</v>
      </c>
      <c r="S196" s="13">
        <v>3.65</v>
      </c>
      <c r="T196" s="13">
        <v>0</v>
      </c>
      <c r="V196" s="13" t="s">
        <v>11050</v>
      </c>
      <c r="W196" s="13">
        <v>100</v>
      </c>
      <c r="X196" s="13" t="s">
        <v>7709</v>
      </c>
      <c r="Y196" s="13" t="s">
        <v>10904</v>
      </c>
      <c r="Z196" s="13">
        <v>1</v>
      </c>
      <c r="AA196" s="13">
        <v>5.75</v>
      </c>
      <c r="AB196" s="13">
        <f t="shared" si="28"/>
        <v>78.257999999999996</v>
      </c>
      <c r="AC196" s="13">
        <f>ROUND(VLOOKUP(X196,'Base de dados'!A:B, 2, 0)*AB196, 2)</f>
        <v>11.74</v>
      </c>
      <c r="AD196" s="13">
        <f>ROUND((AB196*(Destino!AG$196/100))*(W196/100),2)</f>
        <v>3.13</v>
      </c>
      <c r="AE196" s="13">
        <f>ROUND((AB196*(Destino!AH$196/100)),2)</f>
        <v>7.24</v>
      </c>
      <c r="AG196" s="13">
        <f>ROUND(AB196 *(J196/100),2)</f>
        <v>4.7</v>
      </c>
      <c r="AH196" s="13">
        <f t="shared" si="29"/>
        <v>0</v>
      </c>
      <c r="AI196" s="13">
        <f>ROUND(AB196-(AD196+AE196)+AG196+AH196, 3)</f>
        <v>72.587999999999994</v>
      </c>
      <c r="AJ196" s="13">
        <f t="shared" si="30"/>
        <v>72.587999999999994</v>
      </c>
      <c r="AK196" s="13">
        <f t="shared" si="31"/>
        <v>72.587999999999994</v>
      </c>
      <c r="AL196" s="13" t="str">
        <f t="shared" si="34"/>
        <v>10006000027602200001286</v>
      </c>
      <c r="AM196" s="13">
        <f>VLOOKUP(AL196,Destino!A:AE,31,0)</f>
        <v>72.587999999999994</v>
      </c>
      <c r="AN196" s="13">
        <f t="shared" si="35"/>
        <v>1</v>
      </c>
      <c r="BB196" s="13">
        <f t="shared" si="32"/>
        <v>72.587999999999994</v>
      </c>
      <c r="BC196" s="13" t="s">
        <v>11111</v>
      </c>
      <c r="BD196" s="13">
        <f t="shared" si="33"/>
        <v>1</v>
      </c>
    </row>
    <row r="197" spans="1:56" x14ac:dyDescent="0.25">
      <c r="A197" s="13">
        <v>600002760</v>
      </c>
      <c r="B197" s="13">
        <v>1000</v>
      </c>
      <c r="C197" s="13">
        <v>2200001327</v>
      </c>
      <c r="D197" s="13" t="s">
        <v>10908</v>
      </c>
      <c r="E197" s="13">
        <f t="shared" si="27"/>
        <v>1000</v>
      </c>
      <c r="F197" s="13" t="s">
        <v>10905</v>
      </c>
      <c r="G197" s="13" t="s">
        <v>10907</v>
      </c>
      <c r="H197" s="13">
        <f>ROUND(P197/(1-((R197+S197))/100)*Q197, 3)</f>
        <v>11.333</v>
      </c>
      <c r="I197" s="13">
        <v>1</v>
      </c>
      <c r="J197" s="13">
        <v>5</v>
      </c>
      <c r="K197" s="13">
        <v>1</v>
      </c>
      <c r="M197" s="13">
        <v>1</v>
      </c>
      <c r="N197" s="13">
        <v>1</v>
      </c>
      <c r="P197" s="13">
        <f>IFERROR(ROUND(VLOOKUP(BC197, BA:BA:BB:BB, 2, 0)/AA197,3),)</f>
        <v>13.95</v>
      </c>
      <c r="Q197" s="13">
        <f>IFERROR(VLOOKUP(BC197, BA:BA:BD:BD, 4, 0),1)</f>
        <v>0.75027500000000003</v>
      </c>
      <c r="R197" s="13">
        <v>4</v>
      </c>
      <c r="S197" s="13">
        <v>3.65</v>
      </c>
      <c r="T197" s="13">
        <v>0</v>
      </c>
      <c r="V197" s="13" t="s">
        <v>11050</v>
      </c>
      <c r="W197" s="13">
        <v>100</v>
      </c>
      <c r="X197" s="13" t="s">
        <v>7709</v>
      </c>
      <c r="Y197" s="13" t="s">
        <v>10904</v>
      </c>
      <c r="Z197" s="13">
        <v>1</v>
      </c>
      <c r="AA197" s="13">
        <v>5.75</v>
      </c>
      <c r="AB197" s="13">
        <f t="shared" si="28"/>
        <v>65.165000000000006</v>
      </c>
      <c r="AC197" s="13">
        <f>ROUND(VLOOKUP(X197,'Base de dados'!A:B, 2, 0)*AB197, 2)</f>
        <v>9.77</v>
      </c>
      <c r="AD197" s="13">
        <f>ROUND((AB197*(Destino!AG$197/100))*(W197/100),2)</f>
        <v>2.61</v>
      </c>
      <c r="AE197" s="13">
        <f>ROUND((AB197*(Destino!AH$197/100)),2)</f>
        <v>6.03</v>
      </c>
      <c r="AG197" s="13">
        <f>ROUND((AB197+ AC197)*(J197/100),2)</f>
        <v>3.75</v>
      </c>
      <c r="AH197" s="13">
        <f t="shared" si="29"/>
        <v>0</v>
      </c>
      <c r="AI197" s="13">
        <f>ROUND(AB197-(AD197+AE197)+AG197+AH197, 3)</f>
        <v>60.274999999999999</v>
      </c>
      <c r="AJ197" s="13">
        <f t="shared" si="30"/>
        <v>60.274999999999999</v>
      </c>
      <c r="AK197" s="13">
        <f t="shared" si="31"/>
        <v>60.274999999999999</v>
      </c>
      <c r="AL197" s="13" t="str">
        <f t="shared" si="34"/>
        <v>10006000027602200001327</v>
      </c>
      <c r="AM197" s="13">
        <f>VLOOKUP(AL197,Destino!A:AE,31,0)</f>
        <v>60.274999999999999</v>
      </c>
      <c r="AN197" s="13">
        <f t="shared" si="35"/>
        <v>1</v>
      </c>
      <c r="BB197" s="13">
        <f t="shared" si="32"/>
        <v>60.274999999999999</v>
      </c>
      <c r="BC197" s="13" t="s">
        <v>11109</v>
      </c>
      <c r="BD197" s="13">
        <f t="shared" si="33"/>
        <v>1</v>
      </c>
    </row>
    <row r="198" spans="1:56" x14ac:dyDescent="0.25">
      <c r="A198" s="13">
        <v>600002760</v>
      </c>
      <c r="B198" s="13">
        <v>1000</v>
      </c>
      <c r="C198" s="13">
        <v>2200001421</v>
      </c>
      <c r="D198" s="13" t="s">
        <v>10908</v>
      </c>
      <c r="E198" s="13">
        <f t="shared" si="27"/>
        <v>1000</v>
      </c>
      <c r="F198" s="13" t="s">
        <v>10905</v>
      </c>
      <c r="G198" s="13" t="s">
        <v>10907</v>
      </c>
      <c r="H198" s="13">
        <f>ROUND(P198/(1-((R198+S198))/100)*Q198, 3)</f>
        <v>10.93</v>
      </c>
      <c r="I198" s="13">
        <v>1</v>
      </c>
      <c r="J198" s="13">
        <v>4</v>
      </c>
      <c r="K198" s="13">
        <v>1</v>
      </c>
      <c r="M198" s="13">
        <v>1</v>
      </c>
      <c r="N198" s="13">
        <v>1</v>
      </c>
      <c r="P198" s="13">
        <f>IFERROR(ROUND(VLOOKUP(BC198, BA:BA:BB:BB, 2, 0)/AA198,3),)</f>
        <v>9.4819999999999993</v>
      </c>
      <c r="Q198" s="13">
        <f>IFERROR(VLOOKUP(BC198, BA:BA:BD:BD, 4, 0),1)</f>
        <v>1</v>
      </c>
      <c r="R198" s="13">
        <v>4</v>
      </c>
      <c r="S198" s="13">
        <v>9.25</v>
      </c>
      <c r="T198" s="13">
        <v>0</v>
      </c>
      <c r="V198" s="13" t="s">
        <v>11050</v>
      </c>
      <c r="W198" s="13">
        <v>100</v>
      </c>
      <c r="X198" s="13" t="s">
        <v>7709</v>
      </c>
      <c r="Y198" s="13" t="s">
        <v>10904</v>
      </c>
      <c r="Z198" s="13">
        <v>1</v>
      </c>
      <c r="AA198" s="13">
        <v>5.75</v>
      </c>
      <c r="AB198" s="13">
        <f t="shared" si="28"/>
        <v>62.847999999999999</v>
      </c>
      <c r="AC198" s="13">
        <f>ROUND(VLOOKUP(X198,'Base de dados'!A:B, 2, 0)*AB198, 2)</f>
        <v>9.43</v>
      </c>
      <c r="AD198" s="13">
        <f>ROUND((AB198*(Destino!AG$198/100))*(W198/100),2)</f>
        <v>2.5099999999999998</v>
      </c>
      <c r="AE198" s="13">
        <f>ROUND((AB198*(Destino!AH$198/100)),2)</f>
        <v>5.81</v>
      </c>
      <c r="AG198" s="13">
        <f>ROUND((AB198+ AC198)*(J198/100),2)</f>
        <v>2.89</v>
      </c>
      <c r="AH198" s="13">
        <f t="shared" si="29"/>
        <v>0</v>
      </c>
      <c r="AI198" s="13">
        <f>ROUND(AB198-(AD198+AE198)+AG198+AH198, 3)</f>
        <v>57.417999999999999</v>
      </c>
      <c r="AJ198" s="13">
        <f t="shared" si="30"/>
        <v>57.417999999999999</v>
      </c>
      <c r="AK198" s="13">
        <f t="shared" si="31"/>
        <v>57.417999999999999</v>
      </c>
      <c r="AL198" s="13" t="str">
        <f t="shared" si="34"/>
        <v>10006000027602200001421</v>
      </c>
      <c r="AM198" s="13">
        <f>VLOOKUP(AL198,Destino!A:AE,31,0)</f>
        <v>57.408000000000001</v>
      </c>
      <c r="AN198" s="13">
        <f t="shared" si="35"/>
        <v>0.99982583858720264</v>
      </c>
      <c r="BB198" s="13">
        <f t="shared" si="32"/>
        <v>57.417999999999999</v>
      </c>
      <c r="BC198" s="13" t="s">
        <v>11112</v>
      </c>
      <c r="BD198" s="13">
        <f t="shared" si="33"/>
        <v>1</v>
      </c>
    </row>
    <row r="199" spans="1:56" x14ac:dyDescent="0.25">
      <c r="A199" s="13">
        <v>600002760</v>
      </c>
      <c r="B199" s="13">
        <v>1100</v>
      </c>
      <c r="C199" s="13">
        <v>2000005105</v>
      </c>
      <c r="D199" s="13" t="s">
        <v>10908</v>
      </c>
      <c r="E199" s="13">
        <f t="shared" si="27"/>
        <v>1100</v>
      </c>
      <c r="F199" s="13" t="s">
        <v>10905</v>
      </c>
      <c r="G199" s="13" t="s">
        <v>10907</v>
      </c>
      <c r="H199" s="13">
        <f>ROUND(P199/(1-((R199+S199))/100)*Q199, 3)</f>
        <v>10.647</v>
      </c>
      <c r="I199" s="13">
        <v>1</v>
      </c>
      <c r="J199" s="13">
        <v>4</v>
      </c>
      <c r="K199" s="13">
        <v>1</v>
      </c>
      <c r="M199" s="13">
        <v>1</v>
      </c>
      <c r="N199" s="13">
        <v>1</v>
      </c>
      <c r="O199" s="13" t="s">
        <v>10895</v>
      </c>
      <c r="P199" s="13">
        <f>IFERROR(ROUND(VLOOKUP(BC199, BA:BA:BB:BB, 2, 0)/AA199,3),)</f>
        <v>9.2360000000000007</v>
      </c>
      <c r="Q199" s="13">
        <f>IFERROR(VLOOKUP(BC199, BA:BA:BD:BD, 4, 0),1)</f>
        <v>1</v>
      </c>
      <c r="R199" s="13">
        <v>4</v>
      </c>
      <c r="S199" s="13">
        <v>9.25</v>
      </c>
      <c r="T199" s="13">
        <v>0</v>
      </c>
      <c r="V199" s="13" t="s">
        <v>11050</v>
      </c>
      <c r="W199" s="13">
        <v>100</v>
      </c>
      <c r="X199" s="13" t="s">
        <v>7709</v>
      </c>
      <c r="Y199" s="13" t="s">
        <v>10904</v>
      </c>
      <c r="Z199" s="13">
        <v>2</v>
      </c>
      <c r="AA199" s="13">
        <v>5.75</v>
      </c>
      <c r="AB199" s="13">
        <f t="shared" si="28"/>
        <v>61.22</v>
      </c>
      <c r="AC199" s="13">
        <f>ROUND(VLOOKUP(X199,'Base de dados'!A:B, 2, 0)*AB199, 2)</f>
        <v>9.18</v>
      </c>
      <c r="AD199" s="13">
        <f>ROUND((AB199*(Destino!AG$199/100))*(W199/100),2)</f>
        <v>2.4500000000000002</v>
      </c>
      <c r="AE199" s="13">
        <f>ROUND((AB199*(Destino!AH$199/100)),2)</f>
        <v>0</v>
      </c>
      <c r="AG199" s="13">
        <f>ROUND((AB199+ AC199)*(J199/100),2)</f>
        <v>2.82</v>
      </c>
      <c r="AH199" s="13">
        <f t="shared" si="29"/>
        <v>0</v>
      </c>
      <c r="AI199" s="13">
        <f>ROUND(AB199-(AD199+AE199)+AG199+AH199, 3)</f>
        <v>61.59</v>
      </c>
      <c r="AJ199" s="13">
        <f t="shared" si="30"/>
        <v>61.59</v>
      </c>
      <c r="AK199" s="13">
        <f t="shared" si="31"/>
        <v>61.59</v>
      </c>
      <c r="AL199" s="13" t="str">
        <f t="shared" si="34"/>
        <v>11006000027602000005105</v>
      </c>
      <c r="AM199" s="13">
        <f>VLOOKUP(AL199,Destino!A:AE,31,0)</f>
        <v>61.59</v>
      </c>
      <c r="AN199" s="13">
        <f t="shared" si="35"/>
        <v>1</v>
      </c>
      <c r="BA199" s="13" t="s">
        <v>11108</v>
      </c>
      <c r="BB199" s="13">
        <f t="shared" si="32"/>
        <v>61.59</v>
      </c>
      <c r="BC199" s="13" t="s">
        <v>11107</v>
      </c>
      <c r="BD199" s="13">
        <f t="shared" si="33"/>
        <v>1</v>
      </c>
    </row>
    <row r="200" spans="1:56" x14ac:dyDescent="0.25">
      <c r="A200" s="13">
        <v>600002760</v>
      </c>
      <c r="B200" s="13">
        <v>1100</v>
      </c>
      <c r="C200" s="13">
        <v>2200001286</v>
      </c>
      <c r="D200" s="13" t="s">
        <v>10908</v>
      </c>
      <c r="E200" s="13">
        <f t="shared" si="27"/>
        <v>1100</v>
      </c>
      <c r="F200" s="13" t="s">
        <v>10915</v>
      </c>
      <c r="G200" s="13" t="s">
        <v>10907</v>
      </c>
      <c r="H200" s="13">
        <f>ROUND(P200/(1-((R200+S200))/100)*Q200, 3)</f>
        <v>13.61</v>
      </c>
      <c r="I200" s="13">
        <v>1</v>
      </c>
      <c r="J200" s="13">
        <v>5</v>
      </c>
      <c r="K200" s="13">
        <v>1</v>
      </c>
      <c r="M200" s="13">
        <v>1</v>
      </c>
      <c r="N200" s="13">
        <v>1</v>
      </c>
      <c r="P200" s="13">
        <f>IFERROR(ROUND(VLOOKUP(BC200, BA:BA:BB:BB, 2, 0)/AA200,3),)</f>
        <v>12.977</v>
      </c>
      <c r="Q200" s="13">
        <f>IFERROR(VLOOKUP(BC200, BA:BA:BD:BD, 4, 0),1)</f>
        <v>1</v>
      </c>
      <c r="R200" s="13">
        <v>1</v>
      </c>
      <c r="S200" s="13">
        <v>3.65</v>
      </c>
      <c r="T200" s="13">
        <v>0</v>
      </c>
      <c r="V200" s="13" t="s">
        <v>11050</v>
      </c>
      <c r="W200" s="13">
        <v>100</v>
      </c>
      <c r="X200" s="13" t="s">
        <v>7709</v>
      </c>
      <c r="Y200" s="13" t="s">
        <v>10904</v>
      </c>
      <c r="Z200" s="13">
        <v>2</v>
      </c>
      <c r="AA200" s="13">
        <v>5.75</v>
      </c>
      <c r="AB200" s="13">
        <f t="shared" si="28"/>
        <v>78.257999999999996</v>
      </c>
      <c r="AC200" s="13">
        <f>ROUND(VLOOKUP(X200,'Base de dados'!A:B, 2, 0)*AB200, 2)</f>
        <v>11.74</v>
      </c>
      <c r="AD200" s="13">
        <f>ROUND((AB200*(Destino!AG$200/100))*(W200/100),2)</f>
        <v>3.13</v>
      </c>
      <c r="AE200" s="13">
        <f>ROUND((AB200*(Destino!AH$200/100)),2)</f>
        <v>0</v>
      </c>
      <c r="AG200" s="13">
        <f>ROUND(AB200 *(J200/100),2)</f>
        <v>3.91</v>
      </c>
      <c r="AH200" s="13">
        <f t="shared" si="29"/>
        <v>0</v>
      </c>
      <c r="AI200" s="13">
        <f>ROUND(AB200-(AD200+AE200)+AG200+AH200, 3)</f>
        <v>79.037999999999997</v>
      </c>
      <c r="AJ200" s="13">
        <f t="shared" si="30"/>
        <v>79.037999999999997</v>
      </c>
      <c r="AK200" s="13">
        <f t="shared" si="31"/>
        <v>79.037999999999997</v>
      </c>
      <c r="AL200" s="13" t="str">
        <f t="shared" si="34"/>
        <v>11006000027602200001286</v>
      </c>
      <c r="AM200" s="13">
        <f>VLOOKUP(AL200,Destino!A:AE,31,0)</f>
        <v>79.037999999999997</v>
      </c>
      <c r="AN200" s="13">
        <f t="shared" si="35"/>
        <v>1</v>
      </c>
      <c r="BB200" s="13">
        <f t="shared" si="32"/>
        <v>79.037999999999997</v>
      </c>
      <c r="BC200" s="13" t="s">
        <v>11111</v>
      </c>
      <c r="BD200" s="13">
        <f t="shared" si="33"/>
        <v>1</v>
      </c>
    </row>
    <row r="201" spans="1:56" x14ac:dyDescent="0.25">
      <c r="A201" s="13">
        <v>600002760</v>
      </c>
      <c r="B201" s="13">
        <v>1100</v>
      </c>
      <c r="C201" s="13">
        <v>2200001327</v>
      </c>
      <c r="D201" s="13" t="s">
        <v>10908</v>
      </c>
      <c r="E201" s="13">
        <f t="shared" si="27"/>
        <v>1100</v>
      </c>
      <c r="F201" s="13" t="s">
        <v>10923</v>
      </c>
      <c r="G201" s="13" t="s">
        <v>10907</v>
      </c>
      <c r="H201" s="13">
        <f>ROUND(P201/(1-((R201+S201))/100)*Q201, 3)</f>
        <v>10.901999999999999</v>
      </c>
      <c r="I201" s="13">
        <v>1</v>
      </c>
      <c r="J201" s="13">
        <v>5</v>
      </c>
      <c r="K201" s="13">
        <v>1</v>
      </c>
      <c r="M201" s="13">
        <v>1</v>
      </c>
      <c r="N201" s="13">
        <v>1</v>
      </c>
      <c r="P201" s="13">
        <f>IFERROR(ROUND(VLOOKUP(BC201, BA:BA:BB:BB, 2, 0)/AA201,3),)</f>
        <v>13.95</v>
      </c>
      <c r="Q201" s="13">
        <f>IFERROR(VLOOKUP(BC201, BA:BA:BD:BD, 4, 0),1)</f>
        <v>0.75027500000000003</v>
      </c>
      <c r="R201" s="13">
        <v>4</v>
      </c>
      <c r="S201" s="13">
        <v>0</v>
      </c>
      <c r="T201" s="13">
        <v>0</v>
      </c>
      <c r="V201" s="13" t="s">
        <v>11050</v>
      </c>
      <c r="W201" s="13">
        <v>100</v>
      </c>
      <c r="X201" s="13" t="s">
        <v>7709</v>
      </c>
      <c r="Y201" s="13" t="s">
        <v>10904</v>
      </c>
      <c r="Z201" s="13">
        <v>2</v>
      </c>
      <c r="AA201" s="13">
        <v>5.75</v>
      </c>
      <c r="AB201" s="13">
        <f t="shared" si="28"/>
        <v>62.686999999999998</v>
      </c>
      <c r="AC201" s="13">
        <f>ROUND(VLOOKUP(X201,'Base de dados'!A:B, 2, 0)*AB201, 2)</f>
        <v>9.4</v>
      </c>
      <c r="AD201" s="13">
        <f>ROUND((AB201*(Destino!AG$201/100))*(W201/100),2)</f>
        <v>2.5099999999999998</v>
      </c>
      <c r="AE201" s="13">
        <f>ROUND((AB201*(Destino!AH$201/100)),2)</f>
        <v>0</v>
      </c>
      <c r="AG201" s="13">
        <f>ROUND((AB201+ AC201)*(J201/100),2)</f>
        <v>3.6</v>
      </c>
      <c r="AH201" s="13">
        <f t="shared" si="29"/>
        <v>0</v>
      </c>
      <c r="AI201" s="13">
        <f>ROUND(AB201-AD201+AG201+AH201, 3)</f>
        <v>63.777000000000001</v>
      </c>
      <c r="AJ201" s="13">
        <f t="shared" si="30"/>
        <v>63.777000000000001</v>
      </c>
      <c r="AK201" s="13">
        <f t="shared" si="31"/>
        <v>63.777000000000001</v>
      </c>
      <c r="AL201" s="13" t="str">
        <f t="shared" si="34"/>
        <v>11006000027602200001327</v>
      </c>
      <c r="AM201" s="13">
        <f>VLOOKUP(AL201,Destino!A:AE,31,0)</f>
        <v>63.777000000000001</v>
      </c>
      <c r="AN201" s="13">
        <f t="shared" si="35"/>
        <v>1</v>
      </c>
      <c r="BB201" s="13">
        <f t="shared" si="32"/>
        <v>63.777000000000001</v>
      </c>
      <c r="BC201" s="13" t="s">
        <v>11109</v>
      </c>
      <c r="BD201" s="13">
        <f t="shared" si="33"/>
        <v>1</v>
      </c>
    </row>
    <row r="202" spans="1:56" x14ac:dyDescent="0.25">
      <c r="A202" s="13">
        <v>600002760</v>
      </c>
      <c r="B202" s="13">
        <v>1100</v>
      </c>
      <c r="C202" s="13">
        <v>2200001421</v>
      </c>
      <c r="D202" s="13" t="s">
        <v>10908</v>
      </c>
      <c r="E202" s="13">
        <f t="shared" si="27"/>
        <v>1100</v>
      </c>
      <c r="F202" s="13" t="s">
        <v>10905</v>
      </c>
      <c r="G202" s="13" t="s">
        <v>10907</v>
      </c>
      <c r="H202" s="13">
        <f>ROUND(P202/(1-((R202+S202))/100)*Q202, 3)</f>
        <v>10.93</v>
      </c>
      <c r="I202" s="13">
        <v>1</v>
      </c>
      <c r="J202" s="13">
        <v>3</v>
      </c>
      <c r="K202" s="13">
        <v>1</v>
      </c>
      <c r="M202" s="13">
        <v>1</v>
      </c>
      <c r="N202" s="13">
        <v>1</v>
      </c>
      <c r="P202" s="13">
        <f>IFERROR(ROUND(VLOOKUP(BC202, BA:BA:BB:BB, 2, 0)/AA202,3),)</f>
        <v>9.4819999999999993</v>
      </c>
      <c r="Q202" s="13">
        <f>IFERROR(VLOOKUP(BC202, BA:BA:BD:BD, 4, 0),1)</f>
        <v>1</v>
      </c>
      <c r="R202" s="13">
        <v>4</v>
      </c>
      <c r="S202" s="13">
        <v>9.25</v>
      </c>
      <c r="T202" s="13">
        <v>0</v>
      </c>
      <c r="V202" s="13" t="s">
        <v>11050</v>
      </c>
      <c r="W202" s="13">
        <v>100</v>
      </c>
      <c r="X202" s="13" t="s">
        <v>7709</v>
      </c>
      <c r="Y202" s="13" t="s">
        <v>10904</v>
      </c>
      <c r="Z202" s="13">
        <v>2</v>
      </c>
      <c r="AA202" s="13">
        <v>5.75</v>
      </c>
      <c r="AB202" s="13">
        <f t="shared" si="28"/>
        <v>62.847999999999999</v>
      </c>
      <c r="AC202" s="13">
        <f>ROUND(VLOOKUP(X202,'Base de dados'!A:B, 2, 0)*AB202, 2)</f>
        <v>9.43</v>
      </c>
      <c r="AD202" s="13">
        <f>ROUND((AB202*(Destino!AG$202/100))*(W202/100),2)</f>
        <v>2.5099999999999998</v>
      </c>
      <c r="AE202" s="13">
        <f>ROUND((AB202*(Destino!AH$202/100)),2)</f>
        <v>0</v>
      </c>
      <c r="AG202" s="13">
        <f>ROUND((AB202+ AC202)*(J202/100),2)</f>
        <v>2.17</v>
      </c>
      <c r="AH202" s="13">
        <f t="shared" si="29"/>
        <v>0</v>
      </c>
      <c r="AI202" s="13">
        <f>ROUND(AB202-(AD202+AE202)+AG202+AH202, 3)</f>
        <v>62.508000000000003</v>
      </c>
      <c r="AJ202" s="13">
        <f t="shared" si="30"/>
        <v>62.508000000000003</v>
      </c>
      <c r="AK202" s="13">
        <f t="shared" si="31"/>
        <v>62.508000000000003</v>
      </c>
      <c r="AL202" s="13" t="str">
        <f t="shared" si="34"/>
        <v>11006000027602200001421</v>
      </c>
      <c r="AM202" s="13">
        <f>VLOOKUP(AL202,Destino!A:AE,31,0)</f>
        <v>62.508000000000003</v>
      </c>
      <c r="AN202" s="13">
        <f t="shared" si="35"/>
        <v>1</v>
      </c>
      <c r="BB202" s="13">
        <f t="shared" si="32"/>
        <v>62.508000000000003</v>
      </c>
      <c r="BC202" s="13" t="s">
        <v>11112</v>
      </c>
      <c r="BD202" s="13">
        <f t="shared" si="33"/>
        <v>1</v>
      </c>
    </row>
    <row r="203" spans="1:56" x14ac:dyDescent="0.25">
      <c r="A203" s="13">
        <v>600002760</v>
      </c>
      <c r="B203" s="13">
        <v>1110</v>
      </c>
      <c r="C203" s="13">
        <v>2000005105</v>
      </c>
      <c r="D203" s="13" t="s">
        <v>10908</v>
      </c>
      <c r="E203" s="13" t="str">
        <f t="shared" si="27"/>
        <v>1100</v>
      </c>
      <c r="F203" s="13" t="s">
        <v>10925</v>
      </c>
      <c r="G203" s="13" t="s">
        <v>10907</v>
      </c>
      <c r="H203" s="13">
        <f>ROUND(P203/(1-((R203+S203))/100)*Q203, 3)</f>
        <v>10.647</v>
      </c>
      <c r="I203" s="13">
        <v>1</v>
      </c>
      <c r="J203" s="13">
        <v>4</v>
      </c>
      <c r="K203" s="13">
        <v>1</v>
      </c>
      <c r="M203" s="13">
        <v>1</v>
      </c>
      <c r="N203" s="13">
        <v>0.75027500000000003</v>
      </c>
      <c r="O203" s="13" t="s">
        <v>10895</v>
      </c>
      <c r="P203" s="13">
        <f>IFERROR(ROUND(VLOOKUP(BC203, BA:BA:BB:BB, 2, 0)/AA203,3),)</f>
        <v>9.2360000000000007</v>
      </c>
      <c r="Q203" s="13">
        <f>IFERROR(VLOOKUP(BC203, BA:BA:BD:BD, 4, 0),1)</f>
        <v>1</v>
      </c>
      <c r="R203" s="13">
        <v>4</v>
      </c>
      <c r="S203" s="13">
        <v>9.25</v>
      </c>
      <c r="T203" s="13">
        <v>0</v>
      </c>
      <c r="V203" s="13" t="s">
        <v>11050</v>
      </c>
      <c r="W203" s="13">
        <v>100</v>
      </c>
      <c r="X203" s="13" t="s">
        <v>7709</v>
      </c>
      <c r="Y203" s="13" t="s">
        <v>10904</v>
      </c>
      <c r="Z203" s="13">
        <v>2</v>
      </c>
      <c r="AA203" s="13">
        <v>5.75</v>
      </c>
      <c r="AB203" s="13">
        <f t="shared" si="28"/>
        <v>61.22</v>
      </c>
      <c r="AC203" s="13">
        <f>ROUND(VLOOKUP(X203,'Base de dados'!A:B, 2, 0)*AB203, 2)</f>
        <v>9.18</v>
      </c>
      <c r="AD203" s="13">
        <f>ROUND((AB203*(Destino!AG$203/100))*(W203/100),2)</f>
        <v>2.4500000000000002</v>
      </c>
      <c r="AE203" s="13">
        <f>ROUND((AB203*(Destino!AH$203/100)),2)</f>
        <v>0</v>
      </c>
      <c r="AF203" s="13">
        <f>ROUND((((AB203+AC203)*(1 + VLOOKUP(X203,'Base de dados'!A:P, 16, 0) ))*(Destino!AI$203/100))-AD203, 2)</f>
        <v>15.55</v>
      </c>
      <c r="AG203" s="13">
        <f>ROUND((AB203+AC203+AF203)*(J203/100),2)</f>
        <v>3.44</v>
      </c>
      <c r="AH203" s="13">
        <f t="shared" si="29"/>
        <v>0</v>
      </c>
      <c r="AI203" s="13">
        <f>ROUND(AB203+AF203-AE203+AG203+AH203, 3)</f>
        <v>80.209999999999994</v>
      </c>
      <c r="AJ203" s="13">
        <f t="shared" si="30"/>
        <v>80.209999999999994</v>
      </c>
      <c r="AK203" s="13">
        <f t="shared" si="31"/>
        <v>80.209999999999994</v>
      </c>
      <c r="AL203" s="13" t="str">
        <f t="shared" si="34"/>
        <v>11106000027602000005105</v>
      </c>
      <c r="AM203" s="13">
        <f>VLOOKUP(AL203,Destino!A:AE,31,0)</f>
        <v>80.209999999999994</v>
      </c>
      <c r="AN203" s="13">
        <f t="shared" si="35"/>
        <v>1</v>
      </c>
      <c r="BA203" s="13" t="s">
        <v>11109</v>
      </c>
      <c r="BB203" s="13">
        <f t="shared" si="32"/>
        <v>80.209999999999994</v>
      </c>
      <c r="BC203" s="13" t="s">
        <v>11107</v>
      </c>
      <c r="BD203" s="13">
        <f t="shared" si="33"/>
        <v>0.75027500000000003</v>
      </c>
    </row>
    <row r="204" spans="1:56" x14ac:dyDescent="0.25">
      <c r="A204" s="13">
        <v>600002760</v>
      </c>
      <c r="B204" s="13">
        <v>1110</v>
      </c>
      <c r="C204" s="13">
        <v>2200000102</v>
      </c>
      <c r="D204" s="13" t="s">
        <v>10908</v>
      </c>
      <c r="E204" s="13" t="str">
        <f t="shared" si="27"/>
        <v>1100</v>
      </c>
      <c r="F204" s="13" t="s">
        <v>10926</v>
      </c>
      <c r="G204" s="13" t="s">
        <v>10907</v>
      </c>
      <c r="H204" s="13">
        <f>ROUND(P204/(1-((R204+S204))/100)*Q204, 3)</f>
        <v>11.157</v>
      </c>
      <c r="I204" s="13">
        <v>1</v>
      </c>
      <c r="J204" s="13">
        <v>4</v>
      </c>
      <c r="K204" s="13">
        <v>1</v>
      </c>
      <c r="M204" s="13">
        <v>1</v>
      </c>
      <c r="N204" s="13">
        <v>0.76775700000000002</v>
      </c>
      <c r="P204" s="13">
        <f>IFERROR(ROUND(VLOOKUP(BC204, BA:BA:BB:BB, 2, 0)/AA204,3),)</f>
        <v>10.711</v>
      </c>
      <c r="Q204" s="13">
        <f>IFERROR(VLOOKUP(BC204, BA:BA:BD:BD, 4, 0),1)</f>
        <v>1</v>
      </c>
      <c r="R204" s="13">
        <v>4</v>
      </c>
      <c r="S204" s="13">
        <v>0</v>
      </c>
      <c r="T204" s="13">
        <v>0</v>
      </c>
      <c r="V204" s="13" t="s">
        <v>11050</v>
      </c>
      <c r="W204" s="13">
        <v>100</v>
      </c>
      <c r="X204" s="13" t="s">
        <v>7709</v>
      </c>
      <c r="Y204" s="13" t="s">
        <v>10904</v>
      </c>
      <c r="Z204" s="13">
        <v>2</v>
      </c>
      <c r="AA204" s="13">
        <v>5.75</v>
      </c>
      <c r="AB204" s="13">
        <f t="shared" si="28"/>
        <v>64.153000000000006</v>
      </c>
      <c r="AC204" s="13">
        <f>ROUND(VLOOKUP(X204,'Base de dados'!A:B, 2, 0)*AB204, 2)</f>
        <v>9.6199999999999992</v>
      </c>
      <c r="AD204" s="13">
        <f>ROUND((AB204*(Destino!AG$204/100))*(W204/100),2)</f>
        <v>2.57</v>
      </c>
      <c r="AE204" s="13">
        <f>ROUND((AB204*(Destino!AH$204/100)),2)</f>
        <v>0</v>
      </c>
      <c r="AF204" s="13">
        <f>ROUND((((AB204+AC204)*(1 + VLOOKUP(X204,'Base de dados'!A:P, 16, 0) ))*(Destino!AI$204/100))-AD204, 2)</f>
        <v>16.29</v>
      </c>
      <c r="AG204" s="13">
        <f>ROUND((AB204+AC204+AF204)*(J204/100),2)</f>
        <v>3.6</v>
      </c>
      <c r="AH204" s="13">
        <f t="shared" si="29"/>
        <v>0</v>
      </c>
      <c r="AI204" s="13">
        <f>ROUND(AB204+AF204+AG204+AH204, 3)</f>
        <v>84.043000000000006</v>
      </c>
      <c r="AJ204" s="13">
        <f t="shared" si="30"/>
        <v>84.043000000000006</v>
      </c>
      <c r="AK204" s="13">
        <f t="shared" si="31"/>
        <v>84.043000000000006</v>
      </c>
      <c r="AL204" s="13" t="str">
        <f t="shared" si="34"/>
        <v>11106000027602200000102</v>
      </c>
      <c r="AM204" s="13">
        <f>VLOOKUP(AL204,Destino!A:AE,31,0)</f>
        <v>84.043000000000006</v>
      </c>
      <c r="AN204" s="13">
        <f t="shared" si="35"/>
        <v>1</v>
      </c>
      <c r="BB204" s="13">
        <f t="shared" si="32"/>
        <v>84.043000000000006</v>
      </c>
      <c r="BC204" s="13" t="s">
        <v>11108</v>
      </c>
      <c r="BD204" s="13">
        <f t="shared" si="33"/>
        <v>0.76775700000000002</v>
      </c>
    </row>
    <row r="205" spans="1:56" x14ac:dyDescent="0.25">
      <c r="A205" s="13">
        <v>600002760</v>
      </c>
      <c r="B205" s="13">
        <v>1110</v>
      </c>
      <c r="C205" s="13">
        <v>2200001286</v>
      </c>
      <c r="D205" s="13" t="s">
        <v>10908</v>
      </c>
      <c r="E205" s="13" t="str">
        <f t="shared" si="27"/>
        <v>1100</v>
      </c>
      <c r="F205" s="13" t="s">
        <v>10927</v>
      </c>
      <c r="G205" s="13" t="s">
        <v>10907</v>
      </c>
      <c r="H205" s="13">
        <f>ROUND(P205/(1-((R205+S205))/100)*Q205, 3)</f>
        <v>13.61</v>
      </c>
      <c r="I205" s="13">
        <v>1</v>
      </c>
      <c r="J205" s="13">
        <v>5</v>
      </c>
      <c r="K205" s="13">
        <v>1</v>
      </c>
      <c r="M205" s="13">
        <v>1</v>
      </c>
      <c r="N205" s="13">
        <v>0.74945899999999999</v>
      </c>
      <c r="P205" s="13">
        <f>IFERROR(ROUND(VLOOKUP(BC205, BA:BA:BB:BB, 2, 0)/AA205,3),)</f>
        <v>12.977</v>
      </c>
      <c r="Q205" s="13">
        <f>IFERROR(VLOOKUP(BC205, BA:BA:BD:BD, 4, 0),1)</f>
        <v>1</v>
      </c>
      <c r="R205" s="13">
        <v>1</v>
      </c>
      <c r="S205" s="13">
        <v>3.65</v>
      </c>
      <c r="T205" s="13">
        <v>0</v>
      </c>
      <c r="V205" s="13" t="s">
        <v>11050</v>
      </c>
      <c r="W205" s="13">
        <v>100</v>
      </c>
      <c r="X205" s="13" t="s">
        <v>7709</v>
      </c>
      <c r="Y205" s="13" t="s">
        <v>10904</v>
      </c>
      <c r="Z205" s="13">
        <v>2</v>
      </c>
      <c r="AA205" s="13">
        <v>5.75</v>
      </c>
      <c r="AB205" s="13">
        <f t="shared" si="28"/>
        <v>78.257999999999996</v>
      </c>
      <c r="AC205" s="13">
        <f>ROUND(VLOOKUP(X205,'Base de dados'!A:B, 2, 0)*AB205, 2)</f>
        <v>11.74</v>
      </c>
      <c r="AD205" s="13">
        <f>ROUND((AB205*(Destino!AG$205/100))*(W205/100),2)</f>
        <v>3.13</v>
      </c>
      <c r="AE205" s="13">
        <f>ROUND((AB205*(Destino!AH$205/100)),2)</f>
        <v>0</v>
      </c>
      <c r="AF205" s="13">
        <f>ROUND((((AB205+AC205)*(1 + VLOOKUP(X205,'Base de dados'!A:P, 16, 0) ))*(Destino!AI$205/100))-AD205, 2)</f>
        <v>19.88</v>
      </c>
      <c r="AG205" s="13">
        <f>ROUND((AB205+AF205)*(J205/100),2)</f>
        <v>4.91</v>
      </c>
      <c r="AH205" s="13">
        <f t="shared" si="29"/>
        <v>0</v>
      </c>
      <c r="AI205" s="13">
        <f>ROUND(AB205-AE205+AF205+AG205+AH205, 3)</f>
        <v>103.048</v>
      </c>
      <c r="AJ205" s="13">
        <f t="shared" si="30"/>
        <v>103.048</v>
      </c>
      <c r="AK205" s="13">
        <f t="shared" si="31"/>
        <v>103.048</v>
      </c>
      <c r="AL205" s="13" t="str">
        <f t="shared" si="34"/>
        <v>11106000027602200001286</v>
      </c>
      <c r="AM205" s="13">
        <f>VLOOKUP(AL205,Destino!A:AE,31,0)</f>
        <v>103.048</v>
      </c>
      <c r="AN205" s="13">
        <f t="shared" si="35"/>
        <v>1</v>
      </c>
      <c r="BB205" s="13">
        <f t="shared" si="32"/>
        <v>103.048</v>
      </c>
      <c r="BC205" s="13" t="s">
        <v>11111</v>
      </c>
      <c r="BD205" s="13">
        <f t="shared" si="33"/>
        <v>0.74945899999999999</v>
      </c>
    </row>
    <row r="206" spans="1:56" x14ac:dyDescent="0.25">
      <c r="A206" s="13">
        <v>600002760</v>
      </c>
      <c r="B206" s="13">
        <v>1110</v>
      </c>
      <c r="C206" s="13">
        <v>2200001421</v>
      </c>
      <c r="D206" s="13" t="s">
        <v>10908</v>
      </c>
      <c r="E206" s="13" t="str">
        <f t="shared" si="27"/>
        <v>1100</v>
      </c>
      <c r="F206" s="13" t="s">
        <v>10925</v>
      </c>
      <c r="G206" s="13" t="s">
        <v>10907</v>
      </c>
      <c r="H206" s="13">
        <f>ROUND(P206/(1-((R206+S206))/100)*Q206, 3)</f>
        <v>10.93</v>
      </c>
      <c r="I206" s="13">
        <v>1</v>
      </c>
      <c r="J206" s="13">
        <v>1.5</v>
      </c>
      <c r="K206" s="13">
        <v>1</v>
      </c>
      <c r="M206" s="13">
        <v>1</v>
      </c>
      <c r="N206" s="13">
        <v>0.74802199999999996</v>
      </c>
      <c r="P206" s="13">
        <f>IFERROR(ROUND(VLOOKUP(BC206, BA:BA:BB:BB, 2, 0)/AA206,3),)</f>
        <v>9.4819999999999993</v>
      </c>
      <c r="Q206" s="13">
        <f>IFERROR(VLOOKUP(BC206, BA:BA:BD:BD, 4, 0),1)</f>
        <v>1</v>
      </c>
      <c r="R206" s="13">
        <v>4</v>
      </c>
      <c r="S206" s="13">
        <v>9.25</v>
      </c>
      <c r="T206" s="13">
        <v>0</v>
      </c>
      <c r="V206" s="13" t="s">
        <v>11050</v>
      </c>
      <c r="W206" s="13">
        <v>100</v>
      </c>
      <c r="X206" s="13" t="s">
        <v>7709</v>
      </c>
      <c r="Y206" s="13" t="s">
        <v>10904</v>
      </c>
      <c r="Z206" s="13">
        <v>2</v>
      </c>
      <c r="AA206" s="13">
        <v>5.75</v>
      </c>
      <c r="AB206" s="13">
        <f t="shared" si="28"/>
        <v>62.847999999999999</v>
      </c>
      <c r="AC206" s="13">
        <f>ROUND(VLOOKUP(X206,'Base de dados'!A:B, 2, 0)*AB206, 2)</f>
        <v>9.43</v>
      </c>
      <c r="AD206" s="13">
        <f>ROUND((AB206*(Destino!AG$206/100))*(W206/100),2)</f>
        <v>2.5099999999999998</v>
      </c>
      <c r="AE206" s="13">
        <f>ROUND((AB206*(Destino!AH$206/100)),2)</f>
        <v>0</v>
      </c>
      <c r="AF206" s="13">
        <f>ROUND((((AB206+AC206)*(1 + VLOOKUP(X206,'Base de dados'!A:P, 16, 0) ))*(Destino!AI$206/100))-AD206, 2)</f>
        <v>15.97</v>
      </c>
      <c r="AG206" s="13">
        <f>ROUND((AB206+AC206+AF206)*(J206/100),2)</f>
        <v>1.32</v>
      </c>
      <c r="AH206" s="13">
        <f t="shared" si="29"/>
        <v>0</v>
      </c>
      <c r="AI206" s="13">
        <f>ROUND(AB206+AF206-AE206+AG206+AH206, 3)</f>
        <v>80.138000000000005</v>
      </c>
      <c r="AJ206" s="13">
        <f t="shared" si="30"/>
        <v>80.138000000000005</v>
      </c>
      <c r="AK206" s="13">
        <f t="shared" si="31"/>
        <v>80.138000000000005</v>
      </c>
      <c r="AL206" s="13" t="str">
        <f t="shared" si="34"/>
        <v>11106000027602200001421</v>
      </c>
      <c r="AM206" s="13">
        <f>VLOOKUP(AL206,Destino!A:AE,31,0)</f>
        <v>80.128</v>
      </c>
      <c r="AN206" s="13">
        <f t="shared" si="35"/>
        <v>0.99987521525368728</v>
      </c>
      <c r="BB206" s="13">
        <f t="shared" si="32"/>
        <v>80.138000000000005</v>
      </c>
      <c r="BC206" s="13" t="s">
        <v>11112</v>
      </c>
      <c r="BD206" s="13">
        <f t="shared" si="33"/>
        <v>0.74802199999999996</v>
      </c>
    </row>
    <row r="207" spans="1:56" x14ac:dyDescent="0.25">
      <c r="A207" s="13">
        <v>600002760</v>
      </c>
      <c r="B207" s="13">
        <v>1210</v>
      </c>
      <c r="C207" s="13">
        <v>2000005105</v>
      </c>
      <c r="D207" s="13" t="s">
        <v>10908</v>
      </c>
      <c r="E207" s="13" t="str">
        <f t="shared" si="27"/>
        <v>1200</v>
      </c>
      <c r="F207" s="13" t="s">
        <v>10905</v>
      </c>
      <c r="G207" s="13" t="s">
        <v>10907</v>
      </c>
      <c r="H207" s="13">
        <f>ROUND(P207/(1-((R207+S207))/100)*Q207, 3)</f>
        <v>10.647</v>
      </c>
      <c r="I207" s="13">
        <v>1</v>
      </c>
      <c r="J207" s="13">
        <v>2</v>
      </c>
      <c r="K207" s="13">
        <v>1</v>
      </c>
      <c r="M207" s="13">
        <v>1</v>
      </c>
      <c r="N207" s="13">
        <v>1</v>
      </c>
      <c r="O207" s="13" t="s">
        <v>10895</v>
      </c>
      <c r="P207" s="13">
        <f>IFERROR(ROUND(VLOOKUP(BC207, BA:BA:BB:BB, 2, 0)/AA207,3),)</f>
        <v>9.2360000000000007</v>
      </c>
      <c r="Q207" s="13">
        <f>IFERROR(VLOOKUP(BC207, BA:BA:BD:BD, 4, 0),1)</f>
        <v>1</v>
      </c>
      <c r="R207" s="13">
        <v>4</v>
      </c>
      <c r="S207" s="13">
        <v>9.25</v>
      </c>
      <c r="T207" s="13">
        <v>0</v>
      </c>
      <c r="V207" s="13" t="s">
        <v>11050</v>
      </c>
      <c r="W207" s="13">
        <v>100</v>
      </c>
      <c r="X207" s="13" t="s">
        <v>7709</v>
      </c>
      <c r="Y207" s="13" t="s">
        <v>10904</v>
      </c>
      <c r="Z207" s="13">
        <v>2</v>
      </c>
      <c r="AA207" s="13">
        <v>5.75</v>
      </c>
      <c r="AB207" s="13">
        <f t="shared" si="28"/>
        <v>61.22</v>
      </c>
      <c r="AC207" s="13">
        <f>ROUND(VLOOKUP(X207,'Base de dados'!A:B, 2, 0)*AB207, 2)</f>
        <v>9.18</v>
      </c>
      <c r="AD207" s="13">
        <f>ROUND((AB207*(Destino!AG$207/100))*(W207/100),2)</f>
        <v>2.4500000000000002</v>
      </c>
      <c r="AE207" s="13">
        <f>ROUND((AB207*(Destino!AH$207/100)),2)</f>
        <v>5.66</v>
      </c>
      <c r="AG207" s="13">
        <f>ROUND((AB207+ AC207)*(J207/100),2)</f>
        <v>1.41</v>
      </c>
      <c r="AH207" s="13">
        <f t="shared" si="29"/>
        <v>0</v>
      </c>
      <c r="AI207" s="13">
        <f>ROUND(AB207-(AD207+AE207)+AG207+AH207, 3)</f>
        <v>54.52</v>
      </c>
      <c r="AJ207" s="13">
        <f t="shared" si="30"/>
        <v>54.52</v>
      </c>
      <c r="AK207" s="13">
        <f t="shared" si="31"/>
        <v>54.52</v>
      </c>
      <c r="AL207" s="13" t="str">
        <f t="shared" si="34"/>
        <v>12106000027602000005105</v>
      </c>
      <c r="AM207" s="13">
        <f>VLOOKUP(AL207,Destino!A:AE,31,0)</f>
        <v>54.52</v>
      </c>
      <c r="AN207" s="13">
        <f t="shared" si="35"/>
        <v>1</v>
      </c>
      <c r="BA207" s="13" t="s">
        <v>11110</v>
      </c>
      <c r="BB207" s="13">
        <f t="shared" si="32"/>
        <v>54.52</v>
      </c>
      <c r="BC207" s="13" t="s">
        <v>11107</v>
      </c>
      <c r="BD207" s="13">
        <f t="shared" si="33"/>
        <v>1</v>
      </c>
    </row>
    <row r="208" spans="1:56" x14ac:dyDescent="0.25">
      <c r="A208" s="13">
        <v>600002760</v>
      </c>
      <c r="B208" s="13">
        <v>1210</v>
      </c>
      <c r="C208" s="13">
        <v>2200001421</v>
      </c>
      <c r="D208" s="13" t="s">
        <v>10908</v>
      </c>
      <c r="E208" s="13" t="str">
        <f t="shared" si="27"/>
        <v>1200</v>
      </c>
      <c r="F208" s="13" t="s">
        <v>10905</v>
      </c>
      <c r="G208" s="13" t="s">
        <v>10907</v>
      </c>
      <c r="H208" s="13">
        <f>ROUND(P208/(1-((R208+S208))/100)*Q208, 3)</f>
        <v>13.034000000000001</v>
      </c>
      <c r="I208" s="13">
        <v>1</v>
      </c>
      <c r="J208" s="13">
        <v>0</v>
      </c>
      <c r="K208" s="13">
        <v>1</v>
      </c>
      <c r="M208" s="13">
        <v>1</v>
      </c>
      <c r="N208" s="13">
        <f>IFERROR(VLOOKUP(BC208, BA:BA:BD:BD, 4, 0),1)</f>
        <v>1</v>
      </c>
      <c r="P208" s="13">
        <f>IFERROR(ROUND(VLOOKUP(BC208, BA:BA:BB:BB, 2, 0)/AA208,3),)</f>
        <v>9.4819999999999993</v>
      </c>
      <c r="Q208" s="13">
        <v>1</v>
      </c>
      <c r="R208" s="13">
        <v>18</v>
      </c>
      <c r="S208" s="13">
        <v>9.25</v>
      </c>
      <c r="T208" s="13">
        <v>0</v>
      </c>
      <c r="V208" s="13" t="s">
        <v>11050</v>
      </c>
      <c r="W208" s="13">
        <v>100</v>
      </c>
      <c r="X208" s="13" t="s">
        <v>7709</v>
      </c>
      <c r="Y208" s="13" t="s">
        <v>10904</v>
      </c>
      <c r="Z208" s="13">
        <v>2</v>
      </c>
      <c r="AA208" s="13">
        <v>5.75</v>
      </c>
      <c r="AB208" s="13">
        <f t="shared" si="28"/>
        <v>74.945999999999998</v>
      </c>
      <c r="AC208" s="13">
        <f>ROUND(VLOOKUP(X208,'Base de dados'!A:B, 2, 0)*AB208, 2)</f>
        <v>11.24</v>
      </c>
      <c r="AD208" s="13">
        <f>ROUND((AB208*(Destino!AG$208/100))*(W208/100),2)</f>
        <v>13.49</v>
      </c>
      <c r="AE208" s="13">
        <f>ROUND((AB208*(Destino!AH$208/100)),2)</f>
        <v>6.93</v>
      </c>
      <c r="AG208" s="13">
        <f>ROUND((AB208+ AC208)*(J208/100),2)</f>
        <v>0</v>
      </c>
      <c r="AH208" s="13">
        <f t="shared" si="29"/>
        <v>0</v>
      </c>
      <c r="AI208" s="13">
        <f>ROUND(AB208-(AD208+AE208)+AG208+AH208, 3)</f>
        <v>54.526000000000003</v>
      </c>
      <c r="AJ208" s="13">
        <f t="shared" si="30"/>
        <v>54.526000000000003</v>
      </c>
      <c r="AK208" s="13">
        <f t="shared" si="31"/>
        <v>54.526000000000003</v>
      </c>
      <c r="AL208" s="13" t="str">
        <f t="shared" si="34"/>
        <v>12106000027602200001421</v>
      </c>
      <c r="AM208" s="13">
        <f>VLOOKUP(AL208,Destino!A:AE,31,0)</f>
        <v>54.515999999999998</v>
      </c>
      <c r="AN208" s="13">
        <f t="shared" si="35"/>
        <v>0.99981660125444738</v>
      </c>
      <c r="BB208" s="13">
        <f t="shared" si="32"/>
        <v>54.526000000000003</v>
      </c>
      <c r="BC208" s="13" t="s">
        <v>11112</v>
      </c>
      <c r="BD208" s="13">
        <f t="shared" si="33"/>
        <v>1</v>
      </c>
    </row>
    <row r="209" spans="1:56" x14ac:dyDescent="0.25">
      <c r="A209" s="13">
        <v>600002760</v>
      </c>
      <c r="B209" s="13">
        <v>1300</v>
      </c>
      <c r="C209" s="13">
        <v>2000005105</v>
      </c>
      <c r="D209" s="13" t="s">
        <v>10908</v>
      </c>
      <c r="E209" s="13">
        <f t="shared" si="27"/>
        <v>1300</v>
      </c>
      <c r="F209" s="13" t="s">
        <v>10930</v>
      </c>
      <c r="G209" s="13" t="s">
        <v>10907</v>
      </c>
      <c r="H209" s="13">
        <f>ROUND(P209/(1-((R209+S209))/100)*Q209, 3)</f>
        <v>10.647</v>
      </c>
      <c r="I209" s="13">
        <v>1</v>
      </c>
      <c r="J209" s="13">
        <v>6</v>
      </c>
      <c r="K209" s="13">
        <v>1</v>
      </c>
      <c r="M209" s="13">
        <v>1</v>
      </c>
      <c r="N209" s="13">
        <v>1</v>
      </c>
      <c r="O209" s="13" t="s">
        <v>10895</v>
      </c>
      <c r="P209" s="13">
        <f>IFERROR(ROUND(VLOOKUP(BC209, BA:BA:BB:BB, 2, 0)/AA209,3),)</f>
        <v>9.2360000000000007</v>
      </c>
      <c r="Q209" s="13">
        <f>IFERROR(VLOOKUP(BC209, BA:BA:BD:BD, 4, 0),1)</f>
        <v>1</v>
      </c>
      <c r="R209" s="13">
        <v>4</v>
      </c>
      <c r="S209" s="13">
        <v>9.25</v>
      </c>
      <c r="T209" s="13">
        <v>0</v>
      </c>
      <c r="V209" s="13" t="s">
        <v>11050</v>
      </c>
      <c r="W209" s="13">
        <v>100</v>
      </c>
      <c r="X209" s="13" t="s">
        <v>7709</v>
      </c>
      <c r="Y209" s="13" t="s">
        <v>10904</v>
      </c>
      <c r="Z209" s="13">
        <v>2</v>
      </c>
      <c r="AA209" s="13">
        <v>5.75</v>
      </c>
      <c r="AB209" s="13">
        <f t="shared" si="28"/>
        <v>61.22</v>
      </c>
      <c r="AC209" s="13">
        <f>ROUND(VLOOKUP(X209,'Base de dados'!A:B, 2, 0)*AB209, 2)</f>
        <v>9.18</v>
      </c>
      <c r="AD209" s="13">
        <f>ROUND((AB209*(Destino!AG$209/100))*(W209/100),2)</f>
        <v>0</v>
      </c>
      <c r="AG209" s="13">
        <f>ROUND((AB209+ AC209)*(J209/100),2)</f>
        <v>4.22</v>
      </c>
      <c r="AH209" s="13">
        <f t="shared" si="29"/>
        <v>0</v>
      </c>
      <c r="AI209" s="13">
        <f>ROUND((AB209+AC209)-(AD209+AE209)+AG209+AH209, 3)</f>
        <v>74.62</v>
      </c>
      <c r="AJ209" s="13">
        <f t="shared" si="30"/>
        <v>74.62</v>
      </c>
      <c r="AK209" s="13">
        <f t="shared" si="31"/>
        <v>74.62</v>
      </c>
      <c r="AL209" s="13" t="str">
        <f t="shared" si="34"/>
        <v>13006000027602000005105</v>
      </c>
      <c r="AM209" s="13">
        <f>VLOOKUP(AL209,Destino!A:AE,31,0)</f>
        <v>74.62</v>
      </c>
      <c r="AN209" s="13">
        <f t="shared" si="35"/>
        <v>1</v>
      </c>
      <c r="BA209" s="13" t="s">
        <v>11111</v>
      </c>
      <c r="BB209" s="13">
        <f t="shared" si="32"/>
        <v>74.62</v>
      </c>
      <c r="BC209" s="13" t="s">
        <v>11107</v>
      </c>
      <c r="BD209" s="13">
        <f t="shared" si="33"/>
        <v>1</v>
      </c>
    </row>
    <row r="210" spans="1:56" x14ac:dyDescent="0.25">
      <c r="A210" s="13">
        <v>600002760</v>
      </c>
      <c r="B210" s="13">
        <v>1300</v>
      </c>
      <c r="C210" s="13">
        <v>2200000102</v>
      </c>
      <c r="D210" s="13" t="s">
        <v>10908</v>
      </c>
      <c r="E210" s="13">
        <f t="shared" si="27"/>
        <v>1300</v>
      </c>
      <c r="F210" s="13" t="s">
        <v>10930</v>
      </c>
      <c r="G210" s="13" t="s">
        <v>10907</v>
      </c>
      <c r="H210" s="13">
        <f>ROUND(P210/(1-((R210+S210))/100)*Q210, 3)</f>
        <v>11.598000000000001</v>
      </c>
      <c r="I210" s="13">
        <v>1</v>
      </c>
      <c r="J210" s="13">
        <v>3.5</v>
      </c>
      <c r="K210" s="13">
        <v>1</v>
      </c>
      <c r="M210" s="13">
        <v>1</v>
      </c>
      <c r="N210" s="13">
        <v>1</v>
      </c>
      <c r="P210" s="13">
        <f>IFERROR(ROUND(VLOOKUP(BC210, BA:BA:BB:BB, 2, 0)/AA210,3),)</f>
        <v>10.711</v>
      </c>
      <c r="Q210" s="13">
        <f>IFERROR(VLOOKUP(BC210, BA:BA:BD:BD, 4, 0),1)</f>
        <v>1</v>
      </c>
      <c r="R210" s="13">
        <v>4</v>
      </c>
      <c r="S210" s="13">
        <v>3.65</v>
      </c>
      <c r="T210" s="13">
        <v>0</v>
      </c>
      <c r="V210" s="13" t="s">
        <v>11050</v>
      </c>
      <c r="W210" s="13">
        <v>100</v>
      </c>
      <c r="X210" s="13" t="s">
        <v>7709</v>
      </c>
      <c r="Y210" s="13" t="s">
        <v>10904</v>
      </c>
      <c r="Z210" s="13">
        <v>2</v>
      </c>
      <c r="AA210" s="13">
        <v>5.75</v>
      </c>
      <c r="AB210" s="13">
        <f t="shared" si="28"/>
        <v>66.688999999999993</v>
      </c>
      <c r="AC210" s="13">
        <f>ROUND(VLOOKUP(X210,'Base de dados'!A:B, 2, 0)*AB210, 2)</f>
        <v>10</v>
      </c>
      <c r="AD210" s="13">
        <f>ROUND((AB210*(Destino!AG$210/100))*(W210/100),2)</f>
        <v>0</v>
      </c>
      <c r="AG210" s="13">
        <f>ROUND((AB210+ AC210)*(J210/100),2)</f>
        <v>2.68</v>
      </c>
      <c r="AH210" s="13">
        <f t="shared" si="29"/>
        <v>0</v>
      </c>
      <c r="AI210" s="13">
        <f>ROUND((AB210+AC210)-(AD210+AE210)+AG210+AH210, 3)</f>
        <v>79.369</v>
      </c>
      <c r="AJ210" s="13">
        <f t="shared" si="30"/>
        <v>79.369</v>
      </c>
      <c r="AK210" s="13">
        <f t="shared" si="31"/>
        <v>79.369</v>
      </c>
      <c r="AL210" s="13" t="str">
        <f t="shared" si="34"/>
        <v>13006000027602200000102</v>
      </c>
      <c r="AM210" s="13">
        <f>VLOOKUP(AL210,Destino!A:AE,31,0)</f>
        <v>79.369</v>
      </c>
      <c r="AN210" s="13">
        <f t="shared" si="35"/>
        <v>1</v>
      </c>
      <c r="BB210" s="13">
        <f t="shared" si="32"/>
        <v>79.369</v>
      </c>
      <c r="BC210" s="13" t="s">
        <v>11108</v>
      </c>
      <c r="BD210" s="13">
        <f t="shared" si="33"/>
        <v>1</v>
      </c>
    </row>
    <row r="211" spans="1:56" x14ac:dyDescent="0.25">
      <c r="A211" s="13">
        <v>600002760</v>
      </c>
      <c r="B211" s="13">
        <v>1300</v>
      </c>
      <c r="C211" s="13">
        <v>2200001327</v>
      </c>
      <c r="D211" s="13" t="s">
        <v>10908</v>
      </c>
      <c r="E211" s="13">
        <f t="shared" si="27"/>
        <v>1300</v>
      </c>
      <c r="F211" s="13" t="s">
        <v>10930</v>
      </c>
      <c r="G211" s="13" t="s">
        <v>10907</v>
      </c>
      <c r="H211" s="13">
        <f>ROUND(P211/(1-((R211+S211))/100)*Q211, 3)</f>
        <v>11.333</v>
      </c>
      <c r="I211" s="13">
        <v>1</v>
      </c>
      <c r="J211" s="13">
        <v>2</v>
      </c>
      <c r="K211" s="13">
        <v>1</v>
      </c>
      <c r="M211" s="13">
        <v>1</v>
      </c>
      <c r="N211" s="13">
        <v>1</v>
      </c>
      <c r="P211" s="13">
        <f>IFERROR(ROUND(VLOOKUP(BC211, BA:BA:BB:BB, 2, 0)/AA211,3),)</f>
        <v>13.95</v>
      </c>
      <c r="Q211" s="13">
        <f>IFERROR(VLOOKUP(BC211, BA:BA:BD:BD, 4, 0),1)</f>
        <v>0.75027500000000003</v>
      </c>
      <c r="R211" s="13">
        <v>4</v>
      </c>
      <c r="S211" s="13">
        <v>3.65</v>
      </c>
      <c r="T211" s="13">
        <v>0</v>
      </c>
      <c r="V211" s="13" t="s">
        <v>11050</v>
      </c>
      <c r="W211" s="13">
        <v>100</v>
      </c>
      <c r="X211" s="13" t="s">
        <v>7709</v>
      </c>
      <c r="Y211" s="13" t="s">
        <v>10904</v>
      </c>
      <c r="Z211" s="13">
        <v>2</v>
      </c>
      <c r="AA211" s="13">
        <v>5.75</v>
      </c>
      <c r="AB211" s="13">
        <f t="shared" si="28"/>
        <v>65.165000000000006</v>
      </c>
      <c r="AC211" s="13">
        <f>ROUND(VLOOKUP(X211,'Base de dados'!A:B, 2, 0)*AB211, 2)</f>
        <v>9.77</v>
      </c>
      <c r="AD211" s="13">
        <f>ROUND((AB211*(Destino!AG$211/100))*(W211/100),2)</f>
        <v>0</v>
      </c>
      <c r="AG211" s="13">
        <f>ROUND((AB211+ AC211)*(J211/100),2)</f>
        <v>1.5</v>
      </c>
      <c r="AH211" s="13">
        <f t="shared" si="29"/>
        <v>0</v>
      </c>
      <c r="AI211" s="13">
        <f>ROUND((AB211+AC211)-(AD211+AE211)+AG211+AH211, 3)</f>
        <v>76.435000000000002</v>
      </c>
      <c r="AJ211" s="13">
        <f t="shared" si="30"/>
        <v>76.435000000000002</v>
      </c>
      <c r="AK211" s="13">
        <f t="shared" si="31"/>
        <v>76.435000000000002</v>
      </c>
      <c r="AL211" s="13" t="str">
        <f t="shared" si="34"/>
        <v>13006000027602200001327</v>
      </c>
      <c r="AM211" s="13">
        <f>VLOOKUP(AL211,Destino!A:AE,31,0)</f>
        <v>76.444999999999993</v>
      </c>
      <c r="AN211" s="13">
        <f t="shared" si="35"/>
        <v>1.0001308301170928</v>
      </c>
      <c r="BB211" s="13">
        <f t="shared" si="32"/>
        <v>76.435000000000002</v>
      </c>
      <c r="BC211" s="13" t="s">
        <v>11109</v>
      </c>
      <c r="BD211" s="13">
        <f t="shared" si="33"/>
        <v>1</v>
      </c>
    </row>
    <row r="212" spans="1:56" x14ac:dyDescent="0.25">
      <c r="A212" s="13">
        <v>600002760</v>
      </c>
      <c r="B212" s="13">
        <v>1300</v>
      </c>
      <c r="C212" s="13">
        <v>2200001421</v>
      </c>
      <c r="D212" s="13" t="s">
        <v>10908</v>
      </c>
      <c r="E212" s="13">
        <f t="shared" si="27"/>
        <v>1300</v>
      </c>
      <c r="F212" s="13" t="s">
        <v>10930</v>
      </c>
      <c r="G212" s="13" t="s">
        <v>10907</v>
      </c>
      <c r="H212" s="13">
        <f>ROUND(P212/(1-((R212+S212))/100)*Q212, 3)</f>
        <v>10.93</v>
      </c>
      <c r="I212" s="13">
        <v>1</v>
      </c>
      <c r="J212" s="13">
        <v>7</v>
      </c>
      <c r="K212" s="13">
        <v>1</v>
      </c>
      <c r="M212" s="13">
        <v>1</v>
      </c>
      <c r="N212" s="13">
        <v>1</v>
      </c>
      <c r="P212" s="13">
        <f>IFERROR(ROUND(VLOOKUP(BC212, BA:BA:BB:BB, 2, 0)/AA212,3),)</f>
        <v>9.4819999999999993</v>
      </c>
      <c r="Q212" s="13">
        <f>IFERROR(VLOOKUP(BC212, BA:BA:BD:BD, 4, 0),1)</f>
        <v>1</v>
      </c>
      <c r="R212" s="13">
        <v>4</v>
      </c>
      <c r="S212" s="13">
        <v>9.25</v>
      </c>
      <c r="T212" s="13">
        <v>0</v>
      </c>
      <c r="V212" s="13" t="s">
        <v>11050</v>
      </c>
      <c r="W212" s="13">
        <v>100</v>
      </c>
      <c r="X212" s="13" t="s">
        <v>7709</v>
      </c>
      <c r="Y212" s="13" t="s">
        <v>10904</v>
      </c>
      <c r="Z212" s="13">
        <v>2</v>
      </c>
      <c r="AA212" s="13">
        <v>5.75</v>
      </c>
      <c r="AB212" s="13">
        <f t="shared" si="28"/>
        <v>62.847999999999999</v>
      </c>
      <c r="AC212" s="13">
        <f>ROUND(VLOOKUP(X212,'Base de dados'!A:B, 2, 0)*AB212, 2)</f>
        <v>9.43</v>
      </c>
      <c r="AD212" s="13">
        <f>ROUND((AB212*(Destino!AG$212/100))*(W212/100),2)</f>
        <v>0</v>
      </c>
      <c r="AG212" s="13">
        <f>ROUND((AB212+ AC212)*(J212/100),2)</f>
        <v>5.0599999999999996</v>
      </c>
      <c r="AH212" s="13">
        <f t="shared" si="29"/>
        <v>0</v>
      </c>
      <c r="AI212" s="13">
        <f>ROUND((AB212+AC212)-(AD212+AE212)+AG212+AH212, 3)</f>
        <v>77.337999999999994</v>
      </c>
      <c r="AJ212" s="13">
        <f t="shared" si="30"/>
        <v>77.337999999999994</v>
      </c>
      <c r="AK212" s="13">
        <f t="shared" si="31"/>
        <v>77.337999999999994</v>
      </c>
      <c r="AL212" s="13" t="str">
        <f t="shared" si="34"/>
        <v>13006000027602200001421</v>
      </c>
      <c r="AM212" s="13">
        <f>VLOOKUP(AL212,Destino!A:AE,31,0)</f>
        <v>77.337999999999994</v>
      </c>
      <c r="AN212" s="13">
        <f t="shared" si="35"/>
        <v>1</v>
      </c>
      <c r="BB212" s="13">
        <f t="shared" si="32"/>
        <v>77.337999999999994</v>
      </c>
      <c r="BC212" s="13" t="s">
        <v>11112</v>
      </c>
      <c r="BD212" s="13">
        <f t="shared" si="33"/>
        <v>1</v>
      </c>
    </row>
    <row r="213" spans="1:56" x14ac:dyDescent="0.25">
      <c r="A213" s="13">
        <v>600002760</v>
      </c>
      <c r="B213" s="13">
        <v>1400</v>
      </c>
      <c r="C213" s="13">
        <v>2000005105</v>
      </c>
      <c r="D213" s="13" t="s">
        <v>10908</v>
      </c>
      <c r="E213" s="13">
        <f t="shared" si="27"/>
        <v>1400</v>
      </c>
      <c r="F213" s="13" t="s">
        <v>10905</v>
      </c>
      <c r="G213" s="13" t="s">
        <v>10907</v>
      </c>
      <c r="H213" s="13">
        <f>ROUND(P213/(1-((R213+S213))/100)*Q213, 3)</f>
        <v>10.647</v>
      </c>
      <c r="I213" s="13">
        <v>1</v>
      </c>
      <c r="J213" s="13">
        <v>2</v>
      </c>
      <c r="K213" s="13">
        <v>1</v>
      </c>
      <c r="M213" s="13">
        <v>1</v>
      </c>
      <c r="N213" s="13">
        <v>1</v>
      </c>
      <c r="O213" s="13" t="s">
        <v>10895</v>
      </c>
      <c r="P213" s="13">
        <f>IFERROR(ROUND(VLOOKUP(BC213, BA:BA:BB:BB, 2, 0)/AA213,3),)</f>
        <v>9.2360000000000007</v>
      </c>
      <c r="Q213" s="13">
        <f>IFERROR(VLOOKUP(BC213, BA:BA:BD:BD, 4, 0),1)</f>
        <v>1</v>
      </c>
      <c r="R213" s="13">
        <v>4</v>
      </c>
      <c r="S213" s="13">
        <v>9.25</v>
      </c>
      <c r="T213" s="13">
        <v>0</v>
      </c>
      <c r="V213" s="13" t="s">
        <v>11050</v>
      </c>
      <c r="W213" s="13">
        <v>100</v>
      </c>
      <c r="X213" s="13" t="s">
        <v>7709</v>
      </c>
      <c r="Y213" s="13" t="s">
        <v>10904</v>
      </c>
      <c r="Z213" s="13">
        <v>2</v>
      </c>
      <c r="AA213" s="13">
        <v>5.75</v>
      </c>
      <c r="AB213" s="13">
        <f t="shared" si="28"/>
        <v>61.22</v>
      </c>
      <c r="AC213" s="13">
        <f>ROUND(VLOOKUP(X213,'Base de dados'!A:B, 2, 0)*AB213, 2)</f>
        <v>9.18</v>
      </c>
      <c r="AD213" s="13">
        <f>ROUND((AB213*(Destino!AG$213/100))*(W213/100),2)</f>
        <v>2.4500000000000002</v>
      </c>
      <c r="AE213" s="13">
        <f>ROUND((AB213*(Destino!AH$213/100)),2)</f>
        <v>5.66</v>
      </c>
      <c r="AG213" s="13">
        <f>ROUND((AB213+ AC213)*(J213/100),2)</f>
        <v>1.41</v>
      </c>
      <c r="AH213" s="13">
        <f t="shared" si="29"/>
        <v>0</v>
      </c>
      <c r="AI213" s="13">
        <f>ROUND(AB213-(AD213+AE213)+AG213+AH213, 3)</f>
        <v>54.52</v>
      </c>
      <c r="AJ213" s="13">
        <f t="shared" si="30"/>
        <v>54.52</v>
      </c>
      <c r="AK213" s="13">
        <f t="shared" si="31"/>
        <v>54.52</v>
      </c>
      <c r="AL213" s="13" t="str">
        <f t="shared" si="34"/>
        <v>14006000027602000005105</v>
      </c>
      <c r="AM213" s="13">
        <f>VLOOKUP(AL213,Destino!A:AE,31,0)</f>
        <v>54.52</v>
      </c>
      <c r="AN213" s="13">
        <f t="shared" si="35"/>
        <v>1</v>
      </c>
      <c r="BA213" s="13" t="s">
        <v>11112</v>
      </c>
      <c r="BB213" s="13">
        <f t="shared" si="32"/>
        <v>54.52</v>
      </c>
      <c r="BC213" s="13" t="s">
        <v>11107</v>
      </c>
      <c r="BD213" s="13">
        <f t="shared" si="33"/>
        <v>1</v>
      </c>
    </row>
    <row r="214" spans="1:56" x14ac:dyDescent="0.25">
      <c r="A214" s="13">
        <v>600002760</v>
      </c>
      <c r="B214" s="13">
        <v>1400</v>
      </c>
      <c r="C214" s="13">
        <v>2200000102</v>
      </c>
      <c r="D214" s="13" t="s">
        <v>10908</v>
      </c>
      <c r="E214" s="13">
        <f t="shared" si="27"/>
        <v>1400</v>
      </c>
      <c r="F214" s="13" t="s">
        <v>10905</v>
      </c>
      <c r="G214" s="13" t="s">
        <v>10907</v>
      </c>
      <c r="H214" s="13">
        <f>ROUND(P214/(1-((R214+S214))/100)*Q214, 3)</f>
        <v>11.598000000000001</v>
      </c>
      <c r="I214" s="13">
        <v>1</v>
      </c>
      <c r="J214" s="13">
        <v>2</v>
      </c>
      <c r="K214" s="13">
        <v>1</v>
      </c>
      <c r="M214" s="13">
        <v>1</v>
      </c>
      <c r="N214" s="13">
        <v>1</v>
      </c>
      <c r="P214" s="13">
        <f>IFERROR(ROUND(VLOOKUP(BC214, BA:BA:BB:BB, 2, 0)/AA214,3),)</f>
        <v>10.711</v>
      </c>
      <c r="Q214" s="13">
        <f>IFERROR(VLOOKUP(BC214, BA:BA:BD:BD, 4, 0),1)</f>
        <v>1</v>
      </c>
      <c r="R214" s="13">
        <v>4</v>
      </c>
      <c r="S214" s="13">
        <v>3.65</v>
      </c>
      <c r="T214" s="13">
        <v>0</v>
      </c>
      <c r="V214" s="13" t="s">
        <v>11050</v>
      </c>
      <c r="W214" s="13">
        <v>100</v>
      </c>
      <c r="X214" s="13" t="s">
        <v>7709</v>
      </c>
      <c r="Y214" s="13" t="s">
        <v>10904</v>
      </c>
      <c r="Z214" s="13">
        <v>2</v>
      </c>
      <c r="AA214" s="13">
        <v>5.75</v>
      </c>
      <c r="AB214" s="13">
        <f t="shared" si="28"/>
        <v>66.688999999999993</v>
      </c>
      <c r="AC214" s="13">
        <f>ROUND(VLOOKUP(X214,'Base de dados'!A:B, 2, 0)*AB214, 2)</f>
        <v>10</v>
      </c>
      <c r="AD214" s="13">
        <f>ROUND((AB214*(Destino!AG$214/100))*(W214/100),2)</f>
        <v>2.67</v>
      </c>
      <c r="AE214" s="13">
        <f>ROUND((AB214*(Destino!AH$214/100)),2)</f>
        <v>6.17</v>
      </c>
      <c r="AG214" s="13">
        <f>ROUND((AB214+ AC214)*(J214/100),2)</f>
        <v>1.53</v>
      </c>
      <c r="AH214" s="13">
        <f t="shared" si="29"/>
        <v>0</v>
      </c>
      <c r="AI214" s="13">
        <f>ROUND(AB214-(AD214+AE214)+AG214+AH214, 3)</f>
        <v>59.378999999999998</v>
      </c>
      <c r="AJ214" s="13">
        <f t="shared" si="30"/>
        <v>59.378999999999998</v>
      </c>
      <c r="AK214" s="13">
        <f t="shared" si="31"/>
        <v>59.378999999999998</v>
      </c>
      <c r="AL214" s="13" t="str">
        <f t="shared" si="34"/>
        <v>14006000027602200000102</v>
      </c>
      <c r="AM214" s="13">
        <f>VLOOKUP(AL214,Destino!A:AE,31,0)</f>
        <v>59.378999999999998</v>
      </c>
      <c r="AN214" s="13">
        <f t="shared" si="35"/>
        <v>1</v>
      </c>
      <c r="BB214" s="13">
        <f t="shared" si="32"/>
        <v>59.378999999999998</v>
      </c>
      <c r="BC214" s="13" t="s">
        <v>11108</v>
      </c>
      <c r="BD214" s="13">
        <f t="shared" si="33"/>
        <v>1</v>
      </c>
    </row>
    <row r="215" spans="1:56" x14ac:dyDescent="0.25">
      <c r="A215" s="13">
        <v>600002760</v>
      </c>
      <c r="B215" s="13">
        <v>1400</v>
      </c>
      <c r="C215" s="13">
        <v>2200001286</v>
      </c>
      <c r="D215" s="13" t="s">
        <v>10908</v>
      </c>
      <c r="E215" s="13">
        <f t="shared" si="27"/>
        <v>1400</v>
      </c>
      <c r="F215" s="13" t="s">
        <v>10915</v>
      </c>
      <c r="G215" s="13" t="s">
        <v>10907</v>
      </c>
      <c r="H215" s="13">
        <f>ROUND(P215/(1-((R215+S215))/100)*Q215, 3)</f>
        <v>13.61</v>
      </c>
      <c r="I215" s="13">
        <v>1</v>
      </c>
      <c r="J215" s="13">
        <v>3</v>
      </c>
      <c r="K215" s="13">
        <v>1</v>
      </c>
      <c r="M215" s="13">
        <v>1</v>
      </c>
      <c r="N215" s="13">
        <v>1</v>
      </c>
      <c r="P215" s="13">
        <f>IFERROR(ROUND(VLOOKUP(BC215, BA:BA:BB:BB, 2, 0)/AA215,3),)</f>
        <v>12.977</v>
      </c>
      <c r="Q215" s="13">
        <f>IFERROR(VLOOKUP(BC215, BA:BA:BD:BD, 4, 0),1)</f>
        <v>1</v>
      </c>
      <c r="R215" s="13">
        <v>1</v>
      </c>
      <c r="S215" s="13">
        <v>3.65</v>
      </c>
      <c r="T215" s="13">
        <v>0</v>
      </c>
      <c r="V215" s="13" t="s">
        <v>11050</v>
      </c>
      <c r="W215" s="13">
        <v>100</v>
      </c>
      <c r="X215" s="13" t="s">
        <v>7709</v>
      </c>
      <c r="Y215" s="13" t="s">
        <v>10904</v>
      </c>
      <c r="Z215" s="13">
        <v>2</v>
      </c>
      <c r="AA215" s="13">
        <v>5.75</v>
      </c>
      <c r="AB215" s="13">
        <f t="shared" si="28"/>
        <v>78.257999999999996</v>
      </c>
      <c r="AC215" s="13">
        <f>ROUND(VLOOKUP(X215,'Base de dados'!A:B, 2, 0)*AB215, 2)</f>
        <v>11.74</v>
      </c>
      <c r="AD215" s="13">
        <f>ROUND((AB215*(Destino!AG$215/100))*(W215/100),2)</f>
        <v>3.13</v>
      </c>
      <c r="AE215" s="13">
        <f>ROUND((AB215*(Destino!AH$215/100)),2)</f>
        <v>7.24</v>
      </c>
      <c r="AG215" s="13">
        <f>ROUND(AB215 *(J215/100),2)</f>
        <v>2.35</v>
      </c>
      <c r="AH215" s="13">
        <f t="shared" si="29"/>
        <v>0</v>
      </c>
      <c r="AI215" s="13">
        <f>ROUND(AB215-(AD215+AE215)+AG215+AH215, 3)</f>
        <v>70.238</v>
      </c>
      <c r="AJ215" s="13">
        <f t="shared" si="30"/>
        <v>70.238</v>
      </c>
      <c r="AK215" s="13">
        <f t="shared" si="31"/>
        <v>70.238</v>
      </c>
      <c r="AL215" s="13" t="str">
        <f t="shared" si="34"/>
        <v>14006000027602200001286</v>
      </c>
      <c r="AM215" s="13">
        <f>VLOOKUP(AL215,Destino!A:AE,31,0)</f>
        <v>70.238</v>
      </c>
      <c r="AN215" s="13">
        <f t="shared" si="35"/>
        <v>1</v>
      </c>
      <c r="BB215" s="13">
        <f t="shared" si="32"/>
        <v>70.238</v>
      </c>
      <c r="BC215" s="13" t="s">
        <v>11111</v>
      </c>
      <c r="BD215" s="13">
        <f t="shared" si="33"/>
        <v>1</v>
      </c>
    </row>
    <row r="216" spans="1:56" x14ac:dyDescent="0.25">
      <c r="A216" s="13">
        <v>600002760</v>
      </c>
      <c r="B216" s="13">
        <v>1700</v>
      </c>
      <c r="C216" s="13">
        <v>2000005105</v>
      </c>
      <c r="D216" s="13" t="s">
        <v>10908</v>
      </c>
      <c r="E216" s="13">
        <f t="shared" si="27"/>
        <v>1700</v>
      </c>
      <c r="F216" s="13" t="s">
        <v>10933</v>
      </c>
      <c r="G216" s="13" t="s">
        <v>10907</v>
      </c>
      <c r="H216" s="13">
        <f>ROUND(P216/(1-((R216+S216))/100)*Q216, 3)</f>
        <v>10.647</v>
      </c>
      <c r="I216" s="13">
        <v>0.25</v>
      </c>
      <c r="J216" s="13">
        <v>7</v>
      </c>
      <c r="K216" s="13">
        <v>1</v>
      </c>
      <c r="M216" s="13">
        <v>4</v>
      </c>
      <c r="N216" s="13">
        <v>1</v>
      </c>
      <c r="P216" s="13">
        <f>IFERROR(ROUND(VLOOKUP(BC216, BA:BA:BB:BB, 2, 0)/AA216,3),)</f>
        <v>9.2360000000000007</v>
      </c>
      <c r="Q216" s="13">
        <f>IFERROR(VLOOKUP(BC216, BA:BA:BD:BD, 4, 0),1)</f>
        <v>1</v>
      </c>
      <c r="R216" s="13">
        <v>4</v>
      </c>
      <c r="S216" s="13">
        <v>9.25</v>
      </c>
      <c r="T216" s="13">
        <v>0</v>
      </c>
      <c r="V216" s="13" t="s">
        <v>11050</v>
      </c>
      <c r="W216" s="13">
        <v>100</v>
      </c>
      <c r="X216" s="13" t="s">
        <v>7709</v>
      </c>
      <c r="Y216" s="13" t="s">
        <v>10904</v>
      </c>
      <c r="Z216" s="13">
        <v>2</v>
      </c>
      <c r="AA216" s="13">
        <v>5.75</v>
      </c>
      <c r="AB216" s="13">
        <f t="shared" si="28"/>
        <v>15.305</v>
      </c>
      <c r="AC216" s="13">
        <f>ROUND(VLOOKUP(X216,'Base de dados'!A:B, 2, 0)*AB216, 2)</f>
        <v>2.2999999999999998</v>
      </c>
      <c r="AD216" s="13">
        <f>ROUND((AB216*(Destino!AG$216/100))*(W216/100),2)</f>
        <v>0.61</v>
      </c>
      <c r="AE216" s="13">
        <f>ROUND((AB216*(Destino!AH$216/100)),2)</f>
        <v>0</v>
      </c>
      <c r="AF216" s="13">
        <f>ROUND((((AB216+AC216)*(1 + VLOOKUP(X216,'Base de dados'!A:M, 13, 0) ))*(Destino!AI$216/100))-AD216, 2)</f>
        <v>3.96</v>
      </c>
      <c r="AG216" s="13">
        <f>ROUND((AB216+AC216+AF216)*(J216/100),2)</f>
        <v>1.51</v>
      </c>
      <c r="AH216" s="13">
        <f t="shared" si="29"/>
        <v>0</v>
      </c>
      <c r="AI216" s="13">
        <f>ROUND(AB216+AC216-AE216+AF216+AG216+AH216, 3)</f>
        <v>23.074999999999999</v>
      </c>
      <c r="AJ216" s="13">
        <f t="shared" si="30"/>
        <v>92.3</v>
      </c>
      <c r="AK216" s="13">
        <f t="shared" si="31"/>
        <v>92.3</v>
      </c>
      <c r="AL216" s="13" t="str">
        <f t="shared" si="34"/>
        <v>17006000027602000005105</v>
      </c>
      <c r="AM216" s="13">
        <f>VLOOKUP(AL216,Destino!A:AE,31,0)</f>
        <v>88.652000000000001</v>
      </c>
      <c r="AN216" s="13">
        <f t="shared" si="35"/>
        <v>0.9604767063921994</v>
      </c>
      <c r="BB216" s="13">
        <f t="shared" si="32"/>
        <v>92.3</v>
      </c>
      <c r="BC216" s="13" t="s">
        <v>11107</v>
      </c>
      <c r="BD216" s="13">
        <f t="shared" si="33"/>
        <v>1</v>
      </c>
    </row>
    <row r="217" spans="1:56" x14ac:dyDescent="0.25">
      <c r="A217" s="13">
        <v>600002760</v>
      </c>
      <c r="B217" s="13">
        <v>1700</v>
      </c>
      <c r="C217" s="13">
        <v>2200001421</v>
      </c>
      <c r="D217" s="13" t="s">
        <v>10908</v>
      </c>
      <c r="E217" s="13">
        <f t="shared" si="27"/>
        <v>1700</v>
      </c>
      <c r="F217" s="13" t="s">
        <v>10933</v>
      </c>
      <c r="G217" s="13" t="s">
        <v>10907</v>
      </c>
      <c r="H217" s="13">
        <f>ROUND(P217/(1-((R217+S217))/100)*Q217, 3)</f>
        <v>10.93</v>
      </c>
      <c r="I217" s="13">
        <v>0.25</v>
      </c>
      <c r="J217" s="13">
        <v>3</v>
      </c>
      <c r="K217" s="13">
        <v>1</v>
      </c>
      <c r="M217" s="13">
        <v>4</v>
      </c>
      <c r="N217" s="13">
        <v>1</v>
      </c>
      <c r="O217" s="13" t="s">
        <v>10895</v>
      </c>
      <c r="P217" s="13">
        <f>IFERROR(ROUND(VLOOKUP(BC217, BA:BA:BB:BB, 2, 0)/AA217,3),)</f>
        <v>9.4819999999999993</v>
      </c>
      <c r="Q217" s="13">
        <f>IFERROR(VLOOKUP(BC217, BA:BA:BD:BD, 4, 0),1)</f>
        <v>1</v>
      </c>
      <c r="R217" s="13">
        <v>4</v>
      </c>
      <c r="S217" s="13">
        <v>9.25</v>
      </c>
      <c r="T217" s="13">
        <v>0</v>
      </c>
      <c r="V217" s="13" t="s">
        <v>11050</v>
      </c>
      <c r="W217" s="13">
        <v>100</v>
      </c>
      <c r="X217" s="13" t="s">
        <v>7709</v>
      </c>
      <c r="Y217" s="13" t="s">
        <v>10904</v>
      </c>
      <c r="Z217" s="13">
        <v>2</v>
      </c>
      <c r="AA217" s="13">
        <v>5.75</v>
      </c>
      <c r="AB217" s="13">
        <f t="shared" si="28"/>
        <v>15.712</v>
      </c>
      <c r="AC217" s="13">
        <f>ROUND(VLOOKUP(X217,'Base de dados'!A:B, 2, 0)*AB217, 2)</f>
        <v>2.36</v>
      </c>
      <c r="AD217" s="13">
        <f>ROUND((AB217*(Destino!AG$217/100))*(W217/100),2)</f>
        <v>0.63</v>
      </c>
      <c r="AE217" s="13">
        <f>ROUND((AB217*(Destino!AH$217/100)),2)</f>
        <v>0</v>
      </c>
      <c r="AF217" s="13">
        <f>ROUND((((AB217+AC217)*(1 + VLOOKUP(X217,'Base de dados'!A:M, 13, 0) ))*(Destino!AI$217/100))-AD217, 2)</f>
        <v>4.0599999999999996</v>
      </c>
      <c r="AG217" s="13">
        <f>ROUND((AB217+AC217+AF217)*(J217/100),2)</f>
        <v>0.66</v>
      </c>
      <c r="AH217" s="13">
        <f t="shared" si="29"/>
        <v>0</v>
      </c>
      <c r="AI217" s="13">
        <f>ROUND(AB217+AC217-AE217+AF217+AG217+AH217, 3)</f>
        <v>22.792000000000002</v>
      </c>
      <c r="AJ217" s="13">
        <f t="shared" si="30"/>
        <v>91.168000000000006</v>
      </c>
      <c r="AK217" s="13">
        <f t="shared" si="31"/>
        <v>91.168000000000006</v>
      </c>
      <c r="AL217" s="13" t="str">
        <f t="shared" si="34"/>
        <v>17006000027602200001421</v>
      </c>
      <c r="AM217" s="13">
        <f>VLOOKUP(AL217,Destino!A:AE,31,0)</f>
        <v>91.168000000000006</v>
      </c>
      <c r="AN217" s="13">
        <f t="shared" si="35"/>
        <v>1</v>
      </c>
      <c r="BA217" s="13" t="s">
        <v>11113</v>
      </c>
      <c r="BB217" s="13">
        <f t="shared" si="32"/>
        <v>91.168000000000006</v>
      </c>
      <c r="BC217" s="13" t="s">
        <v>11112</v>
      </c>
      <c r="BD217" s="13">
        <f t="shared" si="33"/>
        <v>1</v>
      </c>
    </row>
    <row r="218" spans="1:56" x14ac:dyDescent="0.25">
      <c r="A218" s="13">
        <v>600002763</v>
      </c>
      <c r="B218" s="13">
        <v>1000</v>
      </c>
      <c r="C218" s="13">
        <v>2200000102</v>
      </c>
      <c r="D218" s="13" t="s">
        <v>10908</v>
      </c>
      <c r="E218" s="13">
        <f t="shared" si="27"/>
        <v>1000</v>
      </c>
      <c r="F218" s="13" t="s">
        <v>10905</v>
      </c>
      <c r="G218" s="13" t="s">
        <v>10907</v>
      </c>
      <c r="H218" s="13">
        <f>ROUND(P218/(1-((R218+S218))/100)*Q218, 3)</f>
        <v>7.86</v>
      </c>
      <c r="I218" s="13">
        <v>1</v>
      </c>
      <c r="J218" s="13">
        <v>4.5</v>
      </c>
      <c r="K218" s="13">
        <v>1</v>
      </c>
      <c r="M218" s="13">
        <v>1</v>
      </c>
      <c r="N218" s="13">
        <v>1</v>
      </c>
      <c r="P218" s="13">
        <f>IFERROR(ROUND(VLOOKUP(BC218, BA:BA:BB:BB, 2, 0)/AA218,3),)</f>
        <v>7.2590000000000003</v>
      </c>
      <c r="Q218" s="13">
        <f>IFERROR(VLOOKUP(BC218, BA:BA:BD:BD, 4, 0),1)</f>
        <v>1</v>
      </c>
      <c r="R218" s="13">
        <v>4</v>
      </c>
      <c r="S218" s="13">
        <v>3.65</v>
      </c>
      <c r="T218" s="13">
        <v>0</v>
      </c>
      <c r="V218" s="13" t="s">
        <v>11050</v>
      </c>
      <c r="W218" s="13">
        <v>100</v>
      </c>
      <c r="X218" s="13" t="s">
        <v>7709</v>
      </c>
      <c r="Y218" s="13" t="s">
        <v>10904</v>
      </c>
      <c r="Z218" s="13">
        <v>1</v>
      </c>
      <c r="AA218" s="13">
        <v>5.75</v>
      </c>
      <c r="AB218" s="13">
        <f t="shared" si="28"/>
        <v>45.195</v>
      </c>
      <c r="AC218" s="13">
        <f>ROUND(VLOOKUP(X218,'Base de dados'!A:B, 2, 0)*AB218, 2)</f>
        <v>6.78</v>
      </c>
      <c r="AD218" s="13">
        <f>ROUND((AB218*(Destino!AG$218/100))*(W218/100),2)</f>
        <v>1.81</v>
      </c>
      <c r="AE218" s="13">
        <f>ROUND((AB218*(Destino!AH$218/100)),2)</f>
        <v>4.18</v>
      </c>
      <c r="AG218" s="13">
        <f>ROUND((AB218+ AC218)*(J218/100),2)</f>
        <v>2.34</v>
      </c>
      <c r="AH218" s="13">
        <f t="shared" si="29"/>
        <v>0</v>
      </c>
      <c r="AI218" s="13">
        <f>ROUND(AB218-(AD218+AE218)+AG218+AH218, 3)</f>
        <v>41.545000000000002</v>
      </c>
      <c r="AJ218" s="13">
        <f t="shared" si="30"/>
        <v>41.545000000000002</v>
      </c>
      <c r="AK218" s="13">
        <f t="shared" si="31"/>
        <v>41.545000000000002</v>
      </c>
      <c r="AL218" s="13" t="str">
        <f t="shared" si="34"/>
        <v>10006000027632200000102</v>
      </c>
      <c r="AM218" s="13">
        <f>VLOOKUP(AL218,Destino!A:AE,31,0)</f>
        <v>41.546999999999997</v>
      </c>
      <c r="AN218" s="13">
        <f t="shared" si="35"/>
        <v>1.0000481405704655</v>
      </c>
      <c r="BB218" s="13">
        <f t="shared" si="32"/>
        <v>41.545000000000002</v>
      </c>
      <c r="BC218" s="13" t="s">
        <v>11115</v>
      </c>
      <c r="BD218" s="13">
        <f t="shared" si="33"/>
        <v>1</v>
      </c>
    </row>
    <row r="219" spans="1:56" x14ac:dyDescent="0.25">
      <c r="A219" s="13">
        <v>600002763</v>
      </c>
      <c r="B219" s="13">
        <v>1000</v>
      </c>
      <c r="C219" s="13">
        <v>2200000362</v>
      </c>
      <c r="D219" s="13" t="s">
        <v>10908</v>
      </c>
      <c r="E219" s="13">
        <f t="shared" si="27"/>
        <v>1000</v>
      </c>
      <c r="F219" s="13" t="s">
        <v>10912</v>
      </c>
      <c r="G219" s="13" t="s">
        <v>10907</v>
      </c>
      <c r="H219" s="13">
        <v>4.21</v>
      </c>
      <c r="I219" s="13">
        <v>1</v>
      </c>
      <c r="J219" s="13">
        <v>0</v>
      </c>
      <c r="K219" s="13">
        <v>1.1045130000000001</v>
      </c>
      <c r="M219" s="13">
        <v>1</v>
      </c>
      <c r="N219" s="13">
        <v>1</v>
      </c>
      <c r="O219" s="13" t="s">
        <v>10895</v>
      </c>
      <c r="P219" s="13">
        <v>0</v>
      </c>
      <c r="Q219" s="13">
        <v>1</v>
      </c>
      <c r="R219" s="13">
        <v>0</v>
      </c>
      <c r="S219" s="13">
        <v>0</v>
      </c>
      <c r="T219" s="13">
        <v>34.630000000000003</v>
      </c>
      <c r="V219" s="13" t="s">
        <v>11050</v>
      </c>
      <c r="W219" s="13">
        <v>100</v>
      </c>
      <c r="X219" s="13" t="s">
        <v>7709</v>
      </c>
      <c r="Y219" s="13" t="s">
        <v>10904</v>
      </c>
      <c r="Z219" s="13">
        <v>1</v>
      </c>
      <c r="AA219" s="13">
        <v>5.75</v>
      </c>
      <c r="AB219" s="13">
        <f t="shared" si="28"/>
        <v>24.207999999999998</v>
      </c>
      <c r="AC219" s="13">
        <f>ROUND(VLOOKUP(X219,'Base de dados'!A:B, 2, 0)*AB219, 2)</f>
        <v>3.63</v>
      </c>
      <c r="AD219" s="13">
        <f>ROUND((AB219*(Destino!AG$219/100))*(W219/100),2)</f>
        <v>0</v>
      </c>
      <c r="AE219" s="13">
        <f>ROUND((AB219*(Destino!AH$219/100)),2)</f>
        <v>0</v>
      </c>
      <c r="AG219" s="13">
        <f>ROUND((AB219+ AC219)*(J219/100),2)</f>
        <v>0</v>
      </c>
      <c r="AH219" s="13">
        <f t="shared" si="29"/>
        <v>8.3800000000000008</v>
      </c>
      <c r="AI219" s="13">
        <f>ROUND(AB219+AG219+AH219, 3)</f>
        <v>32.588000000000001</v>
      </c>
      <c r="AJ219" s="13">
        <f t="shared" si="30"/>
        <v>32.588000000000001</v>
      </c>
      <c r="AK219" s="13">
        <f t="shared" si="31"/>
        <v>35.993869644</v>
      </c>
      <c r="AL219" s="13" t="str">
        <f t="shared" si="34"/>
        <v>10006000027632200000362</v>
      </c>
      <c r="AM219" s="13">
        <f>VLOOKUP(AL219,Destino!A:AE,31,0)</f>
        <v>35.994</v>
      </c>
      <c r="AN219" s="13">
        <f t="shared" si="35"/>
        <v>1.0000036216167167</v>
      </c>
      <c r="BA219" s="13" t="s">
        <v>11114</v>
      </c>
      <c r="BB219" s="13">
        <f t="shared" si="32"/>
        <v>35.993869644</v>
      </c>
      <c r="BD219" s="13">
        <f t="shared" si="33"/>
        <v>1</v>
      </c>
    </row>
    <row r="220" spans="1:56" x14ac:dyDescent="0.25">
      <c r="A220" s="13">
        <v>600002763</v>
      </c>
      <c r="B220" s="13">
        <v>1000</v>
      </c>
      <c r="C220" s="13">
        <v>2200001286</v>
      </c>
      <c r="D220" s="13" t="s">
        <v>10908</v>
      </c>
      <c r="E220" s="13">
        <f t="shared" si="27"/>
        <v>1000</v>
      </c>
      <c r="F220" s="13" t="s">
        <v>10915</v>
      </c>
      <c r="G220" s="13" t="s">
        <v>10907</v>
      </c>
      <c r="H220" s="13">
        <f>ROUND(P220/(1-((R220+S220))/100)*Q220, 3)</f>
        <v>9.2240000000000002</v>
      </c>
      <c r="I220" s="13">
        <v>1</v>
      </c>
      <c r="J220" s="13">
        <v>6</v>
      </c>
      <c r="K220" s="13">
        <v>1</v>
      </c>
      <c r="M220" s="13">
        <v>1</v>
      </c>
      <c r="N220" s="13">
        <v>1</v>
      </c>
      <c r="P220" s="13">
        <f>IFERROR(ROUND(VLOOKUP(BC220, BA:BA:BB:BB, 2, 0)/AA220,3),)</f>
        <v>8.7949999999999999</v>
      </c>
      <c r="Q220" s="13">
        <f>IFERROR(VLOOKUP(BC220, BA:BA:BD:BD, 4, 0),1)</f>
        <v>1</v>
      </c>
      <c r="R220" s="13">
        <v>1</v>
      </c>
      <c r="S220" s="13">
        <v>3.65</v>
      </c>
      <c r="T220" s="13">
        <v>0</v>
      </c>
      <c r="V220" s="13" t="s">
        <v>11050</v>
      </c>
      <c r="W220" s="13">
        <v>100</v>
      </c>
      <c r="X220" s="13" t="s">
        <v>7709</v>
      </c>
      <c r="Y220" s="13" t="s">
        <v>10904</v>
      </c>
      <c r="Z220" s="13">
        <v>1</v>
      </c>
      <c r="AA220" s="13">
        <v>5.75</v>
      </c>
      <c r="AB220" s="13">
        <f t="shared" si="28"/>
        <v>53.037999999999997</v>
      </c>
      <c r="AC220" s="13">
        <f>ROUND(VLOOKUP(X220,'Base de dados'!A:B, 2, 0)*AB220, 2)</f>
        <v>7.96</v>
      </c>
      <c r="AD220" s="13">
        <f>ROUND((AB220*(Destino!AG$220/100))*(W220/100),2)</f>
        <v>2.12</v>
      </c>
      <c r="AE220" s="13">
        <f>ROUND((AB220*(Destino!AH$220/100)),2)</f>
        <v>4.91</v>
      </c>
      <c r="AG220" s="13">
        <f>ROUND(AB220 *(J220/100),2)</f>
        <v>3.18</v>
      </c>
      <c r="AH220" s="13">
        <f t="shared" si="29"/>
        <v>0</v>
      </c>
      <c r="AI220" s="13">
        <f>ROUND(AB220-(AD220+AE220)+AG220+AH220, 3)</f>
        <v>49.188000000000002</v>
      </c>
      <c r="AJ220" s="13">
        <f t="shared" si="30"/>
        <v>49.188000000000002</v>
      </c>
      <c r="AK220" s="13">
        <f t="shared" si="31"/>
        <v>49.188000000000002</v>
      </c>
      <c r="AL220" s="13" t="str">
        <f t="shared" si="34"/>
        <v>10006000027632200001286</v>
      </c>
      <c r="AM220" s="13">
        <f>VLOOKUP(AL220,Destino!A:AE,31,0)</f>
        <v>49.204999999999998</v>
      </c>
      <c r="AN220" s="13">
        <f t="shared" si="35"/>
        <v>1.0003456127510775</v>
      </c>
      <c r="BB220" s="13">
        <f t="shared" si="32"/>
        <v>49.188000000000002</v>
      </c>
      <c r="BC220" s="13" t="s">
        <v>11118</v>
      </c>
      <c r="BD220" s="13">
        <f t="shared" si="33"/>
        <v>1</v>
      </c>
    </row>
    <row r="221" spans="1:56" x14ac:dyDescent="0.25">
      <c r="A221" s="13">
        <v>600002763</v>
      </c>
      <c r="B221" s="13">
        <v>1000</v>
      </c>
      <c r="C221" s="13">
        <v>2200001327</v>
      </c>
      <c r="D221" s="13" t="s">
        <v>10908</v>
      </c>
      <c r="E221" s="13">
        <f t="shared" si="27"/>
        <v>1000</v>
      </c>
      <c r="F221" s="13" t="s">
        <v>10905</v>
      </c>
      <c r="G221" s="13" t="s">
        <v>10907</v>
      </c>
      <c r="H221" s="13">
        <f>ROUND(P221/(1-((R221+S221))/100)*Q221, 3)</f>
        <v>7.68</v>
      </c>
      <c r="I221" s="13">
        <v>1</v>
      </c>
      <c r="J221" s="13">
        <v>5</v>
      </c>
      <c r="K221" s="13">
        <v>1</v>
      </c>
      <c r="M221" s="13">
        <v>1</v>
      </c>
      <c r="N221" s="13">
        <v>1</v>
      </c>
      <c r="P221" s="13">
        <f>IFERROR(ROUND(VLOOKUP(BC221, BA:BA:BB:BB, 2, 0)/AA221,3),)</f>
        <v>9.4540000000000006</v>
      </c>
      <c r="Q221" s="13">
        <f>IFERROR(VLOOKUP(BC221, BA:BA:BD:BD, 4, 0),1)</f>
        <v>0.75018899999999999</v>
      </c>
      <c r="R221" s="13">
        <v>4</v>
      </c>
      <c r="S221" s="13">
        <v>3.65</v>
      </c>
      <c r="T221" s="13">
        <v>0</v>
      </c>
      <c r="V221" s="13" t="s">
        <v>11050</v>
      </c>
      <c r="W221" s="13">
        <v>100</v>
      </c>
      <c r="X221" s="13" t="s">
        <v>7709</v>
      </c>
      <c r="Y221" s="13" t="s">
        <v>10904</v>
      </c>
      <c r="Z221" s="13">
        <v>1</v>
      </c>
      <c r="AA221" s="13">
        <v>5.75</v>
      </c>
      <c r="AB221" s="13">
        <f t="shared" si="28"/>
        <v>44.16</v>
      </c>
      <c r="AC221" s="13">
        <f>ROUND(VLOOKUP(X221,'Base de dados'!A:B, 2, 0)*AB221, 2)</f>
        <v>6.62</v>
      </c>
      <c r="AD221" s="13">
        <f>ROUND((AB221*(Destino!AG$221/100))*(W221/100),2)</f>
        <v>1.77</v>
      </c>
      <c r="AE221" s="13">
        <f>ROUND((AB221*(Destino!AH$221/100)),2)</f>
        <v>4.08</v>
      </c>
      <c r="AG221" s="13">
        <f>ROUND((AB221+ AC221)*(J221/100),2)</f>
        <v>2.54</v>
      </c>
      <c r="AH221" s="13">
        <f t="shared" si="29"/>
        <v>0</v>
      </c>
      <c r="AI221" s="13">
        <f>ROUND(AB221-(AD221+AE221)+AG221+AH221, 3)</f>
        <v>40.85</v>
      </c>
      <c r="AJ221" s="13">
        <f t="shared" si="30"/>
        <v>40.85</v>
      </c>
      <c r="AK221" s="13">
        <f t="shared" si="31"/>
        <v>40.85</v>
      </c>
      <c r="AL221" s="13" t="str">
        <f t="shared" si="34"/>
        <v>10006000027632200001327</v>
      </c>
      <c r="AM221" s="13">
        <f>VLOOKUP(AL221,Destino!A:AE,31,0)</f>
        <v>40.856999999999999</v>
      </c>
      <c r="AN221" s="13">
        <f t="shared" si="35"/>
        <v>1.000171358629131</v>
      </c>
      <c r="BB221" s="13">
        <f t="shared" si="32"/>
        <v>40.85</v>
      </c>
      <c r="BC221" s="13" t="s">
        <v>11116</v>
      </c>
      <c r="BD221" s="13">
        <f t="shared" si="33"/>
        <v>1</v>
      </c>
    </row>
    <row r="222" spans="1:56" x14ac:dyDescent="0.25">
      <c r="A222" s="13">
        <v>600002763</v>
      </c>
      <c r="B222" s="13">
        <v>1000</v>
      </c>
      <c r="C222" s="13">
        <v>2200001421</v>
      </c>
      <c r="D222" s="13" t="s">
        <v>10908</v>
      </c>
      <c r="E222" s="13">
        <f t="shared" si="27"/>
        <v>1000</v>
      </c>
      <c r="F222" s="13" t="s">
        <v>10905</v>
      </c>
      <c r="G222" s="13" t="s">
        <v>10907</v>
      </c>
      <c r="H222" s="13">
        <f>ROUND(P222/(1-((R222+S222))/100)*Q222, 3)</f>
        <v>7.4059999999999997</v>
      </c>
      <c r="I222" s="13">
        <v>1</v>
      </c>
      <c r="J222" s="13">
        <v>4</v>
      </c>
      <c r="K222" s="13">
        <v>1</v>
      </c>
      <c r="M222" s="13">
        <v>1</v>
      </c>
      <c r="N222" s="13">
        <v>1</v>
      </c>
      <c r="P222" s="13">
        <f>IFERROR(ROUND(VLOOKUP(BC222, BA:BA:BB:BB, 2, 0)/AA222,3),)</f>
        <v>6.4249999999999998</v>
      </c>
      <c r="Q222" s="13">
        <f>IFERROR(VLOOKUP(BC222, BA:BA:BD:BD, 4, 0),1)</f>
        <v>1</v>
      </c>
      <c r="R222" s="13">
        <v>4</v>
      </c>
      <c r="S222" s="13">
        <v>9.25</v>
      </c>
      <c r="T222" s="13">
        <v>0</v>
      </c>
      <c r="V222" s="13" t="s">
        <v>11050</v>
      </c>
      <c r="W222" s="13">
        <v>100</v>
      </c>
      <c r="X222" s="13" t="s">
        <v>7709</v>
      </c>
      <c r="Y222" s="13" t="s">
        <v>10904</v>
      </c>
      <c r="Z222" s="13">
        <v>1</v>
      </c>
      <c r="AA222" s="13">
        <v>5.75</v>
      </c>
      <c r="AB222" s="13">
        <f t="shared" si="28"/>
        <v>42.585000000000001</v>
      </c>
      <c r="AC222" s="13">
        <f>ROUND(VLOOKUP(X222,'Base de dados'!A:B, 2, 0)*AB222, 2)</f>
        <v>6.39</v>
      </c>
      <c r="AD222" s="13">
        <f>ROUND((AB222*(Destino!AG$222/100))*(W222/100),2)</f>
        <v>1.7</v>
      </c>
      <c r="AE222" s="13">
        <f>ROUND((AB222*(Destino!AH$222/100)),2)</f>
        <v>3.94</v>
      </c>
      <c r="AG222" s="13">
        <f>ROUND((AB222+ AC222)*(J222/100),2)</f>
        <v>1.96</v>
      </c>
      <c r="AH222" s="13">
        <f t="shared" si="29"/>
        <v>0</v>
      </c>
      <c r="AI222" s="13">
        <f>ROUND(AB222-(AD222+AE222)+AG222+AH222, 3)</f>
        <v>38.905000000000001</v>
      </c>
      <c r="AJ222" s="13">
        <f t="shared" si="30"/>
        <v>38.905000000000001</v>
      </c>
      <c r="AK222" s="13">
        <f t="shared" si="31"/>
        <v>38.905000000000001</v>
      </c>
      <c r="AL222" s="13" t="str">
        <f t="shared" si="34"/>
        <v>10006000027632200001421</v>
      </c>
      <c r="AM222" s="13">
        <f>VLOOKUP(AL222,Destino!A:AE,31,0)</f>
        <v>38.921999999999997</v>
      </c>
      <c r="AN222" s="13">
        <f t="shared" si="35"/>
        <v>1.0004369618300988</v>
      </c>
      <c r="BB222" s="13">
        <f t="shared" si="32"/>
        <v>38.905000000000001</v>
      </c>
      <c r="BC222" s="13" t="s">
        <v>11119</v>
      </c>
      <c r="BD222" s="13">
        <f t="shared" si="33"/>
        <v>1</v>
      </c>
    </row>
    <row r="223" spans="1:56" x14ac:dyDescent="0.25">
      <c r="A223" s="13">
        <v>600002763</v>
      </c>
      <c r="B223" s="13">
        <v>1100</v>
      </c>
      <c r="C223" s="13">
        <v>2000005105</v>
      </c>
      <c r="D223" s="13" t="s">
        <v>10908</v>
      </c>
      <c r="E223" s="13">
        <f t="shared" si="27"/>
        <v>1100</v>
      </c>
      <c r="F223" s="13" t="s">
        <v>10905</v>
      </c>
      <c r="G223" s="13" t="s">
        <v>10907</v>
      </c>
      <c r="H223" s="13">
        <f>ROUND(P223/(1-((R223+S223))/100)*Q223, 3)</f>
        <v>7.2160000000000002</v>
      </c>
      <c r="I223" s="13">
        <v>1</v>
      </c>
      <c r="J223" s="13">
        <v>4</v>
      </c>
      <c r="K223" s="13">
        <v>1</v>
      </c>
      <c r="M223" s="13">
        <v>1</v>
      </c>
      <c r="N223" s="13">
        <v>1</v>
      </c>
      <c r="O223" s="13" t="s">
        <v>10895</v>
      </c>
      <c r="P223" s="13">
        <f>IFERROR(ROUND(VLOOKUP(BC223, BA:BA:BB:BB, 2, 0)/AA223,3),)</f>
        <v>6.26</v>
      </c>
      <c r="Q223" s="13">
        <f>IFERROR(VLOOKUP(BC223, BA:BA:BD:BD, 4, 0),1)</f>
        <v>1</v>
      </c>
      <c r="R223" s="13">
        <v>4</v>
      </c>
      <c r="S223" s="13">
        <v>9.25</v>
      </c>
      <c r="T223" s="13">
        <v>0</v>
      </c>
      <c r="V223" s="13" t="s">
        <v>11050</v>
      </c>
      <c r="W223" s="13">
        <v>100</v>
      </c>
      <c r="X223" s="13" t="s">
        <v>7709</v>
      </c>
      <c r="Y223" s="13" t="s">
        <v>10904</v>
      </c>
      <c r="Z223" s="13">
        <v>2</v>
      </c>
      <c r="AA223" s="13">
        <v>5.75</v>
      </c>
      <c r="AB223" s="13">
        <f t="shared" si="28"/>
        <v>41.491999999999997</v>
      </c>
      <c r="AC223" s="13">
        <f>ROUND(VLOOKUP(X223,'Base de dados'!A:B, 2, 0)*AB223, 2)</f>
        <v>6.22</v>
      </c>
      <c r="AD223" s="13">
        <f>ROUND((AB223*(Destino!AG$223/100))*(W223/100),2)</f>
        <v>1.66</v>
      </c>
      <c r="AE223" s="13">
        <f>ROUND((AB223*(Destino!AH$223/100)),2)</f>
        <v>0</v>
      </c>
      <c r="AG223" s="13">
        <f>ROUND((AB223+ AC223)*(J223/100),2)</f>
        <v>1.91</v>
      </c>
      <c r="AH223" s="13">
        <f t="shared" si="29"/>
        <v>0</v>
      </c>
      <c r="AI223" s="13">
        <f>ROUND(AB223-(AD223+AE223)+AG223+AH223, 3)</f>
        <v>41.741999999999997</v>
      </c>
      <c r="AJ223" s="13">
        <f t="shared" si="30"/>
        <v>41.741999999999997</v>
      </c>
      <c r="AK223" s="13">
        <f t="shared" si="31"/>
        <v>41.741999999999997</v>
      </c>
      <c r="AL223" s="13" t="str">
        <f t="shared" si="34"/>
        <v>11006000027632000005105</v>
      </c>
      <c r="AM223" s="13">
        <f>VLOOKUP(AL223,Destino!A:AE,31,0)</f>
        <v>41.747999999999998</v>
      </c>
      <c r="AN223" s="13">
        <f t="shared" si="35"/>
        <v>1.000143740117867</v>
      </c>
      <c r="BA223" s="13" t="s">
        <v>11115</v>
      </c>
      <c r="BB223" s="13">
        <f t="shared" si="32"/>
        <v>41.741999999999997</v>
      </c>
      <c r="BC223" s="13" t="s">
        <v>11114</v>
      </c>
      <c r="BD223" s="13">
        <f t="shared" si="33"/>
        <v>1</v>
      </c>
    </row>
    <row r="224" spans="1:56" x14ac:dyDescent="0.25">
      <c r="A224" s="13">
        <v>600002763</v>
      </c>
      <c r="B224" s="13">
        <v>1100</v>
      </c>
      <c r="C224" s="13">
        <v>2200001286</v>
      </c>
      <c r="D224" s="13" t="s">
        <v>10908</v>
      </c>
      <c r="E224" s="13">
        <f t="shared" si="27"/>
        <v>1100</v>
      </c>
      <c r="F224" s="13" t="s">
        <v>10915</v>
      </c>
      <c r="G224" s="13" t="s">
        <v>10907</v>
      </c>
      <c r="H224" s="13">
        <f>ROUND(P224/(1-((R224+S224))/100)*Q224, 3)</f>
        <v>9.2240000000000002</v>
      </c>
      <c r="I224" s="13">
        <v>1</v>
      </c>
      <c r="J224" s="13">
        <v>5</v>
      </c>
      <c r="K224" s="13">
        <v>1</v>
      </c>
      <c r="M224" s="13">
        <v>1</v>
      </c>
      <c r="N224" s="13">
        <v>1</v>
      </c>
      <c r="P224" s="13">
        <f>IFERROR(ROUND(VLOOKUP(BC224, BA:BA:BB:BB, 2, 0)/AA224,3),)</f>
        <v>8.7949999999999999</v>
      </c>
      <c r="Q224" s="13">
        <f>IFERROR(VLOOKUP(BC224, BA:BA:BD:BD, 4, 0),1)</f>
        <v>1</v>
      </c>
      <c r="R224" s="13">
        <v>1</v>
      </c>
      <c r="S224" s="13">
        <v>3.65</v>
      </c>
      <c r="T224" s="13">
        <v>0</v>
      </c>
      <c r="V224" s="13" t="s">
        <v>11050</v>
      </c>
      <c r="W224" s="13">
        <v>100</v>
      </c>
      <c r="X224" s="13" t="s">
        <v>7709</v>
      </c>
      <c r="Y224" s="13" t="s">
        <v>10904</v>
      </c>
      <c r="Z224" s="13">
        <v>2</v>
      </c>
      <c r="AA224" s="13">
        <v>5.75</v>
      </c>
      <c r="AB224" s="13">
        <f t="shared" si="28"/>
        <v>53.037999999999997</v>
      </c>
      <c r="AC224" s="13">
        <f>ROUND(VLOOKUP(X224,'Base de dados'!A:B, 2, 0)*AB224, 2)</f>
        <v>7.96</v>
      </c>
      <c r="AD224" s="13">
        <f>ROUND((AB224*(Destino!AG$224/100))*(W224/100),2)</f>
        <v>2.12</v>
      </c>
      <c r="AE224" s="13">
        <f>ROUND((AB224*(Destino!AH$224/100)),2)</f>
        <v>0</v>
      </c>
      <c r="AG224" s="13">
        <f>ROUND(AB224 *(J224/100),2)</f>
        <v>2.65</v>
      </c>
      <c r="AH224" s="13">
        <f t="shared" si="29"/>
        <v>0</v>
      </c>
      <c r="AI224" s="13">
        <f>ROUND(AB224-(AD224+AE224)+AG224+AH224, 3)</f>
        <v>53.567999999999998</v>
      </c>
      <c r="AJ224" s="13">
        <f t="shared" si="30"/>
        <v>53.567999999999998</v>
      </c>
      <c r="AK224" s="13">
        <f t="shared" si="31"/>
        <v>53.567999999999998</v>
      </c>
      <c r="AL224" s="13" t="str">
        <f t="shared" si="34"/>
        <v>11006000027632200001286</v>
      </c>
      <c r="AM224" s="13">
        <f>VLOOKUP(AL224,Destino!A:AE,31,0)</f>
        <v>53.585000000000001</v>
      </c>
      <c r="AN224" s="13">
        <f t="shared" si="35"/>
        <v>1.0003173536439667</v>
      </c>
      <c r="BB224" s="13">
        <f t="shared" si="32"/>
        <v>53.567999999999998</v>
      </c>
      <c r="BC224" s="13" t="s">
        <v>11118</v>
      </c>
      <c r="BD224" s="13">
        <f t="shared" si="33"/>
        <v>1</v>
      </c>
    </row>
    <row r="225" spans="1:56" x14ac:dyDescent="0.25">
      <c r="A225" s="13">
        <v>600002763</v>
      </c>
      <c r="B225" s="13">
        <v>1100</v>
      </c>
      <c r="C225" s="13">
        <v>2200001327</v>
      </c>
      <c r="D225" s="13" t="s">
        <v>10908</v>
      </c>
      <c r="E225" s="13">
        <f t="shared" si="27"/>
        <v>1100</v>
      </c>
      <c r="F225" s="13" t="s">
        <v>10923</v>
      </c>
      <c r="G225" s="13" t="s">
        <v>10907</v>
      </c>
      <c r="H225" s="13">
        <f>ROUND(P225/(1-((R225+S225))/100)*Q225, 3)</f>
        <v>7.3879999999999999</v>
      </c>
      <c r="I225" s="13">
        <v>1</v>
      </c>
      <c r="J225" s="13">
        <v>5</v>
      </c>
      <c r="K225" s="13">
        <v>1</v>
      </c>
      <c r="M225" s="13">
        <v>1</v>
      </c>
      <c r="N225" s="13">
        <v>1</v>
      </c>
      <c r="P225" s="13">
        <f>IFERROR(ROUND(VLOOKUP(BC225, BA:BA:BB:BB, 2, 0)/AA225,3),)</f>
        <v>9.4540000000000006</v>
      </c>
      <c r="Q225" s="13">
        <f>IFERROR(VLOOKUP(BC225, BA:BA:BD:BD, 4, 0),1)</f>
        <v>0.75018899999999999</v>
      </c>
      <c r="R225" s="13">
        <v>4</v>
      </c>
      <c r="S225" s="13">
        <v>0</v>
      </c>
      <c r="T225" s="13">
        <v>0</v>
      </c>
      <c r="V225" s="13" t="s">
        <v>11050</v>
      </c>
      <c r="W225" s="13">
        <v>100</v>
      </c>
      <c r="X225" s="13" t="s">
        <v>7709</v>
      </c>
      <c r="Y225" s="13" t="s">
        <v>10904</v>
      </c>
      <c r="Z225" s="13">
        <v>2</v>
      </c>
      <c r="AA225" s="13">
        <v>5.75</v>
      </c>
      <c r="AB225" s="13">
        <f t="shared" si="28"/>
        <v>42.481000000000002</v>
      </c>
      <c r="AC225" s="13">
        <f>ROUND(VLOOKUP(X225,'Base de dados'!A:B, 2, 0)*AB225, 2)</f>
        <v>6.37</v>
      </c>
      <c r="AD225" s="13">
        <f>ROUND((AB225*(Destino!AG$225/100))*(W225/100),2)</f>
        <v>1.7</v>
      </c>
      <c r="AE225" s="13">
        <f>ROUND((AB225*(Destino!AH$225/100)),2)</f>
        <v>0</v>
      </c>
      <c r="AG225" s="13">
        <f>ROUND((AB225+ AC225)*(J225/100),2)</f>
        <v>2.44</v>
      </c>
      <c r="AH225" s="13">
        <f t="shared" si="29"/>
        <v>0</v>
      </c>
      <c r="AI225" s="13">
        <f>ROUND(AB225-AD225+AG225+AH225, 3)</f>
        <v>43.220999999999997</v>
      </c>
      <c r="AJ225" s="13">
        <f t="shared" si="30"/>
        <v>43.220999999999997</v>
      </c>
      <c r="AK225" s="13">
        <f t="shared" si="31"/>
        <v>43.220999999999997</v>
      </c>
      <c r="AL225" s="13" t="str">
        <f t="shared" si="34"/>
        <v>11006000027632200001327</v>
      </c>
      <c r="AM225" s="13">
        <f>VLOOKUP(AL225,Destino!A:AE,31,0)</f>
        <v>43.238</v>
      </c>
      <c r="AN225" s="13">
        <f t="shared" si="35"/>
        <v>1.0003933273177392</v>
      </c>
      <c r="BB225" s="13">
        <f t="shared" si="32"/>
        <v>43.220999999999997</v>
      </c>
      <c r="BC225" s="13" t="s">
        <v>11116</v>
      </c>
      <c r="BD225" s="13">
        <f t="shared" si="33"/>
        <v>1</v>
      </c>
    </row>
    <row r="226" spans="1:56" x14ac:dyDescent="0.25">
      <c r="A226" s="13">
        <v>600002763</v>
      </c>
      <c r="B226" s="13">
        <v>1100</v>
      </c>
      <c r="C226" s="13">
        <v>2200001421</v>
      </c>
      <c r="D226" s="13" t="s">
        <v>10908</v>
      </c>
      <c r="E226" s="13">
        <f t="shared" si="27"/>
        <v>1100</v>
      </c>
      <c r="F226" s="13" t="s">
        <v>10905</v>
      </c>
      <c r="G226" s="13" t="s">
        <v>10907</v>
      </c>
      <c r="H226" s="13">
        <f>ROUND(P226/(1-((R226+S226))/100)*Q226, 3)</f>
        <v>7.4059999999999997</v>
      </c>
      <c r="I226" s="13">
        <v>1</v>
      </c>
      <c r="J226" s="13">
        <v>3</v>
      </c>
      <c r="K226" s="13">
        <v>1</v>
      </c>
      <c r="M226" s="13">
        <v>1</v>
      </c>
      <c r="N226" s="13">
        <v>1</v>
      </c>
      <c r="P226" s="13">
        <f>IFERROR(ROUND(VLOOKUP(BC226, BA:BA:BB:BB, 2, 0)/AA226,3),)</f>
        <v>6.4249999999999998</v>
      </c>
      <c r="Q226" s="13">
        <f>IFERROR(VLOOKUP(BC226, BA:BA:BD:BD, 4, 0),1)</f>
        <v>1</v>
      </c>
      <c r="R226" s="13">
        <v>4</v>
      </c>
      <c r="S226" s="13">
        <v>9.25</v>
      </c>
      <c r="T226" s="13">
        <v>0</v>
      </c>
      <c r="V226" s="13" t="s">
        <v>11050</v>
      </c>
      <c r="W226" s="13">
        <v>100</v>
      </c>
      <c r="X226" s="13" t="s">
        <v>7709</v>
      </c>
      <c r="Y226" s="13" t="s">
        <v>10904</v>
      </c>
      <c r="Z226" s="13">
        <v>2</v>
      </c>
      <c r="AA226" s="13">
        <v>5.75</v>
      </c>
      <c r="AB226" s="13">
        <f t="shared" si="28"/>
        <v>42.585000000000001</v>
      </c>
      <c r="AC226" s="13">
        <f>ROUND(VLOOKUP(X226,'Base de dados'!A:B, 2, 0)*AB226, 2)</f>
        <v>6.39</v>
      </c>
      <c r="AD226" s="13">
        <f>ROUND((AB226*(Destino!AG$226/100))*(W226/100),2)</f>
        <v>1.7</v>
      </c>
      <c r="AE226" s="13">
        <f>ROUND((AB226*(Destino!AH$226/100)),2)</f>
        <v>0</v>
      </c>
      <c r="AG226" s="13">
        <f>ROUND((AB226+ AC226)*(J226/100),2)</f>
        <v>1.47</v>
      </c>
      <c r="AH226" s="13">
        <f t="shared" si="29"/>
        <v>0</v>
      </c>
      <c r="AI226" s="13">
        <f>ROUND(AB226-(AD226+AE226)+AG226+AH226, 3)</f>
        <v>42.354999999999997</v>
      </c>
      <c r="AJ226" s="13">
        <f t="shared" si="30"/>
        <v>42.354999999999997</v>
      </c>
      <c r="AK226" s="13">
        <f t="shared" si="31"/>
        <v>42.354999999999997</v>
      </c>
      <c r="AL226" s="13" t="str">
        <f t="shared" si="34"/>
        <v>11006000027632200001421</v>
      </c>
      <c r="AM226" s="13">
        <f>VLOOKUP(AL226,Destino!A:AE,31,0)</f>
        <v>42.372</v>
      </c>
      <c r="AN226" s="13">
        <f t="shared" si="35"/>
        <v>1.0004013693778775</v>
      </c>
      <c r="BB226" s="13">
        <f t="shared" si="32"/>
        <v>42.354999999999997</v>
      </c>
      <c r="BC226" s="13" t="s">
        <v>11119</v>
      </c>
      <c r="BD226" s="13">
        <f t="shared" si="33"/>
        <v>1</v>
      </c>
    </row>
    <row r="227" spans="1:56" x14ac:dyDescent="0.25">
      <c r="A227" s="13">
        <v>600002763</v>
      </c>
      <c r="B227" s="13">
        <v>1110</v>
      </c>
      <c r="C227" s="13">
        <v>2000005105</v>
      </c>
      <c r="D227" s="13" t="s">
        <v>10908</v>
      </c>
      <c r="E227" s="13" t="str">
        <f t="shared" si="27"/>
        <v>1100</v>
      </c>
      <c r="F227" s="13" t="s">
        <v>10925</v>
      </c>
      <c r="G227" s="13" t="s">
        <v>10907</v>
      </c>
      <c r="H227" s="13">
        <f>ROUND(P227/(1-((R227+S227))/100)*Q227, 3)</f>
        <v>7.2160000000000002</v>
      </c>
      <c r="I227" s="13">
        <v>1</v>
      </c>
      <c r="J227" s="13">
        <v>4</v>
      </c>
      <c r="K227" s="13">
        <v>1</v>
      </c>
      <c r="M227" s="13">
        <v>1</v>
      </c>
      <c r="N227" s="13">
        <v>0.75018899999999999</v>
      </c>
      <c r="O227" s="13" t="s">
        <v>10895</v>
      </c>
      <c r="P227" s="13">
        <f>IFERROR(ROUND(VLOOKUP(BC227, BA:BA:BB:BB, 2, 0)/AA227,3),)</f>
        <v>6.26</v>
      </c>
      <c r="Q227" s="13">
        <f>IFERROR(VLOOKUP(BC227, BA:BA:BD:BD, 4, 0),1)</f>
        <v>1</v>
      </c>
      <c r="R227" s="13">
        <v>4</v>
      </c>
      <c r="S227" s="13">
        <v>9.25</v>
      </c>
      <c r="T227" s="13">
        <v>0</v>
      </c>
      <c r="V227" s="13" t="s">
        <v>11050</v>
      </c>
      <c r="W227" s="13">
        <v>100</v>
      </c>
      <c r="X227" s="13" t="s">
        <v>7709</v>
      </c>
      <c r="Y227" s="13" t="s">
        <v>10904</v>
      </c>
      <c r="Z227" s="13">
        <v>2</v>
      </c>
      <c r="AA227" s="13">
        <v>5.75</v>
      </c>
      <c r="AB227" s="13">
        <f t="shared" si="28"/>
        <v>41.491999999999997</v>
      </c>
      <c r="AC227" s="13">
        <f>ROUND(VLOOKUP(X227,'Base de dados'!A:B, 2, 0)*AB227, 2)</f>
        <v>6.22</v>
      </c>
      <c r="AD227" s="13">
        <f>ROUND((AB227*(Destino!AG$227/100))*(W227/100),2)</f>
        <v>1.66</v>
      </c>
      <c r="AE227" s="13">
        <f>ROUND((AB227*(Destino!AH$227/100)),2)</f>
        <v>0</v>
      </c>
      <c r="AF227" s="13">
        <f>ROUND((((AB227+AC227)*(1 + VLOOKUP(X227,'Base de dados'!A:P, 16, 0) ))*(Destino!AI$227/100))-AD227, 2)</f>
        <v>10.54</v>
      </c>
      <c r="AG227" s="13">
        <f>ROUND((AB227+AC227+AF227)*(J227/100),2)</f>
        <v>2.33</v>
      </c>
      <c r="AH227" s="13">
        <f t="shared" si="29"/>
        <v>0</v>
      </c>
      <c r="AI227" s="13">
        <f>ROUND(AB227+AF227-AE227+AG227+AH227, 3)</f>
        <v>54.362000000000002</v>
      </c>
      <c r="AJ227" s="13">
        <f t="shared" si="30"/>
        <v>54.362000000000002</v>
      </c>
      <c r="AK227" s="13">
        <f t="shared" si="31"/>
        <v>54.362000000000002</v>
      </c>
      <c r="AL227" s="13" t="str">
        <f t="shared" si="34"/>
        <v>11106000027632000005105</v>
      </c>
      <c r="AM227" s="13">
        <f>VLOOKUP(AL227,Destino!A:AE,31,0)</f>
        <v>54.368000000000002</v>
      </c>
      <c r="AN227" s="13">
        <f t="shared" si="35"/>
        <v>1.0001103712151871</v>
      </c>
      <c r="BA227" s="13" t="s">
        <v>11116</v>
      </c>
      <c r="BB227" s="13">
        <f t="shared" si="32"/>
        <v>54.362000000000002</v>
      </c>
      <c r="BC227" s="13" t="s">
        <v>11114</v>
      </c>
      <c r="BD227" s="13">
        <f t="shared" si="33"/>
        <v>0.75018899999999999</v>
      </c>
    </row>
    <row r="228" spans="1:56" x14ac:dyDescent="0.25">
      <c r="A228" s="13">
        <v>600002763</v>
      </c>
      <c r="B228" s="13">
        <v>1110</v>
      </c>
      <c r="C228" s="13">
        <v>2200000102</v>
      </c>
      <c r="D228" s="13" t="s">
        <v>10908</v>
      </c>
      <c r="E228" s="13" t="str">
        <f t="shared" si="27"/>
        <v>1100</v>
      </c>
      <c r="F228" s="13" t="s">
        <v>10926</v>
      </c>
      <c r="G228" s="13" t="s">
        <v>10907</v>
      </c>
      <c r="H228" s="13">
        <f>ROUND(P228/(1-((R228+S228))/100)*Q228, 3)</f>
        <v>7.5609999999999999</v>
      </c>
      <c r="I228" s="13">
        <v>1</v>
      </c>
      <c r="J228" s="13">
        <v>4</v>
      </c>
      <c r="K228" s="13">
        <v>1</v>
      </c>
      <c r="M228" s="13">
        <v>1</v>
      </c>
      <c r="N228" s="13">
        <v>0.76788900000000004</v>
      </c>
      <c r="P228" s="13">
        <f>IFERROR(ROUND(VLOOKUP(BC228, BA:BA:BB:BB, 2, 0)/AA228,3),)</f>
        <v>7.2590000000000003</v>
      </c>
      <c r="Q228" s="13">
        <f>IFERROR(VLOOKUP(BC228, BA:BA:BD:BD, 4, 0),1)</f>
        <v>1</v>
      </c>
      <c r="R228" s="13">
        <v>4</v>
      </c>
      <c r="S228" s="13">
        <v>0</v>
      </c>
      <c r="T228" s="13">
        <v>0</v>
      </c>
      <c r="V228" s="13" t="s">
        <v>11050</v>
      </c>
      <c r="W228" s="13">
        <v>100</v>
      </c>
      <c r="X228" s="13" t="s">
        <v>7709</v>
      </c>
      <c r="Y228" s="13" t="s">
        <v>10904</v>
      </c>
      <c r="Z228" s="13">
        <v>2</v>
      </c>
      <c r="AA228" s="13">
        <v>5.75</v>
      </c>
      <c r="AB228" s="13">
        <f t="shared" si="28"/>
        <v>43.475999999999999</v>
      </c>
      <c r="AC228" s="13">
        <f>ROUND(VLOOKUP(X228,'Base de dados'!A:B, 2, 0)*AB228, 2)</f>
        <v>6.52</v>
      </c>
      <c r="AD228" s="13">
        <f>ROUND((AB228*(Destino!AG$228/100))*(W228/100),2)</f>
        <v>1.74</v>
      </c>
      <c r="AE228" s="13">
        <f>ROUND((AB228*(Destino!AH$228/100)),2)</f>
        <v>0</v>
      </c>
      <c r="AF228" s="13">
        <f>ROUND((((AB228+AC228)*(1 + VLOOKUP(X228,'Base de dados'!A:P, 16, 0) ))*(Destino!AI$228/100))-AD228, 2)</f>
        <v>11.04</v>
      </c>
      <c r="AG228" s="13">
        <f>ROUND((AB228+AC228+AF228)*(J228/100),2)</f>
        <v>2.44</v>
      </c>
      <c r="AH228" s="13">
        <f t="shared" si="29"/>
        <v>0</v>
      </c>
      <c r="AI228" s="13">
        <f>ROUND(AB228+AF228+AG228+AH228, 3)</f>
        <v>56.956000000000003</v>
      </c>
      <c r="AJ228" s="13">
        <f t="shared" si="30"/>
        <v>56.956000000000003</v>
      </c>
      <c r="AK228" s="13">
        <f t="shared" si="31"/>
        <v>56.956000000000003</v>
      </c>
      <c r="AL228" s="13" t="str">
        <f t="shared" si="34"/>
        <v>11106000027632200000102</v>
      </c>
      <c r="AM228" s="13">
        <f>VLOOKUP(AL228,Destino!A:AE,31,0)</f>
        <v>56.982999999999997</v>
      </c>
      <c r="AN228" s="13">
        <f t="shared" si="35"/>
        <v>1.0004740501439706</v>
      </c>
      <c r="BB228" s="13">
        <f t="shared" si="32"/>
        <v>56.956000000000003</v>
      </c>
      <c r="BC228" s="13" t="s">
        <v>11115</v>
      </c>
      <c r="BD228" s="13">
        <f t="shared" si="33"/>
        <v>0.76788900000000004</v>
      </c>
    </row>
    <row r="229" spans="1:56" x14ac:dyDescent="0.25">
      <c r="A229" s="13">
        <v>600002763</v>
      </c>
      <c r="B229" s="13">
        <v>1110</v>
      </c>
      <c r="C229" s="13">
        <v>2200001286</v>
      </c>
      <c r="D229" s="13" t="s">
        <v>10908</v>
      </c>
      <c r="E229" s="13" t="str">
        <f t="shared" si="27"/>
        <v>1100</v>
      </c>
      <c r="F229" s="13" t="s">
        <v>10927</v>
      </c>
      <c r="G229" s="13" t="s">
        <v>10907</v>
      </c>
      <c r="H229" s="13">
        <f>ROUND(P229/(1-((R229+S229))/100)*Q229, 3)</f>
        <v>9.2240000000000002</v>
      </c>
      <c r="I229" s="13">
        <v>1</v>
      </c>
      <c r="J229" s="13">
        <v>5</v>
      </c>
      <c r="K229" s="13">
        <v>1</v>
      </c>
      <c r="M229" s="13">
        <v>1</v>
      </c>
      <c r="N229" s="13">
        <v>0.74947299999999994</v>
      </c>
      <c r="P229" s="13">
        <f>IFERROR(ROUND(VLOOKUP(BC229, BA:BA:BB:BB, 2, 0)/AA229,3),)</f>
        <v>8.7949999999999999</v>
      </c>
      <c r="Q229" s="13">
        <f>IFERROR(VLOOKUP(BC229, BA:BA:BD:BD, 4, 0),1)</f>
        <v>1</v>
      </c>
      <c r="R229" s="13">
        <v>1</v>
      </c>
      <c r="S229" s="13">
        <v>3.65</v>
      </c>
      <c r="T229" s="13">
        <v>0</v>
      </c>
      <c r="V229" s="13" t="s">
        <v>11050</v>
      </c>
      <c r="W229" s="13">
        <v>100</v>
      </c>
      <c r="X229" s="13" t="s">
        <v>7709</v>
      </c>
      <c r="Y229" s="13" t="s">
        <v>10904</v>
      </c>
      <c r="Z229" s="13">
        <v>2</v>
      </c>
      <c r="AA229" s="13">
        <v>5.75</v>
      </c>
      <c r="AB229" s="13">
        <f t="shared" si="28"/>
        <v>53.037999999999997</v>
      </c>
      <c r="AC229" s="13">
        <f>ROUND(VLOOKUP(X229,'Base de dados'!A:B, 2, 0)*AB229, 2)</f>
        <v>7.96</v>
      </c>
      <c r="AD229" s="13">
        <f>ROUND((AB229*(Destino!AG$229/100))*(W229/100),2)</f>
        <v>2.12</v>
      </c>
      <c r="AE229" s="13">
        <f>ROUND((AB229*(Destino!AH$229/100)),2)</f>
        <v>0</v>
      </c>
      <c r="AF229" s="13">
        <f>ROUND((((AB229+AC229)*(1 + VLOOKUP(X229,'Base de dados'!A:P, 16, 0) ))*(Destino!AI$229/100))-AD229, 2)</f>
        <v>13.47</v>
      </c>
      <c r="AG229" s="13">
        <f>ROUND((AB229+AF229)*(J229/100),2)</f>
        <v>3.33</v>
      </c>
      <c r="AH229" s="13">
        <f t="shared" si="29"/>
        <v>0</v>
      </c>
      <c r="AI229" s="13">
        <f>ROUND(AB229-AE229+AF229+AG229+AH229, 3)</f>
        <v>69.837999999999994</v>
      </c>
      <c r="AJ229" s="13">
        <f t="shared" si="30"/>
        <v>69.837999999999994</v>
      </c>
      <c r="AK229" s="13">
        <f t="shared" si="31"/>
        <v>69.837999999999994</v>
      </c>
      <c r="AL229" s="13" t="str">
        <f t="shared" si="34"/>
        <v>11106000027632200001286</v>
      </c>
      <c r="AM229" s="13">
        <f>VLOOKUP(AL229,Destino!A:AE,31,0)</f>
        <v>69.864999999999995</v>
      </c>
      <c r="AN229" s="13">
        <f t="shared" si="35"/>
        <v>1.0003866090094218</v>
      </c>
      <c r="BB229" s="13">
        <f t="shared" si="32"/>
        <v>69.837999999999994</v>
      </c>
      <c r="BC229" s="13" t="s">
        <v>11118</v>
      </c>
      <c r="BD229" s="13">
        <f t="shared" si="33"/>
        <v>0.74947299999999994</v>
      </c>
    </row>
    <row r="230" spans="1:56" x14ac:dyDescent="0.25">
      <c r="A230" s="13">
        <v>600002763</v>
      </c>
      <c r="B230" s="13">
        <v>1110</v>
      </c>
      <c r="C230" s="13">
        <v>2200001421</v>
      </c>
      <c r="D230" s="13" t="s">
        <v>10908</v>
      </c>
      <c r="E230" s="13" t="str">
        <f t="shared" si="27"/>
        <v>1100</v>
      </c>
      <c r="F230" s="13" t="s">
        <v>10925</v>
      </c>
      <c r="G230" s="13" t="s">
        <v>10907</v>
      </c>
      <c r="H230" s="13">
        <f>ROUND(P230/(1-((R230+S230))/100)*Q230, 3)</f>
        <v>7.4059999999999997</v>
      </c>
      <c r="I230" s="13">
        <v>1</v>
      </c>
      <c r="J230" s="13">
        <v>1.5</v>
      </c>
      <c r="K230" s="13">
        <v>1</v>
      </c>
      <c r="M230" s="13">
        <v>1</v>
      </c>
      <c r="N230" s="13">
        <v>0.74833400000000005</v>
      </c>
      <c r="P230" s="13">
        <f>IFERROR(ROUND(VLOOKUP(BC230, BA:BA:BB:BB, 2, 0)/AA230,3),)</f>
        <v>6.4249999999999998</v>
      </c>
      <c r="Q230" s="13">
        <f>IFERROR(VLOOKUP(BC230, BA:BA:BD:BD, 4, 0),1)</f>
        <v>1</v>
      </c>
      <c r="R230" s="13">
        <v>4</v>
      </c>
      <c r="S230" s="13">
        <v>9.25</v>
      </c>
      <c r="T230" s="13">
        <v>0</v>
      </c>
      <c r="V230" s="13" t="s">
        <v>11050</v>
      </c>
      <c r="W230" s="13">
        <v>100</v>
      </c>
      <c r="X230" s="13" t="s">
        <v>7709</v>
      </c>
      <c r="Y230" s="13" t="s">
        <v>10904</v>
      </c>
      <c r="Z230" s="13">
        <v>2</v>
      </c>
      <c r="AA230" s="13">
        <v>5.75</v>
      </c>
      <c r="AB230" s="13">
        <f t="shared" si="28"/>
        <v>42.585000000000001</v>
      </c>
      <c r="AC230" s="13">
        <f>ROUND(VLOOKUP(X230,'Base de dados'!A:B, 2, 0)*AB230, 2)</f>
        <v>6.39</v>
      </c>
      <c r="AD230" s="13">
        <f>ROUND((AB230*(Destino!AG$230/100))*(W230/100),2)</f>
        <v>1.7</v>
      </c>
      <c r="AE230" s="13">
        <f>ROUND((AB230*(Destino!AH$230/100)),2)</f>
        <v>0</v>
      </c>
      <c r="AF230" s="13">
        <f>ROUND((((AB230+AC230)*(1 + VLOOKUP(X230,'Base de dados'!A:P, 16, 0) ))*(Destino!AI$230/100))-AD230, 2)</f>
        <v>10.82</v>
      </c>
      <c r="AG230" s="13">
        <f>ROUND((AB230+AC230+AF230)*(J230/100),2)</f>
        <v>0.9</v>
      </c>
      <c r="AH230" s="13">
        <f t="shared" si="29"/>
        <v>0</v>
      </c>
      <c r="AI230" s="13">
        <f>ROUND(AB230+AF230-AE230+AG230+AH230, 3)</f>
        <v>54.305</v>
      </c>
      <c r="AJ230" s="13">
        <f t="shared" si="30"/>
        <v>54.305</v>
      </c>
      <c r="AK230" s="13">
        <f t="shared" si="31"/>
        <v>54.305</v>
      </c>
      <c r="AL230" s="13" t="str">
        <f t="shared" si="34"/>
        <v>11106000027632200001421</v>
      </c>
      <c r="AM230" s="13">
        <f>VLOOKUP(AL230,Destino!A:AE,31,0)</f>
        <v>54.322000000000003</v>
      </c>
      <c r="AN230" s="13">
        <f t="shared" si="35"/>
        <v>1.0003130466807846</v>
      </c>
      <c r="BB230" s="13">
        <f t="shared" si="32"/>
        <v>54.305</v>
      </c>
      <c r="BC230" s="13" t="s">
        <v>11119</v>
      </c>
      <c r="BD230" s="13">
        <f t="shared" si="33"/>
        <v>0.74833400000000005</v>
      </c>
    </row>
    <row r="231" spans="1:56" x14ac:dyDescent="0.25">
      <c r="A231" s="13">
        <v>600002763</v>
      </c>
      <c r="B231" s="13">
        <v>1210</v>
      </c>
      <c r="C231" s="13">
        <v>2000005105</v>
      </c>
      <c r="D231" s="13" t="s">
        <v>10908</v>
      </c>
      <c r="E231" s="13" t="str">
        <f t="shared" si="27"/>
        <v>1200</v>
      </c>
      <c r="F231" s="13" t="s">
        <v>10905</v>
      </c>
      <c r="G231" s="13" t="s">
        <v>10907</v>
      </c>
      <c r="H231" s="13">
        <f>ROUND(P231/(1-((R231+S231))/100)*Q231, 3)</f>
        <v>7.2160000000000002</v>
      </c>
      <c r="I231" s="13">
        <v>1</v>
      </c>
      <c r="J231" s="13">
        <v>2</v>
      </c>
      <c r="K231" s="13">
        <v>1</v>
      </c>
      <c r="M231" s="13">
        <v>1</v>
      </c>
      <c r="N231" s="13">
        <v>1</v>
      </c>
      <c r="O231" s="13" t="s">
        <v>10895</v>
      </c>
      <c r="P231" s="13">
        <f>IFERROR(ROUND(VLOOKUP(BC231, BA:BA:BB:BB, 2, 0)/AA231,3),)</f>
        <v>6.26</v>
      </c>
      <c r="Q231" s="13">
        <f>IFERROR(VLOOKUP(BC231, BA:BA:BD:BD, 4, 0),1)</f>
        <v>1</v>
      </c>
      <c r="R231" s="13">
        <v>4</v>
      </c>
      <c r="S231" s="13">
        <v>9.25</v>
      </c>
      <c r="T231" s="13">
        <v>0</v>
      </c>
      <c r="V231" s="13" t="s">
        <v>11050</v>
      </c>
      <c r="W231" s="13">
        <v>100</v>
      </c>
      <c r="X231" s="13" t="s">
        <v>7709</v>
      </c>
      <c r="Y231" s="13" t="s">
        <v>10904</v>
      </c>
      <c r="Z231" s="13">
        <v>2</v>
      </c>
      <c r="AA231" s="13">
        <v>5.75</v>
      </c>
      <c r="AB231" s="13">
        <f t="shared" si="28"/>
        <v>41.491999999999997</v>
      </c>
      <c r="AC231" s="13">
        <f>ROUND(VLOOKUP(X231,'Base de dados'!A:B, 2, 0)*AB231, 2)</f>
        <v>6.22</v>
      </c>
      <c r="AD231" s="13">
        <f>ROUND((AB231*(Destino!AG$231/100))*(W231/100),2)</f>
        <v>1.66</v>
      </c>
      <c r="AE231" s="13">
        <f>ROUND((AB231*(Destino!AH$231/100)),2)</f>
        <v>3.84</v>
      </c>
      <c r="AG231" s="13">
        <f>ROUND((AB231+ AC231)*(J231/100),2)</f>
        <v>0.95</v>
      </c>
      <c r="AH231" s="13">
        <f t="shared" si="29"/>
        <v>0</v>
      </c>
      <c r="AI231" s="13">
        <f>ROUND(AB231-(AD231+AE231)+AG231+AH231, 3)</f>
        <v>36.942</v>
      </c>
      <c r="AJ231" s="13">
        <f t="shared" si="30"/>
        <v>36.942</v>
      </c>
      <c r="AK231" s="13">
        <f t="shared" si="31"/>
        <v>36.942</v>
      </c>
      <c r="AL231" s="13" t="str">
        <f t="shared" si="34"/>
        <v>12106000027632000005105</v>
      </c>
      <c r="AM231" s="13">
        <f>VLOOKUP(AL231,Destino!A:AE,31,0)</f>
        <v>36.957999999999998</v>
      </c>
      <c r="AN231" s="13">
        <f t="shared" si="35"/>
        <v>1.0004331113637595</v>
      </c>
      <c r="BA231" s="13" t="s">
        <v>11117</v>
      </c>
      <c r="BB231" s="13">
        <f t="shared" si="32"/>
        <v>36.942</v>
      </c>
      <c r="BC231" s="13" t="s">
        <v>11114</v>
      </c>
      <c r="BD231" s="13">
        <f t="shared" si="33"/>
        <v>1</v>
      </c>
    </row>
    <row r="232" spans="1:56" x14ac:dyDescent="0.25">
      <c r="A232" s="13">
        <v>600002763</v>
      </c>
      <c r="B232" s="13">
        <v>1210</v>
      </c>
      <c r="C232" s="13">
        <v>2200001421</v>
      </c>
      <c r="D232" s="13" t="s">
        <v>10908</v>
      </c>
      <c r="E232" s="13" t="str">
        <f t="shared" si="27"/>
        <v>1200</v>
      </c>
      <c r="F232" s="13" t="s">
        <v>10905</v>
      </c>
      <c r="G232" s="13" t="s">
        <v>10907</v>
      </c>
      <c r="H232" s="13">
        <f>ROUND(P232/(1-((R232+S232))/100)*Q232, 3)</f>
        <v>8.8320000000000007</v>
      </c>
      <c r="I232" s="13">
        <v>1</v>
      </c>
      <c r="J232" s="13">
        <v>0</v>
      </c>
      <c r="K232" s="13">
        <v>1</v>
      </c>
      <c r="M232" s="13">
        <v>1</v>
      </c>
      <c r="N232" s="13">
        <f>IFERROR(VLOOKUP(BC232, BA:BA:BD:BD, 4, 0),1)</f>
        <v>1</v>
      </c>
      <c r="P232" s="13">
        <f>IFERROR(ROUND(VLOOKUP(BC232, BA:BA:BB:BB, 2, 0)/AA232,3),)</f>
        <v>6.4249999999999998</v>
      </c>
      <c r="Q232" s="13">
        <v>1</v>
      </c>
      <c r="R232" s="13">
        <v>18</v>
      </c>
      <c r="S232" s="13">
        <v>9.25</v>
      </c>
      <c r="T232" s="13">
        <v>0</v>
      </c>
      <c r="V232" s="13" t="s">
        <v>11050</v>
      </c>
      <c r="W232" s="13">
        <v>100</v>
      </c>
      <c r="X232" s="13" t="s">
        <v>7709</v>
      </c>
      <c r="Y232" s="13" t="s">
        <v>10904</v>
      </c>
      <c r="Z232" s="13">
        <v>2</v>
      </c>
      <c r="AA232" s="13">
        <v>5.75</v>
      </c>
      <c r="AB232" s="13">
        <f t="shared" si="28"/>
        <v>50.783999999999999</v>
      </c>
      <c r="AC232" s="13">
        <f>ROUND(VLOOKUP(X232,'Base de dados'!A:B, 2, 0)*AB232, 2)</f>
        <v>7.62</v>
      </c>
      <c r="AD232" s="13">
        <f>ROUND((AB232*(Destino!AG$232/100))*(W232/100),2)</f>
        <v>9.14</v>
      </c>
      <c r="AE232" s="13">
        <f>ROUND((AB232*(Destino!AH$232/100)),2)</f>
        <v>4.7</v>
      </c>
      <c r="AG232" s="13">
        <f>ROUND((AB232+ AC232)*(J232/100),2)</f>
        <v>0</v>
      </c>
      <c r="AH232" s="13">
        <f t="shared" si="29"/>
        <v>0</v>
      </c>
      <c r="AI232" s="13">
        <f>ROUND(AB232-(AD232+AE232)+AG232+AH232, 3)</f>
        <v>36.944000000000003</v>
      </c>
      <c r="AJ232" s="13">
        <f t="shared" si="30"/>
        <v>36.944000000000003</v>
      </c>
      <c r="AK232" s="13">
        <f t="shared" si="31"/>
        <v>36.944000000000003</v>
      </c>
      <c r="AL232" s="13" t="str">
        <f t="shared" si="34"/>
        <v>12106000027632200001421</v>
      </c>
      <c r="AM232" s="13">
        <f>VLOOKUP(AL232,Destino!A:AE,31,0)</f>
        <v>36.956000000000003</v>
      </c>
      <c r="AN232" s="13">
        <f t="shared" si="35"/>
        <v>1.0003248159376354</v>
      </c>
      <c r="BB232" s="13">
        <f t="shared" si="32"/>
        <v>36.944000000000003</v>
      </c>
      <c r="BC232" s="13" t="s">
        <v>11119</v>
      </c>
      <c r="BD232" s="13">
        <f t="shared" si="33"/>
        <v>1</v>
      </c>
    </row>
    <row r="233" spans="1:56" x14ac:dyDescent="0.25">
      <c r="A233" s="13">
        <v>600002763</v>
      </c>
      <c r="B233" s="13">
        <v>1300</v>
      </c>
      <c r="C233" s="13">
        <v>2000005105</v>
      </c>
      <c r="D233" s="13" t="s">
        <v>10908</v>
      </c>
      <c r="E233" s="13">
        <f t="shared" si="27"/>
        <v>1300</v>
      </c>
      <c r="F233" s="13" t="s">
        <v>10930</v>
      </c>
      <c r="G233" s="13" t="s">
        <v>10907</v>
      </c>
      <c r="H233" s="13">
        <f>ROUND(P233/(1-((R233+S233))/100)*Q233, 3)</f>
        <v>7.2160000000000002</v>
      </c>
      <c r="I233" s="13">
        <v>1</v>
      </c>
      <c r="J233" s="13">
        <v>6</v>
      </c>
      <c r="K233" s="13">
        <v>1</v>
      </c>
      <c r="M233" s="13">
        <v>1</v>
      </c>
      <c r="N233" s="13">
        <v>1</v>
      </c>
      <c r="O233" s="13" t="s">
        <v>10895</v>
      </c>
      <c r="P233" s="13">
        <f>IFERROR(ROUND(VLOOKUP(BC233, BA:BA:BB:BB, 2, 0)/AA233,3),)</f>
        <v>6.26</v>
      </c>
      <c r="Q233" s="13">
        <f>IFERROR(VLOOKUP(BC233, BA:BA:BD:BD, 4, 0),1)</f>
        <v>1</v>
      </c>
      <c r="R233" s="13">
        <v>4</v>
      </c>
      <c r="S233" s="13">
        <v>9.25</v>
      </c>
      <c r="T233" s="13">
        <v>0</v>
      </c>
      <c r="V233" s="13" t="s">
        <v>11050</v>
      </c>
      <c r="W233" s="13">
        <v>100</v>
      </c>
      <c r="X233" s="13" t="s">
        <v>7709</v>
      </c>
      <c r="Y233" s="13" t="s">
        <v>10904</v>
      </c>
      <c r="Z233" s="13">
        <v>2</v>
      </c>
      <c r="AA233" s="13">
        <v>5.75</v>
      </c>
      <c r="AB233" s="13">
        <f t="shared" si="28"/>
        <v>41.491999999999997</v>
      </c>
      <c r="AC233" s="13">
        <f>ROUND(VLOOKUP(X233,'Base de dados'!A:B, 2, 0)*AB233, 2)</f>
        <v>6.22</v>
      </c>
      <c r="AD233" s="13">
        <f>ROUND((AB233*(Destino!AG$233/100))*(W233/100),2)</f>
        <v>0</v>
      </c>
      <c r="AG233" s="13">
        <f>ROUND((AB233+ AC233)*(J233/100),2)</f>
        <v>2.86</v>
      </c>
      <c r="AH233" s="13">
        <f t="shared" si="29"/>
        <v>0</v>
      </c>
      <c r="AI233" s="13">
        <f>ROUND((AB233+AC233)-(AD233+AE233)+AG233+AH233, 3)</f>
        <v>50.572000000000003</v>
      </c>
      <c r="AJ233" s="13">
        <f t="shared" si="30"/>
        <v>50.572000000000003</v>
      </c>
      <c r="AK233" s="13">
        <f t="shared" si="31"/>
        <v>50.572000000000003</v>
      </c>
      <c r="AL233" s="13" t="str">
        <f t="shared" si="34"/>
        <v>13006000027632000005105</v>
      </c>
      <c r="AM233" s="13">
        <f>VLOOKUP(AL233,Destino!A:AE,31,0)</f>
        <v>50.588000000000001</v>
      </c>
      <c r="AN233" s="13">
        <f t="shared" si="35"/>
        <v>1.0003163806058688</v>
      </c>
      <c r="BA233" s="13" t="s">
        <v>11118</v>
      </c>
      <c r="BB233" s="13">
        <f t="shared" si="32"/>
        <v>50.572000000000003</v>
      </c>
      <c r="BC233" s="13" t="s">
        <v>11114</v>
      </c>
      <c r="BD233" s="13">
        <f t="shared" si="33"/>
        <v>1</v>
      </c>
    </row>
    <row r="234" spans="1:56" x14ac:dyDescent="0.25">
      <c r="A234" s="13">
        <v>600002763</v>
      </c>
      <c r="B234" s="13">
        <v>1300</v>
      </c>
      <c r="C234" s="13">
        <v>2200000102</v>
      </c>
      <c r="D234" s="13" t="s">
        <v>10908</v>
      </c>
      <c r="E234" s="13">
        <f t="shared" si="27"/>
        <v>1300</v>
      </c>
      <c r="F234" s="13" t="s">
        <v>10930</v>
      </c>
      <c r="G234" s="13" t="s">
        <v>10907</v>
      </c>
      <c r="H234" s="13">
        <f>ROUND(P234/(1-((R234+S234))/100)*Q234, 3)</f>
        <v>7.86</v>
      </c>
      <c r="I234" s="13">
        <v>1</v>
      </c>
      <c r="J234" s="13">
        <v>3.5</v>
      </c>
      <c r="K234" s="13">
        <v>1</v>
      </c>
      <c r="M234" s="13">
        <v>1</v>
      </c>
      <c r="N234" s="13">
        <v>1</v>
      </c>
      <c r="P234" s="13">
        <f>IFERROR(ROUND(VLOOKUP(BC234, BA:BA:BB:BB, 2, 0)/AA234,3),)</f>
        <v>7.2590000000000003</v>
      </c>
      <c r="Q234" s="13">
        <f>IFERROR(VLOOKUP(BC234, BA:BA:BD:BD, 4, 0),1)</f>
        <v>1</v>
      </c>
      <c r="R234" s="13">
        <v>4</v>
      </c>
      <c r="S234" s="13">
        <v>3.65</v>
      </c>
      <c r="T234" s="13">
        <v>0</v>
      </c>
      <c r="V234" s="13" t="s">
        <v>11050</v>
      </c>
      <c r="W234" s="13">
        <v>100</v>
      </c>
      <c r="X234" s="13" t="s">
        <v>7709</v>
      </c>
      <c r="Y234" s="13" t="s">
        <v>10904</v>
      </c>
      <c r="Z234" s="13">
        <v>2</v>
      </c>
      <c r="AA234" s="13">
        <v>5.75</v>
      </c>
      <c r="AB234" s="13">
        <f t="shared" si="28"/>
        <v>45.195</v>
      </c>
      <c r="AC234" s="13">
        <f>ROUND(VLOOKUP(X234,'Base de dados'!A:B, 2, 0)*AB234, 2)</f>
        <v>6.78</v>
      </c>
      <c r="AD234" s="13">
        <f>ROUND((AB234*(Destino!AG$234/100))*(W234/100),2)</f>
        <v>0</v>
      </c>
      <c r="AG234" s="13">
        <f>ROUND((AB234+ AC234)*(J234/100),2)</f>
        <v>1.82</v>
      </c>
      <c r="AH234" s="13">
        <f t="shared" si="29"/>
        <v>0</v>
      </c>
      <c r="AI234" s="13">
        <f>ROUND((AB234+AC234)-(AD234+AE234)+AG234+AH234, 3)</f>
        <v>53.795000000000002</v>
      </c>
      <c r="AJ234" s="13">
        <f t="shared" si="30"/>
        <v>53.795000000000002</v>
      </c>
      <c r="AK234" s="13">
        <f t="shared" si="31"/>
        <v>53.795000000000002</v>
      </c>
      <c r="AL234" s="13" t="str">
        <f t="shared" si="34"/>
        <v>13006000027632200000102</v>
      </c>
      <c r="AM234" s="13">
        <f>VLOOKUP(AL234,Destino!A:AE,31,0)</f>
        <v>53.807000000000002</v>
      </c>
      <c r="AN234" s="13">
        <f t="shared" si="35"/>
        <v>1.0002230690584626</v>
      </c>
      <c r="BB234" s="13">
        <f t="shared" si="32"/>
        <v>53.795000000000002</v>
      </c>
      <c r="BC234" s="13" t="s">
        <v>11115</v>
      </c>
      <c r="BD234" s="13">
        <f t="shared" si="33"/>
        <v>1</v>
      </c>
    </row>
    <row r="235" spans="1:56" x14ac:dyDescent="0.25">
      <c r="A235" s="13">
        <v>600002763</v>
      </c>
      <c r="B235" s="13">
        <v>1300</v>
      </c>
      <c r="C235" s="13">
        <v>2200001327</v>
      </c>
      <c r="D235" s="13" t="s">
        <v>10908</v>
      </c>
      <c r="E235" s="13">
        <f t="shared" si="27"/>
        <v>1300</v>
      </c>
      <c r="F235" s="13" t="s">
        <v>10930</v>
      </c>
      <c r="G235" s="13" t="s">
        <v>10907</v>
      </c>
      <c r="H235" s="13">
        <f>ROUND(P235/(1-((R235+S235))/100)*Q235, 3)</f>
        <v>7.68</v>
      </c>
      <c r="I235" s="13">
        <v>1</v>
      </c>
      <c r="J235" s="13">
        <v>2</v>
      </c>
      <c r="K235" s="13">
        <v>1</v>
      </c>
      <c r="M235" s="13">
        <v>1</v>
      </c>
      <c r="N235" s="13">
        <v>1</v>
      </c>
      <c r="P235" s="13">
        <f>IFERROR(ROUND(VLOOKUP(BC235, BA:BA:BB:BB, 2, 0)/AA235,3),)</f>
        <v>9.4540000000000006</v>
      </c>
      <c r="Q235" s="13">
        <f>IFERROR(VLOOKUP(BC235, BA:BA:BD:BD, 4, 0),1)</f>
        <v>0.75018899999999999</v>
      </c>
      <c r="R235" s="13">
        <v>4</v>
      </c>
      <c r="S235" s="13">
        <v>3.65</v>
      </c>
      <c r="T235" s="13">
        <v>0</v>
      </c>
      <c r="V235" s="13" t="s">
        <v>11050</v>
      </c>
      <c r="W235" s="13">
        <v>100</v>
      </c>
      <c r="X235" s="13" t="s">
        <v>7709</v>
      </c>
      <c r="Y235" s="13" t="s">
        <v>10904</v>
      </c>
      <c r="Z235" s="13">
        <v>2</v>
      </c>
      <c r="AA235" s="13">
        <v>5.75</v>
      </c>
      <c r="AB235" s="13">
        <f t="shared" si="28"/>
        <v>44.16</v>
      </c>
      <c r="AC235" s="13">
        <f>ROUND(VLOOKUP(X235,'Base de dados'!A:B, 2, 0)*AB235, 2)</f>
        <v>6.62</v>
      </c>
      <c r="AD235" s="13">
        <f>ROUND((AB235*(Destino!AG$235/100))*(W235/100),2)</f>
        <v>0</v>
      </c>
      <c r="AG235" s="13">
        <f>ROUND((AB235+ AC235)*(J235/100),2)</f>
        <v>1.02</v>
      </c>
      <c r="AH235" s="13">
        <f t="shared" si="29"/>
        <v>0</v>
      </c>
      <c r="AI235" s="13">
        <f>ROUND((AB235+AC235)-(AD235+AE235)+AG235+AH235, 3)</f>
        <v>51.8</v>
      </c>
      <c r="AJ235" s="13">
        <f t="shared" si="30"/>
        <v>51.8</v>
      </c>
      <c r="AK235" s="13">
        <f t="shared" si="31"/>
        <v>51.8</v>
      </c>
      <c r="AL235" s="13" t="str">
        <f t="shared" si="34"/>
        <v>13006000027632200001327</v>
      </c>
      <c r="AM235" s="13">
        <f>VLOOKUP(AL235,Destino!A:AE,31,0)</f>
        <v>51.826999999999998</v>
      </c>
      <c r="AN235" s="13">
        <f t="shared" si="35"/>
        <v>1.0005212355212356</v>
      </c>
      <c r="BB235" s="13">
        <f t="shared" si="32"/>
        <v>51.8</v>
      </c>
      <c r="BC235" s="13" t="s">
        <v>11116</v>
      </c>
      <c r="BD235" s="13">
        <f t="shared" si="33"/>
        <v>1</v>
      </c>
    </row>
    <row r="236" spans="1:56" x14ac:dyDescent="0.25">
      <c r="A236" s="13">
        <v>600002763</v>
      </c>
      <c r="B236" s="13">
        <v>1300</v>
      </c>
      <c r="C236" s="13">
        <v>2200001421</v>
      </c>
      <c r="D236" s="13" t="s">
        <v>10908</v>
      </c>
      <c r="E236" s="13">
        <f t="shared" si="27"/>
        <v>1300</v>
      </c>
      <c r="F236" s="13" t="s">
        <v>10930</v>
      </c>
      <c r="G236" s="13" t="s">
        <v>10907</v>
      </c>
      <c r="H236" s="13">
        <f>ROUND(P236/(1-((R236+S236))/100)*Q236, 3)</f>
        <v>7.4059999999999997</v>
      </c>
      <c r="I236" s="13">
        <v>1</v>
      </c>
      <c r="J236" s="13">
        <v>7</v>
      </c>
      <c r="K236" s="13">
        <v>1</v>
      </c>
      <c r="M236" s="13">
        <v>1</v>
      </c>
      <c r="N236" s="13">
        <v>1</v>
      </c>
      <c r="P236" s="13">
        <f>IFERROR(ROUND(VLOOKUP(BC236, BA:BA:BB:BB, 2, 0)/AA236,3),)</f>
        <v>6.4249999999999998</v>
      </c>
      <c r="Q236" s="13">
        <f>IFERROR(VLOOKUP(BC236, BA:BA:BD:BD, 4, 0),1)</f>
        <v>1</v>
      </c>
      <c r="R236" s="13">
        <v>4</v>
      </c>
      <c r="S236" s="13">
        <v>9.25</v>
      </c>
      <c r="T236" s="13">
        <v>0</v>
      </c>
      <c r="V236" s="13" t="s">
        <v>11050</v>
      </c>
      <c r="W236" s="13">
        <v>100</v>
      </c>
      <c r="X236" s="13" t="s">
        <v>7709</v>
      </c>
      <c r="Y236" s="13" t="s">
        <v>10904</v>
      </c>
      <c r="Z236" s="13">
        <v>2</v>
      </c>
      <c r="AA236" s="13">
        <v>5.75</v>
      </c>
      <c r="AB236" s="13">
        <f t="shared" si="28"/>
        <v>42.585000000000001</v>
      </c>
      <c r="AC236" s="13">
        <f>ROUND(VLOOKUP(X236,'Base de dados'!A:B, 2, 0)*AB236, 2)</f>
        <v>6.39</v>
      </c>
      <c r="AD236" s="13">
        <f>ROUND((AB236*(Destino!AG$236/100))*(W236/100),2)</f>
        <v>0</v>
      </c>
      <c r="AG236" s="13">
        <f>ROUND((AB236+ AC236)*(J236/100),2)</f>
        <v>3.43</v>
      </c>
      <c r="AH236" s="13">
        <f t="shared" si="29"/>
        <v>0</v>
      </c>
      <c r="AI236" s="13">
        <f>ROUND((AB236+AC236)-(AD236+AE236)+AG236+AH236, 3)</f>
        <v>52.405000000000001</v>
      </c>
      <c r="AJ236" s="13">
        <f t="shared" si="30"/>
        <v>52.405000000000001</v>
      </c>
      <c r="AK236" s="13">
        <f t="shared" si="31"/>
        <v>52.405000000000001</v>
      </c>
      <c r="AL236" s="13" t="str">
        <f t="shared" si="34"/>
        <v>13006000027632200001421</v>
      </c>
      <c r="AM236" s="13">
        <f>VLOOKUP(AL236,Destino!A:AE,31,0)</f>
        <v>52.421999999999997</v>
      </c>
      <c r="AN236" s="13">
        <f t="shared" si="35"/>
        <v>1.000324396527049</v>
      </c>
      <c r="BB236" s="13">
        <f t="shared" si="32"/>
        <v>52.405000000000001</v>
      </c>
      <c r="BC236" s="13" t="s">
        <v>11119</v>
      </c>
      <c r="BD236" s="13">
        <f t="shared" si="33"/>
        <v>1</v>
      </c>
    </row>
    <row r="237" spans="1:56" x14ac:dyDescent="0.25">
      <c r="A237" s="13">
        <v>600002763</v>
      </c>
      <c r="B237" s="13">
        <v>1400</v>
      </c>
      <c r="C237" s="13">
        <v>2000005105</v>
      </c>
      <c r="D237" s="13" t="s">
        <v>10908</v>
      </c>
      <c r="E237" s="13">
        <f t="shared" si="27"/>
        <v>1400</v>
      </c>
      <c r="F237" s="13" t="s">
        <v>10905</v>
      </c>
      <c r="G237" s="13" t="s">
        <v>10907</v>
      </c>
      <c r="H237" s="13">
        <f>ROUND(P237/(1-((R237+S237))/100)*Q237, 3)</f>
        <v>7.2160000000000002</v>
      </c>
      <c r="I237" s="13">
        <v>1</v>
      </c>
      <c r="J237" s="13">
        <v>2</v>
      </c>
      <c r="K237" s="13">
        <v>1</v>
      </c>
      <c r="M237" s="13">
        <v>1</v>
      </c>
      <c r="N237" s="13">
        <v>1</v>
      </c>
      <c r="O237" s="13" t="s">
        <v>10895</v>
      </c>
      <c r="P237" s="13">
        <f>IFERROR(ROUND(VLOOKUP(BC237, BA:BA:BB:BB, 2, 0)/AA237,3),)</f>
        <v>6.26</v>
      </c>
      <c r="Q237" s="13">
        <f>IFERROR(VLOOKUP(BC237, BA:BA:BD:BD, 4, 0),1)</f>
        <v>1</v>
      </c>
      <c r="R237" s="13">
        <v>4</v>
      </c>
      <c r="S237" s="13">
        <v>9.25</v>
      </c>
      <c r="T237" s="13">
        <v>0</v>
      </c>
      <c r="V237" s="13" t="s">
        <v>11050</v>
      </c>
      <c r="W237" s="13">
        <v>100</v>
      </c>
      <c r="X237" s="13" t="s">
        <v>7709</v>
      </c>
      <c r="Y237" s="13" t="s">
        <v>10904</v>
      </c>
      <c r="Z237" s="13">
        <v>2</v>
      </c>
      <c r="AA237" s="13">
        <v>5.75</v>
      </c>
      <c r="AB237" s="13">
        <f t="shared" si="28"/>
        <v>41.491999999999997</v>
      </c>
      <c r="AC237" s="13">
        <f>ROUND(VLOOKUP(X237,'Base de dados'!A:B, 2, 0)*AB237, 2)</f>
        <v>6.22</v>
      </c>
      <c r="AD237" s="13">
        <f>ROUND((AB237*(Destino!AG$237/100))*(W237/100),2)</f>
        <v>1.66</v>
      </c>
      <c r="AE237" s="13">
        <f>ROUND((AB237*(Destino!AH$237/100)),2)</f>
        <v>3.84</v>
      </c>
      <c r="AG237" s="13">
        <f>ROUND((AB237+ AC237)*(J237/100),2)</f>
        <v>0.95</v>
      </c>
      <c r="AH237" s="13">
        <f t="shared" si="29"/>
        <v>0</v>
      </c>
      <c r="AI237" s="13">
        <f>ROUND(AB237-(AD237+AE237)+AG237+AH237, 3)</f>
        <v>36.942</v>
      </c>
      <c r="AJ237" s="13">
        <f t="shared" si="30"/>
        <v>36.942</v>
      </c>
      <c r="AK237" s="13">
        <f t="shared" si="31"/>
        <v>36.942</v>
      </c>
      <c r="AL237" s="13" t="str">
        <f t="shared" si="34"/>
        <v>14006000027632000005105</v>
      </c>
      <c r="AM237" s="13">
        <f>VLOOKUP(AL237,Destino!A:AE,31,0)</f>
        <v>36.957999999999998</v>
      </c>
      <c r="AN237" s="13">
        <f t="shared" si="35"/>
        <v>1.0004331113637595</v>
      </c>
      <c r="BA237" s="13" t="s">
        <v>11119</v>
      </c>
      <c r="BB237" s="13">
        <f t="shared" si="32"/>
        <v>36.942</v>
      </c>
      <c r="BC237" s="13" t="s">
        <v>11114</v>
      </c>
      <c r="BD237" s="13">
        <f t="shared" si="33"/>
        <v>1</v>
      </c>
    </row>
    <row r="238" spans="1:56" x14ac:dyDescent="0.25">
      <c r="A238" s="13">
        <v>600002763</v>
      </c>
      <c r="B238" s="13">
        <v>1400</v>
      </c>
      <c r="C238" s="13">
        <v>2200000102</v>
      </c>
      <c r="D238" s="13" t="s">
        <v>10908</v>
      </c>
      <c r="E238" s="13">
        <f t="shared" si="27"/>
        <v>1400</v>
      </c>
      <c r="F238" s="13" t="s">
        <v>10905</v>
      </c>
      <c r="G238" s="13" t="s">
        <v>10907</v>
      </c>
      <c r="H238" s="13">
        <f>ROUND(P238/(1-((R238+S238))/100)*Q238, 3)</f>
        <v>7.86</v>
      </c>
      <c r="I238" s="13">
        <v>1</v>
      </c>
      <c r="J238" s="13">
        <v>2</v>
      </c>
      <c r="K238" s="13">
        <v>1</v>
      </c>
      <c r="M238" s="13">
        <v>1</v>
      </c>
      <c r="N238" s="13">
        <v>1</v>
      </c>
      <c r="P238" s="13">
        <f>IFERROR(ROUND(VLOOKUP(BC238, BA:BA:BB:BB, 2, 0)/AA238,3),)</f>
        <v>7.2590000000000003</v>
      </c>
      <c r="Q238" s="13">
        <f>IFERROR(VLOOKUP(BC238, BA:BA:BD:BD, 4, 0),1)</f>
        <v>1</v>
      </c>
      <c r="R238" s="13">
        <v>4</v>
      </c>
      <c r="S238" s="13">
        <v>3.65</v>
      </c>
      <c r="T238" s="13">
        <v>0</v>
      </c>
      <c r="V238" s="13" t="s">
        <v>11050</v>
      </c>
      <c r="W238" s="13">
        <v>100</v>
      </c>
      <c r="X238" s="13" t="s">
        <v>7709</v>
      </c>
      <c r="Y238" s="13" t="s">
        <v>10904</v>
      </c>
      <c r="Z238" s="13">
        <v>2</v>
      </c>
      <c r="AA238" s="13">
        <v>5.75</v>
      </c>
      <c r="AB238" s="13">
        <f t="shared" si="28"/>
        <v>45.195</v>
      </c>
      <c r="AC238" s="13">
        <f>ROUND(VLOOKUP(X238,'Base de dados'!A:B, 2, 0)*AB238, 2)</f>
        <v>6.78</v>
      </c>
      <c r="AD238" s="13">
        <f>ROUND((AB238*(Destino!AG$238/100))*(W238/100),2)</f>
        <v>1.81</v>
      </c>
      <c r="AE238" s="13">
        <f>ROUND((AB238*(Destino!AH$238/100)),2)</f>
        <v>4.18</v>
      </c>
      <c r="AG238" s="13">
        <f>ROUND((AB238+ AC238)*(J238/100),2)</f>
        <v>1.04</v>
      </c>
      <c r="AH238" s="13">
        <f t="shared" si="29"/>
        <v>0</v>
      </c>
      <c r="AI238" s="13">
        <f>ROUND(AB238-(AD238+AE238)+AG238+AH238, 3)</f>
        <v>40.244999999999997</v>
      </c>
      <c r="AJ238" s="13">
        <f t="shared" si="30"/>
        <v>40.244999999999997</v>
      </c>
      <c r="AK238" s="13">
        <f t="shared" si="31"/>
        <v>40.244999999999997</v>
      </c>
      <c r="AL238" s="13" t="str">
        <f t="shared" si="34"/>
        <v>14006000027632200000102</v>
      </c>
      <c r="AM238" s="13">
        <f>VLOOKUP(AL238,Destino!A:AE,31,0)</f>
        <v>40.247</v>
      </c>
      <c r="AN238" s="13">
        <f t="shared" si="35"/>
        <v>1.0000496956143621</v>
      </c>
      <c r="BB238" s="13">
        <f t="shared" si="32"/>
        <v>40.244999999999997</v>
      </c>
      <c r="BC238" s="13" t="s">
        <v>11115</v>
      </c>
      <c r="BD238" s="13">
        <f t="shared" si="33"/>
        <v>1</v>
      </c>
    </row>
    <row r="239" spans="1:56" x14ac:dyDescent="0.25">
      <c r="A239" s="13">
        <v>600002763</v>
      </c>
      <c r="B239" s="13">
        <v>1400</v>
      </c>
      <c r="C239" s="13">
        <v>2200001286</v>
      </c>
      <c r="D239" s="13" t="s">
        <v>10908</v>
      </c>
      <c r="E239" s="13">
        <f t="shared" si="27"/>
        <v>1400</v>
      </c>
      <c r="F239" s="13" t="s">
        <v>10915</v>
      </c>
      <c r="G239" s="13" t="s">
        <v>10907</v>
      </c>
      <c r="H239" s="13">
        <f>ROUND(P239/(1-((R239+S239))/100)*Q239, 3)</f>
        <v>9.2240000000000002</v>
      </c>
      <c r="I239" s="13">
        <v>1</v>
      </c>
      <c r="J239" s="13">
        <v>3</v>
      </c>
      <c r="K239" s="13">
        <v>1</v>
      </c>
      <c r="M239" s="13">
        <v>1</v>
      </c>
      <c r="N239" s="13">
        <v>1</v>
      </c>
      <c r="P239" s="13">
        <f>IFERROR(ROUND(VLOOKUP(BC239, BA:BA:BB:BB, 2, 0)/AA239,3),)</f>
        <v>8.7949999999999999</v>
      </c>
      <c r="Q239" s="13">
        <f>IFERROR(VLOOKUP(BC239, BA:BA:BD:BD, 4, 0),1)</f>
        <v>1</v>
      </c>
      <c r="R239" s="13">
        <v>1</v>
      </c>
      <c r="S239" s="13">
        <v>3.65</v>
      </c>
      <c r="T239" s="13">
        <v>0</v>
      </c>
      <c r="V239" s="13" t="s">
        <v>11050</v>
      </c>
      <c r="W239" s="13">
        <v>100</v>
      </c>
      <c r="X239" s="13" t="s">
        <v>7709</v>
      </c>
      <c r="Y239" s="13" t="s">
        <v>10904</v>
      </c>
      <c r="Z239" s="13">
        <v>2</v>
      </c>
      <c r="AA239" s="13">
        <v>5.75</v>
      </c>
      <c r="AB239" s="13">
        <f t="shared" si="28"/>
        <v>53.037999999999997</v>
      </c>
      <c r="AC239" s="13">
        <f>ROUND(VLOOKUP(X239,'Base de dados'!A:B, 2, 0)*AB239, 2)</f>
        <v>7.96</v>
      </c>
      <c r="AD239" s="13">
        <f>ROUND((AB239*(Destino!AG$239/100))*(W239/100),2)</f>
        <v>2.12</v>
      </c>
      <c r="AE239" s="13">
        <f>ROUND((AB239*(Destino!AH$239/100)),2)</f>
        <v>4.91</v>
      </c>
      <c r="AG239" s="13">
        <f>ROUND(AB239 *(J239/100),2)</f>
        <v>1.59</v>
      </c>
      <c r="AH239" s="13">
        <f t="shared" si="29"/>
        <v>0</v>
      </c>
      <c r="AI239" s="13">
        <f>ROUND(AB239-(AD239+AE239)+AG239+AH239, 3)</f>
        <v>47.597999999999999</v>
      </c>
      <c r="AJ239" s="13">
        <f t="shared" si="30"/>
        <v>47.597999999999999</v>
      </c>
      <c r="AK239" s="13">
        <f t="shared" si="31"/>
        <v>47.597999999999999</v>
      </c>
      <c r="AL239" s="13" t="str">
        <f t="shared" si="34"/>
        <v>14006000027632200001286</v>
      </c>
      <c r="AM239" s="13">
        <f>VLOOKUP(AL239,Destino!A:AE,31,0)</f>
        <v>47.615000000000002</v>
      </c>
      <c r="AN239" s="13">
        <f t="shared" si="35"/>
        <v>1.0003571578637758</v>
      </c>
      <c r="BB239" s="13">
        <f t="shared" si="32"/>
        <v>47.597999999999999</v>
      </c>
      <c r="BC239" s="13" t="s">
        <v>11118</v>
      </c>
      <c r="BD239" s="13">
        <f t="shared" si="33"/>
        <v>1</v>
      </c>
    </row>
    <row r="240" spans="1:56" x14ac:dyDescent="0.25">
      <c r="A240" s="13">
        <v>600002763</v>
      </c>
      <c r="B240" s="13">
        <v>1700</v>
      </c>
      <c r="C240" s="13">
        <v>2000005105</v>
      </c>
      <c r="D240" s="13" t="s">
        <v>10908</v>
      </c>
      <c r="E240" s="13">
        <f t="shared" si="27"/>
        <v>1700</v>
      </c>
      <c r="F240" s="13" t="s">
        <v>10933</v>
      </c>
      <c r="G240" s="13" t="s">
        <v>10907</v>
      </c>
      <c r="H240" s="13">
        <f>ROUND(P240/(1-((R240+S240))/100)*Q240, 3)</f>
        <v>7.2160000000000002</v>
      </c>
      <c r="I240" s="13">
        <v>0.25</v>
      </c>
      <c r="J240" s="13">
        <v>7</v>
      </c>
      <c r="K240" s="13">
        <v>1</v>
      </c>
      <c r="M240" s="13">
        <v>4</v>
      </c>
      <c r="N240" s="13">
        <v>1</v>
      </c>
      <c r="P240" s="13">
        <f>IFERROR(ROUND(VLOOKUP(BC240, BA:BA:BB:BB, 2, 0)/AA240,3),)</f>
        <v>6.26</v>
      </c>
      <c r="Q240" s="13">
        <f>IFERROR(VLOOKUP(BC240, BA:BA:BD:BD, 4, 0),1)</f>
        <v>1</v>
      </c>
      <c r="R240" s="13">
        <v>4</v>
      </c>
      <c r="S240" s="13">
        <v>9.25</v>
      </c>
      <c r="T240" s="13">
        <v>0</v>
      </c>
      <c r="V240" s="13" t="s">
        <v>11050</v>
      </c>
      <c r="W240" s="13">
        <v>100</v>
      </c>
      <c r="X240" s="13" t="s">
        <v>7709</v>
      </c>
      <c r="Y240" s="13" t="s">
        <v>10904</v>
      </c>
      <c r="Z240" s="13">
        <v>2</v>
      </c>
      <c r="AA240" s="13">
        <v>5.75</v>
      </c>
      <c r="AB240" s="13">
        <f t="shared" si="28"/>
        <v>10.372999999999999</v>
      </c>
      <c r="AC240" s="13">
        <f>ROUND(VLOOKUP(X240,'Base de dados'!A:B, 2, 0)*AB240, 2)</f>
        <v>1.56</v>
      </c>
      <c r="AD240" s="13">
        <f>ROUND((AB240*(Destino!AG$240/100))*(W240/100),2)</f>
        <v>0.41</v>
      </c>
      <c r="AE240" s="13">
        <f>ROUND((AB240*(Destino!AH$240/100)),2)</f>
        <v>0</v>
      </c>
      <c r="AF240" s="13">
        <f>ROUND((((AB240+AC240)*(1 + VLOOKUP(X240,'Base de dados'!A:M, 13, 0) ))*(Destino!AI$240/100))-AD240, 2)</f>
        <v>2.69</v>
      </c>
      <c r="AG240" s="13">
        <f>ROUND((AB240+AC240+AF240)*(J240/100),2)</f>
        <v>1.02</v>
      </c>
      <c r="AH240" s="13">
        <f t="shared" si="29"/>
        <v>0</v>
      </c>
      <c r="AI240" s="13">
        <f>ROUND(AB240+AC240-AE240+AF240+AG240+AH240, 3)</f>
        <v>15.643000000000001</v>
      </c>
      <c r="AJ240" s="13">
        <f t="shared" si="30"/>
        <v>62.572000000000003</v>
      </c>
      <c r="AK240" s="13">
        <f t="shared" si="31"/>
        <v>62.572000000000003</v>
      </c>
      <c r="AL240" s="13" t="str">
        <f t="shared" si="34"/>
        <v>17006000027632000005105</v>
      </c>
      <c r="AM240" s="13">
        <f>VLOOKUP(AL240,Destino!A:AE,31,0)</f>
        <v>61.036000000000001</v>
      </c>
      <c r="AN240" s="13">
        <f t="shared" si="35"/>
        <v>0.97545227897462117</v>
      </c>
      <c r="BB240" s="13">
        <f t="shared" si="32"/>
        <v>62.572000000000003</v>
      </c>
      <c r="BC240" s="13" t="s">
        <v>11114</v>
      </c>
      <c r="BD240" s="13">
        <f t="shared" si="33"/>
        <v>1</v>
      </c>
    </row>
    <row r="241" spans="1:56" x14ac:dyDescent="0.25">
      <c r="A241" s="13">
        <v>600002763</v>
      </c>
      <c r="B241" s="13">
        <v>1700</v>
      </c>
      <c r="C241" s="13">
        <v>2200001421</v>
      </c>
      <c r="D241" s="13" t="s">
        <v>10908</v>
      </c>
      <c r="E241" s="13">
        <f t="shared" si="27"/>
        <v>1700</v>
      </c>
      <c r="F241" s="13" t="s">
        <v>10933</v>
      </c>
      <c r="G241" s="13" t="s">
        <v>10907</v>
      </c>
      <c r="H241" s="13">
        <f>ROUND(P241/(1-((R241+S241))/100)*Q241, 3)</f>
        <v>7.4059999999999997</v>
      </c>
      <c r="I241" s="13">
        <v>0.25</v>
      </c>
      <c r="J241" s="13">
        <v>3</v>
      </c>
      <c r="K241" s="13">
        <v>1</v>
      </c>
      <c r="M241" s="13">
        <v>4</v>
      </c>
      <c r="N241" s="13">
        <v>1</v>
      </c>
      <c r="O241" s="13" t="s">
        <v>10895</v>
      </c>
      <c r="P241" s="13">
        <f>IFERROR(ROUND(VLOOKUP(BC241, BA:BA:BB:BB, 2, 0)/AA241,3),)</f>
        <v>6.4249999999999998</v>
      </c>
      <c r="Q241" s="13">
        <f>IFERROR(VLOOKUP(BC241, BA:BA:BD:BD, 4, 0),1)</f>
        <v>1</v>
      </c>
      <c r="R241" s="13">
        <v>4</v>
      </c>
      <c r="S241" s="13">
        <v>9.25</v>
      </c>
      <c r="T241" s="13">
        <v>0</v>
      </c>
      <c r="V241" s="13" t="s">
        <v>11050</v>
      </c>
      <c r="W241" s="13">
        <v>100</v>
      </c>
      <c r="X241" s="13" t="s">
        <v>7709</v>
      </c>
      <c r="Y241" s="13" t="s">
        <v>10904</v>
      </c>
      <c r="Z241" s="13">
        <v>2</v>
      </c>
      <c r="AA241" s="13">
        <v>5.75</v>
      </c>
      <c r="AB241" s="13">
        <f t="shared" si="28"/>
        <v>10.646000000000001</v>
      </c>
      <c r="AC241" s="13">
        <f>ROUND(VLOOKUP(X241,'Base de dados'!A:B, 2, 0)*AB241, 2)</f>
        <v>1.6</v>
      </c>
      <c r="AD241" s="13">
        <f>ROUND((AB241*(Destino!AG$241/100))*(W241/100),2)</f>
        <v>0.43</v>
      </c>
      <c r="AE241" s="13">
        <f>ROUND((AB241*(Destino!AH$241/100)),2)</f>
        <v>0</v>
      </c>
      <c r="AF241" s="13">
        <f>ROUND((((AB241+AC241)*(1 + VLOOKUP(X241,'Base de dados'!A:M, 13, 0) ))*(Destino!AI$241/100))-AD241, 2)</f>
        <v>2.75</v>
      </c>
      <c r="AG241" s="13">
        <f>ROUND((AB241+AC241+AF241)*(J241/100),2)</f>
        <v>0.45</v>
      </c>
      <c r="AH241" s="13">
        <f t="shared" si="29"/>
        <v>0</v>
      </c>
      <c r="AI241" s="13">
        <f>ROUND(AB241+AC241-AE241+AF241+AG241+AH241, 3)</f>
        <v>15.446</v>
      </c>
      <c r="AJ241" s="13">
        <f t="shared" si="30"/>
        <v>61.783999999999999</v>
      </c>
      <c r="AK241" s="13">
        <f t="shared" si="31"/>
        <v>61.783999999999999</v>
      </c>
      <c r="AL241" s="13" t="str">
        <f t="shared" si="34"/>
        <v>17006000027632200001421</v>
      </c>
      <c r="AM241" s="13">
        <f>VLOOKUP(AL241,Destino!A:AE,31,0)</f>
        <v>61.8</v>
      </c>
      <c r="AN241" s="13">
        <f t="shared" si="35"/>
        <v>1.0002589667227761</v>
      </c>
      <c r="BA241" s="13" t="s">
        <v>11120</v>
      </c>
      <c r="BB241" s="13">
        <f t="shared" si="32"/>
        <v>61.783999999999999</v>
      </c>
      <c r="BC241" s="13" t="s">
        <v>11119</v>
      </c>
      <c r="BD241" s="13">
        <f t="shared" si="33"/>
        <v>1</v>
      </c>
    </row>
    <row r="242" spans="1:56" x14ac:dyDescent="0.25">
      <c r="A242" s="13">
        <v>600002764</v>
      </c>
      <c r="B242" s="13">
        <v>1000</v>
      </c>
      <c r="C242" s="13">
        <v>2200000102</v>
      </c>
      <c r="D242" s="13" t="s">
        <v>10908</v>
      </c>
      <c r="E242" s="13">
        <f t="shared" si="27"/>
        <v>1000</v>
      </c>
      <c r="F242" s="13" t="s">
        <v>10905</v>
      </c>
      <c r="G242" s="13" t="s">
        <v>10907</v>
      </c>
      <c r="H242" s="13">
        <f>ROUND(P242/(1-((R242+S242))/100)*Q242, 3)</f>
        <v>7.6070000000000002</v>
      </c>
      <c r="I242" s="13">
        <v>1</v>
      </c>
      <c r="J242" s="13">
        <v>4.5</v>
      </c>
      <c r="K242" s="13">
        <v>1</v>
      </c>
      <c r="M242" s="13">
        <v>1</v>
      </c>
      <c r="N242" s="13">
        <v>1</v>
      </c>
      <c r="P242" s="13">
        <f>IFERROR(ROUND(VLOOKUP(BC242, BA:BA:BB:BB, 2, 0)/AA242,3),)</f>
        <v>7.0250000000000004</v>
      </c>
      <c r="Q242" s="13">
        <f>IFERROR(VLOOKUP(BC242, BA:BA:BD:BD, 4, 0),1)</f>
        <v>1</v>
      </c>
      <c r="R242" s="13">
        <v>4</v>
      </c>
      <c r="S242" s="13">
        <v>3.65</v>
      </c>
      <c r="T242" s="13">
        <v>0</v>
      </c>
      <c r="V242" s="13" t="s">
        <v>11050</v>
      </c>
      <c r="W242" s="13">
        <v>100</v>
      </c>
      <c r="X242" s="13" t="s">
        <v>7709</v>
      </c>
      <c r="Y242" s="13" t="s">
        <v>10904</v>
      </c>
      <c r="Z242" s="13">
        <v>1</v>
      </c>
      <c r="AA242" s="13">
        <v>5.75</v>
      </c>
      <c r="AB242" s="13">
        <f t="shared" si="28"/>
        <v>43.74</v>
      </c>
      <c r="AC242" s="13">
        <f>ROUND(VLOOKUP(X242,'Base de dados'!A:B, 2, 0)*AB242, 2)</f>
        <v>6.56</v>
      </c>
      <c r="AD242" s="13">
        <f>ROUND((AB242*(Destino!AG$242/100))*(W242/100),2)</f>
        <v>1.75</v>
      </c>
      <c r="AE242" s="13">
        <f>ROUND((AB242*(Destino!AH$242/100)),2)</f>
        <v>4.05</v>
      </c>
      <c r="AG242" s="13">
        <f>ROUND((AB242+ AC242)*(J242/100),2)</f>
        <v>2.2599999999999998</v>
      </c>
      <c r="AH242" s="13">
        <f t="shared" si="29"/>
        <v>0</v>
      </c>
      <c r="AI242" s="13">
        <f>ROUND(AB242-(AD242+AE242)+AG242+AH242, 3)</f>
        <v>40.200000000000003</v>
      </c>
      <c r="AJ242" s="13">
        <f t="shared" si="30"/>
        <v>40.200000000000003</v>
      </c>
      <c r="AK242" s="13">
        <f t="shared" si="31"/>
        <v>40.200000000000003</v>
      </c>
      <c r="AL242" s="13" t="str">
        <f t="shared" si="34"/>
        <v>10006000027642200000102</v>
      </c>
      <c r="AM242" s="13">
        <f>VLOOKUP(AL242,Destino!A:AE,31,0)</f>
        <v>40.21</v>
      </c>
      <c r="AN242" s="13">
        <f t="shared" si="35"/>
        <v>1.0002487562189055</v>
      </c>
      <c r="BB242" s="13">
        <f t="shared" si="32"/>
        <v>40.200000000000003</v>
      </c>
      <c r="BC242" s="13" t="s">
        <v>11122</v>
      </c>
      <c r="BD242" s="13">
        <f t="shared" si="33"/>
        <v>1</v>
      </c>
    </row>
    <row r="243" spans="1:56" x14ac:dyDescent="0.25">
      <c r="A243" s="13">
        <v>600002764</v>
      </c>
      <c r="B243" s="13">
        <v>1000</v>
      </c>
      <c r="C243" s="13">
        <v>2200000362</v>
      </c>
      <c r="D243" s="13" t="s">
        <v>10908</v>
      </c>
      <c r="E243" s="13">
        <f t="shared" si="27"/>
        <v>1000</v>
      </c>
      <c r="F243" s="13" t="s">
        <v>10912</v>
      </c>
      <c r="G243" s="13" t="s">
        <v>10907</v>
      </c>
      <c r="H243" s="13">
        <v>4.12</v>
      </c>
      <c r="I243" s="13">
        <v>1</v>
      </c>
      <c r="J243" s="13">
        <v>0</v>
      </c>
      <c r="K243" s="13">
        <v>1.092233</v>
      </c>
      <c r="M243" s="13">
        <v>1</v>
      </c>
      <c r="N243" s="13">
        <v>1</v>
      </c>
      <c r="O243" s="13" t="s">
        <v>10895</v>
      </c>
      <c r="P243" s="13">
        <v>0</v>
      </c>
      <c r="Q243" s="13">
        <v>1</v>
      </c>
      <c r="R243" s="13">
        <v>0</v>
      </c>
      <c r="S243" s="13">
        <v>0</v>
      </c>
      <c r="T243" s="13">
        <v>34.630000000000003</v>
      </c>
      <c r="V243" s="13" t="s">
        <v>11050</v>
      </c>
      <c r="W243" s="13">
        <v>100</v>
      </c>
      <c r="X243" s="13" t="s">
        <v>7709</v>
      </c>
      <c r="Y243" s="13" t="s">
        <v>10904</v>
      </c>
      <c r="Z243" s="13">
        <v>1</v>
      </c>
      <c r="AA243" s="13">
        <v>5.75</v>
      </c>
      <c r="AB243" s="13">
        <f t="shared" si="28"/>
        <v>23.69</v>
      </c>
      <c r="AC243" s="13">
        <f>ROUND(VLOOKUP(X243,'Base de dados'!A:B, 2, 0)*AB243, 2)</f>
        <v>3.55</v>
      </c>
      <c r="AD243" s="13">
        <f>ROUND((AB243*(Destino!AG$243/100))*(W243/100),2)</f>
        <v>0</v>
      </c>
      <c r="AE243" s="13">
        <f>ROUND((AB243*(Destino!AH$243/100)),2)</f>
        <v>0</v>
      </c>
      <c r="AG243" s="13">
        <f>ROUND((AB243+ AC243)*(J243/100),2)</f>
        <v>0</v>
      </c>
      <c r="AH243" s="13">
        <f t="shared" si="29"/>
        <v>8.1999999999999993</v>
      </c>
      <c r="AI243" s="13">
        <f>ROUND(AB243+AG243+AH243, 3)</f>
        <v>31.89</v>
      </c>
      <c r="AJ243" s="13">
        <f t="shared" si="30"/>
        <v>31.89</v>
      </c>
      <c r="AK243" s="13">
        <f t="shared" si="31"/>
        <v>34.831310370000004</v>
      </c>
      <c r="AL243" s="13" t="str">
        <f t="shared" si="34"/>
        <v>10006000027642200000362</v>
      </c>
      <c r="AM243" s="13">
        <f>VLOOKUP(AL243,Destino!A:AE,31,0)</f>
        <v>34.831000000000003</v>
      </c>
      <c r="AN243" s="13">
        <f t="shared" si="35"/>
        <v>0.99999108933896819</v>
      </c>
      <c r="BA243" s="13" t="s">
        <v>11121</v>
      </c>
      <c r="BB243" s="13">
        <f t="shared" si="32"/>
        <v>34.831310370000004</v>
      </c>
      <c r="BD243" s="13">
        <f t="shared" si="33"/>
        <v>1</v>
      </c>
    </row>
    <row r="244" spans="1:56" x14ac:dyDescent="0.25">
      <c r="A244" s="13">
        <v>600002764</v>
      </c>
      <c r="B244" s="13">
        <v>1000</v>
      </c>
      <c r="C244" s="13">
        <v>2200001286</v>
      </c>
      <c r="D244" s="13" t="s">
        <v>10908</v>
      </c>
      <c r="E244" s="13">
        <f t="shared" si="27"/>
        <v>1000</v>
      </c>
      <c r="F244" s="13" t="s">
        <v>10915</v>
      </c>
      <c r="G244" s="13" t="s">
        <v>10907</v>
      </c>
      <c r="H244" s="13">
        <f>ROUND(P244/(1-((R244+S244))/100)*Q244, 3)</f>
        <v>8.9269999999999996</v>
      </c>
      <c r="I244" s="13">
        <v>1</v>
      </c>
      <c r="J244" s="13">
        <v>6</v>
      </c>
      <c r="K244" s="13">
        <v>1</v>
      </c>
      <c r="M244" s="13">
        <v>1</v>
      </c>
      <c r="N244" s="13">
        <v>1</v>
      </c>
      <c r="P244" s="13">
        <f>IFERROR(ROUND(VLOOKUP(BC244, BA:BA:BB:BB, 2, 0)/AA244,3),)</f>
        <v>8.5120000000000005</v>
      </c>
      <c r="Q244" s="13">
        <f>IFERROR(VLOOKUP(BC244, BA:BA:BD:BD, 4, 0),1)</f>
        <v>1</v>
      </c>
      <c r="R244" s="13">
        <v>1</v>
      </c>
      <c r="S244" s="13">
        <v>3.65</v>
      </c>
      <c r="T244" s="13">
        <v>0</v>
      </c>
      <c r="V244" s="13" t="s">
        <v>11050</v>
      </c>
      <c r="W244" s="13">
        <v>100</v>
      </c>
      <c r="X244" s="13" t="s">
        <v>7709</v>
      </c>
      <c r="Y244" s="13" t="s">
        <v>10904</v>
      </c>
      <c r="Z244" s="13">
        <v>1</v>
      </c>
      <c r="AA244" s="13">
        <v>5.75</v>
      </c>
      <c r="AB244" s="13">
        <f t="shared" si="28"/>
        <v>51.33</v>
      </c>
      <c r="AC244" s="13">
        <f>ROUND(VLOOKUP(X244,'Base de dados'!A:B, 2, 0)*AB244, 2)</f>
        <v>7.7</v>
      </c>
      <c r="AD244" s="13">
        <f>ROUND((AB244*(Destino!AG$244/100))*(W244/100),2)</f>
        <v>2.0499999999999998</v>
      </c>
      <c r="AE244" s="13">
        <f>ROUND((AB244*(Destino!AH$244/100)),2)</f>
        <v>4.75</v>
      </c>
      <c r="AG244" s="13">
        <f>ROUND(AB244 *(J244/100),2)</f>
        <v>3.08</v>
      </c>
      <c r="AH244" s="13">
        <f t="shared" si="29"/>
        <v>0</v>
      </c>
      <c r="AI244" s="13">
        <f>ROUND(AB244-(AD244+AE244)+AG244+AH244, 3)</f>
        <v>47.61</v>
      </c>
      <c r="AJ244" s="13">
        <f t="shared" si="30"/>
        <v>47.61</v>
      </c>
      <c r="AK244" s="13">
        <f t="shared" si="31"/>
        <v>47.61</v>
      </c>
      <c r="AL244" s="13" t="str">
        <f t="shared" si="34"/>
        <v>10006000027642200001286</v>
      </c>
      <c r="AM244" s="13">
        <f>VLOOKUP(AL244,Destino!A:AE,31,0)</f>
        <v>47.61</v>
      </c>
      <c r="AN244" s="13">
        <f t="shared" si="35"/>
        <v>1</v>
      </c>
      <c r="BB244" s="13">
        <f t="shared" si="32"/>
        <v>47.61</v>
      </c>
      <c r="BC244" s="13" t="s">
        <v>11125</v>
      </c>
      <c r="BD244" s="13">
        <f t="shared" si="33"/>
        <v>1</v>
      </c>
    </row>
    <row r="245" spans="1:56" x14ac:dyDescent="0.25">
      <c r="A245" s="13">
        <v>600002764</v>
      </c>
      <c r="B245" s="13">
        <v>1000</v>
      </c>
      <c r="C245" s="13">
        <v>2200001327</v>
      </c>
      <c r="D245" s="13" t="s">
        <v>10908</v>
      </c>
      <c r="E245" s="13">
        <f t="shared" si="27"/>
        <v>1000</v>
      </c>
      <c r="F245" s="13" t="s">
        <v>10905</v>
      </c>
      <c r="G245" s="13" t="s">
        <v>10907</v>
      </c>
      <c r="H245" s="13">
        <f>ROUND(P245/(1-((R245+S245))/100)*Q245, 3)</f>
        <v>7.4290000000000003</v>
      </c>
      <c r="I245" s="13">
        <v>1</v>
      </c>
      <c r="J245" s="13">
        <v>5</v>
      </c>
      <c r="K245" s="13">
        <v>1</v>
      </c>
      <c r="M245" s="13">
        <v>1</v>
      </c>
      <c r="N245" s="13">
        <v>1</v>
      </c>
      <c r="P245" s="13">
        <f>IFERROR(ROUND(VLOOKUP(BC245, BA:BA:BB:BB, 2, 0)/AA245,3),)</f>
        <v>9.1460000000000008</v>
      </c>
      <c r="Q245" s="13">
        <f>IFERROR(VLOOKUP(BC245, BA:BA:BD:BD, 4, 0),1)</f>
        <v>0.75017599999999995</v>
      </c>
      <c r="R245" s="13">
        <v>4</v>
      </c>
      <c r="S245" s="13">
        <v>3.65</v>
      </c>
      <c r="T245" s="13">
        <v>0</v>
      </c>
      <c r="V245" s="13" t="s">
        <v>11050</v>
      </c>
      <c r="W245" s="13">
        <v>100</v>
      </c>
      <c r="X245" s="13" t="s">
        <v>7709</v>
      </c>
      <c r="Y245" s="13" t="s">
        <v>10904</v>
      </c>
      <c r="Z245" s="13">
        <v>1</v>
      </c>
      <c r="AA245" s="13">
        <v>5.75</v>
      </c>
      <c r="AB245" s="13">
        <f t="shared" si="28"/>
        <v>42.716999999999999</v>
      </c>
      <c r="AC245" s="13">
        <f>ROUND(VLOOKUP(X245,'Base de dados'!A:B, 2, 0)*AB245, 2)</f>
        <v>6.41</v>
      </c>
      <c r="AD245" s="13">
        <f>ROUND((AB245*(Destino!AG$245/100))*(W245/100),2)</f>
        <v>1.71</v>
      </c>
      <c r="AE245" s="13">
        <f>ROUND((AB245*(Destino!AH$245/100)),2)</f>
        <v>3.95</v>
      </c>
      <c r="AG245" s="13">
        <f>ROUND((AB245+ AC245)*(J245/100),2)</f>
        <v>2.46</v>
      </c>
      <c r="AH245" s="13">
        <f t="shared" si="29"/>
        <v>0</v>
      </c>
      <c r="AI245" s="13">
        <f>ROUND(AB245-(AD245+AE245)+AG245+AH245, 3)</f>
        <v>39.517000000000003</v>
      </c>
      <c r="AJ245" s="13">
        <f t="shared" si="30"/>
        <v>39.517000000000003</v>
      </c>
      <c r="AK245" s="13">
        <f t="shared" si="31"/>
        <v>39.517000000000003</v>
      </c>
      <c r="AL245" s="13" t="str">
        <f t="shared" si="34"/>
        <v>10006000027642200001327</v>
      </c>
      <c r="AM245" s="13">
        <f>VLOOKUP(AL245,Destino!A:AE,31,0)</f>
        <v>39.53</v>
      </c>
      <c r="AN245" s="13">
        <f t="shared" si="35"/>
        <v>1.0003289723410178</v>
      </c>
      <c r="BB245" s="13">
        <f t="shared" si="32"/>
        <v>39.517000000000003</v>
      </c>
      <c r="BC245" s="13" t="s">
        <v>11123</v>
      </c>
      <c r="BD245" s="13">
        <f t="shared" si="33"/>
        <v>1</v>
      </c>
    </row>
    <row r="246" spans="1:56" x14ac:dyDescent="0.25">
      <c r="A246" s="13">
        <v>600002764</v>
      </c>
      <c r="B246" s="13">
        <v>1000</v>
      </c>
      <c r="C246" s="13">
        <v>2200001421</v>
      </c>
      <c r="D246" s="13" t="s">
        <v>10908</v>
      </c>
      <c r="E246" s="13">
        <f t="shared" si="27"/>
        <v>1000</v>
      </c>
      <c r="F246" s="13" t="s">
        <v>10905</v>
      </c>
      <c r="G246" s="13" t="s">
        <v>10907</v>
      </c>
      <c r="H246" s="13">
        <f>ROUND(P246/(1-((R246+S246))/100)*Q246, 3)</f>
        <v>7.1680000000000001</v>
      </c>
      <c r="I246" s="13">
        <v>1</v>
      </c>
      <c r="J246" s="13">
        <v>4</v>
      </c>
      <c r="K246" s="13">
        <v>1</v>
      </c>
      <c r="M246" s="13">
        <v>1</v>
      </c>
      <c r="N246" s="13">
        <v>1</v>
      </c>
      <c r="P246" s="13">
        <f>IFERROR(ROUND(VLOOKUP(BC246, BA:BA:BB:BB, 2, 0)/AA246,3),)</f>
        <v>6.218</v>
      </c>
      <c r="Q246" s="13">
        <f>IFERROR(VLOOKUP(BC246, BA:BA:BD:BD, 4, 0),1)</f>
        <v>1</v>
      </c>
      <c r="R246" s="13">
        <v>4</v>
      </c>
      <c r="S246" s="13">
        <v>9.25</v>
      </c>
      <c r="T246" s="13">
        <v>0</v>
      </c>
      <c r="V246" s="13" t="s">
        <v>11050</v>
      </c>
      <c r="W246" s="13">
        <v>100</v>
      </c>
      <c r="X246" s="13" t="s">
        <v>7709</v>
      </c>
      <c r="Y246" s="13" t="s">
        <v>10904</v>
      </c>
      <c r="Z246" s="13">
        <v>1</v>
      </c>
      <c r="AA246" s="13">
        <v>5.75</v>
      </c>
      <c r="AB246" s="13">
        <f t="shared" si="28"/>
        <v>41.216000000000001</v>
      </c>
      <c r="AC246" s="13">
        <f>ROUND(VLOOKUP(X246,'Base de dados'!A:B, 2, 0)*AB246, 2)</f>
        <v>6.18</v>
      </c>
      <c r="AD246" s="13">
        <f>ROUND((AB246*(Destino!AG$246/100))*(W246/100),2)</f>
        <v>1.65</v>
      </c>
      <c r="AE246" s="13">
        <f>ROUND((AB246*(Destino!AH$246/100)),2)</f>
        <v>3.81</v>
      </c>
      <c r="AG246" s="13">
        <f>ROUND((AB246+ AC246)*(J246/100),2)</f>
        <v>1.9</v>
      </c>
      <c r="AH246" s="13">
        <f t="shared" si="29"/>
        <v>0</v>
      </c>
      <c r="AI246" s="13">
        <f>ROUND(AB246-(AD246+AE246)+AG246+AH246, 3)</f>
        <v>37.655999999999999</v>
      </c>
      <c r="AJ246" s="13">
        <f t="shared" si="30"/>
        <v>37.655999999999999</v>
      </c>
      <c r="AK246" s="13">
        <f t="shared" si="31"/>
        <v>37.655999999999999</v>
      </c>
      <c r="AL246" s="13" t="str">
        <f t="shared" si="34"/>
        <v>10006000027642200001421</v>
      </c>
      <c r="AM246" s="13">
        <f>VLOOKUP(AL246,Destino!A:AE,31,0)</f>
        <v>37.655999999999999</v>
      </c>
      <c r="AN246" s="13">
        <f t="shared" si="35"/>
        <v>1</v>
      </c>
      <c r="BB246" s="13">
        <f t="shared" si="32"/>
        <v>37.655999999999999</v>
      </c>
      <c r="BC246" s="13" t="s">
        <v>11126</v>
      </c>
      <c r="BD246" s="13">
        <f t="shared" si="33"/>
        <v>1</v>
      </c>
    </row>
    <row r="247" spans="1:56" x14ac:dyDescent="0.25">
      <c r="A247" s="13">
        <v>600002764</v>
      </c>
      <c r="B247" s="13">
        <v>1100</v>
      </c>
      <c r="C247" s="13">
        <v>2000005105</v>
      </c>
      <c r="D247" s="13" t="s">
        <v>10908</v>
      </c>
      <c r="E247" s="13">
        <f t="shared" si="27"/>
        <v>1100</v>
      </c>
      <c r="F247" s="13" t="s">
        <v>10905</v>
      </c>
      <c r="G247" s="13" t="s">
        <v>10907</v>
      </c>
      <c r="H247" s="13">
        <f>ROUND(P247/(1-((R247+S247))/100)*Q247, 3)</f>
        <v>6.9829999999999997</v>
      </c>
      <c r="I247" s="13">
        <v>1</v>
      </c>
      <c r="J247" s="13">
        <v>4</v>
      </c>
      <c r="K247" s="13">
        <v>1</v>
      </c>
      <c r="M247" s="13">
        <v>1</v>
      </c>
      <c r="N247" s="13">
        <v>1</v>
      </c>
      <c r="O247" s="13" t="s">
        <v>10895</v>
      </c>
      <c r="P247" s="13">
        <f>IFERROR(ROUND(VLOOKUP(BC247, BA:BA:BB:BB, 2, 0)/AA247,3),)</f>
        <v>6.0579999999999998</v>
      </c>
      <c r="Q247" s="13">
        <f>IFERROR(VLOOKUP(BC247, BA:BA:BD:BD, 4, 0),1)</f>
        <v>1</v>
      </c>
      <c r="R247" s="13">
        <v>4</v>
      </c>
      <c r="S247" s="13">
        <v>9.25</v>
      </c>
      <c r="T247" s="13">
        <v>0</v>
      </c>
      <c r="V247" s="13" t="s">
        <v>11050</v>
      </c>
      <c r="W247" s="13">
        <v>100</v>
      </c>
      <c r="X247" s="13" t="s">
        <v>7709</v>
      </c>
      <c r="Y247" s="13" t="s">
        <v>10904</v>
      </c>
      <c r="Z247" s="13">
        <v>2</v>
      </c>
      <c r="AA247" s="13">
        <v>5.75</v>
      </c>
      <c r="AB247" s="13">
        <f t="shared" si="28"/>
        <v>40.152000000000001</v>
      </c>
      <c r="AC247" s="13">
        <f>ROUND(VLOOKUP(X247,'Base de dados'!A:B, 2, 0)*AB247, 2)</f>
        <v>6.02</v>
      </c>
      <c r="AD247" s="13">
        <f>ROUND((AB247*(Destino!AG$247/100))*(W247/100),2)</f>
        <v>1.61</v>
      </c>
      <c r="AE247" s="13">
        <f>ROUND((AB247*(Destino!AH$247/100)),2)</f>
        <v>0</v>
      </c>
      <c r="AG247" s="13">
        <f>ROUND((AB247+ AC247)*(J247/100),2)</f>
        <v>1.85</v>
      </c>
      <c r="AH247" s="13">
        <f t="shared" si="29"/>
        <v>0</v>
      </c>
      <c r="AI247" s="13">
        <f>ROUND(AB247-(AD247+AE247)+AG247+AH247, 3)</f>
        <v>40.392000000000003</v>
      </c>
      <c r="AJ247" s="13">
        <f t="shared" si="30"/>
        <v>40.392000000000003</v>
      </c>
      <c r="AK247" s="13">
        <f t="shared" si="31"/>
        <v>40.392000000000003</v>
      </c>
      <c r="AL247" s="13" t="str">
        <f t="shared" si="34"/>
        <v>11006000027642000005105</v>
      </c>
      <c r="AM247" s="13">
        <f>VLOOKUP(AL247,Destino!A:AE,31,0)</f>
        <v>40.392000000000003</v>
      </c>
      <c r="AN247" s="13">
        <f t="shared" si="35"/>
        <v>1</v>
      </c>
      <c r="BA247" s="13" t="s">
        <v>11122</v>
      </c>
      <c r="BB247" s="13">
        <f t="shared" si="32"/>
        <v>40.392000000000003</v>
      </c>
      <c r="BC247" s="13" t="s">
        <v>11121</v>
      </c>
      <c r="BD247" s="13">
        <f t="shared" si="33"/>
        <v>1</v>
      </c>
    </row>
    <row r="248" spans="1:56" x14ac:dyDescent="0.25">
      <c r="A248" s="13">
        <v>600002764</v>
      </c>
      <c r="B248" s="13">
        <v>1100</v>
      </c>
      <c r="C248" s="13">
        <v>2200001286</v>
      </c>
      <c r="D248" s="13" t="s">
        <v>10908</v>
      </c>
      <c r="E248" s="13">
        <f t="shared" si="27"/>
        <v>1100</v>
      </c>
      <c r="F248" s="13" t="s">
        <v>10915</v>
      </c>
      <c r="G248" s="13" t="s">
        <v>10907</v>
      </c>
      <c r="H248" s="13">
        <f>ROUND(P248/(1-((R248+S248))/100)*Q248, 3)</f>
        <v>8.9269999999999996</v>
      </c>
      <c r="I248" s="13">
        <v>1</v>
      </c>
      <c r="J248" s="13">
        <v>5</v>
      </c>
      <c r="K248" s="13">
        <v>1</v>
      </c>
      <c r="M248" s="13">
        <v>1</v>
      </c>
      <c r="N248" s="13">
        <v>1</v>
      </c>
      <c r="P248" s="13">
        <f>IFERROR(ROUND(VLOOKUP(BC248, BA:BA:BB:BB, 2, 0)/AA248,3),)</f>
        <v>8.5120000000000005</v>
      </c>
      <c r="Q248" s="13">
        <f>IFERROR(VLOOKUP(BC248, BA:BA:BD:BD, 4, 0),1)</f>
        <v>1</v>
      </c>
      <c r="R248" s="13">
        <v>1</v>
      </c>
      <c r="S248" s="13">
        <v>3.65</v>
      </c>
      <c r="T248" s="13">
        <v>0</v>
      </c>
      <c r="V248" s="13" t="s">
        <v>11050</v>
      </c>
      <c r="W248" s="13">
        <v>100</v>
      </c>
      <c r="X248" s="13" t="s">
        <v>7709</v>
      </c>
      <c r="Y248" s="13" t="s">
        <v>10904</v>
      </c>
      <c r="Z248" s="13">
        <v>2</v>
      </c>
      <c r="AA248" s="13">
        <v>5.75</v>
      </c>
      <c r="AB248" s="13">
        <f t="shared" si="28"/>
        <v>51.33</v>
      </c>
      <c r="AC248" s="13">
        <f>ROUND(VLOOKUP(X248,'Base de dados'!A:B, 2, 0)*AB248, 2)</f>
        <v>7.7</v>
      </c>
      <c r="AD248" s="13">
        <f>ROUND((AB248*(Destino!AG$248/100))*(W248/100),2)</f>
        <v>2.0499999999999998</v>
      </c>
      <c r="AE248" s="13">
        <f>ROUND((AB248*(Destino!AH$248/100)),2)</f>
        <v>0</v>
      </c>
      <c r="AG248" s="13">
        <f>ROUND(AB248 *(J248/100),2)</f>
        <v>2.57</v>
      </c>
      <c r="AH248" s="13">
        <f t="shared" si="29"/>
        <v>0</v>
      </c>
      <c r="AI248" s="13">
        <f>ROUND(AB248-(AD248+AE248)+AG248+AH248, 3)</f>
        <v>51.85</v>
      </c>
      <c r="AJ248" s="13">
        <f t="shared" si="30"/>
        <v>51.85</v>
      </c>
      <c r="AK248" s="13">
        <f t="shared" si="31"/>
        <v>51.85</v>
      </c>
      <c r="AL248" s="13" t="str">
        <f t="shared" si="34"/>
        <v>11006000027642200001286</v>
      </c>
      <c r="AM248" s="13">
        <f>VLOOKUP(AL248,Destino!A:AE,31,0)</f>
        <v>51.85</v>
      </c>
      <c r="AN248" s="13">
        <f t="shared" si="35"/>
        <v>1</v>
      </c>
      <c r="BB248" s="13">
        <f t="shared" si="32"/>
        <v>51.85</v>
      </c>
      <c r="BC248" s="13" t="s">
        <v>11125</v>
      </c>
      <c r="BD248" s="13">
        <f t="shared" si="33"/>
        <v>1</v>
      </c>
    </row>
    <row r="249" spans="1:56" x14ac:dyDescent="0.25">
      <c r="A249" s="13">
        <v>600002764</v>
      </c>
      <c r="B249" s="13">
        <v>1100</v>
      </c>
      <c r="C249" s="13">
        <v>2200001327</v>
      </c>
      <c r="D249" s="13" t="s">
        <v>10908</v>
      </c>
      <c r="E249" s="13">
        <f t="shared" si="27"/>
        <v>1100</v>
      </c>
      <c r="F249" s="13" t="s">
        <v>10923</v>
      </c>
      <c r="G249" s="13" t="s">
        <v>10907</v>
      </c>
      <c r="H249" s="13">
        <f>ROUND(P249/(1-((R249+S249))/100)*Q249, 3)</f>
        <v>7.1470000000000002</v>
      </c>
      <c r="I249" s="13">
        <v>1</v>
      </c>
      <c r="J249" s="13">
        <v>5</v>
      </c>
      <c r="K249" s="13">
        <v>1</v>
      </c>
      <c r="M249" s="13">
        <v>1</v>
      </c>
      <c r="N249" s="13">
        <v>1</v>
      </c>
      <c r="P249" s="13">
        <f>IFERROR(ROUND(VLOOKUP(BC249, BA:BA:BB:BB, 2, 0)/AA249,3),)</f>
        <v>9.1460000000000008</v>
      </c>
      <c r="Q249" s="13">
        <f>IFERROR(VLOOKUP(BC249, BA:BA:BD:BD, 4, 0),1)</f>
        <v>0.75017599999999995</v>
      </c>
      <c r="R249" s="13">
        <v>4</v>
      </c>
      <c r="S249" s="13">
        <v>0</v>
      </c>
      <c r="T249" s="13">
        <v>0</v>
      </c>
      <c r="V249" s="13" t="s">
        <v>11050</v>
      </c>
      <c r="W249" s="13">
        <v>100</v>
      </c>
      <c r="X249" s="13" t="s">
        <v>7709</v>
      </c>
      <c r="Y249" s="13" t="s">
        <v>10904</v>
      </c>
      <c r="Z249" s="13">
        <v>2</v>
      </c>
      <c r="AA249" s="13">
        <v>5.75</v>
      </c>
      <c r="AB249" s="13">
        <f t="shared" si="28"/>
        <v>41.094999999999999</v>
      </c>
      <c r="AC249" s="13">
        <f>ROUND(VLOOKUP(X249,'Base de dados'!A:B, 2, 0)*AB249, 2)</f>
        <v>6.16</v>
      </c>
      <c r="AD249" s="13">
        <f>ROUND((AB249*(Destino!AG$249/100))*(W249/100),2)</f>
        <v>1.64</v>
      </c>
      <c r="AE249" s="13">
        <f>ROUND((AB249*(Destino!AH$249/100)),2)</f>
        <v>0</v>
      </c>
      <c r="AG249" s="13">
        <f>ROUND((AB249+ AC249)*(J249/100),2)</f>
        <v>2.36</v>
      </c>
      <c r="AH249" s="13">
        <f t="shared" si="29"/>
        <v>0</v>
      </c>
      <c r="AI249" s="13">
        <f>ROUND(AB249-AD249+AG249+AH249, 3)</f>
        <v>41.814999999999998</v>
      </c>
      <c r="AJ249" s="13">
        <f t="shared" si="30"/>
        <v>41.814999999999998</v>
      </c>
      <c r="AK249" s="13">
        <f t="shared" si="31"/>
        <v>41.814999999999998</v>
      </c>
      <c r="AL249" s="13" t="str">
        <f t="shared" si="34"/>
        <v>11006000027642200001327</v>
      </c>
      <c r="AM249" s="13">
        <f>VLOOKUP(AL249,Destino!A:AE,31,0)</f>
        <v>41.832999999999998</v>
      </c>
      <c r="AN249" s="13">
        <f t="shared" si="35"/>
        <v>1.0004304675355733</v>
      </c>
      <c r="BB249" s="13">
        <f t="shared" si="32"/>
        <v>41.814999999999998</v>
      </c>
      <c r="BC249" s="13" t="s">
        <v>11123</v>
      </c>
      <c r="BD249" s="13">
        <f t="shared" si="33"/>
        <v>1</v>
      </c>
    </row>
    <row r="250" spans="1:56" x14ac:dyDescent="0.25">
      <c r="A250" s="13">
        <v>600002764</v>
      </c>
      <c r="B250" s="13">
        <v>1100</v>
      </c>
      <c r="C250" s="13">
        <v>2200001421</v>
      </c>
      <c r="D250" s="13" t="s">
        <v>10908</v>
      </c>
      <c r="E250" s="13">
        <f t="shared" si="27"/>
        <v>1100</v>
      </c>
      <c r="F250" s="13" t="s">
        <v>10905</v>
      </c>
      <c r="G250" s="13" t="s">
        <v>10907</v>
      </c>
      <c r="H250" s="13">
        <f>ROUND(P250/(1-((R250+S250))/100)*Q250, 3)</f>
        <v>7.1680000000000001</v>
      </c>
      <c r="I250" s="13">
        <v>1</v>
      </c>
      <c r="J250" s="13">
        <v>3</v>
      </c>
      <c r="K250" s="13">
        <v>1</v>
      </c>
      <c r="M250" s="13">
        <v>1</v>
      </c>
      <c r="N250" s="13">
        <v>1</v>
      </c>
      <c r="P250" s="13">
        <f>IFERROR(ROUND(VLOOKUP(BC250, BA:BA:BB:BB, 2, 0)/AA250,3),)</f>
        <v>6.218</v>
      </c>
      <c r="Q250" s="13">
        <f>IFERROR(VLOOKUP(BC250, BA:BA:BD:BD, 4, 0),1)</f>
        <v>1</v>
      </c>
      <c r="R250" s="13">
        <v>4</v>
      </c>
      <c r="S250" s="13">
        <v>9.25</v>
      </c>
      <c r="T250" s="13">
        <v>0</v>
      </c>
      <c r="V250" s="13" t="s">
        <v>11050</v>
      </c>
      <c r="W250" s="13">
        <v>100</v>
      </c>
      <c r="X250" s="13" t="s">
        <v>7709</v>
      </c>
      <c r="Y250" s="13" t="s">
        <v>10904</v>
      </c>
      <c r="Z250" s="13">
        <v>2</v>
      </c>
      <c r="AA250" s="13">
        <v>5.75</v>
      </c>
      <c r="AB250" s="13">
        <f t="shared" si="28"/>
        <v>41.216000000000001</v>
      </c>
      <c r="AC250" s="13">
        <f>ROUND(VLOOKUP(X250,'Base de dados'!A:B, 2, 0)*AB250, 2)</f>
        <v>6.18</v>
      </c>
      <c r="AD250" s="13">
        <f>ROUND((AB250*(Destino!AG$250/100))*(W250/100),2)</f>
        <v>1.65</v>
      </c>
      <c r="AE250" s="13">
        <f>ROUND((AB250*(Destino!AH$250/100)),2)</f>
        <v>0</v>
      </c>
      <c r="AG250" s="13">
        <f>ROUND((AB250+ AC250)*(J250/100),2)</f>
        <v>1.42</v>
      </c>
      <c r="AH250" s="13">
        <f t="shared" si="29"/>
        <v>0</v>
      </c>
      <c r="AI250" s="13">
        <f>ROUND(AB250-(AD250+AE250)+AG250+AH250, 3)</f>
        <v>40.985999999999997</v>
      </c>
      <c r="AJ250" s="13">
        <f t="shared" si="30"/>
        <v>40.985999999999997</v>
      </c>
      <c r="AK250" s="13">
        <f t="shared" si="31"/>
        <v>40.985999999999997</v>
      </c>
      <c r="AL250" s="13" t="str">
        <f t="shared" si="34"/>
        <v>11006000027642200001421</v>
      </c>
      <c r="AM250" s="13">
        <f>VLOOKUP(AL250,Destino!A:AE,31,0)</f>
        <v>40.985999999999997</v>
      </c>
      <c r="AN250" s="13">
        <f t="shared" si="35"/>
        <v>1</v>
      </c>
      <c r="BB250" s="13">
        <f t="shared" si="32"/>
        <v>40.985999999999997</v>
      </c>
      <c r="BC250" s="13" t="s">
        <v>11126</v>
      </c>
      <c r="BD250" s="13">
        <f t="shared" si="33"/>
        <v>1</v>
      </c>
    </row>
    <row r="251" spans="1:56" x14ac:dyDescent="0.25">
      <c r="A251" s="13">
        <v>600002764</v>
      </c>
      <c r="B251" s="13">
        <v>1110</v>
      </c>
      <c r="C251" s="13">
        <v>2000005105</v>
      </c>
      <c r="D251" s="13" t="s">
        <v>10908</v>
      </c>
      <c r="E251" s="13" t="str">
        <f t="shared" si="27"/>
        <v>1100</v>
      </c>
      <c r="F251" s="13" t="s">
        <v>10925</v>
      </c>
      <c r="G251" s="13" t="s">
        <v>10907</v>
      </c>
      <c r="H251" s="13">
        <f>ROUND(P251/(1-((R251+S251))/100)*Q251, 3)</f>
        <v>6.9829999999999997</v>
      </c>
      <c r="I251" s="13">
        <v>1</v>
      </c>
      <c r="J251" s="13">
        <v>4</v>
      </c>
      <c r="K251" s="13">
        <v>1</v>
      </c>
      <c r="M251" s="13">
        <v>1</v>
      </c>
      <c r="N251" s="13">
        <v>0.75017599999999995</v>
      </c>
      <c r="O251" s="13" t="s">
        <v>10895</v>
      </c>
      <c r="P251" s="13">
        <f>IFERROR(ROUND(VLOOKUP(BC251, BA:BA:BB:BB, 2, 0)/AA251,3),)</f>
        <v>6.0579999999999998</v>
      </c>
      <c r="Q251" s="13">
        <f>IFERROR(VLOOKUP(BC251, BA:BA:BD:BD, 4, 0),1)</f>
        <v>1</v>
      </c>
      <c r="R251" s="13">
        <v>4</v>
      </c>
      <c r="S251" s="13">
        <v>9.25</v>
      </c>
      <c r="T251" s="13">
        <v>0</v>
      </c>
      <c r="V251" s="13" t="s">
        <v>11050</v>
      </c>
      <c r="W251" s="13">
        <v>100</v>
      </c>
      <c r="X251" s="13" t="s">
        <v>7709</v>
      </c>
      <c r="Y251" s="13" t="s">
        <v>10904</v>
      </c>
      <c r="Z251" s="13">
        <v>2</v>
      </c>
      <c r="AA251" s="13">
        <v>5.75</v>
      </c>
      <c r="AB251" s="13">
        <f t="shared" si="28"/>
        <v>40.152000000000001</v>
      </c>
      <c r="AC251" s="13">
        <f>ROUND(VLOOKUP(X251,'Base de dados'!A:B, 2, 0)*AB251, 2)</f>
        <v>6.02</v>
      </c>
      <c r="AD251" s="13">
        <f>ROUND((AB251*(Destino!AG$251/100))*(W251/100),2)</f>
        <v>1.61</v>
      </c>
      <c r="AE251" s="13">
        <f>ROUND((AB251*(Destino!AH$251/100)),2)</f>
        <v>0</v>
      </c>
      <c r="AF251" s="13">
        <f>ROUND((((AB251+AC251)*(1 + VLOOKUP(X251,'Base de dados'!A:P, 16, 0) ))*(Destino!AI$251/100))-AD251, 2)</f>
        <v>10.19</v>
      </c>
      <c r="AG251" s="13">
        <f>ROUND((AB251+AC251+AF251)*(J251/100),2)</f>
        <v>2.25</v>
      </c>
      <c r="AH251" s="13">
        <f t="shared" si="29"/>
        <v>0</v>
      </c>
      <c r="AI251" s="13">
        <f>ROUND(AB251+AF251-AE251+AG251+AH251, 3)</f>
        <v>52.591999999999999</v>
      </c>
      <c r="AJ251" s="13">
        <f t="shared" si="30"/>
        <v>52.591999999999999</v>
      </c>
      <c r="AK251" s="13">
        <f t="shared" si="31"/>
        <v>52.591999999999999</v>
      </c>
      <c r="AL251" s="13" t="str">
        <f t="shared" si="34"/>
        <v>11106000027642000005105</v>
      </c>
      <c r="AM251" s="13">
        <f>VLOOKUP(AL251,Destino!A:AE,31,0)</f>
        <v>52.601999999999997</v>
      </c>
      <c r="AN251" s="13">
        <f t="shared" si="35"/>
        <v>1.0001901429875266</v>
      </c>
      <c r="BA251" s="13" t="s">
        <v>11123</v>
      </c>
      <c r="BB251" s="13">
        <f t="shared" si="32"/>
        <v>52.591999999999999</v>
      </c>
      <c r="BC251" s="13" t="s">
        <v>11121</v>
      </c>
      <c r="BD251" s="13">
        <f t="shared" si="33"/>
        <v>0.75017599999999995</v>
      </c>
    </row>
    <row r="252" spans="1:56" x14ac:dyDescent="0.25">
      <c r="A252" s="13">
        <v>600002764</v>
      </c>
      <c r="B252" s="13">
        <v>1110</v>
      </c>
      <c r="C252" s="13">
        <v>2200000102</v>
      </c>
      <c r="D252" s="13" t="s">
        <v>10908</v>
      </c>
      <c r="E252" s="13" t="str">
        <f t="shared" si="27"/>
        <v>1100</v>
      </c>
      <c r="F252" s="13" t="s">
        <v>10926</v>
      </c>
      <c r="G252" s="13" t="s">
        <v>10907</v>
      </c>
      <c r="H252" s="13">
        <f>ROUND(P252/(1-((R252+S252))/100)*Q252, 3)</f>
        <v>7.3179999999999996</v>
      </c>
      <c r="I252" s="13">
        <v>1</v>
      </c>
      <c r="J252" s="13">
        <v>4</v>
      </c>
      <c r="K252" s="13">
        <v>1</v>
      </c>
      <c r="M252" s="13">
        <v>1</v>
      </c>
      <c r="N252" s="13">
        <v>0.76793299999999998</v>
      </c>
      <c r="P252" s="13">
        <f>IFERROR(ROUND(VLOOKUP(BC252, BA:BA:BB:BB, 2, 0)/AA252,3),)</f>
        <v>7.0250000000000004</v>
      </c>
      <c r="Q252" s="13">
        <f>IFERROR(VLOOKUP(BC252, BA:BA:BD:BD, 4, 0),1)</f>
        <v>1</v>
      </c>
      <c r="R252" s="13">
        <v>4</v>
      </c>
      <c r="S252" s="13">
        <v>0</v>
      </c>
      <c r="T252" s="13">
        <v>0</v>
      </c>
      <c r="V252" s="13" t="s">
        <v>11050</v>
      </c>
      <c r="W252" s="13">
        <v>100</v>
      </c>
      <c r="X252" s="13" t="s">
        <v>7709</v>
      </c>
      <c r="Y252" s="13" t="s">
        <v>10904</v>
      </c>
      <c r="Z252" s="13">
        <v>2</v>
      </c>
      <c r="AA252" s="13">
        <v>5.75</v>
      </c>
      <c r="AB252" s="13">
        <f t="shared" si="28"/>
        <v>42.079000000000001</v>
      </c>
      <c r="AC252" s="13">
        <f>ROUND(VLOOKUP(X252,'Base de dados'!A:B, 2, 0)*AB252, 2)</f>
        <v>6.31</v>
      </c>
      <c r="AD252" s="13">
        <f>ROUND((AB252*(Destino!AG$252/100))*(W252/100),2)</f>
        <v>1.68</v>
      </c>
      <c r="AE252" s="13">
        <f>ROUND((AB252*(Destino!AH$252/100)),2)</f>
        <v>0</v>
      </c>
      <c r="AF252" s="13">
        <f>ROUND((((AB252+AC252)*(1 + VLOOKUP(X252,'Base de dados'!A:P, 16, 0) ))*(Destino!AI$252/100))-AD252, 2)</f>
        <v>10.69</v>
      </c>
      <c r="AG252" s="13">
        <f>ROUND((AB252+AC252+AF252)*(J252/100),2)</f>
        <v>2.36</v>
      </c>
      <c r="AH252" s="13">
        <f t="shared" si="29"/>
        <v>0</v>
      </c>
      <c r="AI252" s="13">
        <f>ROUND(AB252+AF252+AG252+AH252, 3)</f>
        <v>55.128999999999998</v>
      </c>
      <c r="AJ252" s="13">
        <f t="shared" si="30"/>
        <v>55.128999999999998</v>
      </c>
      <c r="AK252" s="13">
        <f t="shared" si="31"/>
        <v>55.128999999999998</v>
      </c>
      <c r="AL252" s="13" t="str">
        <f t="shared" si="34"/>
        <v>11106000027642200000102</v>
      </c>
      <c r="AM252" s="13">
        <f>VLOOKUP(AL252,Destino!A:AE,31,0)</f>
        <v>55.128999999999998</v>
      </c>
      <c r="AN252" s="13">
        <f t="shared" si="35"/>
        <v>1</v>
      </c>
      <c r="BB252" s="13">
        <f t="shared" si="32"/>
        <v>55.128999999999998</v>
      </c>
      <c r="BC252" s="13" t="s">
        <v>11122</v>
      </c>
      <c r="BD252" s="13">
        <f t="shared" si="33"/>
        <v>0.76793299999999998</v>
      </c>
    </row>
    <row r="253" spans="1:56" x14ac:dyDescent="0.25">
      <c r="A253" s="13">
        <v>600002764</v>
      </c>
      <c r="B253" s="13">
        <v>1110</v>
      </c>
      <c r="C253" s="13">
        <v>2200001286</v>
      </c>
      <c r="D253" s="13" t="s">
        <v>10908</v>
      </c>
      <c r="E253" s="13" t="str">
        <f t="shared" si="27"/>
        <v>1100</v>
      </c>
      <c r="F253" s="13" t="s">
        <v>10927</v>
      </c>
      <c r="G253" s="13" t="s">
        <v>10907</v>
      </c>
      <c r="H253" s="13">
        <f>ROUND(P253/(1-((R253+S253))/100)*Q253, 3)</f>
        <v>8.9269999999999996</v>
      </c>
      <c r="I253" s="13">
        <v>1</v>
      </c>
      <c r="J253" s="13">
        <v>5</v>
      </c>
      <c r="K253" s="13">
        <v>1</v>
      </c>
      <c r="M253" s="13">
        <v>1</v>
      </c>
      <c r="N253" s="13">
        <v>0.74936899999999995</v>
      </c>
      <c r="P253" s="13">
        <f>IFERROR(ROUND(VLOOKUP(BC253, BA:BA:BB:BB, 2, 0)/AA253,3),)</f>
        <v>8.5120000000000005</v>
      </c>
      <c r="Q253" s="13">
        <f>IFERROR(VLOOKUP(BC253, BA:BA:BD:BD, 4, 0),1)</f>
        <v>1</v>
      </c>
      <c r="R253" s="13">
        <v>1</v>
      </c>
      <c r="S253" s="13">
        <v>3.65</v>
      </c>
      <c r="T253" s="13">
        <v>0</v>
      </c>
      <c r="V253" s="13" t="s">
        <v>11050</v>
      </c>
      <c r="W253" s="13">
        <v>100</v>
      </c>
      <c r="X253" s="13" t="s">
        <v>7709</v>
      </c>
      <c r="Y253" s="13" t="s">
        <v>10904</v>
      </c>
      <c r="Z253" s="13">
        <v>2</v>
      </c>
      <c r="AA253" s="13">
        <v>5.75</v>
      </c>
      <c r="AB253" s="13">
        <f t="shared" si="28"/>
        <v>51.33</v>
      </c>
      <c r="AC253" s="13">
        <f>ROUND(VLOOKUP(X253,'Base de dados'!A:B, 2, 0)*AB253, 2)</f>
        <v>7.7</v>
      </c>
      <c r="AD253" s="13">
        <f>ROUND((AB253*(Destino!AG$253/100))*(W253/100),2)</f>
        <v>2.0499999999999998</v>
      </c>
      <c r="AE253" s="13">
        <f>ROUND((AB253*(Destino!AH$253/100)),2)</f>
        <v>0</v>
      </c>
      <c r="AF253" s="13">
        <f>ROUND((((AB253+AC253)*(1 + VLOOKUP(X253,'Base de dados'!A:P, 16, 0) ))*(Destino!AI$253/100))-AD253, 2)</f>
        <v>13.04</v>
      </c>
      <c r="AG253" s="13">
        <f>ROUND((AB253+AF253)*(J253/100),2)</f>
        <v>3.22</v>
      </c>
      <c r="AH253" s="13">
        <f t="shared" si="29"/>
        <v>0</v>
      </c>
      <c r="AI253" s="13">
        <f>ROUND(AB253-AE253+AF253+AG253+AH253, 3)</f>
        <v>67.59</v>
      </c>
      <c r="AJ253" s="13">
        <f t="shared" si="30"/>
        <v>67.59</v>
      </c>
      <c r="AK253" s="13">
        <f t="shared" si="31"/>
        <v>67.59</v>
      </c>
      <c r="AL253" s="13" t="str">
        <f t="shared" si="34"/>
        <v>11106000027642200001286</v>
      </c>
      <c r="AM253" s="13">
        <f>VLOOKUP(AL253,Destino!A:AE,31,0)</f>
        <v>67.59</v>
      </c>
      <c r="AN253" s="13">
        <f t="shared" si="35"/>
        <v>1</v>
      </c>
      <c r="BB253" s="13">
        <f t="shared" si="32"/>
        <v>67.59</v>
      </c>
      <c r="BC253" s="13" t="s">
        <v>11125</v>
      </c>
      <c r="BD253" s="13">
        <f t="shared" si="33"/>
        <v>0.74936899999999995</v>
      </c>
    </row>
    <row r="254" spans="1:56" x14ac:dyDescent="0.25">
      <c r="A254" s="13">
        <v>600002764</v>
      </c>
      <c r="B254" s="13">
        <v>1110</v>
      </c>
      <c r="C254" s="13">
        <v>2200001421</v>
      </c>
      <c r="D254" s="13" t="s">
        <v>10908</v>
      </c>
      <c r="E254" s="13" t="str">
        <f t="shared" si="27"/>
        <v>1100</v>
      </c>
      <c r="F254" s="13" t="s">
        <v>10925</v>
      </c>
      <c r="G254" s="13" t="s">
        <v>10907</v>
      </c>
      <c r="H254" s="13">
        <f>ROUND(P254/(1-((R254+S254))/100)*Q254, 3)</f>
        <v>7.1680000000000001</v>
      </c>
      <c r="I254" s="13">
        <v>1</v>
      </c>
      <c r="J254" s="13">
        <v>1.5</v>
      </c>
      <c r="K254" s="13">
        <v>1</v>
      </c>
      <c r="M254" s="13">
        <v>1</v>
      </c>
      <c r="N254" s="13">
        <v>0.74803500000000001</v>
      </c>
      <c r="P254" s="13">
        <f>IFERROR(ROUND(VLOOKUP(BC254, BA:BA:BB:BB, 2, 0)/AA254,3),)</f>
        <v>6.218</v>
      </c>
      <c r="Q254" s="13">
        <f>IFERROR(VLOOKUP(BC254, BA:BA:BD:BD, 4, 0),1)</f>
        <v>1</v>
      </c>
      <c r="R254" s="13">
        <v>4</v>
      </c>
      <c r="S254" s="13">
        <v>9.25</v>
      </c>
      <c r="T254" s="13">
        <v>0</v>
      </c>
      <c r="V254" s="13" t="s">
        <v>11050</v>
      </c>
      <c r="W254" s="13">
        <v>100</v>
      </c>
      <c r="X254" s="13" t="s">
        <v>7709</v>
      </c>
      <c r="Y254" s="13" t="s">
        <v>10904</v>
      </c>
      <c r="Z254" s="13">
        <v>2</v>
      </c>
      <c r="AA254" s="13">
        <v>5.75</v>
      </c>
      <c r="AB254" s="13">
        <f t="shared" si="28"/>
        <v>41.216000000000001</v>
      </c>
      <c r="AC254" s="13">
        <f>ROUND(VLOOKUP(X254,'Base de dados'!A:B, 2, 0)*AB254, 2)</f>
        <v>6.18</v>
      </c>
      <c r="AD254" s="13">
        <f>ROUND((AB254*(Destino!AG$254/100))*(W254/100),2)</f>
        <v>1.65</v>
      </c>
      <c r="AE254" s="13">
        <f>ROUND((AB254*(Destino!AH$254/100)),2)</f>
        <v>0</v>
      </c>
      <c r="AF254" s="13">
        <f>ROUND((((AB254+AC254)*(1 + VLOOKUP(X254,'Base de dados'!A:P, 16, 0) ))*(Destino!AI$254/100))-AD254, 2)</f>
        <v>10.47</v>
      </c>
      <c r="AG254" s="13">
        <f>ROUND((AB254+AC254+AF254)*(J254/100),2)</f>
        <v>0.87</v>
      </c>
      <c r="AH254" s="13">
        <f t="shared" si="29"/>
        <v>0</v>
      </c>
      <c r="AI254" s="13">
        <f>ROUND(AB254+AF254-AE254+AG254+AH254, 3)</f>
        <v>52.555999999999997</v>
      </c>
      <c r="AJ254" s="13">
        <f t="shared" si="30"/>
        <v>52.555999999999997</v>
      </c>
      <c r="AK254" s="13">
        <f t="shared" si="31"/>
        <v>52.555999999999997</v>
      </c>
      <c r="AL254" s="13" t="str">
        <f t="shared" si="34"/>
        <v>11106000027642200001421</v>
      </c>
      <c r="AM254" s="13">
        <f>VLOOKUP(AL254,Destino!A:AE,31,0)</f>
        <v>52.555999999999997</v>
      </c>
      <c r="AN254" s="13">
        <f t="shared" si="35"/>
        <v>1</v>
      </c>
      <c r="BB254" s="13">
        <f t="shared" si="32"/>
        <v>52.555999999999997</v>
      </c>
      <c r="BC254" s="13" t="s">
        <v>11126</v>
      </c>
      <c r="BD254" s="13">
        <f t="shared" si="33"/>
        <v>0.74803500000000001</v>
      </c>
    </row>
    <row r="255" spans="1:56" x14ac:dyDescent="0.25">
      <c r="A255" s="13">
        <v>600002764</v>
      </c>
      <c r="B255" s="13">
        <v>1210</v>
      </c>
      <c r="C255" s="13">
        <v>2000005105</v>
      </c>
      <c r="D255" s="13" t="s">
        <v>10908</v>
      </c>
      <c r="E255" s="13" t="str">
        <f t="shared" si="27"/>
        <v>1200</v>
      </c>
      <c r="F255" s="13" t="s">
        <v>10905</v>
      </c>
      <c r="G255" s="13" t="s">
        <v>10907</v>
      </c>
      <c r="H255" s="13">
        <f>ROUND(P255/(1-((R255+S255))/100)*Q255, 3)</f>
        <v>6.9829999999999997</v>
      </c>
      <c r="I255" s="13">
        <v>1</v>
      </c>
      <c r="J255" s="13">
        <v>2</v>
      </c>
      <c r="K255" s="13">
        <v>1</v>
      </c>
      <c r="M255" s="13">
        <v>1</v>
      </c>
      <c r="N255" s="13">
        <v>1</v>
      </c>
      <c r="O255" s="13" t="s">
        <v>10895</v>
      </c>
      <c r="P255" s="13">
        <f>IFERROR(ROUND(VLOOKUP(BC255, BA:BA:BB:BB, 2, 0)/AA255,3),)</f>
        <v>6.0579999999999998</v>
      </c>
      <c r="Q255" s="13">
        <f>IFERROR(VLOOKUP(BC255, BA:BA:BD:BD, 4, 0),1)</f>
        <v>1</v>
      </c>
      <c r="R255" s="13">
        <v>4</v>
      </c>
      <c r="S255" s="13">
        <v>9.25</v>
      </c>
      <c r="T255" s="13">
        <v>0</v>
      </c>
      <c r="V255" s="13" t="s">
        <v>11050</v>
      </c>
      <c r="W255" s="13">
        <v>100</v>
      </c>
      <c r="X255" s="13" t="s">
        <v>7709</v>
      </c>
      <c r="Y255" s="13" t="s">
        <v>10904</v>
      </c>
      <c r="Z255" s="13">
        <v>2</v>
      </c>
      <c r="AA255" s="13">
        <v>5.75</v>
      </c>
      <c r="AB255" s="13">
        <f t="shared" si="28"/>
        <v>40.152000000000001</v>
      </c>
      <c r="AC255" s="13">
        <f>ROUND(VLOOKUP(X255,'Base de dados'!A:B, 2, 0)*AB255, 2)</f>
        <v>6.02</v>
      </c>
      <c r="AD255" s="13">
        <f>ROUND((AB255*(Destino!AG$255/100))*(W255/100),2)</f>
        <v>1.61</v>
      </c>
      <c r="AE255" s="13">
        <f>ROUND((AB255*(Destino!AH$255/100)),2)</f>
        <v>3.71</v>
      </c>
      <c r="AG255" s="13">
        <f>ROUND((AB255+ AC255)*(J255/100),2)</f>
        <v>0.92</v>
      </c>
      <c r="AH255" s="13">
        <f t="shared" si="29"/>
        <v>0</v>
      </c>
      <c r="AI255" s="13">
        <f>ROUND(AB255-(AD255+AE255)+AG255+AH255, 3)</f>
        <v>35.752000000000002</v>
      </c>
      <c r="AJ255" s="13">
        <f t="shared" si="30"/>
        <v>35.752000000000002</v>
      </c>
      <c r="AK255" s="13">
        <f t="shared" si="31"/>
        <v>35.752000000000002</v>
      </c>
      <c r="AL255" s="13" t="str">
        <f t="shared" si="34"/>
        <v>12106000027642000005105</v>
      </c>
      <c r="AM255" s="13">
        <f>VLOOKUP(AL255,Destino!A:AE,31,0)</f>
        <v>35.752000000000002</v>
      </c>
      <c r="AN255" s="13">
        <f t="shared" si="35"/>
        <v>1</v>
      </c>
      <c r="BA255" s="13" t="s">
        <v>11124</v>
      </c>
      <c r="BB255" s="13">
        <f t="shared" si="32"/>
        <v>35.752000000000002</v>
      </c>
      <c r="BC255" s="13" t="s">
        <v>11121</v>
      </c>
      <c r="BD255" s="13">
        <f t="shared" si="33"/>
        <v>1</v>
      </c>
    </row>
    <row r="256" spans="1:56" x14ac:dyDescent="0.25">
      <c r="A256" s="13">
        <v>600002764</v>
      </c>
      <c r="B256" s="13">
        <v>1210</v>
      </c>
      <c r="C256" s="13">
        <v>2200001421</v>
      </c>
      <c r="D256" s="13" t="s">
        <v>10908</v>
      </c>
      <c r="E256" s="13" t="str">
        <f t="shared" si="27"/>
        <v>1200</v>
      </c>
      <c r="F256" s="13" t="s">
        <v>10905</v>
      </c>
      <c r="G256" s="13" t="s">
        <v>10907</v>
      </c>
      <c r="H256" s="13">
        <f>ROUND(P256/(1-((R256+S256))/100)*Q256, 3)</f>
        <v>8.5470000000000006</v>
      </c>
      <c r="I256" s="13">
        <v>1</v>
      </c>
      <c r="J256" s="13">
        <v>0</v>
      </c>
      <c r="K256" s="13">
        <v>1</v>
      </c>
      <c r="M256" s="13">
        <v>1</v>
      </c>
      <c r="N256" s="13">
        <f>IFERROR(VLOOKUP(BC256, BA:BA:BD:BD, 4, 0),1)</f>
        <v>1</v>
      </c>
      <c r="P256" s="13">
        <f>IFERROR(ROUND(VLOOKUP(BC256, BA:BA:BB:BB, 2, 0)/AA256,3),)</f>
        <v>6.218</v>
      </c>
      <c r="Q256" s="13">
        <v>1</v>
      </c>
      <c r="R256" s="13">
        <v>18</v>
      </c>
      <c r="S256" s="13">
        <v>9.25</v>
      </c>
      <c r="T256" s="13">
        <v>0</v>
      </c>
      <c r="V256" s="13" t="s">
        <v>11050</v>
      </c>
      <c r="W256" s="13">
        <v>100</v>
      </c>
      <c r="X256" s="13" t="s">
        <v>7709</v>
      </c>
      <c r="Y256" s="13" t="s">
        <v>10904</v>
      </c>
      <c r="Z256" s="13">
        <v>2</v>
      </c>
      <c r="AA256" s="13">
        <v>5.75</v>
      </c>
      <c r="AB256" s="13">
        <f t="shared" si="28"/>
        <v>49.145000000000003</v>
      </c>
      <c r="AC256" s="13">
        <f>ROUND(VLOOKUP(X256,'Base de dados'!A:B, 2, 0)*AB256, 2)</f>
        <v>7.37</v>
      </c>
      <c r="AD256" s="13">
        <f>ROUND((AB256*(Destino!AG$256/100))*(W256/100),2)</f>
        <v>8.85</v>
      </c>
      <c r="AE256" s="13">
        <f>ROUND((AB256*(Destino!AH$256/100)),2)</f>
        <v>4.55</v>
      </c>
      <c r="AG256" s="13">
        <f>ROUND((AB256+ AC256)*(J256/100),2)</f>
        <v>0</v>
      </c>
      <c r="AH256" s="13">
        <f t="shared" si="29"/>
        <v>0</v>
      </c>
      <c r="AI256" s="13">
        <f>ROUND(AB256-(AD256+AE256)+AG256+AH256, 3)</f>
        <v>35.744999999999997</v>
      </c>
      <c r="AJ256" s="13">
        <f t="shared" si="30"/>
        <v>35.744999999999997</v>
      </c>
      <c r="AK256" s="13">
        <f t="shared" si="31"/>
        <v>35.744999999999997</v>
      </c>
      <c r="AL256" s="13" t="str">
        <f t="shared" si="34"/>
        <v>12106000027642200001421</v>
      </c>
      <c r="AM256" s="13">
        <f>VLOOKUP(AL256,Destino!A:AE,31,0)</f>
        <v>35.744999999999997</v>
      </c>
      <c r="AN256" s="13">
        <f t="shared" si="35"/>
        <v>1</v>
      </c>
      <c r="BB256" s="13">
        <f t="shared" si="32"/>
        <v>35.744999999999997</v>
      </c>
      <c r="BC256" s="13" t="s">
        <v>11126</v>
      </c>
      <c r="BD256" s="13">
        <f t="shared" si="33"/>
        <v>1</v>
      </c>
    </row>
    <row r="257" spans="1:56" x14ac:dyDescent="0.25">
      <c r="A257" s="13">
        <v>600002764</v>
      </c>
      <c r="B257" s="13">
        <v>1300</v>
      </c>
      <c r="C257" s="13">
        <v>2000005105</v>
      </c>
      <c r="D257" s="13" t="s">
        <v>10908</v>
      </c>
      <c r="E257" s="13">
        <f t="shared" si="27"/>
        <v>1300</v>
      </c>
      <c r="F257" s="13" t="s">
        <v>10930</v>
      </c>
      <c r="G257" s="13" t="s">
        <v>10907</v>
      </c>
      <c r="H257" s="13">
        <f>ROUND(P257/(1-((R257+S257))/100)*Q257, 3)</f>
        <v>6.9829999999999997</v>
      </c>
      <c r="I257" s="13">
        <v>1</v>
      </c>
      <c r="J257" s="13">
        <v>6</v>
      </c>
      <c r="K257" s="13">
        <v>1</v>
      </c>
      <c r="M257" s="13">
        <v>1</v>
      </c>
      <c r="N257" s="13">
        <v>1</v>
      </c>
      <c r="O257" s="13" t="s">
        <v>10895</v>
      </c>
      <c r="P257" s="13">
        <f>IFERROR(ROUND(VLOOKUP(BC257, BA:BA:BB:BB, 2, 0)/AA257,3),)</f>
        <v>6.0579999999999998</v>
      </c>
      <c r="Q257" s="13">
        <f>IFERROR(VLOOKUP(BC257, BA:BA:BD:BD, 4, 0),1)</f>
        <v>1</v>
      </c>
      <c r="R257" s="13">
        <v>4</v>
      </c>
      <c r="S257" s="13">
        <v>9.25</v>
      </c>
      <c r="T257" s="13">
        <v>0</v>
      </c>
      <c r="V257" s="13" t="s">
        <v>11050</v>
      </c>
      <c r="W257" s="13">
        <v>100</v>
      </c>
      <c r="X257" s="13" t="s">
        <v>7709</v>
      </c>
      <c r="Y257" s="13" t="s">
        <v>10904</v>
      </c>
      <c r="Z257" s="13">
        <v>2</v>
      </c>
      <c r="AA257" s="13">
        <v>5.75</v>
      </c>
      <c r="AB257" s="13">
        <f t="shared" si="28"/>
        <v>40.152000000000001</v>
      </c>
      <c r="AC257" s="13">
        <f>ROUND(VLOOKUP(X257,'Base de dados'!A:B, 2, 0)*AB257, 2)</f>
        <v>6.02</v>
      </c>
      <c r="AD257" s="13">
        <f>ROUND((AB257*(Destino!AG$257/100))*(W257/100),2)</f>
        <v>0</v>
      </c>
      <c r="AG257" s="13">
        <f>ROUND((AB257+ AC257)*(J257/100),2)</f>
        <v>2.77</v>
      </c>
      <c r="AH257" s="13">
        <f t="shared" si="29"/>
        <v>0</v>
      </c>
      <c r="AI257" s="13">
        <f>ROUND((AB257+AC257)-(AD257+AE257)+AG257+AH257, 3)</f>
        <v>48.942</v>
      </c>
      <c r="AJ257" s="13">
        <f t="shared" si="30"/>
        <v>48.942</v>
      </c>
      <c r="AK257" s="13">
        <f t="shared" si="31"/>
        <v>48.942</v>
      </c>
      <c r="AL257" s="13" t="str">
        <f t="shared" si="34"/>
        <v>13006000027642000005105</v>
      </c>
      <c r="AM257" s="13">
        <f>VLOOKUP(AL257,Destino!A:AE,31,0)</f>
        <v>48.942</v>
      </c>
      <c r="AN257" s="13">
        <f t="shared" si="35"/>
        <v>1</v>
      </c>
      <c r="BA257" s="13" t="s">
        <v>11125</v>
      </c>
      <c r="BB257" s="13">
        <f t="shared" si="32"/>
        <v>48.942</v>
      </c>
      <c r="BC257" s="13" t="s">
        <v>11121</v>
      </c>
      <c r="BD257" s="13">
        <f t="shared" si="33"/>
        <v>1</v>
      </c>
    </row>
    <row r="258" spans="1:56" x14ac:dyDescent="0.25">
      <c r="A258" s="13">
        <v>600002764</v>
      </c>
      <c r="B258" s="13">
        <v>1300</v>
      </c>
      <c r="C258" s="13">
        <v>2200000102</v>
      </c>
      <c r="D258" s="13" t="s">
        <v>10908</v>
      </c>
      <c r="E258" s="13">
        <f t="shared" ref="E258:E321" si="36">IF(AND(B258&lt;&gt;1110,B258&lt;&gt;1210,B258&lt;&gt;1510,B258&lt;&gt;1710),B258,IF(B258=1110,"1100",IF(B258=1210,"1200",IF(B258=1510,"1500",IF(B258=1710,"1700","X")))))</f>
        <v>1300</v>
      </c>
      <c r="F258" s="13" t="s">
        <v>10930</v>
      </c>
      <c r="G258" s="13" t="s">
        <v>10907</v>
      </c>
      <c r="H258" s="13">
        <f>ROUND(P258/(1-((R258+S258))/100)*Q258, 3)</f>
        <v>7.6070000000000002</v>
      </c>
      <c r="I258" s="13">
        <v>1</v>
      </c>
      <c r="J258" s="13">
        <v>3.5</v>
      </c>
      <c r="K258" s="13">
        <v>1</v>
      </c>
      <c r="M258" s="13">
        <v>1</v>
      </c>
      <c r="N258" s="13">
        <v>1</v>
      </c>
      <c r="P258" s="13">
        <f>IFERROR(ROUND(VLOOKUP(BC258, BA:BA:BB:BB, 2, 0)/AA258,3),)</f>
        <v>7.0250000000000004</v>
      </c>
      <c r="Q258" s="13">
        <f>IFERROR(VLOOKUP(BC258, BA:BA:BD:BD, 4, 0),1)</f>
        <v>1</v>
      </c>
      <c r="R258" s="13">
        <v>4</v>
      </c>
      <c r="S258" s="13">
        <v>3.65</v>
      </c>
      <c r="T258" s="13">
        <v>0</v>
      </c>
      <c r="V258" s="13" t="s">
        <v>11050</v>
      </c>
      <c r="W258" s="13">
        <v>100</v>
      </c>
      <c r="X258" s="13" t="s">
        <v>7709</v>
      </c>
      <c r="Y258" s="13" t="s">
        <v>10904</v>
      </c>
      <c r="Z258" s="13">
        <v>2</v>
      </c>
      <c r="AA258" s="13">
        <v>5.75</v>
      </c>
      <c r="AB258" s="13">
        <f t="shared" ref="AB258:AB321" si="37">ROUND(H258*I258*AA258, 3)</f>
        <v>43.74</v>
      </c>
      <c r="AC258" s="13">
        <f>ROUND(VLOOKUP(X258,'Base de dados'!A:B, 2, 0)*AB258, 2)</f>
        <v>6.56</v>
      </c>
      <c r="AD258" s="13">
        <f>ROUND((AB258*(Destino!AG$258/100))*(W258/100),2)</f>
        <v>0</v>
      </c>
      <c r="AG258" s="13">
        <f>ROUND((AB258+ AC258)*(J258/100),2)</f>
        <v>1.76</v>
      </c>
      <c r="AH258" s="13">
        <f t="shared" ref="AH258:AH321" si="38">ROUND(AB258*((T258/100)),2)</f>
        <v>0</v>
      </c>
      <c r="AI258" s="13">
        <f>ROUND((AB258+AC258)-(AD258+AE258)+AG258+AH258, 3)</f>
        <v>52.06</v>
      </c>
      <c r="AJ258" s="13">
        <f t="shared" ref="AJ258:AJ321" si="39">AI258*M258</f>
        <v>52.06</v>
      </c>
      <c r="AK258" s="13">
        <f t="shared" ref="AK258:AK321" si="40">AJ258*K258</f>
        <v>52.06</v>
      </c>
      <c r="AL258" s="13" t="str">
        <f t="shared" si="34"/>
        <v>13006000027642200000102</v>
      </c>
      <c r="AM258" s="13">
        <f>VLOOKUP(AL258,Destino!A:AE,31,0)</f>
        <v>52.06</v>
      </c>
      <c r="AN258" s="13">
        <f t="shared" si="35"/>
        <v>1</v>
      </c>
      <c r="BB258" s="13">
        <f t="shared" ref="BB258:BB321" si="41">AK258</f>
        <v>52.06</v>
      </c>
      <c r="BC258" s="13" t="s">
        <v>11122</v>
      </c>
      <c r="BD258" s="13">
        <f t="shared" ref="BD258:BD321" si="42">N258</f>
        <v>1</v>
      </c>
    </row>
    <row r="259" spans="1:56" x14ac:dyDescent="0.25">
      <c r="A259" s="13">
        <v>600002764</v>
      </c>
      <c r="B259" s="13">
        <v>1300</v>
      </c>
      <c r="C259" s="13">
        <v>2200001327</v>
      </c>
      <c r="D259" s="13" t="s">
        <v>10908</v>
      </c>
      <c r="E259" s="13">
        <f t="shared" si="36"/>
        <v>1300</v>
      </c>
      <c r="F259" s="13" t="s">
        <v>10930</v>
      </c>
      <c r="G259" s="13" t="s">
        <v>10907</v>
      </c>
      <c r="H259" s="13">
        <f>ROUND(P259/(1-((R259+S259))/100)*Q259, 3)</f>
        <v>7.4290000000000003</v>
      </c>
      <c r="I259" s="13">
        <v>1</v>
      </c>
      <c r="J259" s="13">
        <v>2</v>
      </c>
      <c r="K259" s="13">
        <v>1</v>
      </c>
      <c r="M259" s="13">
        <v>1</v>
      </c>
      <c r="N259" s="13">
        <v>1</v>
      </c>
      <c r="P259" s="13">
        <f>IFERROR(ROUND(VLOOKUP(BC259, BA:BA:BB:BB, 2, 0)/AA259,3),)</f>
        <v>9.1460000000000008</v>
      </c>
      <c r="Q259" s="13">
        <f>IFERROR(VLOOKUP(BC259, BA:BA:BD:BD, 4, 0),1)</f>
        <v>0.75017599999999995</v>
      </c>
      <c r="R259" s="13">
        <v>4</v>
      </c>
      <c r="S259" s="13">
        <v>3.65</v>
      </c>
      <c r="T259" s="13">
        <v>0</v>
      </c>
      <c r="V259" s="13" t="s">
        <v>11050</v>
      </c>
      <c r="W259" s="13">
        <v>100</v>
      </c>
      <c r="X259" s="13" t="s">
        <v>7709</v>
      </c>
      <c r="Y259" s="13" t="s">
        <v>10904</v>
      </c>
      <c r="Z259" s="13">
        <v>2</v>
      </c>
      <c r="AA259" s="13">
        <v>5.75</v>
      </c>
      <c r="AB259" s="13">
        <f t="shared" si="37"/>
        <v>42.716999999999999</v>
      </c>
      <c r="AC259" s="13">
        <f>ROUND(VLOOKUP(X259,'Base de dados'!A:B, 2, 0)*AB259, 2)</f>
        <v>6.41</v>
      </c>
      <c r="AD259" s="13">
        <f>ROUND((AB259*(Destino!AG$259/100))*(W259/100),2)</f>
        <v>0</v>
      </c>
      <c r="AG259" s="13">
        <f>ROUND((AB259+ AC259)*(J259/100),2)</f>
        <v>0.98</v>
      </c>
      <c r="AH259" s="13">
        <f t="shared" si="38"/>
        <v>0</v>
      </c>
      <c r="AI259" s="13">
        <f>ROUND((AB259+AC259)-(AD259+AE259)+AG259+AH259, 3)</f>
        <v>50.106999999999999</v>
      </c>
      <c r="AJ259" s="13">
        <f t="shared" si="39"/>
        <v>50.106999999999999</v>
      </c>
      <c r="AK259" s="13">
        <f t="shared" si="40"/>
        <v>50.106999999999999</v>
      </c>
      <c r="AL259" s="13" t="str">
        <f t="shared" ref="AL259:AL322" si="43">_xlfn.CONCAT(B259,A259,C259)</f>
        <v>13006000027642200001327</v>
      </c>
      <c r="AM259" s="13">
        <f>VLOOKUP(AL259,Destino!A:AE,31,0)</f>
        <v>50.13</v>
      </c>
      <c r="AN259" s="13">
        <f t="shared" ref="AN259:AN322" si="44">AM259/AK259</f>
        <v>1.0004590177021175</v>
      </c>
      <c r="BB259" s="13">
        <f t="shared" si="41"/>
        <v>50.106999999999999</v>
      </c>
      <c r="BC259" s="13" t="s">
        <v>11123</v>
      </c>
      <c r="BD259" s="13">
        <f t="shared" si="42"/>
        <v>1</v>
      </c>
    </row>
    <row r="260" spans="1:56" x14ac:dyDescent="0.25">
      <c r="A260" s="13">
        <v>600002764</v>
      </c>
      <c r="B260" s="13">
        <v>1300</v>
      </c>
      <c r="C260" s="13">
        <v>2200001421</v>
      </c>
      <c r="D260" s="13" t="s">
        <v>10908</v>
      </c>
      <c r="E260" s="13">
        <f t="shared" si="36"/>
        <v>1300</v>
      </c>
      <c r="F260" s="13" t="s">
        <v>10930</v>
      </c>
      <c r="G260" s="13" t="s">
        <v>10907</v>
      </c>
      <c r="H260" s="13">
        <f>ROUND(P260/(1-((R260+S260))/100)*Q260, 3)</f>
        <v>7.1680000000000001</v>
      </c>
      <c r="I260" s="13">
        <v>1</v>
      </c>
      <c r="J260" s="13">
        <v>7</v>
      </c>
      <c r="K260" s="13">
        <v>1</v>
      </c>
      <c r="M260" s="13">
        <v>1</v>
      </c>
      <c r="N260" s="13">
        <v>1</v>
      </c>
      <c r="P260" s="13">
        <f>IFERROR(ROUND(VLOOKUP(BC260, BA:BA:BB:BB, 2, 0)/AA260,3),)</f>
        <v>6.218</v>
      </c>
      <c r="Q260" s="13">
        <f>IFERROR(VLOOKUP(BC260, BA:BA:BD:BD, 4, 0),1)</f>
        <v>1</v>
      </c>
      <c r="R260" s="13">
        <v>4</v>
      </c>
      <c r="S260" s="13">
        <v>9.25</v>
      </c>
      <c r="T260" s="13">
        <v>0</v>
      </c>
      <c r="V260" s="13" t="s">
        <v>11050</v>
      </c>
      <c r="W260" s="13">
        <v>100</v>
      </c>
      <c r="X260" s="13" t="s">
        <v>7709</v>
      </c>
      <c r="Y260" s="13" t="s">
        <v>10904</v>
      </c>
      <c r="Z260" s="13">
        <v>2</v>
      </c>
      <c r="AA260" s="13">
        <v>5.75</v>
      </c>
      <c r="AB260" s="13">
        <f t="shared" si="37"/>
        <v>41.216000000000001</v>
      </c>
      <c r="AC260" s="13">
        <f>ROUND(VLOOKUP(X260,'Base de dados'!A:B, 2, 0)*AB260, 2)</f>
        <v>6.18</v>
      </c>
      <c r="AD260" s="13">
        <f>ROUND((AB260*(Destino!AG$260/100))*(W260/100),2)</f>
        <v>0</v>
      </c>
      <c r="AG260" s="13">
        <f>ROUND((AB260+ AC260)*(J260/100),2)</f>
        <v>3.32</v>
      </c>
      <c r="AH260" s="13">
        <f t="shared" si="38"/>
        <v>0</v>
      </c>
      <c r="AI260" s="13">
        <f>ROUND((AB260+AC260)-(AD260+AE260)+AG260+AH260, 3)</f>
        <v>50.716000000000001</v>
      </c>
      <c r="AJ260" s="13">
        <f t="shared" si="39"/>
        <v>50.716000000000001</v>
      </c>
      <c r="AK260" s="13">
        <f t="shared" si="40"/>
        <v>50.716000000000001</v>
      </c>
      <c r="AL260" s="13" t="str">
        <f t="shared" si="43"/>
        <v>13006000027642200001421</v>
      </c>
      <c r="AM260" s="13">
        <f>VLOOKUP(AL260,Destino!A:AE,31,0)</f>
        <v>50.716000000000001</v>
      </c>
      <c r="AN260" s="13">
        <f t="shared" si="44"/>
        <v>1</v>
      </c>
      <c r="BB260" s="13">
        <f t="shared" si="41"/>
        <v>50.716000000000001</v>
      </c>
      <c r="BC260" s="13" t="s">
        <v>11126</v>
      </c>
      <c r="BD260" s="13">
        <f t="shared" si="42"/>
        <v>1</v>
      </c>
    </row>
    <row r="261" spans="1:56" x14ac:dyDescent="0.25">
      <c r="A261" s="13">
        <v>600002764</v>
      </c>
      <c r="B261" s="13">
        <v>1400</v>
      </c>
      <c r="C261" s="13">
        <v>2000005105</v>
      </c>
      <c r="D261" s="13" t="s">
        <v>10908</v>
      </c>
      <c r="E261" s="13">
        <f t="shared" si="36"/>
        <v>1400</v>
      </c>
      <c r="F261" s="13" t="s">
        <v>10905</v>
      </c>
      <c r="G261" s="13" t="s">
        <v>10907</v>
      </c>
      <c r="H261" s="13">
        <f>ROUND(P261/(1-((R261+S261))/100)*Q261, 3)</f>
        <v>6.9829999999999997</v>
      </c>
      <c r="I261" s="13">
        <v>1</v>
      </c>
      <c r="J261" s="13">
        <v>2</v>
      </c>
      <c r="K261" s="13">
        <v>1</v>
      </c>
      <c r="M261" s="13">
        <v>1</v>
      </c>
      <c r="N261" s="13">
        <v>1</v>
      </c>
      <c r="O261" s="13" t="s">
        <v>10895</v>
      </c>
      <c r="P261" s="13">
        <f>IFERROR(ROUND(VLOOKUP(BC261, BA:BA:BB:BB, 2, 0)/AA261,3),)</f>
        <v>6.0579999999999998</v>
      </c>
      <c r="Q261" s="13">
        <f>IFERROR(VLOOKUP(BC261, BA:BA:BD:BD, 4, 0),1)</f>
        <v>1</v>
      </c>
      <c r="R261" s="13">
        <v>4</v>
      </c>
      <c r="S261" s="13">
        <v>9.25</v>
      </c>
      <c r="T261" s="13">
        <v>0</v>
      </c>
      <c r="V261" s="13" t="s">
        <v>11050</v>
      </c>
      <c r="W261" s="13">
        <v>100</v>
      </c>
      <c r="X261" s="13" t="s">
        <v>7709</v>
      </c>
      <c r="Y261" s="13" t="s">
        <v>10904</v>
      </c>
      <c r="Z261" s="13">
        <v>2</v>
      </c>
      <c r="AA261" s="13">
        <v>5.75</v>
      </c>
      <c r="AB261" s="13">
        <f t="shared" si="37"/>
        <v>40.152000000000001</v>
      </c>
      <c r="AC261" s="13">
        <f>ROUND(VLOOKUP(X261,'Base de dados'!A:B, 2, 0)*AB261, 2)</f>
        <v>6.02</v>
      </c>
      <c r="AD261" s="13">
        <f>ROUND((AB261*(Destino!AG$261/100))*(W261/100),2)</f>
        <v>1.61</v>
      </c>
      <c r="AE261" s="13">
        <f>ROUND((AB261*(Destino!AH$261/100)),2)</f>
        <v>3.71</v>
      </c>
      <c r="AG261" s="13">
        <f>ROUND((AB261+ AC261)*(J261/100),2)</f>
        <v>0.92</v>
      </c>
      <c r="AH261" s="13">
        <f t="shared" si="38"/>
        <v>0</v>
      </c>
      <c r="AI261" s="13">
        <f>ROUND(AB261-(AD261+AE261)+AG261+AH261, 3)</f>
        <v>35.752000000000002</v>
      </c>
      <c r="AJ261" s="13">
        <f t="shared" si="39"/>
        <v>35.752000000000002</v>
      </c>
      <c r="AK261" s="13">
        <f t="shared" si="40"/>
        <v>35.752000000000002</v>
      </c>
      <c r="AL261" s="13" t="str">
        <f t="shared" si="43"/>
        <v>14006000027642000005105</v>
      </c>
      <c r="AM261" s="13">
        <f>VLOOKUP(AL261,Destino!A:AE,31,0)</f>
        <v>35.752000000000002</v>
      </c>
      <c r="AN261" s="13">
        <f t="shared" si="44"/>
        <v>1</v>
      </c>
      <c r="BA261" s="13" t="s">
        <v>11126</v>
      </c>
      <c r="BB261" s="13">
        <f t="shared" si="41"/>
        <v>35.752000000000002</v>
      </c>
      <c r="BC261" s="13" t="s">
        <v>11121</v>
      </c>
      <c r="BD261" s="13">
        <f t="shared" si="42"/>
        <v>1</v>
      </c>
    </row>
    <row r="262" spans="1:56" x14ac:dyDescent="0.25">
      <c r="A262" s="13">
        <v>600002764</v>
      </c>
      <c r="B262" s="13">
        <v>1400</v>
      </c>
      <c r="C262" s="13">
        <v>2200000102</v>
      </c>
      <c r="D262" s="13" t="s">
        <v>10908</v>
      </c>
      <c r="E262" s="13">
        <f t="shared" si="36"/>
        <v>1400</v>
      </c>
      <c r="F262" s="13" t="s">
        <v>10905</v>
      </c>
      <c r="G262" s="13" t="s">
        <v>10907</v>
      </c>
      <c r="H262" s="13">
        <f>ROUND(P262/(1-((R262+S262))/100)*Q262, 3)</f>
        <v>7.6070000000000002</v>
      </c>
      <c r="I262" s="13">
        <v>1</v>
      </c>
      <c r="J262" s="13">
        <v>2</v>
      </c>
      <c r="K262" s="13">
        <v>1</v>
      </c>
      <c r="M262" s="13">
        <v>1</v>
      </c>
      <c r="N262" s="13">
        <v>1</v>
      </c>
      <c r="P262" s="13">
        <f>IFERROR(ROUND(VLOOKUP(BC262, BA:BA:BB:BB, 2, 0)/AA262,3),)</f>
        <v>7.0250000000000004</v>
      </c>
      <c r="Q262" s="13">
        <f>IFERROR(VLOOKUP(BC262, BA:BA:BD:BD, 4, 0),1)</f>
        <v>1</v>
      </c>
      <c r="R262" s="13">
        <v>4</v>
      </c>
      <c r="S262" s="13">
        <v>3.65</v>
      </c>
      <c r="T262" s="13">
        <v>0</v>
      </c>
      <c r="V262" s="13" t="s">
        <v>11050</v>
      </c>
      <c r="W262" s="13">
        <v>100</v>
      </c>
      <c r="X262" s="13" t="s">
        <v>7709</v>
      </c>
      <c r="Y262" s="13" t="s">
        <v>10904</v>
      </c>
      <c r="Z262" s="13">
        <v>2</v>
      </c>
      <c r="AA262" s="13">
        <v>5.75</v>
      </c>
      <c r="AB262" s="13">
        <f t="shared" si="37"/>
        <v>43.74</v>
      </c>
      <c r="AC262" s="13">
        <f>ROUND(VLOOKUP(X262,'Base de dados'!A:B, 2, 0)*AB262, 2)</f>
        <v>6.56</v>
      </c>
      <c r="AD262" s="13">
        <f>ROUND((AB262*(Destino!AG$262/100))*(W262/100),2)</f>
        <v>1.75</v>
      </c>
      <c r="AE262" s="13">
        <f>ROUND((AB262*(Destino!AH$262/100)),2)</f>
        <v>4.05</v>
      </c>
      <c r="AG262" s="13">
        <f>ROUND((AB262+ AC262)*(J262/100),2)</f>
        <v>1.01</v>
      </c>
      <c r="AH262" s="13">
        <f t="shared" si="38"/>
        <v>0</v>
      </c>
      <c r="AI262" s="13">
        <f>ROUND(AB262-(AD262+AE262)+AG262+AH262, 3)</f>
        <v>38.950000000000003</v>
      </c>
      <c r="AJ262" s="13">
        <f t="shared" si="39"/>
        <v>38.950000000000003</v>
      </c>
      <c r="AK262" s="13">
        <f t="shared" si="40"/>
        <v>38.950000000000003</v>
      </c>
      <c r="AL262" s="13" t="str">
        <f t="shared" si="43"/>
        <v>14006000027642200000102</v>
      </c>
      <c r="AM262" s="13">
        <f>VLOOKUP(AL262,Destino!A:AE,31,0)</f>
        <v>38.96</v>
      </c>
      <c r="AN262" s="13">
        <f t="shared" si="44"/>
        <v>1.0002567394094992</v>
      </c>
      <c r="BB262" s="13">
        <f t="shared" si="41"/>
        <v>38.950000000000003</v>
      </c>
      <c r="BC262" s="13" t="s">
        <v>11122</v>
      </c>
      <c r="BD262" s="13">
        <f t="shared" si="42"/>
        <v>1</v>
      </c>
    </row>
    <row r="263" spans="1:56" x14ac:dyDescent="0.25">
      <c r="A263" s="13">
        <v>600002764</v>
      </c>
      <c r="B263" s="13">
        <v>1400</v>
      </c>
      <c r="C263" s="13">
        <v>2200001286</v>
      </c>
      <c r="D263" s="13" t="s">
        <v>10908</v>
      </c>
      <c r="E263" s="13">
        <f t="shared" si="36"/>
        <v>1400</v>
      </c>
      <c r="F263" s="13" t="s">
        <v>10915</v>
      </c>
      <c r="G263" s="13" t="s">
        <v>10907</v>
      </c>
      <c r="H263" s="13">
        <f>ROUND(P263/(1-((R263+S263))/100)*Q263, 3)</f>
        <v>8.9269999999999996</v>
      </c>
      <c r="I263" s="13">
        <v>1</v>
      </c>
      <c r="J263" s="13">
        <v>3</v>
      </c>
      <c r="K263" s="13">
        <v>1</v>
      </c>
      <c r="M263" s="13">
        <v>1</v>
      </c>
      <c r="N263" s="13">
        <v>1</v>
      </c>
      <c r="P263" s="13">
        <f>IFERROR(ROUND(VLOOKUP(BC263, BA:BA:BB:BB, 2, 0)/AA263,3),)</f>
        <v>8.5120000000000005</v>
      </c>
      <c r="Q263" s="13">
        <f>IFERROR(VLOOKUP(BC263, BA:BA:BD:BD, 4, 0),1)</f>
        <v>1</v>
      </c>
      <c r="R263" s="13">
        <v>1</v>
      </c>
      <c r="S263" s="13">
        <v>3.65</v>
      </c>
      <c r="T263" s="13">
        <v>0</v>
      </c>
      <c r="V263" s="13" t="s">
        <v>11050</v>
      </c>
      <c r="W263" s="13">
        <v>100</v>
      </c>
      <c r="X263" s="13" t="s">
        <v>7709</v>
      </c>
      <c r="Y263" s="13" t="s">
        <v>10904</v>
      </c>
      <c r="Z263" s="13">
        <v>2</v>
      </c>
      <c r="AA263" s="13">
        <v>5.75</v>
      </c>
      <c r="AB263" s="13">
        <f t="shared" si="37"/>
        <v>51.33</v>
      </c>
      <c r="AC263" s="13">
        <f>ROUND(VLOOKUP(X263,'Base de dados'!A:B, 2, 0)*AB263, 2)</f>
        <v>7.7</v>
      </c>
      <c r="AD263" s="13">
        <f>ROUND((AB263*(Destino!AG$263/100))*(W263/100),2)</f>
        <v>2.0499999999999998</v>
      </c>
      <c r="AE263" s="13">
        <f>ROUND((AB263*(Destino!AH$263/100)),2)</f>
        <v>4.75</v>
      </c>
      <c r="AG263" s="13">
        <f>ROUND(AB263 *(J263/100),2)</f>
        <v>1.54</v>
      </c>
      <c r="AH263" s="13">
        <f t="shared" si="38"/>
        <v>0</v>
      </c>
      <c r="AI263" s="13">
        <f>ROUND(AB263-(AD263+AE263)+AG263+AH263, 3)</f>
        <v>46.07</v>
      </c>
      <c r="AJ263" s="13">
        <f t="shared" si="39"/>
        <v>46.07</v>
      </c>
      <c r="AK263" s="13">
        <f t="shared" si="40"/>
        <v>46.07</v>
      </c>
      <c r="AL263" s="13" t="str">
        <f t="shared" si="43"/>
        <v>14006000027642200001286</v>
      </c>
      <c r="AM263" s="13">
        <f>VLOOKUP(AL263,Destino!A:AE,31,0)</f>
        <v>46.07</v>
      </c>
      <c r="AN263" s="13">
        <f t="shared" si="44"/>
        <v>1</v>
      </c>
      <c r="BB263" s="13">
        <f t="shared" si="41"/>
        <v>46.07</v>
      </c>
      <c r="BC263" s="13" t="s">
        <v>11125</v>
      </c>
      <c r="BD263" s="13">
        <f t="shared" si="42"/>
        <v>1</v>
      </c>
    </row>
    <row r="264" spans="1:56" x14ac:dyDescent="0.25">
      <c r="A264" s="13">
        <v>600002764</v>
      </c>
      <c r="B264" s="13">
        <v>1700</v>
      </c>
      <c r="C264" s="13">
        <v>2000005105</v>
      </c>
      <c r="D264" s="13" t="s">
        <v>10908</v>
      </c>
      <c r="E264" s="13">
        <f t="shared" si="36"/>
        <v>1700</v>
      </c>
      <c r="F264" s="13" t="s">
        <v>10933</v>
      </c>
      <c r="G264" s="13" t="s">
        <v>10907</v>
      </c>
      <c r="H264" s="13">
        <f>ROUND(P264/(1-((R264+S264))/100)*Q264, 3)</f>
        <v>6.9829999999999997</v>
      </c>
      <c r="I264" s="13">
        <v>0.25</v>
      </c>
      <c r="J264" s="13">
        <v>7</v>
      </c>
      <c r="K264" s="13">
        <v>1</v>
      </c>
      <c r="M264" s="13">
        <v>4</v>
      </c>
      <c r="N264" s="13">
        <v>1</v>
      </c>
      <c r="P264" s="13">
        <f>IFERROR(ROUND(VLOOKUP(BC264, BA:BA:BB:BB, 2, 0)/AA264,3),)</f>
        <v>6.0579999999999998</v>
      </c>
      <c r="Q264" s="13">
        <f>IFERROR(VLOOKUP(BC264, BA:BA:BD:BD, 4, 0),1)</f>
        <v>1</v>
      </c>
      <c r="R264" s="13">
        <v>4</v>
      </c>
      <c r="S264" s="13">
        <v>9.25</v>
      </c>
      <c r="T264" s="13">
        <v>0</v>
      </c>
      <c r="V264" s="13" t="s">
        <v>11050</v>
      </c>
      <c r="W264" s="13">
        <v>100</v>
      </c>
      <c r="X264" s="13" t="s">
        <v>7709</v>
      </c>
      <c r="Y264" s="13" t="s">
        <v>10904</v>
      </c>
      <c r="Z264" s="13">
        <v>2</v>
      </c>
      <c r="AA264" s="13">
        <v>5.75</v>
      </c>
      <c r="AB264" s="13">
        <f t="shared" si="37"/>
        <v>10.038</v>
      </c>
      <c r="AC264" s="13">
        <f>ROUND(VLOOKUP(X264,'Base de dados'!A:B, 2, 0)*AB264, 2)</f>
        <v>1.51</v>
      </c>
      <c r="AD264" s="13">
        <f>ROUND((AB264*(Destino!AG$264/100))*(W264/100),2)</f>
        <v>0.4</v>
      </c>
      <c r="AE264" s="13">
        <f>ROUND((AB264*(Destino!AH$264/100)),2)</f>
        <v>0</v>
      </c>
      <c r="AF264" s="13">
        <f>ROUND((((AB264+AC264)*(1 + VLOOKUP(X264,'Base de dados'!A:M, 13, 0) ))*(Destino!AI$264/100))-AD264, 2)</f>
        <v>2.6</v>
      </c>
      <c r="AG264" s="13">
        <f>ROUND((AB264+AC264+AF264)*(J264/100),2)</f>
        <v>0.99</v>
      </c>
      <c r="AH264" s="13">
        <f t="shared" si="38"/>
        <v>0</v>
      </c>
      <c r="AI264" s="13">
        <f>ROUND(AB264+AC264-AE264+AF264+AG264+AH264, 3)</f>
        <v>15.138</v>
      </c>
      <c r="AJ264" s="13">
        <f t="shared" si="39"/>
        <v>60.552</v>
      </c>
      <c r="AK264" s="13">
        <f t="shared" si="40"/>
        <v>60.552</v>
      </c>
      <c r="AL264" s="13" t="str">
        <f t="shared" si="43"/>
        <v>17006000027642000005105</v>
      </c>
      <c r="AM264" s="13">
        <f>VLOOKUP(AL264,Destino!A:AE,31,0)</f>
        <v>51.475999999999999</v>
      </c>
      <c r="AN264" s="13">
        <f t="shared" si="44"/>
        <v>0.85011230017175321</v>
      </c>
      <c r="BB264" s="13">
        <f t="shared" si="41"/>
        <v>60.552</v>
      </c>
      <c r="BC264" s="13" t="s">
        <v>11121</v>
      </c>
      <c r="BD264" s="13">
        <f t="shared" si="42"/>
        <v>1</v>
      </c>
    </row>
    <row r="265" spans="1:56" x14ac:dyDescent="0.25">
      <c r="A265" s="13">
        <v>600002764</v>
      </c>
      <c r="B265" s="13">
        <v>1700</v>
      </c>
      <c r="C265" s="13">
        <v>2200001421</v>
      </c>
      <c r="D265" s="13" t="s">
        <v>10908</v>
      </c>
      <c r="E265" s="13">
        <f t="shared" si="36"/>
        <v>1700</v>
      </c>
      <c r="F265" s="13" t="s">
        <v>10933</v>
      </c>
      <c r="G265" s="13" t="s">
        <v>10907</v>
      </c>
      <c r="H265" s="13">
        <f>ROUND(P265/(1-((R265+S265))/100)*Q265, 3)</f>
        <v>7.1680000000000001</v>
      </c>
      <c r="I265" s="13">
        <v>0.25</v>
      </c>
      <c r="J265" s="13">
        <v>3</v>
      </c>
      <c r="K265" s="13">
        <v>1</v>
      </c>
      <c r="M265" s="13">
        <v>4</v>
      </c>
      <c r="N265" s="13">
        <v>1</v>
      </c>
      <c r="O265" s="13" t="s">
        <v>10895</v>
      </c>
      <c r="P265" s="13">
        <f>IFERROR(ROUND(VLOOKUP(BC265, BA:BA:BB:BB, 2, 0)/AA265,3),)</f>
        <v>6.218</v>
      </c>
      <c r="Q265" s="13">
        <f>IFERROR(VLOOKUP(BC265, BA:BA:BD:BD, 4, 0),1)</f>
        <v>1</v>
      </c>
      <c r="R265" s="13">
        <v>4</v>
      </c>
      <c r="S265" s="13">
        <v>9.25</v>
      </c>
      <c r="T265" s="13">
        <v>0</v>
      </c>
      <c r="V265" s="13" t="s">
        <v>11050</v>
      </c>
      <c r="W265" s="13">
        <v>100</v>
      </c>
      <c r="X265" s="13" t="s">
        <v>7709</v>
      </c>
      <c r="Y265" s="13" t="s">
        <v>10904</v>
      </c>
      <c r="Z265" s="13">
        <v>2</v>
      </c>
      <c r="AA265" s="13">
        <v>5.75</v>
      </c>
      <c r="AB265" s="13">
        <f t="shared" si="37"/>
        <v>10.304</v>
      </c>
      <c r="AC265" s="13">
        <f>ROUND(VLOOKUP(X265,'Base de dados'!A:B, 2, 0)*AB265, 2)</f>
        <v>1.55</v>
      </c>
      <c r="AD265" s="13">
        <f>ROUND((AB265*(Destino!AG$265/100))*(W265/100),2)</f>
        <v>0.41</v>
      </c>
      <c r="AE265" s="13">
        <f>ROUND((AB265*(Destino!AH$265/100)),2)</f>
        <v>0</v>
      </c>
      <c r="AF265" s="13">
        <f>ROUND((((AB265+AC265)*(1 + VLOOKUP(X265,'Base de dados'!A:M, 13, 0) ))*(Destino!AI$265/100))-AD265, 2)</f>
        <v>2.67</v>
      </c>
      <c r="AG265" s="13">
        <f>ROUND((AB265+AC265+AF265)*(J265/100),2)</f>
        <v>0.44</v>
      </c>
      <c r="AH265" s="13">
        <f t="shared" si="38"/>
        <v>0</v>
      </c>
      <c r="AI265" s="13">
        <f>ROUND(AB265+AC265-AE265+AF265+AG265+AH265, 3)</f>
        <v>14.964</v>
      </c>
      <c r="AJ265" s="13">
        <f t="shared" si="39"/>
        <v>59.856000000000002</v>
      </c>
      <c r="AK265" s="13">
        <f t="shared" si="40"/>
        <v>59.856000000000002</v>
      </c>
      <c r="AL265" s="13" t="str">
        <f t="shared" si="43"/>
        <v>17006000027642200001421</v>
      </c>
      <c r="AM265" s="13">
        <f>VLOOKUP(AL265,Destino!A:AE,31,0)</f>
        <v>59.816000000000003</v>
      </c>
      <c r="AN265" s="13">
        <f t="shared" si="44"/>
        <v>0.99933172948409521</v>
      </c>
      <c r="BA265" s="13" t="s">
        <v>11127</v>
      </c>
      <c r="BB265" s="13">
        <f t="shared" si="41"/>
        <v>59.856000000000002</v>
      </c>
      <c r="BC265" s="13" t="s">
        <v>11126</v>
      </c>
      <c r="BD265" s="13">
        <f t="shared" si="42"/>
        <v>1</v>
      </c>
    </row>
    <row r="266" spans="1:56" x14ac:dyDescent="0.25">
      <c r="A266" s="13">
        <v>600002765</v>
      </c>
      <c r="B266" s="13">
        <v>1000</v>
      </c>
      <c r="C266" s="13">
        <v>2200000102</v>
      </c>
      <c r="D266" s="13" t="s">
        <v>10908</v>
      </c>
      <c r="E266" s="13">
        <f t="shared" si="36"/>
        <v>1000</v>
      </c>
      <c r="F266" s="13" t="s">
        <v>10905</v>
      </c>
      <c r="G266" s="13" t="s">
        <v>10907</v>
      </c>
      <c r="H266" s="13">
        <f>ROUND(P266/(1-((R266+S266))/100)*Q266, 3)</f>
        <v>8.08</v>
      </c>
      <c r="I266" s="13">
        <v>1</v>
      </c>
      <c r="J266" s="13">
        <v>4.5</v>
      </c>
      <c r="K266" s="13">
        <v>1</v>
      </c>
      <c r="M266" s="13">
        <v>1</v>
      </c>
      <c r="N266" s="13">
        <v>1</v>
      </c>
      <c r="P266" s="13">
        <f>IFERROR(ROUND(VLOOKUP(BC266, BA:BA:BB:BB, 2, 0)/AA266,3),)</f>
        <v>7.4619999999999997</v>
      </c>
      <c r="Q266" s="13">
        <f>IFERROR(VLOOKUP(BC266, BA:BA:BD:BD, 4, 0),1)</f>
        <v>1</v>
      </c>
      <c r="R266" s="13">
        <v>4</v>
      </c>
      <c r="S266" s="13">
        <v>3.65</v>
      </c>
      <c r="T266" s="13">
        <v>0</v>
      </c>
      <c r="V266" s="13" t="s">
        <v>11050</v>
      </c>
      <c r="W266" s="13">
        <v>100</v>
      </c>
      <c r="X266" s="13" t="s">
        <v>7709</v>
      </c>
      <c r="Y266" s="13" t="s">
        <v>10904</v>
      </c>
      <c r="Z266" s="13">
        <v>1</v>
      </c>
      <c r="AA266" s="13">
        <v>5.75</v>
      </c>
      <c r="AB266" s="13">
        <f t="shared" si="37"/>
        <v>46.46</v>
      </c>
      <c r="AC266" s="13">
        <f>ROUND(VLOOKUP(X266,'Base de dados'!A:B, 2, 0)*AB266, 2)</f>
        <v>6.97</v>
      </c>
      <c r="AD266" s="13">
        <f>ROUND((AB266*(Destino!AG$266/100))*(W266/100),2)</f>
        <v>1.86</v>
      </c>
      <c r="AE266" s="13">
        <f>ROUND((AB266*(Destino!AH$266/100)),2)</f>
        <v>4.3</v>
      </c>
      <c r="AG266" s="13">
        <f>ROUND((AB266+ AC266)*(J266/100),2)</f>
        <v>2.4</v>
      </c>
      <c r="AH266" s="13">
        <f t="shared" si="38"/>
        <v>0</v>
      </c>
      <c r="AI266" s="13">
        <f>ROUND(AB266-(AD266+AE266)+AG266+AH266, 3)</f>
        <v>42.7</v>
      </c>
      <c r="AJ266" s="13">
        <f t="shared" si="39"/>
        <v>42.7</v>
      </c>
      <c r="AK266" s="13">
        <f t="shared" si="40"/>
        <v>42.7</v>
      </c>
      <c r="AL266" s="13" t="str">
        <f t="shared" si="43"/>
        <v>10006000027652200000102</v>
      </c>
      <c r="AM266" s="13">
        <f>VLOOKUP(AL266,Destino!A:AE,31,0)</f>
        <v>42.7</v>
      </c>
      <c r="AN266" s="13">
        <f t="shared" si="44"/>
        <v>1</v>
      </c>
      <c r="BB266" s="13">
        <f t="shared" si="41"/>
        <v>42.7</v>
      </c>
      <c r="BC266" s="13" t="s">
        <v>11129</v>
      </c>
      <c r="BD266" s="13">
        <f t="shared" si="42"/>
        <v>1</v>
      </c>
    </row>
    <row r="267" spans="1:56" x14ac:dyDescent="0.25">
      <c r="A267" s="13">
        <v>600002765</v>
      </c>
      <c r="B267" s="13">
        <v>1000</v>
      </c>
      <c r="C267" s="13">
        <v>2200000362</v>
      </c>
      <c r="D267" s="13" t="s">
        <v>10908</v>
      </c>
      <c r="E267" s="13">
        <f t="shared" si="36"/>
        <v>1000</v>
      </c>
      <c r="F267" s="13" t="s">
        <v>10912</v>
      </c>
      <c r="G267" s="13" t="s">
        <v>10907</v>
      </c>
      <c r="H267" s="13">
        <v>3.98</v>
      </c>
      <c r="I267" s="13">
        <v>1</v>
      </c>
      <c r="J267" s="13">
        <v>0</v>
      </c>
      <c r="K267" s="13">
        <v>1.2010050000000001</v>
      </c>
      <c r="M267" s="13">
        <v>1</v>
      </c>
      <c r="N267" s="13">
        <v>1</v>
      </c>
      <c r="O267" s="13" t="s">
        <v>10895</v>
      </c>
      <c r="P267" s="13">
        <v>0</v>
      </c>
      <c r="Q267" s="13">
        <v>1</v>
      </c>
      <c r="R267" s="13">
        <v>0</v>
      </c>
      <c r="S267" s="13">
        <v>0</v>
      </c>
      <c r="T267" s="13">
        <v>34.630000000000003</v>
      </c>
      <c r="V267" s="13" t="s">
        <v>11050</v>
      </c>
      <c r="W267" s="13">
        <v>100</v>
      </c>
      <c r="X267" s="13" t="s">
        <v>7709</v>
      </c>
      <c r="Y267" s="13" t="s">
        <v>10904</v>
      </c>
      <c r="Z267" s="13">
        <v>1</v>
      </c>
      <c r="AA267" s="13">
        <v>5.75</v>
      </c>
      <c r="AB267" s="13">
        <f t="shared" si="37"/>
        <v>22.885000000000002</v>
      </c>
      <c r="AC267" s="13">
        <f>ROUND(VLOOKUP(X267,'Base de dados'!A:B, 2, 0)*AB267, 2)</f>
        <v>3.43</v>
      </c>
      <c r="AD267" s="13">
        <f>ROUND((AB267*(Destino!AG$267/100))*(W267/100),2)</f>
        <v>0</v>
      </c>
      <c r="AE267" s="13">
        <f>ROUND((AB267*(Destino!AH$267/100)),2)</f>
        <v>0</v>
      </c>
      <c r="AG267" s="13">
        <f>ROUND((AB267+ AC267)*(J267/100),2)</f>
        <v>0</v>
      </c>
      <c r="AH267" s="13">
        <f t="shared" si="38"/>
        <v>7.93</v>
      </c>
      <c r="AI267" s="13">
        <f>ROUND(AB267+AG267+AH267, 3)</f>
        <v>30.815000000000001</v>
      </c>
      <c r="AJ267" s="13">
        <f t="shared" si="39"/>
        <v>30.815000000000001</v>
      </c>
      <c r="AK267" s="13">
        <f t="shared" si="40"/>
        <v>37.008969075000003</v>
      </c>
      <c r="AL267" s="13" t="str">
        <f t="shared" si="43"/>
        <v>10006000027652200000362</v>
      </c>
      <c r="AM267" s="13">
        <f>VLOOKUP(AL267,Destino!A:AE,31,0)</f>
        <v>37.009</v>
      </c>
      <c r="AN267" s="13">
        <f t="shared" si="44"/>
        <v>1.000000835608253</v>
      </c>
      <c r="BA267" s="13" t="s">
        <v>11128</v>
      </c>
      <c r="BB267" s="13">
        <f t="shared" si="41"/>
        <v>37.008969075000003</v>
      </c>
      <c r="BD267" s="13">
        <f t="shared" si="42"/>
        <v>1</v>
      </c>
    </row>
    <row r="268" spans="1:56" x14ac:dyDescent="0.25">
      <c r="A268" s="13">
        <v>600002765</v>
      </c>
      <c r="B268" s="13">
        <v>1000</v>
      </c>
      <c r="C268" s="13">
        <v>2200001286</v>
      </c>
      <c r="D268" s="13" t="s">
        <v>10908</v>
      </c>
      <c r="E268" s="13">
        <f t="shared" si="36"/>
        <v>1000</v>
      </c>
      <c r="F268" s="13" t="s">
        <v>10915</v>
      </c>
      <c r="G268" s="13" t="s">
        <v>10907</v>
      </c>
      <c r="H268" s="13">
        <f>ROUND(P268/(1-((R268+S268))/100)*Q268, 3)</f>
        <v>9.484</v>
      </c>
      <c r="I268" s="13">
        <v>1</v>
      </c>
      <c r="J268" s="13">
        <v>6</v>
      </c>
      <c r="K268" s="13">
        <v>1</v>
      </c>
      <c r="M268" s="13">
        <v>1</v>
      </c>
      <c r="N268" s="13">
        <v>1</v>
      </c>
      <c r="P268" s="13">
        <f>IFERROR(ROUND(VLOOKUP(BC268, BA:BA:BB:BB, 2, 0)/AA268,3),)</f>
        <v>9.0429999999999993</v>
      </c>
      <c r="Q268" s="13">
        <f>IFERROR(VLOOKUP(BC268, BA:BA:BD:BD, 4, 0),1)</f>
        <v>1</v>
      </c>
      <c r="R268" s="13">
        <v>1</v>
      </c>
      <c r="S268" s="13">
        <v>3.65</v>
      </c>
      <c r="T268" s="13">
        <v>0</v>
      </c>
      <c r="V268" s="13" t="s">
        <v>11050</v>
      </c>
      <c r="W268" s="13">
        <v>100</v>
      </c>
      <c r="X268" s="13" t="s">
        <v>7709</v>
      </c>
      <c r="Y268" s="13" t="s">
        <v>10904</v>
      </c>
      <c r="Z268" s="13">
        <v>1</v>
      </c>
      <c r="AA268" s="13">
        <v>5.75</v>
      </c>
      <c r="AB268" s="13">
        <f t="shared" si="37"/>
        <v>54.533000000000001</v>
      </c>
      <c r="AC268" s="13">
        <f>ROUND(VLOOKUP(X268,'Base de dados'!A:B, 2, 0)*AB268, 2)</f>
        <v>8.18</v>
      </c>
      <c r="AD268" s="13">
        <f>ROUND((AB268*(Destino!AG$268/100))*(W268/100),2)</f>
        <v>2.1800000000000002</v>
      </c>
      <c r="AE268" s="13">
        <f>ROUND((AB268*(Destino!AH$268/100)),2)</f>
        <v>5.04</v>
      </c>
      <c r="AG268" s="13">
        <f>ROUND(AB268 *(J268/100),2)</f>
        <v>3.27</v>
      </c>
      <c r="AH268" s="13">
        <f t="shared" si="38"/>
        <v>0</v>
      </c>
      <c r="AI268" s="13">
        <f>ROUND(AB268-(AD268+AE268)+AG268+AH268, 3)</f>
        <v>50.582999999999998</v>
      </c>
      <c r="AJ268" s="13">
        <f t="shared" si="39"/>
        <v>50.582999999999998</v>
      </c>
      <c r="AK268" s="13">
        <f t="shared" si="40"/>
        <v>50.582999999999998</v>
      </c>
      <c r="AL268" s="13" t="str">
        <f t="shared" si="43"/>
        <v>10006000027652200001286</v>
      </c>
      <c r="AM268" s="13">
        <f>VLOOKUP(AL268,Destino!A:AE,31,0)</f>
        <v>50.582999999999998</v>
      </c>
      <c r="AN268" s="13">
        <f t="shared" si="44"/>
        <v>1</v>
      </c>
      <c r="BB268" s="13">
        <f t="shared" si="41"/>
        <v>50.582999999999998</v>
      </c>
      <c r="BC268" s="13" t="s">
        <v>11132</v>
      </c>
      <c r="BD268" s="13">
        <f t="shared" si="42"/>
        <v>1</v>
      </c>
    </row>
    <row r="269" spans="1:56" x14ac:dyDescent="0.25">
      <c r="A269" s="13">
        <v>600002765</v>
      </c>
      <c r="B269" s="13">
        <v>1000</v>
      </c>
      <c r="C269" s="13">
        <v>2200001327</v>
      </c>
      <c r="D269" s="13" t="s">
        <v>10908</v>
      </c>
      <c r="E269" s="13">
        <f t="shared" si="36"/>
        <v>1000</v>
      </c>
      <c r="F269" s="13" t="s">
        <v>10905</v>
      </c>
      <c r="G269" s="13" t="s">
        <v>10907</v>
      </c>
      <c r="H269" s="13">
        <f>ROUND(P269/(1-((R269+S269))/100)*Q269, 3)</f>
        <v>7.8959999999999999</v>
      </c>
      <c r="I269" s="13">
        <v>1</v>
      </c>
      <c r="J269" s="13">
        <v>5</v>
      </c>
      <c r="K269" s="13">
        <v>1</v>
      </c>
      <c r="M269" s="13">
        <v>1</v>
      </c>
      <c r="N269" s="13">
        <v>1</v>
      </c>
      <c r="P269" s="13">
        <f>IFERROR(ROUND(VLOOKUP(BC269, BA:BA:BB:BB, 2, 0)/AA269,3),)</f>
        <v>9.7200000000000006</v>
      </c>
      <c r="Q269" s="13">
        <f>IFERROR(VLOOKUP(BC269, BA:BA:BD:BD, 4, 0),1)</f>
        <v>0.75016499999999997</v>
      </c>
      <c r="R269" s="13">
        <v>4</v>
      </c>
      <c r="S269" s="13">
        <v>3.65</v>
      </c>
      <c r="T269" s="13">
        <v>0</v>
      </c>
      <c r="V269" s="13" t="s">
        <v>11050</v>
      </c>
      <c r="W269" s="13">
        <v>100</v>
      </c>
      <c r="X269" s="13" t="s">
        <v>7709</v>
      </c>
      <c r="Y269" s="13" t="s">
        <v>10904</v>
      </c>
      <c r="Z269" s="13">
        <v>1</v>
      </c>
      <c r="AA269" s="13">
        <v>5.75</v>
      </c>
      <c r="AB269" s="13">
        <f t="shared" si="37"/>
        <v>45.402000000000001</v>
      </c>
      <c r="AC269" s="13">
        <f>ROUND(VLOOKUP(X269,'Base de dados'!A:B, 2, 0)*AB269, 2)</f>
        <v>6.81</v>
      </c>
      <c r="AD269" s="13">
        <f>ROUND((AB269*(Destino!AG$269/100))*(W269/100),2)</f>
        <v>1.82</v>
      </c>
      <c r="AE269" s="13">
        <f>ROUND((AB269*(Destino!AH$269/100)),2)</f>
        <v>4.2</v>
      </c>
      <c r="AG269" s="13">
        <f>ROUND((AB269+ AC269)*(J269/100),2)</f>
        <v>2.61</v>
      </c>
      <c r="AH269" s="13">
        <f t="shared" si="38"/>
        <v>0</v>
      </c>
      <c r="AI269" s="13">
        <f>ROUND(AB269-(AD269+AE269)+AG269+AH269, 3)</f>
        <v>41.991999999999997</v>
      </c>
      <c r="AJ269" s="13">
        <f t="shared" si="39"/>
        <v>41.991999999999997</v>
      </c>
      <c r="AK269" s="13">
        <f t="shared" si="40"/>
        <v>41.991999999999997</v>
      </c>
      <c r="AL269" s="13" t="str">
        <f t="shared" si="43"/>
        <v>10006000027652200001327</v>
      </c>
      <c r="AM269" s="13">
        <f>VLOOKUP(AL269,Destino!A:AE,31,0)</f>
        <v>41.985999999999997</v>
      </c>
      <c r="AN269" s="13">
        <f t="shared" si="44"/>
        <v>0.99985711564107449</v>
      </c>
      <c r="BB269" s="13">
        <f t="shared" si="41"/>
        <v>41.991999999999997</v>
      </c>
      <c r="BC269" s="13" t="s">
        <v>11130</v>
      </c>
      <c r="BD269" s="13">
        <f t="shared" si="42"/>
        <v>1</v>
      </c>
    </row>
    <row r="270" spans="1:56" x14ac:dyDescent="0.25">
      <c r="A270" s="13">
        <v>600002765</v>
      </c>
      <c r="B270" s="13">
        <v>1000</v>
      </c>
      <c r="C270" s="13">
        <v>2200001421</v>
      </c>
      <c r="D270" s="13" t="s">
        <v>10908</v>
      </c>
      <c r="E270" s="13">
        <f t="shared" si="36"/>
        <v>1000</v>
      </c>
      <c r="F270" s="13" t="s">
        <v>10905</v>
      </c>
      <c r="G270" s="13" t="s">
        <v>10907</v>
      </c>
      <c r="H270" s="13">
        <f>ROUND(P270/(1-((R270+S270))/100)*Q270, 3)</f>
        <v>7.6139999999999999</v>
      </c>
      <c r="I270" s="13">
        <v>1</v>
      </c>
      <c r="J270" s="13">
        <v>4</v>
      </c>
      <c r="K270" s="13">
        <v>1</v>
      </c>
      <c r="M270" s="13">
        <v>1</v>
      </c>
      <c r="N270" s="13">
        <v>1</v>
      </c>
      <c r="P270" s="13">
        <f>IFERROR(ROUND(VLOOKUP(BC270, BA:BA:BB:BB, 2, 0)/AA270,3),)</f>
        <v>6.6050000000000004</v>
      </c>
      <c r="Q270" s="13">
        <f>IFERROR(VLOOKUP(BC270, BA:BA:BD:BD, 4, 0),1)</f>
        <v>1</v>
      </c>
      <c r="R270" s="13">
        <v>4</v>
      </c>
      <c r="S270" s="13">
        <v>9.25</v>
      </c>
      <c r="T270" s="13">
        <v>0</v>
      </c>
      <c r="V270" s="13" t="s">
        <v>11050</v>
      </c>
      <c r="W270" s="13">
        <v>100</v>
      </c>
      <c r="X270" s="13" t="s">
        <v>7709</v>
      </c>
      <c r="Y270" s="13" t="s">
        <v>10904</v>
      </c>
      <c r="Z270" s="13">
        <v>1</v>
      </c>
      <c r="AA270" s="13">
        <v>5.75</v>
      </c>
      <c r="AB270" s="13">
        <f t="shared" si="37"/>
        <v>43.780999999999999</v>
      </c>
      <c r="AC270" s="13">
        <f>ROUND(VLOOKUP(X270,'Base de dados'!A:B, 2, 0)*AB270, 2)</f>
        <v>6.57</v>
      </c>
      <c r="AD270" s="13">
        <f>ROUND((AB270*(Destino!AG$270/100))*(W270/100),2)</f>
        <v>1.75</v>
      </c>
      <c r="AE270" s="13">
        <f>ROUND((AB270*(Destino!AH$270/100)),2)</f>
        <v>4.05</v>
      </c>
      <c r="AG270" s="13">
        <f>ROUND((AB270+ AC270)*(J270/100),2)</f>
        <v>2.0099999999999998</v>
      </c>
      <c r="AH270" s="13">
        <f t="shared" si="38"/>
        <v>0</v>
      </c>
      <c r="AI270" s="13">
        <f>ROUND(AB270-(AD270+AE270)+AG270+AH270, 3)</f>
        <v>39.991</v>
      </c>
      <c r="AJ270" s="13">
        <f t="shared" si="39"/>
        <v>39.991</v>
      </c>
      <c r="AK270" s="13">
        <f t="shared" si="40"/>
        <v>39.991</v>
      </c>
      <c r="AL270" s="13" t="str">
        <f t="shared" si="43"/>
        <v>10006000027652200001421</v>
      </c>
      <c r="AM270" s="13">
        <f>VLOOKUP(AL270,Destino!A:AE,31,0)</f>
        <v>40.002000000000002</v>
      </c>
      <c r="AN270" s="13">
        <f t="shared" si="44"/>
        <v>1.0002750618889251</v>
      </c>
      <c r="BB270" s="13">
        <f t="shared" si="41"/>
        <v>39.991</v>
      </c>
      <c r="BC270" s="13" t="s">
        <v>11133</v>
      </c>
      <c r="BD270" s="13">
        <f t="shared" si="42"/>
        <v>1</v>
      </c>
    </row>
    <row r="271" spans="1:56" x14ac:dyDescent="0.25">
      <c r="A271" s="13">
        <v>600002765</v>
      </c>
      <c r="B271" s="13">
        <v>1100</v>
      </c>
      <c r="C271" s="13">
        <v>2000005105</v>
      </c>
      <c r="D271" s="13" t="s">
        <v>10908</v>
      </c>
      <c r="E271" s="13">
        <f t="shared" si="36"/>
        <v>1100</v>
      </c>
      <c r="F271" s="13" t="s">
        <v>10905</v>
      </c>
      <c r="G271" s="13" t="s">
        <v>10907</v>
      </c>
      <c r="H271" s="13">
        <f>ROUND(P271/(1-((R271+S271))/100)*Q271, 3)</f>
        <v>7.4189999999999996</v>
      </c>
      <c r="I271" s="13">
        <v>1</v>
      </c>
      <c r="J271" s="13">
        <v>4</v>
      </c>
      <c r="K271" s="13">
        <v>1</v>
      </c>
      <c r="M271" s="13">
        <v>1</v>
      </c>
      <c r="N271" s="13">
        <v>1</v>
      </c>
      <c r="O271" s="13" t="s">
        <v>10895</v>
      </c>
      <c r="P271" s="13">
        <f>IFERROR(ROUND(VLOOKUP(BC271, BA:BA:BB:BB, 2, 0)/AA271,3),)</f>
        <v>6.4359999999999999</v>
      </c>
      <c r="Q271" s="13">
        <f>IFERROR(VLOOKUP(BC271, BA:BA:BD:BD, 4, 0),1)</f>
        <v>1</v>
      </c>
      <c r="R271" s="13">
        <v>4</v>
      </c>
      <c r="S271" s="13">
        <v>9.25</v>
      </c>
      <c r="T271" s="13">
        <v>0</v>
      </c>
      <c r="V271" s="13" t="s">
        <v>11050</v>
      </c>
      <c r="W271" s="13">
        <v>100</v>
      </c>
      <c r="X271" s="13" t="s">
        <v>7709</v>
      </c>
      <c r="Y271" s="13" t="s">
        <v>10904</v>
      </c>
      <c r="Z271" s="13">
        <v>2</v>
      </c>
      <c r="AA271" s="13">
        <v>5.75</v>
      </c>
      <c r="AB271" s="13">
        <f t="shared" si="37"/>
        <v>42.658999999999999</v>
      </c>
      <c r="AC271" s="13">
        <f>ROUND(VLOOKUP(X271,'Base de dados'!A:B, 2, 0)*AB271, 2)</f>
        <v>6.4</v>
      </c>
      <c r="AD271" s="13">
        <f>ROUND((AB271*(Destino!AG$271/100))*(W271/100),2)</f>
        <v>1.71</v>
      </c>
      <c r="AE271" s="13">
        <f>ROUND((AB271*(Destino!AH$271/100)),2)</f>
        <v>0</v>
      </c>
      <c r="AG271" s="13">
        <f>ROUND((AB271+ AC271)*(J271/100),2)</f>
        <v>1.96</v>
      </c>
      <c r="AH271" s="13">
        <f t="shared" si="38"/>
        <v>0</v>
      </c>
      <c r="AI271" s="13">
        <f>ROUND(AB271-(AD271+AE271)+AG271+AH271, 3)</f>
        <v>42.908999999999999</v>
      </c>
      <c r="AJ271" s="13">
        <f t="shared" si="39"/>
        <v>42.908999999999999</v>
      </c>
      <c r="AK271" s="13">
        <f t="shared" si="40"/>
        <v>42.908999999999999</v>
      </c>
      <c r="AL271" s="13" t="str">
        <f t="shared" si="43"/>
        <v>11006000027652000005105</v>
      </c>
      <c r="AM271" s="13">
        <f>VLOOKUP(AL271,Destino!A:AE,31,0)</f>
        <v>42.908999999999999</v>
      </c>
      <c r="AN271" s="13">
        <f t="shared" si="44"/>
        <v>1</v>
      </c>
      <c r="BA271" s="13" t="s">
        <v>11129</v>
      </c>
      <c r="BB271" s="13">
        <f t="shared" si="41"/>
        <v>42.908999999999999</v>
      </c>
      <c r="BC271" s="13" t="s">
        <v>11128</v>
      </c>
      <c r="BD271" s="13">
        <f t="shared" si="42"/>
        <v>1</v>
      </c>
    </row>
    <row r="272" spans="1:56" x14ac:dyDescent="0.25">
      <c r="A272" s="13">
        <v>600002765</v>
      </c>
      <c r="B272" s="13">
        <v>1100</v>
      </c>
      <c r="C272" s="13">
        <v>2200001286</v>
      </c>
      <c r="D272" s="13" t="s">
        <v>10908</v>
      </c>
      <c r="E272" s="13">
        <f t="shared" si="36"/>
        <v>1100</v>
      </c>
      <c r="F272" s="13" t="s">
        <v>10915</v>
      </c>
      <c r="G272" s="13" t="s">
        <v>10907</v>
      </c>
      <c r="H272" s="13">
        <f>ROUND(P272/(1-((R272+S272))/100)*Q272, 3)</f>
        <v>9.484</v>
      </c>
      <c r="I272" s="13">
        <v>1</v>
      </c>
      <c r="J272" s="13">
        <v>5</v>
      </c>
      <c r="K272" s="13">
        <v>1</v>
      </c>
      <c r="M272" s="13">
        <v>1</v>
      </c>
      <c r="N272" s="13">
        <v>1</v>
      </c>
      <c r="P272" s="13">
        <f>IFERROR(ROUND(VLOOKUP(BC272, BA:BA:BB:BB, 2, 0)/AA272,3),)</f>
        <v>9.0429999999999993</v>
      </c>
      <c r="Q272" s="13">
        <f>IFERROR(VLOOKUP(BC272, BA:BA:BD:BD, 4, 0),1)</f>
        <v>1</v>
      </c>
      <c r="R272" s="13">
        <v>1</v>
      </c>
      <c r="S272" s="13">
        <v>3.65</v>
      </c>
      <c r="T272" s="13">
        <v>0</v>
      </c>
      <c r="V272" s="13" t="s">
        <v>11050</v>
      </c>
      <c r="W272" s="13">
        <v>100</v>
      </c>
      <c r="X272" s="13" t="s">
        <v>7709</v>
      </c>
      <c r="Y272" s="13" t="s">
        <v>10904</v>
      </c>
      <c r="Z272" s="13">
        <v>2</v>
      </c>
      <c r="AA272" s="13">
        <v>5.75</v>
      </c>
      <c r="AB272" s="13">
        <f t="shared" si="37"/>
        <v>54.533000000000001</v>
      </c>
      <c r="AC272" s="13">
        <f>ROUND(VLOOKUP(X272,'Base de dados'!A:B, 2, 0)*AB272, 2)</f>
        <v>8.18</v>
      </c>
      <c r="AD272" s="13">
        <f>ROUND((AB272*(Destino!AG$272/100))*(W272/100),2)</f>
        <v>2.1800000000000002</v>
      </c>
      <c r="AE272" s="13">
        <f>ROUND((AB272*(Destino!AH$272/100)),2)</f>
        <v>0</v>
      </c>
      <c r="AG272" s="13">
        <f>ROUND(AB272 *(J272/100),2)</f>
        <v>2.73</v>
      </c>
      <c r="AH272" s="13">
        <f t="shared" si="38"/>
        <v>0</v>
      </c>
      <c r="AI272" s="13">
        <f>ROUND(AB272-(AD272+AE272)+AG272+AH272, 3)</f>
        <v>55.082999999999998</v>
      </c>
      <c r="AJ272" s="13">
        <f t="shared" si="39"/>
        <v>55.082999999999998</v>
      </c>
      <c r="AK272" s="13">
        <f t="shared" si="40"/>
        <v>55.082999999999998</v>
      </c>
      <c r="AL272" s="13" t="str">
        <f t="shared" si="43"/>
        <v>11006000027652200001286</v>
      </c>
      <c r="AM272" s="13">
        <f>VLOOKUP(AL272,Destino!A:AE,31,0)</f>
        <v>55.082999999999998</v>
      </c>
      <c r="AN272" s="13">
        <f t="shared" si="44"/>
        <v>1</v>
      </c>
      <c r="BB272" s="13">
        <f t="shared" si="41"/>
        <v>55.082999999999998</v>
      </c>
      <c r="BC272" s="13" t="s">
        <v>11132</v>
      </c>
      <c r="BD272" s="13">
        <f t="shared" si="42"/>
        <v>1</v>
      </c>
    </row>
    <row r="273" spans="1:56" x14ac:dyDescent="0.25">
      <c r="A273" s="13">
        <v>600002765</v>
      </c>
      <c r="B273" s="13">
        <v>1100</v>
      </c>
      <c r="C273" s="13">
        <v>2200001327</v>
      </c>
      <c r="D273" s="13" t="s">
        <v>10908</v>
      </c>
      <c r="E273" s="13">
        <f t="shared" si="36"/>
        <v>1100</v>
      </c>
      <c r="F273" s="13" t="s">
        <v>10923</v>
      </c>
      <c r="G273" s="13" t="s">
        <v>10907</v>
      </c>
      <c r="H273" s="13">
        <f>ROUND(P273/(1-((R273+S273))/100)*Q273, 3)</f>
        <v>7.5949999999999998</v>
      </c>
      <c r="I273" s="13">
        <v>1</v>
      </c>
      <c r="J273" s="13">
        <v>5</v>
      </c>
      <c r="K273" s="13">
        <v>1</v>
      </c>
      <c r="M273" s="13">
        <v>1</v>
      </c>
      <c r="N273" s="13">
        <v>1</v>
      </c>
      <c r="P273" s="13">
        <f>IFERROR(ROUND(VLOOKUP(BC273, BA:BA:BB:BB, 2, 0)/AA273,3),)</f>
        <v>9.7200000000000006</v>
      </c>
      <c r="Q273" s="13">
        <f>IFERROR(VLOOKUP(BC273, BA:BA:BD:BD, 4, 0),1)</f>
        <v>0.75016499999999997</v>
      </c>
      <c r="R273" s="13">
        <v>4</v>
      </c>
      <c r="S273" s="13">
        <v>0</v>
      </c>
      <c r="T273" s="13">
        <v>0</v>
      </c>
      <c r="V273" s="13" t="s">
        <v>11050</v>
      </c>
      <c r="W273" s="13">
        <v>100</v>
      </c>
      <c r="X273" s="13" t="s">
        <v>7709</v>
      </c>
      <c r="Y273" s="13" t="s">
        <v>10904</v>
      </c>
      <c r="Z273" s="13">
        <v>2</v>
      </c>
      <c r="AA273" s="13">
        <v>5.75</v>
      </c>
      <c r="AB273" s="13">
        <f t="shared" si="37"/>
        <v>43.670999999999999</v>
      </c>
      <c r="AC273" s="13">
        <f>ROUND(VLOOKUP(X273,'Base de dados'!A:B, 2, 0)*AB273, 2)</f>
        <v>6.55</v>
      </c>
      <c r="AD273" s="13">
        <f>ROUND((AB273*(Destino!AG$273/100))*(W273/100),2)</f>
        <v>1.75</v>
      </c>
      <c r="AE273" s="13">
        <f>ROUND((AB273*(Destino!AH$273/100)),2)</f>
        <v>0</v>
      </c>
      <c r="AG273" s="13">
        <f>ROUND((AB273+ AC273)*(J273/100),2)</f>
        <v>2.5099999999999998</v>
      </c>
      <c r="AH273" s="13">
        <f t="shared" si="38"/>
        <v>0</v>
      </c>
      <c r="AI273" s="13">
        <f>ROUND(AB273-AD273+AG273+AH273, 3)</f>
        <v>44.430999999999997</v>
      </c>
      <c r="AJ273" s="13">
        <f t="shared" si="39"/>
        <v>44.430999999999997</v>
      </c>
      <c r="AK273" s="13">
        <f t="shared" si="40"/>
        <v>44.430999999999997</v>
      </c>
      <c r="AL273" s="13" t="str">
        <f t="shared" si="43"/>
        <v>11006000027652200001327</v>
      </c>
      <c r="AM273" s="13">
        <f>VLOOKUP(AL273,Destino!A:AE,31,0)</f>
        <v>44.426000000000002</v>
      </c>
      <c r="AN273" s="13">
        <f t="shared" si="44"/>
        <v>0.99988746595845257</v>
      </c>
      <c r="BB273" s="13">
        <f t="shared" si="41"/>
        <v>44.430999999999997</v>
      </c>
      <c r="BC273" s="13" t="s">
        <v>11130</v>
      </c>
      <c r="BD273" s="13">
        <f t="shared" si="42"/>
        <v>1</v>
      </c>
    </row>
    <row r="274" spans="1:56" x14ac:dyDescent="0.25">
      <c r="A274" s="13">
        <v>600002765</v>
      </c>
      <c r="B274" s="13">
        <v>1100</v>
      </c>
      <c r="C274" s="13">
        <v>2200001421</v>
      </c>
      <c r="D274" s="13" t="s">
        <v>10908</v>
      </c>
      <c r="E274" s="13">
        <f t="shared" si="36"/>
        <v>1100</v>
      </c>
      <c r="F274" s="13" t="s">
        <v>10905</v>
      </c>
      <c r="G274" s="13" t="s">
        <v>10907</v>
      </c>
      <c r="H274" s="13">
        <f>ROUND(P274/(1-((R274+S274))/100)*Q274, 3)</f>
        <v>7.6139999999999999</v>
      </c>
      <c r="I274" s="13">
        <v>1</v>
      </c>
      <c r="J274" s="13">
        <v>3</v>
      </c>
      <c r="K274" s="13">
        <v>1</v>
      </c>
      <c r="M274" s="13">
        <v>1</v>
      </c>
      <c r="N274" s="13">
        <v>1</v>
      </c>
      <c r="P274" s="13">
        <f>IFERROR(ROUND(VLOOKUP(BC274, BA:BA:BB:BB, 2, 0)/AA274,3),)</f>
        <v>6.6050000000000004</v>
      </c>
      <c r="Q274" s="13">
        <f>IFERROR(VLOOKUP(BC274, BA:BA:BD:BD, 4, 0),1)</f>
        <v>1</v>
      </c>
      <c r="R274" s="13">
        <v>4</v>
      </c>
      <c r="S274" s="13">
        <v>9.25</v>
      </c>
      <c r="T274" s="13">
        <v>0</v>
      </c>
      <c r="V274" s="13" t="s">
        <v>11050</v>
      </c>
      <c r="W274" s="13">
        <v>100</v>
      </c>
      <c r="X274" s="13" t="s">
        <v>7709</v>
      </c>
      <c r="Y274" s="13" t="s">
        <v>10904</v>
      </c>
      <c r="Z274" s="13">
        <v>2</v>
      </c>
      <c r="AA274" s="13">
        <v>5.75</v>
      </c>
      <c r="AB274" s="13">
        <f t="shared" si="37"/>
        <v>43.780999999999999</v>
      </c>
      <c r="AC274" s="13">
        <f>ROUND(VLOOKUP(X274,'Base de dados'!A:B, 2, 0)*AB274, 2)</f>
        <v>6.57</v>
      </c>
      <c r="AD274" s="13">
        <f>ROUND((AB274*(Destino!AG$274/100))*(W274/100),2)</f>
        <v>1.75</v>
      </c>
      <c r="AE274" s="13">
        <f>ROUND((AB274*(Destino!AH$274/100)),2)</f>
        <v>0</v>
      </c>
      <c r="AG274" s="13">
        <f>ROUND((AB274+ AC274)*(J274/100),2)</f>
        <v>1.51</v>
      </c>
      <c r="AH274" s="13">
        <f t="shared" si="38"/>
        <v>0</v>
      </c>
      <c r="AI274" s="13">
        <f>ROUND(AB274-(AD274+AE274)+AG274+AH274, 3)</f>
        <v>43.540999999999997</v>
      </c>
      <c r="AJ274" s="13">
        <f t="shared" si="39"/>
        <v>43.540999999999997</v>
      </c>
      <c r="AK274" s="13">
        <f t="shared" si="40"/>
        <v>43.540999999999997</v>
      </c>
      <c r="AL274" s="13" t="str">
        <f t="shared" si="43"/>
        <v>11006000027652200001421</v>
      </c>
      <c r="AM274" s="13">
        <f>VLOOKUP(AL274,Destino!A:AE,31,0)</f>
        <v>43.552</v>
      </c>
      <c r="AN274" s="13">
        <f t="shared" si="44"/>
        <v>1.00025263544705</v>
      </c>
      <c r="BB274" s="13">
        <f t="shared" si="41"/>
        <v>43.540999999999997</v>
      </c>
      <c r="BC274" s="13" t="s">
        <v>11133</v>
      </c>
      <c r="BD274" s="13">
        <f t="shared" si="42"/>
        <v>1</v>
      </c>
    </row>
    <row r="275" spans="1:56" x14ac:dyDescent="0.25">
      <c r="A275" s="13">
        <v>600002765</v>
      </c>
      <c r="B275" s="13">
        <v>1110</v>
      </c>
      <c r="C275" s="13">
        <v>2000005105</v>
      </c>
      <c r="D275" s="13" t="s">
        <v>10908</v>
      </c>
      <c r="E275" s="13" t="str">
        <f t="shared" si="36"/>
        <v>1100</v>
      </c>
      <c r="F275" s="13" t="s">
        <v>10925</v>
      </c>
      <c r="G275" s="13" t="s">
        <v>10907</v>
      </c>
      <c r="H275" s="13">
        <f>ROUND(P275/(1-((R275+S275))/100)*Q275, 3)</f>
        <v>7.4189999999999996</v>
      </c>
      <c r="I275" s="13">
        <v>1</v>
      </c>
      <c r="J275" s="13">
        <v>4</v>
      </c>
      <c r="K275" s="13">
        <v>1</v>
      </c>
      <c r="M275" s="13">
        <v>1</v>
      </c>
      <c r="N275" s="13">
        <v>0.75016499999999997</v>
      </c>
      <c r="O275" s="13" t="s">
        <v>10895</v>
      </c>
      <c r="P275" s="13">
        <f>IFERROR(ROUND(VLOOKUP(BC275, BA:BA:BB:BB, 2, 0)/AA275,3),)</f>
        <v>6.4359999999999999</v>
      </c>
      <c r="Q275" s="13">
        <f>IFERROR(VLOOKUP(BC275, BA:BA:BD:BD, 4, 0),1)</f>
        <v>1</v>
      </c>
      <c r="R275" s="13">
        <v>4</v>
      </c>
      <c r="S275" s="13">
        <v>9.25</v>
      </c>
      <c r="T275" s="13">
        <v>0</v>
      </c>
      <c r="V275" s="13" t="s">
        <v>11050</v>
      </c>
      <c r="W275" s="13">
        <v>100</v>
      </c>
      <c r="X275" s="13" t="s">
        <v>7709</v>
      </c>
      <c r="Y275" s="13" t="s">
        <v>10904</v>
      </c>
      <c r="Z275" s="13">
        <v>2</v>
      </c>
      <c r="AA275" s="13">
        <v>5.75</v>
      </c>
      <c r="AB275" s="13">
        <f t="shared" si="37"/>
        <v>42.658999999999999</v>
      </c>
      <c r="AC275" s="13">
        <f>ROUND(VLOOKUP(X275,'Base de dados'!A:B, 2, 0)*AB275, 2)</f>
        <v>6.4</v>
      </c>
      <c r="AD275" s="13">
        <f>ROUND((AB275*(Destino!AG$275/100))*(W275/100),2)</f>
        <v>1.71</v>
      </c>
      <c r="AE275" s="13">
        <f>ROUND((AB275*(Destino!AH$275/100)),2)</f>
        <v>0</v>
      </c>
      <c r="AF275" s="13">
        <f>ROUND((((AB275+AC275)*(1 + VLOOKUP(X275,'Base de dados'!A:P, 16, 0) ))*(Destino!AI$275/100))-AD275, 2)</f>
        <v>10.83</v>
      </c>
      <c r="AG275" s="13">
        <f>ROUND((AB275+AC275+AF275)*(J275/100),2)</f>
        <v>2.4</v>
      </c>
      <c r="AH275" s="13">
        <f t="shared" si="38"/>
        <v>0</v>
      </c>
      <c r="AI275" s="13">
        <f>ROUND(AB275+AF275-AE275+AG275+AH275, 3)</f>
        <v>55.889000000000003</v>
      </c>
      <c r="AJ275" s="13">
        <f t="shared" si="39"/>
        <v>55.889000000000003</v>
      </c>
      <c r="AK275" s="13">
        <f t="shared" si="40"/>
        <v>55.889000000000003</v>
      </c>
      <c r="AL275" s="13" t="str">
        <f t="shared" si="43"/>
        <v>11106000027652000005105</v>
      </c>
      <c r="AM275" s="13">
        <f>VLOOKUP(AL275,Destino!A:AE,31,0)</f>
        <v>55.899000000000001</v>
      </c>
      <c r="AN275" s="13">
        <f t="shared" si="44"/>
        <v>1.000178926085634</v>
      </c>
      <c r="BA275" s="13" t="s">
        <v>11130</v>
      </c>
      <c r="BB275" s="13">
        <f t="shared" si="41"/>
        <v>55.889000000000003</v>
      </c>
      <c r="BC275" s="13" t="s">
        <v>11128</v>
      </c>
      <c r="BD275" s="13">
        <f t="shared" si="42"/>
        <v>0.75016499999999997</v>
      </c>
    </row>
    <row r="276" spans="1:56" x14ac:dyDescent="0.25">
      <c r="A276" s="13">
        <v>600002765</v>
      </c>
      <c r="B276" s="13">
        <v>1110</v>
      </c>
      <c r="C276" s="13">
        <v>2200000102</v>
      </c>
      <c r="D276" s="13" t="s">
        <v>10908</v>
      </c>
      <c r="E276" s="13" t="str">
        <f t="shared" si="36"/>
        <v>1100</v>
      </c>
      <c r="F276" s="13" t="s">
        <v>10926</v>
      </c>
      <c r="G276" s="13" t="s">
        <v>10907</v>
      </c>
      <c r="H276" s="13">
        <f>ROUND(P276/(1-((R276+S276))/100)*Q276, 3)</f>
        <v>7.7729999999999997</v>
      </c>
      <c r="I276" s="13">
        <v>1</v>
      </c>
      <c r="J276" s="13">
        <v>4</v>
      </c>
      <c r="K276" s="13">
        <v>1</v>
      </c>
      <c r="M276" s="13">
        <v>1</v>
      </c>
      <c r="N276" s="13">
        <v>0.76810699999999998</v>
      </c>
      <c r="P276" s="13">
        <f>IFERROR(ROUND(VLOOKUP(BC276, BA:BA:BB:BB, 2, 0)/AA276,3),)</f>
        <v>7.4619999999999997</v>
      </c>
      <c r="Q276" s="13">
        <f>IFERROR(VLOOKUP(BC276, BA:BA:BD:BD, 4, 0),1)</f>
        <v>1</v>
      </c>
      <c r="R276" s="13">
        <v>4</v>
      </c>
      <c r="S276" s="13">
        <v>0</v>
      </c>
      <c r="T276" s="13">
        <v>0</v>
      </c>
      <c r="V276" s="13" t="s">
        <v>11050</v>
      </c>
      <c r="W276" s="13">
        <v>100</v>
      </c>
      <c r="X276" s="13" t="s">
        <v>7709</v>
      </c>
      <c r="Y276" s="13" t="s">
        <v>10904</v>
      </c>
      <c r="Z276" s="13">
        <v>2</v>
      </c>
      <c r="AA276" s="13">
        <v>5.75</v>
      </c>
      <c r="AB276" s="13">
        <f t="shared" si="37"/>
        <v>44.695</v>
      </c>
      <c r="AC276" s="13">
        <f>ROUND(VLOOKUP(X276,'Base de dados'!A:B, 2, 0)*AB276, 2)</f>
        <v>6.7</v>
      </c>
      <c r="AD276" s="13">
        <f>ROUND((AB276*(Destino!AG$276/100))*(W276/100),2)</f>
        <v>1.79</v>
      </c>
      <c r="AE276" s="13">
        <f>ROUND((AB276*(Destino!AH$276/100)),2)</f>
        <v>0</v>
      </c>
      <c r="AF276" s="13">
        <f>ROUND((((AB276+AC276)*(1 + VLOOKUP(X276,'Base de dados'!A:P, 16, 0) ))*(Destino!AI$276/100))-AD276, 2)</f>
        <v>11.35</v>
      </c>
      <c r="AG276" s="13">
        <f>ROUND((AB276+AC276+AF276)*(J276/100),2)</f>
        <v>2.5099999999999998</v>
      </c>
      <c r="AH276" s="13">
        <f t="shared" si="38"/>
        <v>0</v>
      </c>
      <c r="AI276" s="13">
        <f>ROUND(AB276+AF276+AG276+AH276, 3)</f>
        <v>58.555</v>
      </c>
      <c r="AJ276" s="13">
        <f t="shared" si="39"/>
        <v>58.555</v>
      </c>
      <c r="AK276" s="13">
        <f t="shared" si="40"/>
        <v>58.555</v>
      </c>
      <c r="AL276" s="13" t="str">
        <f t="shared" si="43"/>
        <v>11106000027652200000102</v>
      </c>
      <c r="AM276" s="13">
        <f>VLOOKUP(AL276,Destino!A:AE,31,0)</f>
        <v>58.555</v>
      </c>
      <c r="AN276" s="13">
        <f t="shared" si="44"/>
        <v>1</v>
      </c>
      <c r="BB276" s="13">
        <f t="shared" si="41"/>
        <v>58.555</v>
      </c>
      <c r="BC276" s="13" t="s">
        <v>11129</v>
      </c>
      <c r="BD276" s="13">
        <f t="shared" si="42"/>
        <v>0.76810699999999998</v>
      </c>
    </row>
    <row r="277" spans="1:56" x14ac:dyDescent="0.25">
      <c r="A277" s="13">
        <v>600002765</v>
      </c>
      <c r="B277" s="13">
        <v>1110</v>
      </c>
      <c r="C277" s="13">
        <v>2200001286</v>
      </c>
      <c r="D277" s="13" t="s">
        <v>10908</v>
      </c>
      <c r="E277" s="13" t="str">
        <f t="shared" si="36"/>
        <v>1100</v>
      </c>
      <c r="F277" s="13" t="s">
        <v>10927</v>
      </c>
      <c r="G277" s="13" t="s">
        <v>10907</v>
      </c>
      <c r="H277" s="13">
        <f>ROUND(P277/(1-((R277+S277))/100)*Q277, 3)</f>
        <v>9.484</v>
      </c>
      <c r="I277" s="13">
        <v>1</v>
      </c>
      <c r="J277" s="13">
        <v>5</v>
      </c>
      <c r="K277" s="13">
        <v>1</v>
      </c>
      <c r="M277" s="13">
        <v>1</v>
      </c>
      <c r="N277" s="13">
        <v>0.74941500000000005</v>
      </c>
      <c r="P277" s="13">
        <f>IFERROR(ROUND(VLOOKUP(BC277, BA:BA:BB:BB, 2, 0)/AA277,3),)</f>
        <v>9.0429999999999993</v>
      </c>
      <c r="Q277" s="13">
        <f>IFERROR(VLOOKUP(BC277, BA:BA:BD:BD, 4, 0),1)</f>
        <v>1</v>
      </c>
      <c r="R277" s="13">
        <v>1</v>
      </c>
      <c r="S277" s="13">
        <v>3.65</v>
      </c>
      <c r="T277" s="13">
        <v>0</v>
      </c>
      <c r="V277" s="13" t="s">
        <v>11050</v>
      </c>
      <c r="W277" s="13">
        <v>100</v>
      </c>
      <c r="X277" s="13" t="s">
        <v>7709</v>
      </c>
      <c r="Y277" s="13" t="s">
        <v>10904</v>
      </c>
      <c r="Z277" s="13">
        <v>2</v>
      </c>
      <c r="AA277" s="13">
        <v>5.75</v>
      </c>
      <c r="AB277" s="13">
        <f t="shared" si="37"/>
        <v>54.533000000000001</v>
      </c>
      <c r="AC277" s="13">
        <f>ROUND(VLOOKUP(X277,'Base de dados'!A:B, 2, 0)*AB277, 2)</f>
        <v>8.18</v>
      </c>
      <c r="AD277" s="13">
        <f>ROUND((AB277*(Destino!AG$277/100))*(W277/100),2)</f>
        <v>2.1800000000000002</v>
      </c>
      <c r="AE277" s="13">
        <f>ROUND((AB277*(Destino!AH$277/100)),2)</f>
        <v>0</v>
      </c>
      <c r="AF277" s="13">
        <f>ROUND((((AB277+AC277)*(1 + VLOOKUP(X277,'Base de dados'!A:P, 16, 0) ))*(Destino!AI$277/100))-AD277, 2)</f>
        <v>13.85</v>
      </c>
      <c r="AG277" s="13">
        <f>ROUND((AB277+AF277)*(J277/100),2)</f>
        <v>3.42</v>
      </c>
      <c r="AH277" s="13">
        <f t="shared" si="38"/>
        <v>0</v>
      </c>
      <c r="AI277" s="13">
        <f>ROUND(AB277-AE277+AF277+AG277+AH277, 3)</f>
        <v>71.802999999999997</v>
      </c>
      <c r="AJ277" s="13">
        <f t="shared" si="39"/>
        <v>71.802999999999997</v>
      </c>
      <c r="AK277" s="13">
        <f t="shared" si="40"/>
        <v>71.802999999999997</v>
      </c>
      <c r="AL277" s="13" t="str">
        <f t="shared" si="43"/>
        <v>11106000027652200001286</v>
      </c>
      <c r="AM277" s="13">
        <f>VLOOKUP(AL277,Destino!A:AE,31,0)</f>
        <v>71.802999999999997</v>
      </c>
      <c r="AN277" s="13">
        <f t="shared" si="44"/>
        <v>1</v>
      </c>
      <c r="BB277" s="13">
        <f t="shared" si="41"/>
        <v>71.802999999999997</v>
      </c>
      <c r="BC277" s="13" t="s">
        <v>11132</v>
      </c>
      <c r="BD277" s="13">
        <f t="shared" si="42"/>
        <v>0.74941500000000005</v>
      </c>
    </row>
    <row r="278" spans="1:56" x14ac:dyDescent="0.25">
      <c r="A278" s="13">
        <v>600002765</v>
      </c>
      <c r="B278" s="13">
        <v>1110</v>
      </c>
      <c r="C278" s="13">
        <v>2200001421</v>
      </c>
      <c r="D278" s="13" t="s">
        <v>10908</v>
      </c>
      <c r="E278" s="13" t="str">
        <f t="shared" si="36"/>
        <v>1100</v>
      </c>
      <c r="F278" s="13" t="s">
        <v>10925</v>
      </c>
      <c r="G278" s="13" t="s">
        <v>10907</v>
      </c>
      <c r="H278" s="13">
        <f>ROUND(P278/(1-((R278+S278))/100)*Q278, 3)</f>
        <v>7.6139999999999999</v>
      </c>
      <c r="I278" s="13">
        <v>1</v>
      </c>
      <c r="J278" s="13">
        <v>1.5</v>
      </c>
      <c r="K278" s="13">
        <v>1</v>
      </c>
      <c r="M278" s="13">
        <v>1</v>
      </c>
      <c r="N278" s="13">
        <v>0.74833700000000003</v>
      </c>
      <c r="P278" s="13">
        <f>IFERROR(ROUND(VLOOKUP(BC278, BA:BA:BB:BB, 2, 0)/AA278,3),)</f>
        <v>6.6050000000000004</v>
      </c>
      <c r="Q278" s="13">
        <f>IFERROR(VLOOKUP(BC278, BA:BA:BD:BD, 4, 0),1)</f>
        <v>1</v>
      </c>
      <c r="R278" s="13">
        <v>4</v>
      </c>
      <c r="S278" s="13">
        <v>9.25</v>
      </c>
      <c r="T278" s="13">
        <v>0</v>
      </c>
      <c r="V278" s="13" t="s">
        <v>11050</v>
      </c>
      <c r="W278" s="13">
        <v>100</v>
      </c>
      <c r="X278" s="13" t="s">
        <v>7709</v>
      </c>
      <c r="Y278" s="13" t="s">
        <v>10904</v>
      </c>
      <c r="Z278" s="13">
        <v>2</v>
      </c>
      <c r="AA278" s="13">
        <v>5.75</v>
      </c>
      <c r="AB278" s="13">
        <f t="shared" si="37"/>
        <v>43.780999999999999</v>
      </c>
      <c r="AC278" s="13">
        <f>ROUND(VLOOKUP(X278,'Base de dados'!A:B, 2, 0)*AB278, 2)</f>
        <v>6.57</v>
      </c>
      <c r="AD278" s="13">
        <f>ROUND((AB278*(Destino!AG$278/100))*(W278/100),2)</f>
        <v>1.75</v>
      </c>
      <c r="AE278" s="13">
        <f>ROUND((AB278*(Destino!AH$278/100)),2)</f>
        <v>0</v>
      </c>
      <c r="AF278" s="13">
        <f>ROUND((((AB278+AC278)*(1 + VLOOKUP(X278,'Base de dados'!A:P, 16, 0) ))*(Destino!AI$278/100))-AD278, 2)</f>
        <v>11.12</v>
      </c>
      <c r="AG278" s="13">
        <f>ROUND((AB278+AC278+AF278)*(J278/100),2)</f>
        <v>0.92</v>
      </c>
      <c r="AH278" s="13">
        <f t="shared" si="38"/>
        <v>0</v>
      </c>
      <c r="AI278" s="13">
        <f>ROUND(AB278+AF278-AE278+AG278+AH278, 3)</f>
        <v>55.820999999999998</v>
      </c>
      <c r="AJ278" s="13">
        <f t="shared" si="39"/>
        <v>55.820999999999998</v>
      </c>
      <c r="AK278" s="13">
        <f t="shared" si="40"/>
        <v>55.820999999999998</v>
      </c>
      <c r="AL278" s="13" t="str">
        <f t="shared" si="43"/>
        <v>11106000027652200001421</v>
      </c>
      <c r="AM278" s="13">
        <f>VLOOKUP(AL278,Destino!A:AE,31,0)</f>
        <v>55.832000000000001</v>
      </c>
      <c r="AN278" s="13">
        <f t="shared" si="44"/>
        <v>1.0001970584547035</v>
      </c>
      <c r="BB278" s="13">
        <f t="shared" si="41"/>
        <v>55.820999999999998</v>
      </c>
      <c r="BC278" s="13" t="s">
        <v>11133</v>
      </c>
      <c r="BD278" s="13">
        <f t="shared" si="42"/>
        <v>0.74833700000000003</v>
      </c>
    </row>
    <row r="279" spans="1:56" x14ac:dyDescent="0.25">
      <c r="A279" s="13">
        <v>600002765</v>
      </c>
      <c r="B279" s="13">
        <v>1210</v>
      </c>
      <c r="C279" s="13">
        <v>2000005105</v>
      </c>
      <c r="D279" s="13" t="s">
        <v>10908</v>
      </c>
      <c r="E279" s="13" t="str">
        <f t="shared" si="36"/>
        <v>1200</v>
      </c>
      <c r="F279" s="13" t="s">
        <v>10905</v>
      </c>
      <c r="G279" s="13" t="s">
        <v>10907</v>
      </c>
      <c r="H279" s="13">
        <f>ROUND(P279/(1-((R279+S279))/100)*Q279, 3)</f>
        <v>7.4189999999999996</v>
      </c>
      <c r="I279" s="13">
        <v>1</v>
      </c>
      <c r="J279" s="13">
        <v>2</v>
      </c>
      <c r="K279" s="13">
        <v>1</v>
      </c>
      <c r="M279" s="13">
        <v>1</v>
      </c>
      <c r="N279" s="13">
        <v>1</v>
      </c>
      <c r="O279" s="13" t="s">
        <v>10895</v>
      </c>
      <c r="P279" s="13">
        <f>IFERROR(ROUND(VLOOKUP(BC279, BA:BA:BB:BB, 2, 0)/AA279,3),)</f>
        <v>6.4359999999999999</v>
      </c>
      <c r="Q279" s="13">
        <f>IFERROR(VLOOKUP(BC279, BA:BA:BD:BD, 4, 0),1)</f>
        <v>1</v>
      </c>
      <c r="R279" s="13">
        <v>4</v>
      </c>
      <c r="S279" s="13">
        <v>9.25</v>
      </c>
      <c r="T279" s="13">
        <v>0</v>
      </c>
      <c r="V279" s="13" t="s">
        <v>11050</v>
      </c>
      <c r="W279" s="13">
        <v>100</v>
      </c>
      <c r="X279" s="13" t="s">
        <v>7709</v>
      </c>
      <c r="Y279" s="13" t="s">
        <v>10904</v>
      </c>
      <c r="Z279" s="13">
        <v>2</v>
      </c>
      <c r="AA279" s="13">
        <v>5.75</v>
      </c>
      <c r="AB279" s="13">
        <f t="shared" si="37"/>
        <v>42.658999999999999</v>
      </c>
      <c r="AC279" s="13">
        <f>ROUND(VLOOKUP(X279,'Base de dados'!A:B, 2, 0)*AB279, 2)</f>
        <v>6.4</v>
      </c>
      <c r="AD279" s="13">
        <f>ROUND((AB279*(Destino!AG$279/100))*(W279/100),2)</f>
        <v>1.71</v>
      </c>
      <c r="AE279" s="13">
        <f>ROUND((AB279*(Destino!AH$279/100)),2)</f>
        <v>3.95</v>
      </c>
      <c r="AG279" s="13">
        <f>ROUND((AB279+ AC279)*(J279/100),2)</f>
        <v>0.98</v>
      </c>
      <c r="AH279" s="13">
        <f t="shared" si="38"/>
        <v>0</v>
      </c>
      <c r="AI279" s="13">
        <f>ROUND(AB279-(AD279+AE279)+AG279+AH279, 3)</f>
        <v>37.978999999999999</v>
      </c>
      <c r="AJ279" s="13">
        <f t="shared" si="39"/>
        <v>37.978999999999999</v>
      </c>
      <c r="AK279" s="13">
        <f t="shared" si="40"/>
        <v>37.978999999999999</v>
      </c>
      <c r="AL279" s="13" t="str">
        <f t="shared" si="43"/>
        <v>12106000027652000005105</v>
      </c>
      <c r="AM279" s="13">
        <f>VLOOKUP(AL279,Destino!A:AE,31,0)</f>
        <v>37.988999999999997</v>
      </c>
      <c r="AN279" s="13">
        <f t="shared" si="44"/>
        <v>1.000263303404513</v>
      </c>
      <c r="BA279" s="13" t="s">
        <v>11131</v>
      </c>
      <c r="BB279" s="13">
        <f t="shared" si="41"/>
        <v>37.978999999999999</v>
      </c>
      <c r="BC279" s="13" t="s">
        <v>11128</v>
      </c>
      <c r="BD279" s="13">
        <f t="shared" si="42"/>
        <v>1</v>
      </c>
    </row>
    <row r="280" spans="1:56" x14ac:dyDescent="0.25">
      <c r="A280" s="13">
        <v>600002765</v>
      </c>
      <c r="B280" s="13">
        <v>1210</v>
      </c>
      <c r="C280" s="13">
        <v>2200001421</v>
      </c>
      <c r="D280" s="13" t="s">
        <v>10908</v>
      </c>
      <c r="E280" s="13" t="str">
        <f t="shared" si="36"/>
        <v>1200</v>
      </c>
      <c r="F280" s="13" t="s">
        <v>10905</v>
      </c>
      <c r="G280" s="13" t="s">
        <v>10907</v>
      </c>
      <c r="H280" s="13">
        <f>ROUND(P280/(1-((R280+S280))/100)*Q280, 3)</f>
        <v>9.0790000000000006</v>
      </c>
      <c r="I280" s="13">
        <v>1</v>
      </c>
      <c r="J280" s="13">
        <v>0</v>
      </c>
      <c r="K280" s="13">
        <v>1</v>
      </c>
      <c r="M280" s="13">
        <v>1</v>
      </c>
      <c r="N280" s="13">
        <f>IFERROR(VLOOKUP(BC280, BA:BA:BD:BD, 4, 0),1)</f>
        <v>1</v>
      </c>
      <c r="P280" s="13">
        <f>IFERROR(ROUND(VLOOKUP(BC280, BA:BA:BB:BB, 2, 0)/AA280,3),)</f>
        <v>6.6050000000000004</v>
      </c>
      <c r="Q280" s="13">
        <v>1</v>
      </c>
      <c r="R280" s="13">
        <v>18</v>
      </c>
      <c r="S280" s="13">
        <v>9.25</v>
      </c>
      <c r="T280" s="13">
        <v>0</v>
      </c>
      <c r="V280" s="13" t="s">
        <v>11050</v>
      </c>
      <c r="W280" s="13">
        <v>100</v>
      </c>
      <c r="X280" s="13" t="s">
        <v>7709</v>
      </c>
      <c r="Y280" s="13" t="s">
        <v>10904</v>
      </c>
      <c r="Z280" s="13">
        <v>2</v>
      </c>
      <c r="AA280" s="13">
        <v>5.75</v>
      </c>
      <c r="AB280" s="13">
        <f t="shared" si="37"/>
        <v>52.204000000000001</v>
      </c>
      <c r="AC280" s="13">
        <f>ROUND(VLOOKUP(X280,'Base de dados'!A:B, 2, 0)*AB280, 2)</f>
        <v>7.83</v>
      </c>
      <c r="AD280" s="13">
        <f>ROUND((AB280*(Destino!AG$280/100))*(W280/100),2)</f>
        <v>9.4</v>
      </c>
      <c r="AE280" s="13">
        <f>ROUND((AB280*(Destino!AH$280/100)),2)</f>
        <v>4.83</v>
      </c>
      <c r="AG280" s="13">
        <f>ROUND((AB280+ AC280)*(J280/100),2)</f>
        <v>0</v>
      </c>
      <c r="AH280" s="13">
        <f t="shared" si="38"/>
        <v>0</v>
      </c>
      <c r="AI280" s="13">
        <f>ROUND(AB280-(AD280+AE280)+AG280+AH280, 3)</f>
        <v>37.973999999999997</v>
      </c>
      <c r="AJ280" s="13">
        <f t="shared" si="39"/>
        <v>37.973999999999997</v>
      </c>
      <c r="AK280" s="13">
        <f t="shared" si="40"/>
        <v>37.973999999999997</v>
      </c>
      <c r="AL280" s="13" t="str">
        <f t="shared" si="43"/>
        <v>12106000027652200001421</v>
      </c>
      <c r="AM280" s="13">
        <f>VLOOKUP(AL280,Destino!A:AE,31,0)</f>
        <v>37.991999999999997</v>
      </c>
      <c r="AN280" s="13">
        <f t="shared" si="44"/>
        <v>1.0004740085321535</v>
      </c>
      <c r="BB280" s="13">
        <f t="shared" si="41"/>
        <v>37.973999999999997</v>
      </c>
      <c r="BC280" s="13" t="s">
        <v>11133</v>
      </c>
      <c r="BD280" s="13">
        <f t="shared" si="42"/>
        <v>1</v>
      </c>
    </row>
    <row r="281" spans="1:56" x14ac:dyDescent="0.25">
      <c r="A281" s="13">
        <v>600002765</v>
      </c>
      <c r="B281" s="13">
        <v>1300</v>
      </c>
      <c r="C281" s="13">
        <v>2000005105</v>
      </c>
      <c r="D281" s="13" t="s">
        <v>10908</v>
      </c>
      <c r="E281" s="13">
        <f t="shared" si="36"/>
        <v>1300</v>
      </c>
      <c r="F281" s="13" t="s">
        <v>10930</v>
      </c>
      <c r="G281" s="13" t="s">
        <v>10907</v>
      </c>
      <c r="H281" s="13">
        <f>ROUND(P281/(1-((R281+S281))/100)*Q281, 3)</f>
        <v>7.4189999999999996</v>
      </c>
      <c r="I281" s="13">
        <v>1</v>
      </c>
      <c r="J281" s="13">
        <v>6</v>
      </c>
      <c r="K281" s="13">
        <v>1</v>
      </c>
      <c r="M281" s="13">
        <v>1</v>
      </c>
      <c r="N281" s="13">
        <v>1</v>
      </c>
      <c r="O281" s="13" t="s">
        <v>10895</v>
      </c>
      <c r="P281" s="13">
        <f>IFERROR(ROUND(VLOOKUP(BC281, BA:BA:BB:BB, 2, 0)/AA281,3),)</f>
        <v>6.4359999999999999</v>
      </c>
      <c r="Q281" s="13">
        <f>IFERROR(VLOOKUP(BC281, BA:BA:BD:BD, 4, 0),1)</f>
        <v>1</v>
      </c>
      <c r="R281" s="13">
        <v>4</v>
      </c>
      <c r="S281" s="13">
        <v>9.25</v>
      </c>
      <c r="T281" s="13">
        <v>0</v>
      </c>
      <c r="V281" s="13" t="s">
        <v>11050</v>
      </c>
      <c r="W281" s="13">
        <v>100</v>
      </c>
      <c r="X281" s="13" t="s">
        <v>7709</v>
      </c>
      <c r="Y281" s="13" t="s">
        <v>10904</v>
      </c>
      <c r="Z281" s="13">
        <v>2</v>
      </c>
      <c r="AA281" s="13">
        <v>5.75</v>
      </c>
      <c r="AB281" s="13">
        <f t="shared" si="37"/>
        <v>42.658999999999999</v>
      </c>
      <c r="AC281" s="13">
        <f>ROUND(VLOOKUP(X281,'Base de dados'!A:B, 2, 0)*AB281, 2)</f>
        <v>6.4</v>
      </c>
      <c r="AD281" s="13">
        <f>ROUND((AB281*(Destino!AG$281/100))*(W281/100),2)</f>
        <v>0</v>
      </c>
      <c r="AG281" s="13">
        <f>ROUND((AB281+ AC281)*(J281/100),2)</f>
        <v>2.94</v>
      </c>
      <c r="AH281" s="13">
        <f t="shared" si="38"/>
        <v>0</v>
      </c>
      <c r="AI281" s="13">
        <f>ROUND((AB281+AC281)-(AD281+AE281)+AG281+AH281, 3)</f>
        <v>51.999000000000002</v>
      </c>
      <c r="AJ281" s="13">
        <f t="shared" si="39"/>
        <v>51.999000000000002</v>
      </c>
      <c r="AK281" s="13">
        <f t="shared" si="40"/>
        <v>51.999000000000002</v>
      </c>
      <c r="AL281" s="13" t="str">
        <f t="shared" si="43"/>
        <v>13006000027652000005105</v>
      </c>
      <c r="AM281" s="13">
        <f>VLOOKUP(AL281,Destino!A:AE,31,0)</f>
        <v>51.999000000000002</v>
      </c>
      <c r="AN281" s="13">
        <f t="shared" si="44"/>
        <v>1</v>
      </c>
      <c r="BA281" s="13" t="s">
        <v>11132</v>
      </c>
      <c r="BB281" s="13">
        <f t="shared" si="41"/>
        <v>51.999000000000002</v>
      </c>
      <c r="BC281" s="13" t="s">
        <v>11128</v>
      </c>
      <c r="BD281" s="13">
        <f t="shared" si="42"/>
        <v>1</v>
      </c>
    </row>
    <row r="282" spans="1:56" x14ac:dyDescent="0.25">
      <c r="A282" s="13">
        <v>600002765</v>
      </c>
      <c r="B282" s="13">
        <v>1300</v>
      </c>
      <c r="C282" s="13">
        <v>2200000102</v>
      </c>
      <c r="D282" s="13" t="s">
        <v>10908</v>
      </c>
      <c r="E282" s="13">
        <f t="shared" si="36"/>
        <v>1300</v>
      </c>
      <c r="F282" s="13" t="s">
        <v>10930</v>
      </c>
      <c r="G282" s="13" t="s">
        <v>10907</v>
      </c>
      <c r="H282" s="13">
        <f>ROUND(P282/(1-((R282+S282))/100)*Q282, 3)</f>
        <v>8.08</v>
      </c>
      <c r="I282" s="13">
        <v>1</v>
      </c>
      <c r="J282" s="13">
        <v>3.5</v>
      </c>
      <c r="K282" s="13">
        <v>1</v>
      </c>
      <c r="M282" s="13">
        <v>1</v>
      </c>
      <c r="N282" s="13">
        <v>1</v>
      </c>
      <c r="P282" s="13">
        <f>IFERROR(ROUND(VLOOKUP(BC282, BA:BA:BB:BB, 2, 0)/AA282,3),)</f>
        <v>7.4619999999999997</v>
      </c>
      <c r="Q282" s="13">
        <f>IFERROR(VLOOKUP(BC282, BA:BA:BD:BD, 4, 0),1)</f>
        <v>1</v>
      </c>
      <c r="R282" s="13">
        <v>4</v>
      </c>
      <c r="S282" s="13">
        <v>3.65</v>
      </c>
      <c r="T282" s="13">
        <v>0</v>
      </c>
      <c r="V282" s="13" t="s">
        <v>11050</v>
      </c>
      <c r="W282" s="13">
        <v>100</v>
      </c>
      <c r="X282" s="13" t="s">
        <v>7709</v>
      </c>
      <c r="Y282" s="13" t="s">
        <v>10904</v>
      </c>
      <c r="Z282" s="13">
        <v>2</v>
      </c>
      <c r="AA282" s="13">
        <v>5.75</v>
      </c>
      <c r="AB282" s="13">
        <f t="shared" si="37"/>
        <v>46.46</v>
      </c>
      <c r="AC282" s="13">
        <f>ROUND(VLOOKUP(X282,'Base de dados'!A:B, 2, 0)*AB282, 2)</f>
        <v>6.97</v>
      </c>
      <c r="AD282" s="13">
        <f>ROUND((AB282*(Destino!AG$282/100))*(W282/100),2)</f>
        <v>0</v>
      </c>
      <c r="AG282" s="13">
        <f>ROUND((AB282+ AC282)*(J282/100),2)</f>
        <v>1.87</v>
      </c>
      <c r="AH282" s="13">
        <f t="shared" si="38"/>
        <v>0</v>
      </c>
      <c r="AI282" s="13">
        <f>ROUND((AB282+AC282)-(AD282+AE282)+AG282+AH282, 3)</f>
        <v>55.3</v>
      </c>
      <c r="AJ282" s="13">
        <f t="shared" si="39"/>
        <v>55.3</v>
      </c>
      <c r="AK282" s="13">
        <f t="shared" si="40"/>
        <v>55.3</v>
      </c>
      <c r="AL282" s="13" t="str">
        <f t="shared" si="43"/>
        <v>13006000027652200000102</v>
      </c>
      <c r="AM282" s="13">
        <f>VLOOKUP(AL282,Destino!A:AE,31,0)</f>
        <v>55.3</v>
      </c>
      <c r="AN282" s="13">
        <f t="shared" si="44"/>
        <v>1</v>
      </c>
      <c r="BB282" s="13">
        <f t="shared" si="41"/>
        <v>55.3</v>
      </c>
      <c r="BC282" s="13" t="s">
        <v>11129</v>
      </c>
      <c r="BD282" s="13">
        <f t="shared" si="42"/>
        <v>1</v>
      </c>
    </row>
    <row r="283" spans="1:56" x14ac:dyDescent="0.25">
      <c r="A283" s="13">
        <v>600002765</v>
      </c>
      <c r="B283" s="13">
        <v>1300</v>
      </c>
      <c r="C283" s="13">
        <v>2200001327</v>
      </c>
      <c r="D283" s="13" t="s">
        <v>10908</v>
      </c>
      <c r="E283" s="13">
        <f t="shared" si="36"/>
        <v>1300</v>
      </c>
      <c r="F283" s="13" t="s">
        <v>10930</v>
      </c>
      <c r="G283" s="13" t="s">
        <v>10907</v>
      </c>
      <c r="H283" s="13">
        <f>ROUND(P283/(1-((R283+S283))/100)*Q283, 3)</f>
        <v>7.8959999999999999</v>
      </c>
      <c r="I283" s="13">
        <v>1</v>
      </c>
      <c r="J283" s="13">
        <v>2</v>
      </c>
      <c r="K283" s="13">
        <v>1</v>
      </c>
      <c r="M283" s="13">
        <v>1</v>
      </c>
      <c r="N283" s="13">
        <v>1</v>
      </c>
      <c r="P283" s="13">
        <f>IFERROR(ROUND(VLOOKUP(BC283, BA:BA:BB:BB, 2, 0)/AA283,3),)</f>
        <v>9.7200000000000006</v>
      </c>
      <c r="Q283" s="13">
        <f>IFERROR(VLOOKUP(BC283, BA:BA:BD:BD, 4, 0),1)</f>
        <v>0.75016499999999997</v>
      </c>
      <c r="R283" s="13">
        <v>4</v>
      </c>
      <c r="S283" s="13">
        <v>3.65</v>
      </c>
      <c r="T283" s="13">
        <v>0</v>
      </c>
      <c r="V283" s="13" t="s">
        <v>11050</v>
      </c>
      <c r="W283" s="13">
        <v>100</v>
      </c>
      <c r="X283" s="13" t="s">
        <v>7709</v>
      </c>
      <c r="Y283" s="13" t="s">
        <v>10904</v>
      </c>
      <c r="Z283" s="13">
        <v>2</v>
      </c>
      <c r="AA283" s="13">
        <v>5.75</v>
      </c>
      <c r="AB283" s="13">
        <f t="shared" si="37"/>
        <v>45.402000000000001</v>
      </c>
      <c r="AC283" s="13">
        <f>ROUND(VLOOKUP(X283,'Base de dados'!A:B, 2, 0)*AB283, 2)</f>
        <v>6.81</v>
      </c>
      <c r="AD283" s="13">
        <f>ROUND((AB283*(Destino!AG$283/100))*(W283/100),2)</f>
        <v>0</v>
      </c>
      <c r="AG283" s="13">
        <f>ROUND((AB283+ AC283)*(J283/100),2)</f>
        <v>1.04</v>
      </c>
      <c r="AH283" s="13">
        <f t="shared" si="38"/>
        <v>0</v>
      </c>
      <c r="AI283" s="13">
        <f>ROUND((AB283+AC283)-(AD283+AE283)+AG283+AH283, 3)</f>
        <v>53.252000000000002</v>
      </c>
      <c r="AJ283" s="13">
        <f t="shared" si="39"/>
        <v>53.252000000000002</v>
      </c>
      <c r="AK283" s="13">
        <f t="shared" si="40"/>
        <v>53.252000000000002</v>
      </c>
      <c r="AL283" s="13" t="str">
        <f t="shared" si="43"/>
        <v>13006000027652200001327</v>
      </c>
      <c r="AM283" s="13">
        <f>VLOOKUP(AL283,Destino!A:AE,31,0)</f>
        <v>53.246000000000002</v>
      </c>
      <c r="AN283" s="13">
        <f t="shared" si="44"/>
        <v>0.99988732817546755</v>
      </c>
      <c r="BB283" s="13">
        <f t="shared" si="41"/>
        <v>53.252000000000002</v>
      </c>
      <c r="BC283" s="13" t="s">
        <v>11130</v>
      </c>
      <c r="BD283" s="13">
        <f t="shared" si="42"/>
        <v>1</v>
      </c>
    </row>
    <row r="284" spans="1:56" x14ac:dyDescent="0.25">
      <c r="A284" s="13">
        <v>600002765</v>
      </c>
      <c r="B284" s="13">
        <v>1300</v>
      </c>
      <c r="C284" s="13">
        <v>2200001421</v>
      </c>
      <c r="D284" s="13" t="s">
        <v>10908</v>
      </c>
      <c r="E284" s="13">
        <f t="shared" si="36"/>
        <v>1300</v>
      </c>
      <c r="F284" s="13" t="s">
        <v>10930</v>
      </c>
      <c r="G284" s="13" t="s">
        <v>10907</v>
      </c>
      <c r="H284" s="13">
        <f>ROUND(P284/(1-((R284+S284))/100)*Q284, 3)</f>
        <v>7.6139999999999999</v>
      </c>
      <c r="I284" s="13">
        <v>1</v>
      </c>
      <c r="J284" s="13">
        <v>7</v>
      </c>
      <c r="K284" s="13">
        <v>1</v>
      </c>
      <c r="M284" s="13">
        <v>1</v>
      </c>
      <c r="N284" s="13">
        <v>1</v>
      </c>
      <c r="P284" s="13">
        <f>IFERROR(ROUND(VLOOKUP(BC284, BA:BA:BB:BB, 2, 0)/AA284,3),)</f>
        <v>6.6050000000000004</v>
      </c>
      <c r="Q284" s="13">
        <f>IFERROR(VLOOKUP(BC284, BA:BA:BD:BD, 4, 0),1)</f>
        <v>1</v>
      </c>
      <c r="R284" s="13">
        <v>4</v>
      </c>
      <c r="S284" s="13">
        <v>9.25</v>
      </c>
      <c r="T284" s="13">
        <v>0</v>
      </c>
      <c r="V284" s="13" t="s">
        <v>11050</v>
      </c>
      <c r="W284" s="13">
        <v>100</v>
      </c>
      <c r="X284" s="13" t="s">
        <v>7709</v>
      </c>
      <c r="Y284" s="13" t="s">
        <v>10904</v>
      </c>
      <c r="Z284" s="13">
        <v>2</v>
      </c>
      <c r="AA284" s="13">
        <v>5.75</v>
      </c>
      <c r="AB284" s="13">
        <f t="shared" si="37"/>
        <v>43.780999999999999</v>
      </c>
      <c r="AC284" s="13">
        <f>ROUND(VLOOKUP(X284,'Base de dados'!A:B, 2, 0)*AB284, 2)</f>
        <v>6.57</v>
      </c>
      <c r="AD284" s="13">
        <f>ROUND((AB284*(Destino!AG$284/100))*(W284/100),2)</f>
        <v>0</v>
      </c>
      <c r="AG284" s="13">
        <f>ROUND((AB284+ AC284)*(J284/100),2)</f>
        <v>3.52</v>
      </c>
      <c r="AH284" s="13">
        <f t="shared" si="38"/>
        <v>0</v>
      </c>
      <c r="AI284" s="13">
        <f>ROUND((AB284+AC284)-(AD284+AE284)+AG284+AH284, 3)</f>
        <v>53.871000000000002</v>
      </c>
      <c r="AJ284" s="13">
        <f t="shared" si="39"/>
        <v>53.871000000000002</v>
      </c>
      <c r="AK284" s="13">
        <f t="shared" si="40"/>
        <v>53.871000000000002</v>
      </c>
      <c r="AL284" s="13" t="str">
        <f t="shared" si="43"/>
        <v>13006000027652200001421</v>
      </c>
      <c r="AM284" s="13">
        <f>VLOOKUP(AL284,Destino!A:AE,31,0)</f>
        <v>53.892000000000003</v>
      </c>
      <c r="AN284" s="13">
        <f t="shared" si="44"/>
        <v>1.0003898201258563</v>
      </c>
      <c r="BB284" s="13">
        <f t="shared" si="41"/>
        <v>53.871000000000002</v>
      </c>
      <c r="BC284" s="13" t="s">
        <v>11133</v>
      </c>
      <c r="BD284" s="13">
        <f t="shared" si="42"/>
        <v>1</v>
      </c>
    </row>
    <row r="285" spans="1:56" x14ac:dyDescent="0.25">
      <c r="A285" s="13">
        <v>600002765</v>
      </c>
      <c r="B285" s="13">
        <v>1400</v>
      </c>
      <c r="C285" s="13">
        <v>2000005105</v>
      </c>
      <c r="D285" s="13" t="s">
        <v>10908</v>
      </c>
      <c r="E285" s="13">
        <f t="shared" si="36"/>
        <v>1400</v>
      </c>
      <c r="F285" s="13" t="s">
        <v>10905</v>
      </c>
      <c r="G285" s="13" t="s">
        <v>10907</v>
      </c>
      <c r="H285" s="13">
        <f>ROUND(P285/(1-((R285+S285))/100)*Q285, 3)</f>
        <v>7.4189999999999996</v>
      </c>
      <c r="I285" s="13">
        <v>1</v>
      </c>
      <c r="J285" s="13">
        <v>2</v>
      </c>
      <c r="K285" s="13">
        <v>1</v>
      </c>
      <c r="M285" s="13">
        <v>1</v>
      </c>
      <c r="N285" s="13">
        <v>1</v>
      </c>
      <c r="O285" s="13" t="s">
        <v>10895</v>
      </c>
      <c r="P285" s="13">
        <f>IFERROR(ROUND(VLOOKUP(BC285, BA:BA:BB:BB, 2, 0)/AA285,3),)</f>
        <v>6.4359999999999999</v>
      </c>
      <c r="Q285" s="13">
        <f>IFERROR(VLOOKUP(BC285, BA:BA:BD:BD, 4, 0),1)</f>
        <v>1</v>
      </c>
      <c r="R285" s="13">
        <v>4</v>
      </c>
      <c r="S285" s="13">
        <v>9.25</v>
      </c>
      <c r="T285" s="13">
        <v>0</v>
      </c>
      <c r="V285" s="13" t="s">
        <v>11050</v>
      </c>
      <c r="W285" s="13">
        <v>100</v>
      </c>
      <c r="X285" s="13" t="s">
        <v>7709</v>
      </c>
      <c r="Y285" s="13" t="s">
        <v>10904</v>
      </c>
      <c r="Z285" s="13">
        <v>2</v>
      </c>
      <c r="AA285" s="13">
        <v>5.75</v>
      </c>
      <c r="AB285" s="13">
        <f t="shared" si="37"/>
        <v>42.658999999999999</v>
      </c>
      <c r="AC285" s="13">
        <f>ROUND(VLOOKUP(X285,'Base de dados'!A:B, 2, 0)*AB285, 2)</f>
        <v>6.4</v>
      </c>
      <c r="AD285" s="13">
        <f>ROUND((AB285*(Destino!AG$285/100))*(W285/100),2)</f>
        <v>1.71</v>
      </c>
      <c r="AE285" s="13">
        <f>ROUND((AB285*(Destino!AH$285/100)),2)</f>
        <v>3.95</v>
      </c>
      <c r="AG285" s="13">
        <f>ROUND((AB285+ AC285)*(J285/100),2)</f>
        <v>0.98</v>
      </c>
      <c r="AH285" s="13">
        <f t="shared" si="38"/>
        <v>0</v>
      </c>
      <c r="AI285" s="13">
        <f>ROUND(AB285-(AD285+AE285)+AG285+AH285, 3)</f>
        <v>37.978999999999999</v>
      </c>
      <c r="AJ285" s="13">
        <f t="shared" si="39"/>
        <v>37.978999999999999</v>
      </c>
      <c r="AK285" s="13">
        <f t="shared" si="40"/>
        <v>37.978999999999999</v>
      </c>
      <c r="AL285" s="13" t="str">
        <f t="shared" si="43"/>
        <v>14006000027652000005105</v>
      </c>
      <c r="AM285" s="13">
        <f>VLOOKUP(AL285,Destino!A:AE,31,0)</f>
        <v>37.988999999999997</v>
      </c>
      <c r="AN285" s="13">
        <f t="shared" si="44"/>
        <v>1.000263303404513</v>
      </c>
      <c r="BA285" s="13" t="s">
        <v>11133</v>
      </c>
      <c r="BB285" s="13">
        <f t="shared" si="41"/>
        <v>37.978999999999999</v>
      </c>
      <c r="BC285" s="13" t="s">
        <v>11128</v>
      </c>
      <c r="BD285" s="13">
        <f t="shared" si="42"/>
        <v>1</v>
      </c>
    </row>
    <row r="286" spans="1:56" x14ac:dyDescent="0.25">
      <c r="A286" s="13">
        <v>600002765</v>
      </c>
      <c r="B286" s="13">
        <v>1400</v>
      </c>
      <c r="C286" s="13">
        <v>2200000102</v>
      </c>
      <c r="D286" s="13" t="s">
        <v>10908</v>
      </c>
      <c r="E286" s="13">
        <f t="shared" si="36"/>
        <v>1400</v>
      </c>
      <c r="F286" s="13" t="s">
        <v>10905</v>
      </c>
      <c r="G286" s="13" t="s">
        <v>10907</v>
      </c>
      <c r="H286" s="13">
        <f>ROUND(P286/(1-((R286+S286))/100)*Q286, 3)</f>
        <v>8.08</v>
      </c>
      <c r="I286" s="13">
        <v>1</v>
      </c>
      <c r="J286" s="13">
        <v>2</v>
      </c>
      <c r="K286" s="13">
        <v>1</v>
      </c>
      <c r="M286" s="13">
        <v>1</v>
      </c>
      <c r="N286" s="13">
        <v>1</v>
      </c>
      <c r="P286" s="13">
        <f>IFERROR(ROUND(VLOOKUP(BC286, BA:BA:BB:BB, 2, 0)/AA286,3),)</f>
        <v>7.4619999999999997</v>
      </c>
      <c r="Q286" s="13">
        <f>IFERROR(VLOOKUP(BC286, BA:BA:BD:BD, 4, 0),1)</f>
        <v>1</v>
      </c>
      <c r="R286" s="13">
        <v>4</v>
      </c>
      <c r="S286" s="13">
        <v>3.65</v>
      </c>
      <c r="T286" s="13">
        <v>0</v>
      </c>
      <c r="V286" s="13" t="s">
        <v>11050</v>
      </c>
      <c r="W286" s="13">
        <v>100</v>
      </c>
      <c r="X286" s="13" t="s">
        <v>7709</v>
      </c>
      <c r="Y286" s="13" t="s">
        <v>10904</v>
      </c>
      <c r="Z286" s="13">
        <v>2</v>
      </c>
      <c r="AA286" s="13">
        <v>5.75</v>
      </c>
      <c r="AB286" s="13">
        <f t="shared" si="37"/>
        <v>46.46</v>
      </c>
      <c r="AC286" s="13">
        <f>ROUND(VLOOKUP(X286,'Base de dados'!A:B, 2, 0)*AB286, 2)</f>
        <v>6.97</v>
      </c>
      <c r="AD286" s="13">
        <f>ROUND((AB286*(Destino!AG$286/100))*(W286/100),2)</f>
        <v>1.86</v>
      </c>
      <c r="AE286" s="13">
        <f>ROUND((AB286*(Destino!AH$286/100)),2)</f>
        <v>4.3</v>
      </c>
      <c r="AG286" s="13">
        <f>ROUND((AB286+ AC286)*(J286/100),2)</f>
        <v>1.07</v>
      </c>
      <c r="AH286" s="13">
        <f t="shared" si="38"/>
        <v>0</v>
      </c>
      <c r="AI286" s="13">
        <f>ROUND(AB286-(AD286+AE286)+AG286+AH286, 3)</f>
        <v>41.37</v>
      </c>
      <c r="AJ286" s="13">
        <f t="shared" si="39"/>
        <v>41.37</v>
      </c>
      <c r="AK286" s="13">
        <f t="shared" si="40"/>
        <v>41.37</v>
      </c>
      <c r="AL286" s="13" t="str">
        <f t="shared" si="43"/>
        <v>14006000027652200000102</v>
      </c>
      <c r="AM286" s="13">
        <f>VLOOKUP(AL286,Destino!A:AE,31,0)</f>
        <v>41.37</v>
      </c>
      <c r="AN286" s="13">
        <f t="shared" si="44"/>
        <v>1</v>
      </c>
      <c r="BB286" s="13">
        <f t="shared" si="41"/>
        <v>41.37</v>
      </c>
      <c r="BC286" s="13" t="s">
        <v>11129</v>
      </c>
      <c r="BD286" s="13">
        <f t="shared" si="42"/>
        <v>1</v>
      </c>
    </row>
    <row r="287" spans="1:56" x14ac:dyDescent="0.25">
      <c r="A287" s="13">
        <v>600002765</v>
      </c>
      <c r="B287" s="13">
        <v>1400</v>
      </c>
      <c r="C287" s="13">
        <v>2200001286</v>
      </c>
      <c r="D287" s="13" t="s">
        <v>10908</v>
      </c>
      <c r="E287" s="13">
        <f t="shared" si="36"/>
        <v>1400</v>
      </c>
      <c r="F287" s="13" t="s">
        <v>10915</v>
      </c>
      <c r="G287" s="13" t="s">
        <v>10907</v>
      </c>
      <c r="H287" s="13">
        <f>ROUND(P287/(1-((R287+S287))/100)*Q287, 3)</f>
        <v>9.484</v>
      </c>
      <c r="I287" s="13">
        <v>1</v>
      </c>
      <c r="J287" s="13">
        <v>3</v>
      </c>
      <c r="K287" s="13">
        <v>1</v>
      </c>
      <c r="M287" s="13">
        <v>1</v>
      </c>
      <c r="N287" s="13">
        <v>1</v>
      </c>
      <c r="P287" s="13">
        <f>IFERROR(ROUND(VLOOKUP(BC287, BA:BA:BB:BB, 2, 0)/AA287,3),)</f>
        <v>9.0429999999999993</v>
      </c>
      <c r="Q287" s="13">
        <f>IFERROR(VLOOKUP(BC287, BA:BA:BD:BD, 4, 0),1)</f>
        <v>1</v>
      </c>
      <c r="R287" s="13">
        <v>1</v>
      </c>
      <c r="S287" s="13">
        <v>3.65</v>
      </c>
      <c r="T287" s="13">
        <v>0</v>
      </c>
      <c r="V287" s="13" t="s">
        <v>11050</v>
      </c>
      <c r="W287" s="13">
        <v>100</v>
      </c>
      <c r="X287" s="13" t="s">
        <v>7709</v>
      </c>
      <c r="Y287" s="13" t="s">
        <v>10904</v>
      </c>
      <c r="Z287" s="13">
        <v>2</v>
      </c>
      <c r="AA287" s="13">
        <v>5.75</v>
      </c>
      <c r="AB287" s="13">
        <f t="shared" si="37"/>
        <v>54.533000000000001</v>
      </c>
      <c r="AC287" s="13">
        <f>ROUND(VLOOKUP(X287,'Base de dados'!A:B, 2, 0)*AB287, 2)</f>
        <v>8.18</v>
      </c>
      <c r="AD287" s="13">
        <f>ROUND((AB287*(Destino!AG$287/100))*(W287/100),2)</f>
        <v>2.1800000000000002</v>
      </c>
      <c r="AE287" s="13">
        <f>ROUND((AB287*(Destino!AH$287/100)),2)</f>
        <v>5.04</v>
      </c>
      <c r="AG287" s="13">
        <f>ROUND(AB287 *(J287/100),2)</f>
        <v>1.64</v>
      </c>
      <c r="AH287" s="13">
        <f t="shared" si="38"/>
        <v>0</v>
      </c>
      <c r="AI287" s="13">
        <f>ROUND(AB287-(AD287+AE287)+AG287+AH287, 3)</f>
        <v>48.953000000000003</v>
      </c>
      <c r="AJ287" s="13">
        <f t="shared" si="39"/>
        <v>48.953000000000003</v>
      </c>
      <c r="AK287" s="13">
        <f t="shared" si="40"/>
        <v>48.953000000000003</v>
      </c>
      <c r="AL287" s="13" t="str">
        <f t="shared" si="43"/>
        <v>14006000027652200001286</v>
      </c>
      <c r="AM287" s="13">
        <f>VLOOKUP(AL287,Destino!A:AE,31,0)</f>
        <v>48.953000000000003</v>
      </c>
      <c r="AN287" s="13">
        <f t="shared" si="44"/>
        <v>1</v>
      </c>
      <c r="BB287" s="13">
        <f t="shared" si="41"/>
        <v>48.953000000000003</v>
      </c>
      <c r="BC287" s="13" t="s">
        <v>11132</v>
      </c>
      <c r="BD287" s="13">
        <f t="shared" si="42"/>
        <v>1</v>
      </c>
    </row>
    <row r="288" spans="1:56" x14ac:dyDescent="0.25">
      <c r="A288" s="13">
        <v>600002765</v>
      </c>
      <c r="B288" s="13">
        <v>1700</v>
      </c>
      <c r="C288" s="13">
        <v>2000005105</v>
      </c>
      <c r="D288" s="13" t="s">
        <v>10908</v>
      </c>
      <c r="E288" s="13">
        <f t="shared" si="36"/>
        <v>1700</v>
      </c>
      <c r="F288" s="13" t="s">
        <v>10933</v>
      </c>
      <c r="G288" s="13" t="s">
        <v>10907</v>
      </c>
      <c r="H288" s="13">
        <f>ROUND(P288/(1-((R288+S288))/100)*Q288, 3)</f>
        <v>7.4189999999999996</v>
      </c>
      <c r="I288" s="13">
        <v>0.25</v>
      </c>
      <c r="J288" s="13">
        <v>7</v>
      </c>
      <c r="K288" s="13">
        <v>1</v>
      </c>
      <c r="M288" s="13">
        <v>4</v>
      </c>
      <c r="N288" s="13">
        <v>1</v>
      </c>
      <c r="P288" s="13">
        <f>IFERROR(ROUND(VLOOKUP(BC288, BA:BA:BB:BB, 2, 0)/AA288,3),)</f>
        <v>6.4359999999999999</v>
      </c>
      <c r="Q288" s="13">
        <f>IFERROR(VLOOKUP(BC288, BA:BA:BD:BD, 4, 0),1)</f>
        <v>1</v>
      </c>
      <c r="R288" s="13">
        <v>4</v>
      </c>
      <c r="S288" s="13">
        <v>9.25</v>
      </c>
      <c r="T288" s="13">
        <v>0</v>
      </c>
      <c r="V288" s="13" t="s">
        <v>11050</v>
      </c>
      <c r="W288" s="13">
        <v>100</v>
      </c>
      <c r="X288" s="13" t="s">
        <v>7709</v>
      </c>
      <c r="Y288" s="13" t="s">
        <v>10904</v>
      </c>
      <c r="Z288" s="13">
        <v>2</v>
      </c>
      <c r="AA288" s="13">
        <v>5.75</v>
      </c>
      <c r="AB288" s="13">
        <f t="shared" si="37"/>
        <v>10.664999999999999</v>
      </c>
      <c r="AC288" s="13">
        <f>ROUND(VLOOKUP(X288,'Base de dados'!A:B, 2, 0)*AB288, 2)</f>
        <v>1.6</v>
      </c>
      <c r="AD288" s="13">
        <f>ROUND((AB288*(Destino!AG$288/100))*(W288/100),2)</f>
        <v>0.43</v>
      </c>
      <c r="AE288" s="13">
        <f>ROUND((AB288*(Destino!AH$288/100)),2)</f>
        <v>0</v>
      </c>
      <c r="AF288" s="13">
        <f>ROUND((((AB288+AC288)*(1 + VLOOKUP(X288,'Base de dados'!A:M, 13, 0) ))*(Destino!AI$288/100))-AD288, 2)</f>
        <v>2.76</v>
      </c>
      <c r="AG288" s="13">
        <f>ROUND((AB288+AC288+AF288)*(J288/100),2)</f>
        <v>1.05</v>
      </c>
      <c r="AH288" s="13">
        <f t="shared" si="38"/>
        <v>0</v>
      </c>
      <c r="AI288" s="13">
        <f>ROUND(AB288+AC288-AE288+AF288+AG288+AH288, 3)</f>
        <v>16.074999999999999</v>
      </c>
      <c r="AJ288" s="13">
        <f t="shared" si="39"/>
        <v>64.3</v>
      </c>
      <c r="AK288" s="13">
        <f t="shared" si="40"/>
        <v>64.3</v>
      </c>
      <c r="AL288" s="13" t="str">
        <f t="shared" si="43"/>
        <v>17006000027652000005105</v>
      </c>
      <c r="AM288" s="13">
        <f>VLOOKUP(AL288,Destino!A:AE,31,0)</f>
        <v>56.908000000000001</v>
      </c>
      <c r="AN288" s="13">
        <f t="shared" si="44"/>
        <v>0.8850388802488337</v>
      </c>
      <c r="BB288" s="13">
        <f t="shared" si="41"/>
        <v>64.3</v>
      </c>
      <c r="BC288" s="13" t="s">
        <v>11128</v>
      </c>
      <c r="BD288" s="13">
        <f t="shared" si="42"/>
        <v>1</v>
      </c>
    </row>
    <row r="289" spans="1:56" x14ac:dyDescent="0.25">
      <c r="A289" s="13">
        <v>600002765</v>
      </c>
      <c r="B289" s="13">
        <v>1700</v>
      </c>
      <c r="C289" s="13">
        <v>2200001421</v>
      </c>
      <c r="D289" s="13" t="s">
        <v>10908</v>
      </c>
      <c r="E289" s="13">
        <f t="shared" si="36"/>
        <v>1700</v>
      </c>
      <c r="F289" s="13" t="s">
        <v>10933</v>
      </c>
      <c r="G289" s="13" t="s">
        <v>10907</v>
      </c>
      <c r="H289" s="13">
        <f>ROUND(P289/(1-((R289+S289))/100)*Q289, 3)</f>
        <v>7.6139999999999999</v>
      </c>
      <c r="I289" s="13">
        <v>0.25</v>
      </c>
      <c r="J289" s="13">
        <v>3</v>
      </c>
      <c r="K289" s="13">
        <v>1</v>
      </c>
      <c r="M289" s="13">
        <v>4</v>
      </c>
      <c r="N289" s="13">
        <v>1</v>
      </c>
      <c r="O289" s="13" t="s">
        <v>10895</v>
      </c>
      <c r="P289" s="13">
        <f>IFERROR(ROUND(VLOOKUP(BC289, BA:BA:BB:BB, 2, 0)/AA289,3),)</f>
        <v>6.6050000000000004</v>
      </c>
      <c r="Q289" s="13">
        <f>IFERROR(VLOOKUP(BC289, BA:BA:BD:BD, 4, 0),1)</f>
        <v>1</v>
      </c>
      <c r="R289" s="13">
        <v>4</v>
      </c>
      <c r="S289" s="13">
        <v>9.25</v>
      </c>
      <c r="T289" s="13">
        <v>0</v>
      </c>
      <c r="V289" s="13" t="s">
        <v>11050</v>
      </c>
      <c r="W289" s="13">
        <v>100</v>
      </c>
      <c r="X289" s="13" t="s">
        <v>7709</v>
      </c>
      <c r="Y289" s="13" t="s">
        <v>10904</v>
      </c>
      <c r="Z289" s="13">
        <v>2</v>
      </c>
      <c r="AA289" s="13">
        <v>5.75</v>
      </c>
      <c r="AB289" s="13">
        <f t="shared" si="37"/>
        <v>10.945</v>
      </c>
      <c r="AC289" s="13">
        <f>ROUND(VLOOKUP(X289,'Base de dados'!A:B, 2, 0)*AB289, 2)</f>
        <v>1.64</v>
      </c>
      <c r="AD289" s="13">
        <f>ROUND((AB289*(Destino!AG$289/100))*(W289/100),2)</f>
        <v>0.44</v>
      </c>
      <c r="AE289" s="13">
        <f>ROUND((AB289*(Destino!AH$289/100)),2)</f>
        <v>0</v>
      </c>
      <c r="AF289" s="13">
        <f>ROUND((((AB289+AC289)*(1 + VLOOKUP(X289,'Base de dados'!A:M, 13, 0) ))*(Destino!AI$289/100))-AD289, 2)</f>
        <v>2.83</v>
      </c>
      <c r="AG289" s="13">
        <f>ROUND((AB289+AC289+AF289)*(J289/100),2)</f>
        <v>0.46</v>
      </c>
      <c r="AH289" s="13">
        <f t="shared" si="38"/>
        <v>0</v>
      </c>
      <c r="AI289" s="13">
        <f>ROUND(AB289+AC289-AE289+AF289+AG289+AH289, 3)</f>
        <v>15.875</v>
      </c>
      <c r="AJ289" s="13">
        <f t="shared" si="39"/>
        <v>63.5</v>
      </c>
      <c r="AK289" s="13">
        <f t="shared" si="40"/>
        <v>63.5</v>
      </c>
      <c r="AL289" s="13" t="str">
        <f t="shared" si="43"/>
        <v>17006000027652200001421</v>
      </c>
      <c r="AM289" s="13">
        <f>VLOOKUP(AL289,Destino!A:AE,31,0)</f>
        <v>63.512</v>
      </c>
      <c r="AN289" s="13">
        <f t="shared" si="44"/>
        <v>1.0001889763779528</v>
      </c>
      <c r="BA289" s="13" t="s">
        <v>11134</v>
      </c>
      <c r="BB289" s="13">
        <f t="shared" si="41"/>
        <v>63.5</v>
      </c>
      <c r="BC289" s="13" t="s">
        <v>11133</v>
      </c>
      <c r="BD289" s="13">
        <f t="shared" si="42"/>
        <v>1</v>
      </c>
    </row>
    <row r="290" spans="1:56" x14ac:dyDescent="0.25">
      <c r="A290" s="13">
        <v>600002800</v>
      </c>
      <c r="B290" s="13">
        <v>1000</v>
      </c>
      <c r="C290" s="13">
        <v>2200000102</v>
      </c>
      <c r="D290" s="13" t="s">
        <v>10908</v>
      </c>
      <c r="E290" s="13">
        <f t="shared" si="36"/>
        <v>1000</v>
      </c>
      <c r="F290" s="13" t="s">
        <v>10905</v>
      </c>
      <c r="G290" s="13" t="s">
        <v>10907</v>
      </c>
      <c r="H290" s="13">
        <f>ROUND(P290/(1-((R290+S290))/100)*Q290, 3)</f>
        <v>2.1469999999999998</v>
      </c>
      <c r="I290" s="13">
        <v>1</v>
      </c>
      <c r="J290" s="13">
        <v>4.5</v>
      </c>
      <c r="K290" s="13">
        <v>1</v>
      </c>
      <c r="M290" s="13">
        <v>1</v>
      </c>
      <c r="N290" s="13">
        <v>1</v>
      </c>
      <c r="P290" s="13">
        <f>IFERROR(ROUND(VLOOKUP(BC290, BA:BA:BB:BB, 2, 0)/AA290,3),)</f>
        <v>1.9830000000000001</v>
      </c>
      <c r="Q290" s="13">
        <f>IFERROR(VLOOKUP(BC290, BA:BA:BD:BD, 4, 0),1)</f>
        <v>1</v>
      </c>
      <c r="R290" s="13">
        <v>4</v>
      </c>
      <c r="S290" s="13">
        <v>3.65</v>
      </c>
      <c r="T290" s="13">
        <v>0</v>
      </c>
      <c r="V290" s="13" t="s">
        <v>11050</v>
      </c>
      <c r="W290" s="13">
        <v>100</v>
      </c>
      <c r="X290" s="13" t="s">
        <v>7711</v>
      </c>
      <c r="Y290" s="13" t="s">
        <v>10904</v>
      </c>
      <c r="Z290" s="13">
        <v>1</v>
      </c>
      <c r="AA290" s="13">
        <v>5.75</v>
      </c>
      <c r="AB290" s="13">
        <f t="shared" si="37"/>
        <v>12.345000000000001</v>
      </c>
      <c r="AC290" s="13">
        <f>ROUND(VLOOKUP(X290,'Base de dados'!A:B, 2, 0)*AB290, 2)</f>
        <v>1.85</v>
      </c>
      <c r="AD290" s="13">
        <f>ROUND((AB290*(Destino!AG$290/100))*(W290/100),2)</f>
        <v>0.49</v>
      </c>
      <c r="AE290" s="13">
        <f>ROUND((AB290*(Destino!AH$290/100)),2)</f>
        <v>1.1399999999999999</v>
      </c>
      <c r="AG290" s="13">
        <f>ROUND((AB290+ AC290)*(J290/100),2)</f>
        <v>0.64</v>
      </c>
      <c r="AH290" s="13">
        <f t="shared" si="38"/>
        <v>0</v>
      </c>
      <c r="AI290" s="13">
        <f>ROUND(AB290-(AD290+AE290)+AG290+AH290, 3)</f>
        <v>11.355</v>
      </c>
      <c r="AJ290" s="13">
        <f t="shared" si="39"/>
        <v>11.355</v>
      </c>
      <c r="AK290" s="13">
        <f t="shared" si="40"/>
        <v>11.355</v>
      </c>
      <c r="AL290" s="13" t="str">
        <f t="shared" si="43"/>
        <v>10006000028002200000102</v>
      </c>
      <c r="AM290" s="13">
        <f>VLOOKUP(AL290,Destino!A:AE,31,0)</f>
        <v>11.355</v>
      </c>
      <c r="AN290" s="13">
        <f t="shared" si="44"/>
        <v>1</v>
      </c>
      <c r="BB290" s="13">
        <f t="shared" si="41"/>
        <v>11.355</v>
      </c>
      <c r="BC290" s="13" t="s">
        <v>11136</v>
      </c>
      <c r="BD290" s="13">
        <f t="shared" si="42"/>
        <v>1</v>
      </c>
    </row>
    <row r="291" spans="1:56" x14ac:dyDescent="0.25">
      <c r="A291" s="13">
        <v>600002800</v>
      </c>
      <c r="B291" s="13">
        <v>1000</v>
      </c>
      <c r="C291" s="13">
        <v>2200000362</v>
      </c>
      <c r="D291" s="13" t="s">
        <v>10908</v>
      </c>
      <c r="E291" s="13">
        <f t="shared" si="36"/>
        <v>1000</v>
      </c>
      <c r="F291" s="13" t="s">
        <v>10912</v>
      </c>
      <c r="G291" s="13" t="s">
        <v>10907</v>
      </c>
      <c r="H291" s="13">
        <v>1.1499999999999999</v>
      </c>
      <c r="I291" s="13">
        <v>1</v>
      </c>
      <c r="J291" s="13">
        <v>0</v>
      </c>
      <c r="K291" s="13">
        <v>1.1043480000000001</v>
      </c>
      <c r="M291" s="13">
        <v>1</v>
      </c>
      <c r="N291" s="13">
        <v>1</v>
      </c>
      <c r="O291" s="13" t="s">
        <v>10895</v>
      </c>
      <c r="P291" s="13">
        <v>0</v>
      </c>
      <c r="Q291" s="13">
        <v>1</v>
      </c>
      <c r="R291" s="13">
        <v>0</v>
      </c>
      <c r="S291" s="13">
        <v>0</v>
      </c>
      <c r="T291" s="13">
        <v>34.630000000000003</v>
      </c>
      <c r="V291" s="13" t="s">
        <v>11050</v>
      </c>
      <c r="W291" s="13">
        <v>100</v>
      </c>
      <c r="X291" s="13" t="s">
        <v>7711</v>
      </c>
      <c r="Y291" s="13" t="s">
        <v>10904</v>
      </c>
      <c r="Z291" s="13">
        <v>1</v>
      </c>
      <c r="AA291" s="13">
        <v>5.75</v>
      </c>
      <c r="AB291" s="13">
        <f t="shared" si="37"/>
        <v>6.6130000000000004</v>
      </c>
      <c r="AC291" s="13">
        <f>ROUND(VLOOKUP(X291,'Base de dados'!A:B, 2, 0)*AB291, 2)</f>
        <v>0.99</v>
      </c>
      <c r="AD291" s="13">
        <f>ROUND((AB291*(Destino!AG$291/100))*(W291/100),2)</f>
        <v>0</v>
      </c>
      <c r="AE291" s="13">
        <f>ROUND((AB291*(Destino!AH$291/100)),2)</f>
        <v>0</v>
      </c>
      <c r="AG291" s="13">
        <f>ROUND((AB291+ AC291)*(J291/100),2)</f>
        <v>0</v>
      </c>
      <c r="AH291" s="13">
        <f t="shared" si="38"/>
        <v>2.29</v>
      </c>
      <c r="AI291" s="13">
        <f>ROUND(AB291+AG291+AH291, 3)</f>
        <v>8.9030000000000005</v>
      </c>
      <c r="AJ291" s="13">
        <f t="shared" si="39"/>
        <v>8.9030000000000005</v>
      </c>
      <c r="AK291" s="13">
        <f t="shared" si="40"/>
        <v>9.832010244000001</v>
      </c>
      <c r="AL291" s="13" t="str">
        <f t="shared" si="43"/>
        <v>10006000028002200000362</v>
      </c>
      <c r="AM291" s="13">
        <f>VLOOKUP(AL291,Destino!A:AE,31,0)</f>
        <v>9.8320000000000007</v>
      </c>
      <c r="AN291" s="13">
        <f t="shared" si="44"/>
        <v>0.9999989580970986</v>
      </c>
      <c r="BA291" s="13" t="s">
        <v>11135</v>
      </c>
      <c r="BB291" s="13">
        <f t="shared" si="41"/>
        <v>9.832010244000001</v>
      </c>
      <c r="BD291" s="13">
        <f t="shared" si="42"/>
        <v>1</v>
      </c>
    </row>
    <row r="292" spans="1:56" x14ac:dyDescent="0.25">
      <c r="A292" s="13">
        <v>600002800</v>
      </c>
      <c r="B292" s="13">
        <v>1000</v>
      </c>
      <c r="C292" s="13">
        <v>2200001286</v>
      </c>
      <c r="D292" s="13" t="s">
        <v>10908</v>
      </c>
      <c r="E292" s="13">
        <f t="shared" si="36"/>
        <v>1000</v>
      </c>
      <c r="F292" s="13" t="s">
        <v>10915</v>
      </c>
      <c r="G292" s="13" t="s">
        <v>10907</v>
      </c>
      <c r="H292" s="13">
        <f>ROUND(P292/(1-((R292+S292))/100)*Q292, 3)</f>
        <v>2.5190000000000001</v>
      </c>
      <c r="I292" s="13">
        <v>1</v>
      </c>
      <c r="J292" s="13">
        <v>6</v>
      </c>
      <c r="K292" s="13">
        <v>1</v>
      </c>
      <c r="M292" s="13">
        <v>1</v>
      </c>
      <c r="N292" s="13">
        <v>1</v>
      </c>
      <c r="P292" s="13">
        <f>IFERROR(ROUND(VLOOKUP(BC292, BA:BA:BB:BB, 2, 0)/AA292,3),)</f>
        <v>2.4020000000000001</v>
      </c>
      <c r="Q292" s="13">
        <f>IFERROR(VLOOKUP(BC292, BA:BA:BD:BD, 4, 0),1)</f>
        <v>1</v>
      </c>
      <c r="R292" s="13">
        <v>1</v>
      </c>
      <c r="S292" s="13">
        <v>3.65</v>
      </c>
      <c r="T292" s="13">
        <v>0</v>
      </c>
      <c r="V292" s="13" t="s">
        <v>11050</v>
      </c>
      <c r="W292" s="13">
        <v>100</v>
      </c>
      <c r="X292" s="13" t="s">
        <v>7711</v>
      </c>
      <c r="Y292" s="13" t="s">
        <v>10904</v>
      </c>
      <c r="Z292" s="13">
        <v>1</v>
      </c>
      <c r="AA292" s="13">
        <v>5.75</v>
      </c>
      <c r="AB292" s="13">
        <f t="shared" si="37"/>
        <v>14.484</v>
      </c>
      <c r="AC292" s="13">
        <f>ROUND(VLOOKUP(X292,'Base de dados'!A:B, 2, 0)*AB292, 2)</f>
        <v>2.17</v>
      </c>
      <c r="AD292" s="13">
        <f>ROUND((AB292*(Destino!AG$292/100))*(W292/100),2)</f>
        <v>0.57999999999999996</v>
      </c>
      <c r="AE292" s="13">
        <f>ROUND((AB292*(Destino!AH$292/100)),2)</f>
        <v>1.34</v>
      </c>
      <c r="AG292" s="13">
        <f>ROUND(AB292 *(J292/100),2)</f>
        <v>0.87</v>
      </c>
      <c r="AH292" s="13">
        <f t="shared" si="38"/>
        <v>0</v>
      </c>
      <c r="AI292" s="13">
        <f>ROUND(AB292-(AD292+AE292)+AG292+AH292, 3)</f>
        <v>13.433999999999999</v>
      </c>
      <c r="AJ292" s="13">
        <f t="shared" si="39"/>
        <v>13.433999999999999</v>
      </c>
      <c r="AK292" s="13">
        <f t="shared" si="40"/>
        <v>13.433999999999999</v>
      </c>
      <c r="AL292" s="13" t="str">
        <f t="shared" si="43"/>
        <v>10006000028002200001286</v>
      </c>
      <c r="AM292" s="13">
        <f>VLOOKUP(AL292,Destino!A:AE,31,0)</f>
        <v>13.433999999999999</v>
      </c>
      <c r="AN292" s="13">
        <f t="shared" si="44"/>
        <v>1</v>
      </c>
      <c r="BB292" s="13">
        <f t="shared" si="41"/>
        <v>13.433999999999999</v>
      </c>
      <c r="BC292" s="13" t="s">
        <v>11139</v>
      </c>
      <c r="BD292" s="13">
        <f t="shared" si="42"/>
        <v>1</v>
      </c>
    </row>
    <row r="293" spans="1:56" x14ac:dyDescent="0.25">
      <c r="A293" s="13">
        <v>600002800</v>
      </c>
      <c r="B293" s="13">
        <v>1000</v>
      </c>
      <c r="C293" s="13">
        <v>2200001327</v>
      </c>
      <c r="D293" s="13" t="s">
        <v>10908</v>
      </c>
      <c r="E293" s="13">
        <f t="shared" si="36"/>
        <v>1000</v>
      </c>
      <c r="F293" s="13" t="s">
        <v>10905</v>
      </c>
      <c r="G293" s="13" t="s">
        <v>10907</v>
      </c>
      <c r="H293" s="13">
        <f>ROUND(P293/(1-((R293+S293))/100)*Q293, 3)</f>
        <v>2.0979999999999999</v>
      </c>
      <c r="I293" s="13">
        <v>1</v>
      </c>
      <c r="J293" s="13">
        <v>5</v>
      </c>
      <c r="K293" s="13">
        <v>1</v>
      </c>
      <c r="M293" s="13">
        <v>1</v>
      </c>
      <c r="N293" s="13">
        <v>1</v>
      </c>
      <c r="P293" s="13">
        <f>IFERROR(ROUND(VLOOKUP(BC293, BA:BA:BB:BB, 2, 0)/AA293,3),)</f>
        <v>2.5830000000000002</v>
      </c>
      <c r="Q293" s="13">
        <f>IFERROR(VLOOKUP(BC293, BA:BA:BD:BD, 4, 0),1)</f>
        <v>0.75015299999999996</v>
      </c>
      <c r="R293" s="13">
        <v>4</v>
      </c>
      <c r="S293" s="13">
        <v>3.65</v>
      </c>
      <c r="T293" s="13">
        <v>0</v>
      </c>
      <c r="V293" s="13" t="s">
        <v>11050</v>
      </c>
      <c r="W293" s="13">
        <v>100</v>
      </c>
      <c r="X293" s="13" t="s">
        <v>7711</v>
      </c>
      <c r="Y293" s="13" t="s">
        <v>10904</v>
      </c>
      <c r="Z293" s="13">
        <v>1</v>
      </c>
      <c r="AA293" s="13">
        <v>5.75</v>
      </c>
      <c r="AB293" s="13">
        <f t="shared" si="37"/>
        <v>12.064</v>
      </c>
      <c r="AC293" s="13">
        <f>ROUND(VLOOKUP(X293,'Base de dados'!A:B, 2, 0)*AB293, 2)</f>
        <v>1.81</v>
      </c>
      <c r="AD293" s="13">
        <f>ROUND((AB293*(Destino!AG$293/100))*(W293/100),2)</f>
        <v>0.48</v>
      </c>
      <c r="AE293" s="13">
        <f>ROUND((AB293*(Destino!AH$293/100)),2)</f>
        <v>1.1200000000000001</v>
      </c>
      <c r="AG293" s="13">
        <f>ROUND((AB293+ AC293)*(J293/100),2)</f>
        <v>0.69</v>
      </c>
      <c r="AH293" s="13">
        <f t="shared" si="38"/>
        <v>0</v>
      </c>
      <c r="AI293" s="13">
        <f>ROUND(AB293-(AD293+AE293)+AG293+AH293, 3)</f>
        <v>11.154</v>
      </c>
      <c r="AJ293" s="13">
        <f t="shared" si="39"/>
        <v>11.154</v>
      </c>
      <c r="AK293" s="13">
        <f t="shared" si="40"/>
        <v>11.154</v>
      </c>
      <c r="AL293" s="13" t="str">
        <f t="shared" si="43"/>
        <v>10006000028002200001327</v>
      </c>
      <c r="AM293" s="13">
        <f>VLOOKUP(AL293,Destino!A:AE,31,0)</f>
        <v>11.141999999999999</v>
      </c>
      <c r="AN293" s="13">
        <f t="shared" si="44"/>
        <v>0.99892415277030655</v>
      </c>
      <c r="BB293" s="13">
        <f t="shared" si="41"/>
        <v>11.154</v>
      </c>
      <c r="BC293" s="13" t="s">
        <v>11137</v>
      </c>
      <c r="BD293" s="13">
        <f t="shared" si="42"/>
        <v>1</v>
      </c>
    </row>
    <row r="294" spans="1:56" x14ac:dyDescent="0.25">
      <c r="A294" s="13">
        <v>600002800</v>
      </c>
      <c r="B294" s="13">
        <v>1000</v>
      </c>
      <c r="C294" s="13">
        <v>2200001421</v>
      </c>
      <c r="D294" s="13" t="s">
        <v>10908</v>
      </c>
      <c r="E294" s="13">
        <f t="shared" si="36"/>
        <v>1000</v>
      </c>
      <c r="F294" s="13" t="s">
        <v>10905</v>
      </c>
      <c r="G294" s="13" t="s">
        <v>10907</v>
      </c>
      <c r="H294" s="13">
        <f>ROUND(P294/(1-((R294+S294))/100)*Q294, 3)</f>
        <v>2.0230000000000001</v>
      </c>
      <c r="I294" s="13">
        <v>1</v>
      </c>
      <c r="J294" s="13">
        <v>4</v>
      </c>
      <c r="K294" s="13">
        <v>1</v>
      </c>
      <c r="M294" s="13">
        <v>1</v>
      </c>
      <c r="N294" s="13">
        <v>1</v>
      </c>
      <c r="P294" s="13">
        <f>IFERROR(ROUND(VLOOKUP(BC294, BA:BA:BB:BB, 2, 0)/AA294,3),)</f>
        <v>1.7549999999999999</v>
      </c>
      <c r="Q294" s="13">
        <f>IFERROR(VLOOKUP(BC294, BA:BA:BD:BD, 4, 0),1)</f>
        <v>1</v>
      </c>
      <c r="R294" s="13">
        <v>4</v>
      </c>
      <c r="S294" s="13">
        <v>9.25</v>
      </c>
      <c r="T294" s="13">
        <v>0</v>
      </c>
      <c r="V294" s="13" t="s">
        <v>11050</v>
      </c>
      <c r="W294" s="13">
        <v>100</v>
      </c>
      <c r="X294" s="13" t="s">
        <v>7711</v>
      </c>
      <c r="Y294" s="13" t="s">
        <v>10904</v>
      </c>
      <c r="Z294" s="13">
        <v>1</v>
      </c>
      <c r="AA294" s="13">
        <v>5.75</v>
      </c>
      <c r="AB294" s="13">
        <f t="shared" si="37"/>
        <v>11.632</v>
      </c>
      <c r="AC294" s="13">
        <f>ROUND(VLOOKUP(X294,'Base de dados'!A:B, 2, 0)*AB294, 2)</f>
        <v>1.74</v>
      </c>
      <c r="AD294" s="13">
        <f>ROUND((AB294*(Destino!AG$294/100))*(W294/100),2)</f>
        <v>0.47</v>
      </c>
      <c r="AE294" s="13">
        <f>ROUND((AB294*(Destino!AH$294/100)),2)</f>
        <v>1.08</v>
      </c>
      <c r="AG294" s="13">
        <f>ROUND((AB294+ AC294)*(J294/100),2)</f>
        <v>0.53</v>
      </c>
      <c r="AH294" s="13">
        <f t="shared" si="38"/>
        <v>0</v>
      </c>
      <c r="AI294" s="13">
        <f>ROUND(AB294-(AD294+AE294)+AG294+AH294, 3)</f>
        <v>10.612</v>
      </c>
      <c r="AJ294" s="13">
        <f t="shared" si="39"/>
        <v>10.612</v>
      </c>
      <c r="AK294" s="13">
        <f t="shared" si="40"/>
        <v>10.612</v>
      </c>
      <c r="AL294" s="13" t="str">
        <f t="shared" si="43"/>
        <v>10006000028002200001421</v>
      </c>
      <c r="AM294" s="13">
        <f>VLOOKUP(AL294,Destino!A:AE,31,0)</f>
        <v>10.458</v>
      </c>
      <c r="AN294" s="13">
        <f t="shared" si="44"/>
        <v>0.98548812664907648</v>
      </c>
      <c r="BB294" s="13">
        <f t="shared" si="41"/>
        <v>10.612</v>
      </c>
      <c r="BC294" s="13" t="s">
        <v>11140</v>
      </c>
      <c r="BD294" s="13">
        <f t="shared" si="42"/>
        <v>1</v>
      </c>
    </row>
    <row r="295" spans="1:56" x14ac:dyDescent="0.25">
      <c r="A295" s="13">
        <v>600002800</v>
      </c>
      <c r="B295" s="13">
        <v>1100</v>
      </c>
      <c r="C295" s="13">
        <v>2000005105</v>
      </c>
      <c r="D295" s="13" t="s">
        <v>10908</v>
      </c>
      <c r="E295" s="13">
        <f t="shared" si="36"/>
        <v>1100</v>
      </c>
      <c r="F295" s="13" t="s">
        <v>10905</v>
      </c>
      <c r="G295" s="13" t="s">
        <v>10907</v>
      </c>
      <c r="H295" s="13">
        <f>ROUND(P295/(1-((R295+S295))/100)*Q295, 3)</f>
        <v>1.9710000000000001</v>
      </c>
      <c r="I295" s="13">
        <v>1</v>
      </c>
      <c r="J295" s="13">
        <v>4</v>
      </c>
      <c r="K295" s="13">
        <v>1</v>
      </c>
      <c r="M295" s="13">
        <v>1</v>
      </c>
      <c r="N295" s="13">
        <v>1</v>
      </c>
      <c r="O295" s="13" t="s">
        <v>10895</v>
      </c>
      <c r="P295" s="13">
        <f>IFERROR(ROUND(VLOOKUP(BC295, BA:BA:BB:BB, 2, 0)/AA295,3),)</f>
        <v>1.71</v>
      </c>
      <c r="Q295" s="13">
        <f>IFERROR(VLOOKUP(BC295, BA:BA:BD:BD, 4, 0),1)</f>
        <v>1</v>
      </c>
      <c r="R295" s="13">
        <v>4</v>
      </c>
      <c r="S295" s="13">
        <v>9.25</v>
      </c>
      <c r="T295" s="13">
        <v>0</v>
      </c>
      <c r="V295" s="13" t="s">
        <v>11050</v>
      </c>
      <c r="W295" s="13">
        <v>100</v>
      </c>
      <c r="X295" s="13" t="s">
        <v>7711</v>
      </c>
      <c r="Y295" s="13" t="s">
        <v>10904</v>
      </c>
      <c r="Z295" s="13">
        <v>2</v>
      </c>
      <c r="AA295" s="13">
        <v>5.75</v>
      </c>
      <c r="AB295" s="13">
        <f t="shared" si="37"/>
        <v>11.333</v>
      </c>
      <c r="AC295" s="13">
        <f>ROUND(VLOOKUP(X295,'Base de dados'!A:B, 2, 0)*AB295, 2)</f>
        <v>1.7</v>
      </c>
      <c r="AD295" s="13">
        <f>ROUND((AB295*(Destino!AG$295/100))*(W295/100),2)</f>
        <v>0.45</v>
      </c>
      <c r="AE295" s="13">
        <f>ROUND((AB295*(Destino!AH$295/100)),2)</f>
        <v>0</v>
      </c>
      <c r="AG295" s="13">
        <f>ROUND((AB295+ AC295)*(J295/100),2)</f>
        <v>0.52</v>
      </c>
      <c r="AH295" s="13">
        <f t="shared" si="38"/>
        <v>0</v>
      </c>
      <c r="AI295" s="13">
        <f>ROUND(AB295-(AD295+AE295)+AG295+AH295, 3)</f>
        <v>11.403</v>
      </c>
      <c r="AJ295" s="13">
        <f t="shared" si="39"/>
        <v>11.403</v>
      </c>
      <c r="AK295" s="13">
        <f t="shared" si="40"/>
        <v>11.403</v>
      </c>
      <c r="AL295" s="13" t="str">
        <f t="shared" si="43"/>
        <v>11006000028002000005105</v>
      </c>
      <c r="AM295" s="13">
        <f>VLOOKUP(AL295,Destino!A:AE,31,0)</f>
        <v>11.403</v>
      </c>
      <c r="AN295" s="13">
        <f t="shared" si="44"/>
        <v>1</v>
      </c>
      <c r="BA295" s="13" t="s">
        <v>11136</v>
      </c>
      <c r="BB295" s="13">
        <f t="shared" si="41"/>
        <v>11.403</v>
      </c>
      <c r="BC295" s="13" t="s">
        <v>11135</v>
      </c>
      <c r="BD295" s="13">
        <f t="shared" si="42"/>
        <v>1</v>
      </c>
    </row>
    <row r="296" spans="1:56" x14ac:dyDescent="0.25">
      <c r="A296" s="13">
        <v>600002800</v>
      </c>
      <c r="B296" s="13">
        <v>1100</v>
      </c>
      <c r="C296" s="13">
        <v>2200001286</v>
      </c>
      <c r="D296" s="13" t="s">
        <v>10908</v>
      </c>
      <c r="E296" s="13">
        <f t="shared" si="36"/>
        <v>1100</v>
      </c>
      <c r="F296" s="13" t="s">
        <v>10915</v>
      </c>
      <c r="G296" s="13" t="s">
        <v>10907</v>
      </c>
      <c r="H296" s="13">
        <f>ROUND(P296/(1-((R296+S296))/100)*Q296, 3)</f>
        <v>2.5190000000000001</v>
      </c>
      <c r="I296" s="13">
        <v>1</v>
      </c>
      <c r="J296" s="13">
        <v>5</v>
      </c>
      <c r="K296" s="13">
        <v>1</v>
      </c>
      <c r="M296" s="13">
        <v>1</v>
      </c>
      <c r="N296" s="13">
        <v>1</v>
      </c>
      <c r="P296" s="13">
        <f>IFERROR(ROUND(VLOOKUP(BC296, BA:BA:BB:BB, 2, 0)/AA296,3),)</f>
        <v>2.4020000000000001</v>
      </c>
      <c r="Q296" s="13">
        <f>IFERROR(VLOOKUP(BC296, BA:BA:BD:BD, 4, 0),1)</f>
        <v>1</v>
      </c>
      <c r="R296" s="13">
        <v>1</v>
      </c>
      <c r="S296" s="13">
        <v>3.65</v>
      </c>
      <c r="T296" s="13">
        <v>0</v>
      </c>
      <c r="V296" s="13" t="s">
        <v>11050</v>
      </c>
      <c r="W296" s="13">
        <v>100</v>
      </c>
      <c r="X296" s="13" t="s">
        <v>7711</v>
      </c>
      <c r="Y296" s="13" t="s">
        <v>10904</v>
      </c>
      <c r="Z296" s="13">
        <v>2</v>
      </c>
      <c r="AA296" s="13">
        <v>5.75</v>
      </c>
      <c r="AB296" s="13">
        <f t="shared" si="37"/>
        <v>14.484</v>
      </c>
      <c r="AC296" s="13">
        <f>ROUND(VLOOKUP(X296,'Base de dados'!A:B, 2, 0)*AB296, 2)</f>
        <v>2.17</v>
      </c>
      <c r="AD296" s="13">
        <f>ROUND((AB296*(Destino!AG$296/100))*(W296/100),2)</f>
        <v>0.57999999999999996</v>
      </c>
      <c r="AE296" s="13">
        <f>ROUND((AB296*(Destino!AH$296/100)),2)</f>
        <v>0</v>
      </c>
      <c r="AG296" s="13">
        <f>ROUND(AB296 *(J296/100),2)</f>
        <v>0.72</v>
      </c>
      <c r="AH296" s="13">
        <f t="shared" si="38"/>
        <v>0</v>
      </c>
      <c r="AI296" s="13">
        <f>ROUND(AB296-(AD296+AE296)+AG296+AH296, 3)</f>
        <v>14.624000000000001</v>
      </c>
      <c r="AJ296" s="13">
        <f t="shared" si="39"/>
        <v>14.624000000000001</v>
      </c>
      <c r="AK296" s="13">
        <f t="shared" si="40"/>
        <v>14.624000000000001</v>
      </c>
      <c r="AL296" s="13" t="str">
        <f t="shared" si="43"/>
        <v>11006000028002200001286</v>
      </c>
      <c r="AM296" s="13">
        <f>VLOOKUP(AL296,Destino!A:AE,31,0)</f>
        <v>14.624000000000001</v>
      </c>
      <c r="AN296" s="13">
        <f t="shared" si="44"/>
        <v>1</v>
      </c>
      <c r="BB296" s="13">
        <f t="shared" si="41"/>
        <v>14.624000000000001</v>
      </c>
      <c r="BC296" s="13" t="s">
        <v>11139</v>
      </c>
      <c r="BD296" s="13">
        <f t="shared" si="42"/>
        <v>1</v>
      </c>
    </row>
    <row r="297" spans="1:56" x14ac:dyDescent="0.25">
      <c r="A297" s="13">
        <v>600002800</v>
      </c>
      <c r="B297" s="13">
        <v>1100</v>
      </c>
      <c r="C297" s="13">
        <v>2200001327</v>
      </c>
      <c r="D297" s="13" t="s">
        <v>10908</v>
      </c>
      <c r="E297" s="13">
        <f t="shared" si="36"/>
        <v>1100</v>
      </c>
      <c r="F297" s="13" t="s">
        <v>10923</v>
      </c>
      <c r="G297" s="13" t="s">
        <v>10907</v>
      </c>
      <c r="H297" s="13">
        <f>ROUND(P297/(1-((R297+S297))/100)*Q297, 3)</f>
        <v>2.0179999999999998</v>
      </c>
      <c r="I297" s="13">
        <v>1</v>
      </c>
      <c r="J297" s="13">
        <v>5</v>
      </c>
      <c r="K297" s="13">
        <v>1</v>
      </c>
      <c r="M297" s="13">
        <v>1</v>
      </c>
      <c r="N297" s="13">
        <v>1</v>
      </c>
      <c r="P297" s="13">
        <f>IFERROR(ROUND(VLOOKUP(BC297, BA:BA:BB:BB, 2, 0)/AA297,3),)</f>
        <v>2.5830000000000002</v>
      </c>
      <c r="Q297" s="13">
        <f>IFERROR(VLOOKUP(BC297, BA:BA:BD:BD, 4, 0),1)</f>
        <v>0.75015299999999996</v>
      </c>
      <c r="R297" s="13">
        <v>4</v>
      </c>
      <c r="S297" s="13">
        <v>0</v>
      </c>
      <c r="T297" s="13">
        <v>0</v>
      </c>
      <c r="V297" s="13" t="s">
        <v>11050</v>
      </c>
      <c r="W297" s="13">
        <v>100</v>
      </c>
      <c r="X297" s="13" t="s">
        <v>7711</v>
      </c>
      <c r="Y297" s="13" t="s">
        <v>10904</v>
      </c>
      <c r="Z297" s="13">
        <v>2</v>
      </c>
      <c r="AA297" s="13">
        <v>5.75</v>
      </c>
      <c r="AB297" s="13">
        <f t="shared" si="37"/>
        <v>11.603999999999999</v>
      </c>
      <c r="AC297" s="13">
        <f>ROUND(VLOOKUP(X297,'Base de dados'!A:B, 2, 0)*AB297, 2)</f>
        <v>1.74</v>
      </c>
      <c r="AD297" s="13">
        <f>ROUND((AB297*(Destino!AG$297/100))*(W297/100),2)</f>
        <v>0.46</v>
      </c>
      <c r="AE297" s="13">
        <f>ROUND((AB297*(Destino!AH$297/100)),2)</f>
        <v>0</v>
      </c>
      <c r="AG297" s="13">
        <f>ROUND((AB297+ AC297)*(J297/100),2)</f>
        <v>0.67</v>
      </c>
      <c r="AH297" s="13">
        <f t="shared" si="38"/>
        <v>0</v>
      </c>
      <c r="AI297" s="13">
        <f>ROUND(AB297-AD297+AG297+AH297, 3)</f>
        <v>11.814</v>
      </c>
      <c r="AJ297" s="13">
        <f t="shared" si="39"/>
        <v>11.814</v>
      </c>
      <c r="AK297" s="13">
        <f t="shared" si="40"/>
        <v>11.814</v>
      </c>
      <c r="AL297" s="13" t="str">
        <f t="shared" si="43"/>
        <v>11006000028002200001327</v>
      </c>
      <c r="AM297" s="13">
        <f>VLOOKUP(AL297,Destino!A:AE,31,0)</f>
        <v>11.802</v>
      </c>
      <c r="AN297" s="13">
        <f t="shared" si="44"/>
        <v>0.99898425596749618</v>
      </c>
      <c r="BB297" s="13">
        <f t="shared" si="41"/>
        <v>11.814</v>
      </c>
      <c r="BC297" s="13" t="s">
        <v>11137</v>
      </c>
      <c r="BD297" s="13">
        <f t="shared" si="42"/>
        <v>1</v>
      </c>
    </row>
    <row r="298" spans="1:56" x14ac:dyDescent="0.25">
      <c r="A298" s="13">
        <v>600002800</v>
      </c>
      <c r="B298" s="13">
        <v>1100</v>
      </c>
      <c r="C298" s="13">
        <v>2200001421</v>
      </c>
      <c r="D298" s="13" t="s">
        <v>10908</v>
      </c>
      <c r="E298" s="13">
        <f t="shared" si="36"/>
        <v>1100</v>
      </c>
      <c r="F298" s="13" t="s">
        <v>10905</v>
      </c>
      <c r="G298" s="13" t="s">
        <v>10907</v>
      </c>
      <c r="H298" s="13">
        <f>ROUND(P298/(1-((R298+S298))/100)*Q298, 3)</f>
        <v>2.0230000000000001</v>
      </c>
      <c r="I298" s="13">
        <v>1</v>
      </c>
      <c r="J298" s="13">
        <v>3</v>
      </c>
      <c r="K298" s="13">
        <v>1</v>
      </c>
      <c r="M298" s="13">
        <v>1</v>
      </c>
      <c r="N298" s="13">
        <v>1</v>
      </c>
      <c r="P298" s="13">
        <f>IFERROR(ROUND(VLOOKUP(BC298, BA:BA:BB:BB, 2, 0)/AA298,3),)</f>
        <v>1.7549999999999999</v>
      </c>
      <c r="Q298" s="13">
        <f>IFERROR(VLOOKUP(BC298, BA:BA:BD:BD, 4, 0),1)</f>
        <v>1</v>
      </c>
      <c r="R298" s="13">
        <v>4</v>
      </c>
      <c r="S298" s="13">
        <v>9.25</v>
      </c>
      <c r="T298" s="13">
        <v>0</v>
      </c>
      <c r="V298" s="13" t="s">
        <v>11050</v>
      </c>
      <c r="W298" s="13">
        <v>100</v>
      </c>
      <c r="X298" s="13" t="s">
        <v>7711</v>
      </c>
      <c r="Y298" s="13" t="s">
        <v>10904</v>
      </c>
      <c r="Z298" s="13">
        <v>2</v>
      </c>
      <c r="AA298" s="13">
        <v>5.75</v>
      </c>
      <c r="AB298" s="13">
        <f t="shared" si="37"/>
        <v>11.632</v>
      </c>
      <c r="AC298" s="13">
        <f>ROUND(VLOOKUP(X298,'Base de dados'!A:B, 2, 0)*AB298, 2)</f>
        <v>1.74</v>
      </c>
      <c r="AD298" s="13">
        <f>ROUND((AB298*(Destino!AG$298/100))*(W298/100),2)</f>
        <v>0.47</v>
      </c>
      <c r="AE298" s="13">
        <f>ROUND((AB298*(Destino!AH$298/100)),2)</f>
        <v>0</v>
      </c>
      <c r="AG298" s="13">
        <f>ROUND((AB298+ AC298)*(J298/100),2)</f>
        <v>0.4</v>
      </c>
      <c r="AH298" s="13">
        <f t="shared" si="38"/>
        <v>0</v>
      </c>
      <c r="AI298" s="13">
        <f>ROUND(AB298-(AD298+AE298)+AG298+AH298, 3)</f>
        <v>11.561999999999999</v>
      </c>
      <c r="AJ298" s="13">
        <f t="shared" si="39"/>
        <v>11.561999999999999</v>
      </c>
      <c r="AK298" s="13">
        <f t="shared" si="40"/>
        <v>11.561999999999999</v>
      </c>
      <c r="AL298" s="13" t="str">
        <f t="shared" si="43"/>
        <v>11006000028002200001421</v>
      </c>
      <c r="AM298" s="13">
        <f>VLOOKUP(AL298,Destino!A:AE,31,0)</f>
        <v>11.388</v>
      </c>
      <c r="AN298" s="13">
        <f t="shared" si="44"/>
        <v>0.98495070057083556</v>
      </c>
      <c r="BB298" s="13">
        <f t="shared" si="41"/>
        <v>11.561999999999999</v>
      </c>
      <c r="BC298" s="13" t="s">
        <v>11140</v>
      </c>
      <c r="BD298" s="13">
        <f t="shared" si="42"/>
        <v>1</v>
      </c>
    </row>
    <row r="299" spans="1:56" x14ac:dyDescent="0.25">
      <c r="A299" s="13">
        <v>600002800</v>
      </c>
      <c r="B299" s="13">
        <v>1110</v>
      </c>
      <c r="C299" s="13">
        <v>2000005105</v>
      </c>
      <c r="D299" s="13" t="s">
        <v>10908</v>
      </c>
      <c r="E299" s="13" t="str">
        <f t="shared" si="36"/>
        <v>1100</v>
      </c>
      <c r="F299" s="13" t="s">
        <v>10925</v>
      </c>
      <c r="G299" s="13" t="s">
        <v>10907</v>
      </c>
      <c r="H299" s="13">
        <f>ROUND(P299/(1-((R299+S299))/100)*Q299, 3)</f>
        <v>1.9710000000000001</v>
      </c>
      <c r="I299" s="13">
        <v>1</v>
      </c>
      <c r="J299" s="13">
        <v>4</v>
      </c>
      <c r="K299" s="13">
        <v>1</v>
      </c>
      <c r="M299" s="13">
        <v>1</v>
      </c>
      <c r="N299" s="13">
        <v>0.75015299999999996</v>
      </c>
      <c r="O299" s="13" t="s">
        <v>10895</v>
      </c>
      <c r="P299" s="13">
        <f>IFERROR(ROUND(VLOOKUP(BC299, BA:BA:BB:BB, 2, 0)/AA299,3),)</f>
        <v>1.71</v>
      </c>
      <c r="Q299" s="13">
        <f>IFERROR(VLOOKUP(BC299, BA:BA:BD:BD, 4, 0),1)</f>
        <v>1</v>
      </c>
      <c r="R299" s="13">
        <v>4</v>
      </c>
      <c r="S299" s="13">
        <v>9.25</v>
      </c>
      <c r="T299" s="13">
        <v>0</v>
      </c>
      <c r="V299" s="13" t="s">
        <v>11050</v>
      </c>
      <c r="W299" s="13">
        <v>100</v>
      </c>
      <c r="X299" s="13" t="s">
        <v>7711</v>
      </c>
      <c r="Y299" s="13" t="s">
        <v>10904</v>
      </c>
      <c r="Z299" s="13">
        <v>2</v>
      </c>
      <c r="AA299" s="13">
        <v>5.75</v>
      </c>
      <c r="AB299" s="13">
        <f t="shared" si="37"/>
        <v>11.333</v>
      </c>
      <c r="AC299" s="13">
        <f>ROUND(VLOOKUP(X299,'Base de dados'!A:B, 2, 0)*AB299, 2)</f>
        <v>1.7</v>
      </c>
      <c r="AD299" s="13">
        <f>ROUND((AB299*(Destino!AG$299/100))*(W299/100),2)</f>
        <v>0.45</v>
      </c>
      <c r="AE299" s="13">
        <f>ROUND((AB299*(Destino!AH$299/100)),2)</f>
        <v>0</v>
      </c>
      <c r="AF299" s="13">
        <f>ROUND((((AB299+AC299)*(1 + VLOOKUP(X299,'Base de dados'!A:P, 16, 0) ))*(Destino!AI$299/100))-AD299, 2)</f>
        <v>2.88</v>
      </c>
      <c r="AG299" s="13">
        <f>ROUND((AB299+AC299+AF299)*(J299/100),2)</f>
        <v>0.64</v>
      </c>
      <c r="AH299" s="13">
        <f t="shared" si="38"/>
        <v>0</v>
      </c>
      <c r="AI299" s="13">
        <f>ROUND(AB299+AF299-AE299+AG299+AH299, 3)</f>
        <v>14.853</v>
      </c>
      <c r="AJ299" s="13">
        <f t="shared" si="39"/>
        <v>14.853</v>
      </c>
      <c r="AK299" s="13">
        <f t="shared" si="40"/>
        <v>14.853</v>
      </c>
      <c r="AL299" s="13" t="str">
        <f t="shared" si="43"/>
        <v>11106000028002000005105</v>
      </c>
      <c r="AM299" s="13">
        <f>VLOOKUP(AL299,Destino!A:AE,31,0)</f>
        <v>14.853</v>
      </c>
      <c r="AN299" s="13">
        <f t="shared" si="44"/>
        <v>1</v>
      </c>
      <c r="BA299" s="13" t="s">
        <v>11137</v>
      </c>
      <c r="BB299" s="13">
        <f t="shared" si="41"/>
        <v>14.853</v>
      </c>
      <c r="BC299" s="13" t="s">
        <v>11135</v>
      </c>
      <c r="BD299" s="13">
        <f t="shared" si="42"/>
        <v>0.75015299999999996</v>
      </c>
    </row>
    <row r="300" spans="1:56" x14ac:dyDescent="0.25">
      <c r="A300" s="13">
        <v>600002800</v>
      </c>
      <c r="B300" s="13">
        <v>1110</v>
      </c>
      <c r="C300" s="13">
        <v>2200000102</v>
      </c>
      <c r="D300" s="13" t="s">
        <v>10908</v>
      </c>
      <c r="E300" s="13" t="str">
        <f t="shared" si="36"/>
        <v>1100</v>
      </c>
      <c r="F300" s="13" t="s">
        <v>10926</v>
      </c>
      <c r="G300" s="13" t="s">
        <v>10907</v>
      </c>
      <c r="H300" s="13">
        <f>ROUND(P300/(1-((R300+S300))/100)*Q300, 3)</f>
        <v>2.0659999999999998</v>
      </c>
      <c r="I300" s="13">
        <v>1</v>
      </c>
      <c r="J300" s="13">
        <v>4</v>
      </c>
      <c r="K300" s="13">
        <v>1</v>
      </c>
      <c r="M300" s="13">
        <v>1</v>
      </c>
      <c r="N300" s="13">
        <v>0.76734199999999997</v>
      </c>
      <c r="P300" s="13">
        <f>IFERROR(ROUND(VLOOKUP(BC300, BA:BA:BB:BB, 2, 0)/AA300,3),)</f>
        <v>1.9830000000000001</v>
      </c>
      <c r="Q300" s="13">
        <f>IFERROR(VLOOKUP(BC300, BA:BA:BD:BD, 4, 0),1)</f>
        <v>1</v>
      </c>
      <c r="R300" s="13">
        <v>4</v>
      </c>
      <c r="S300" s="13">
        <v>0</v>
      </c>
      <c r="T300" s="13">
        <v>0</v>
      </c>
      <c r="V300" s="13" t="s">
        <v>11050</v>
      </c>
      <c r="W300" s="13">
        <v>100</v>
      </c>
      <c r="X300" s="13" t="s">
        <v>7711</v>
      </c>
      <c r="Y300" s="13" t="s">
        <v>10904</v>
      </c>
      <c r="Z300" s="13">
        <v>2</v>
      </c>
      <c r="AA300" s="13">
        <v>5.75</v>
      </c>
      <c r="AB300" s="13">
        <f t="shared" si="37"/>
        <v>11.88</v>
      </c>
      <c r="AC300" s="13">
        <f>ROUND(VLOOKUP(X300,'Base de dados'!A:B, 2, 0)*AB300, 2)</f>
        <v>1.78</v>
      </c>
      <c r="AD300" s="13">
        <f>ROUND((AB300*(Destino!AG$300/100))*(W300/100),2)</f>
        <v>0.48</v>
      </c>
      <c r="AE300" s="13">
        <f>ROUND((AB300*(Destino!AH$300/100)),2)</f>
        <v>0</v>
      </c>
      <c r="AF300" s="13">
        <f>ROUND((((AB300+AC300)*(1 + VLOOKUP(X300,'Base de dados'!A:P, 16, 0) ))*(Destino!AI$300/100))-AD300, 2)</f>
        <v>3.01</v>
      </c>
      <c r="AG300" s="13">
        <f>ROUND((AB300+AC300+AF300)*(J300/100),2)</f>
        <v>0.67</v>
      </c>
      <c r="AH300" s="13">
        <f t="shared" si="38"/>
        <v>0</v>
      </c>
      <c r="AI300" s="13">
        <f>ROUND(AB300+AF300+AG300+AH300, 3)</f>
        <v>15.56</v>
      </c>
      <c r="AJ300" s="13">
        <f t="shared" si="39"/>
        <v>15.56</v>
      </c>
      <c r="AK300" s="13">
        <f t="shared" si="40"/>
        <v>15.56</v>
      </c>
      <c r="AL300" s="13" t="str">
        <f t="shared" si="43"/>
        <v>11106000028002200000102</v>
      </c>
      <c r="AM300" s="13">
        <f>VLOOKUP(AL300,Destino!A:AE,31,0)</f>
        <v>15.57</v>
      </c>
      <c r="AN300" s="13">
        <f t="shared" si="44"/>
        <v>1.000642673521851</v>
      </c>
      <c r="BB300" s="13">
        <f t="shared" si="41"/>
        <v>15.56</v>
      </c>
      <c r="BC300" s="13" t="s">
        <v>11136</v>
      </c>
      <c r="BD300" s="13">
        <f t="shared" si="42"/>
        <v>0.76734199999999997</v>
      </c>
    </row>
    <row r="301" spans="1:56" x14ac:dyDescent="0.25">
      <c r="A301" s="13">
        <v>600002800</v>
      </c>
      <c r="B301" s="13">
        <v>1110</v>
      </c>
      <c r="C301" s="13">
        <v>2200001286</v>
      </c>
      <c r="D301" s="13" t="s">
        <v>10908</v>
      </c>
      <c r="E301" s="13" t="str">
        <f t="shared" si="36"/>
        <v>1100</v>
      </c>
      <c r="F301" s="13" t="s">
        <v>10927</v>
      </c>
      <c r="G301" s="13" t="s">
        <v>10907</v>
      </c>
      <c r="H301" s="13">
        <f>ROUND(P301/(1-((R301+S301))/100)*Q301, 3)</f>
        <v>2.5190000000000001</v>
      </c>
      <c r="I301" s="13">
        <v>1</v>
      </c>
      <c r="J301" s="13">
        <v>5</v>
      </c>
      <c r="K301" s="13">
        <v>1</v>
      </c>
      <c r="M301" s="13">
        <v>1</v>
      </c>
      <c r="N301" s="13">
        <v>0.74920100000000001</v>
      </c>
      <c r="P301" s="13">
        <f>IFERROR(ROUND(VLOOKUP(BC301, BA:BA:BB:BB, 2, 0)/AA301,3),)</f>
        <v>2.4020000000000001</v>
      </c>
      <c r="Q301" s="13">
        <f>IFERROR(VLOOKUP(BC301, BA:BA:BD:BD, 4, 0),1)</f>
        <v>1</v>
      </c>
      <c r="R301" s="13">
        <v>1</v>
      </c>
      <c r="S301" s="13">
        <v>3.65</v>
      </c>
      <c r="T301" s="13">
        <v>0</v>
      </c>
      <c r="V301" s="13" t="s">
        <v>11050</v>
      </c>
      <c r="W301" s="13">
        <v>100</v>
      </c>
      <c r="X301" s="13" t="s">
        <v>7711</v>
      </c>
      <c r="Y301" s="13" t="s">
        <v>10904</v>
      </c>
      <c r="Z301" s="13">
        <v>2</v>
      </c>
      <c r="AA301" s="13">
        <v>5.75</v>
      </c>
      <c r="AB301" s="13">
        <f t="shared" si="37"/>
        <v>14.484</v>
      </c>
      <c r="AC301" s="13">
        <f>ROUND(VLOOKUP(X301,'Base de dados'!A:B, 2, 0)*AB301, 2)</f>
        <v>2.17</v>
      </c>
      <c r="AD301" s="13">
        <f>ROUND((AB301*(Destino!AG$301/100))*(W301/100),2)</f>
        <v>0.57999999999999996</v>
      </c>
      <c r="AE301" s="13">
        <f>ROUND((AB301*(Destino!AH$301/100)),2)</f>
        <v>0</v>
      </c>
      <c r="AF301" s="13">
        <f>ROUND((((AB301+AC301)*(1 + VLOOKUP(X301,'Base de dados'!A:P, 16, 0) ))*(Destino!AI$301/100))-AD301, 2)</f>
        <v>3.68</v>
      </c>
      <c r="AG301" s="13">
        <f>ROUND((AB301+AF301)*(J301/100),2)</f>
        <v>0.91</v>
      </c>
      <c r="AH301" s="13">
        <f t="shared" si="38"/>
        <v>0</v>
      </c>
      <c r="AI301" s="13">
        <f>ROUND(AB301-AE301+AF301+AG301+AH301, 3)</f>
        <v>19.074000000000002</v>
      </c>
      <c r="AJ301" s="13">
        <f t="shared" si="39"/>
        <v>19.074000000000002</v>
      </c>
      <c r="AK301" s="13">
        <f t="shared" si="40"/>
        <v>19.074000000000002</v>
      </c>
      <c r="AL301" s="13" t="str">
        <f t="shared" si="43"/>
        <v>11106000028002200001286</v>
      </c>
      <c r="AM301" s="13">
        <f>VLOOKUP(AL301,Destino!A:AE,31,0)</f>
        <v>19.074000000000002</v>
      </c>
      <c r="AN301" s="13">
        <f t="shared" si="44"/>
        <v>1</v>
      </c>
      <c r="BB301" s="13">
        <f t="shared" si="41"/>
        <v>19.074000000000002</v>
      </c>
      <c r="BC301" s="13" t="s">
        <v>11139</v>
      </c>
      <c r="BD301" s="13">
        <f t="shared" si="42"/>
        <v>0.74920100000000001</v>
      </c>
    </row>
    <row r="302" spans="1:56" x14ac:dyDescent="0.25">
      <c r="A302" s="13">
        <v>600002800</v>
      </c>
      <c r="B302" s="13">
        <v>1110</v>
      </c>
      <c r="C302" s="13">
        <v>2200001421</v>
      </c>
      <c r="D302" s="13" t="s">
        <v>10908</v>
      </c>
      <c r="E302" s="13" t="str">
        <f t="shared" si="36"/>
        <v>1100</v>
      </c>
      <c r="F302" s="13" t="s">
        <v>10925</v>
      </c>
      <c r="G302" s="13" t="s">
        <v>10907</v>
      </c>
      <c r="H302" s="13">
        <f>ROUND(P302/(1-((R302+S302))/100)*Q302, 3)</f>
        <v>2.0230000000000001</v>
      </c>
      <c r="I302" s="13">
        <v>1</v>
      </c>
      <c r="J302" s="13">
        <v>1.5</v>
      </c>
      <c r="K302" s="13">
        <v>1</v>
      </c>
      <c r="M302" s="13">
        <v>1</v>
      </c>
      <c r="N302" s="13">
        <v>0.74798399999999998</v>
      </c>
      <c r="P302" s="13">
        <f>IFERROR(ROUND(VLOOKUP(BC302, BA:BA:BB:BB, 2, 0)/AA302,3),)</f>
        <v>1.7549999999999999</v>
      </c>
      <c r="Q302" s="13">
        <f>IFERROR(VLOOKUP(BC302, BA:BA:BD:BD, 4, 0),1)</f>
        <v>1</v>
      </c>
      <c r="R302" s="13">
        <v>4</v>
      </c>
      <c r="S302" s="13">
        <v>9.25</v>
      </c>
      <c r="T302" s="13">
        <v>0</v>
      </c>
      <c r="V302" s="13" t="s">
        <v>11050</v>
      </c>
      <c r="W302" s="13">
        <v>100</v>
      </c>
      <c r="X302" s="13" t="s">
        <v>7711</v>
      </c>
      <c r="Y302" s="13" t="s">
        <v>10904</v>
      </c>
      <c r="Z302" s="13">
        <v>2</v>
      </c>
      <c r="AA302" s="13">
        <v>5.75</v>
      </c>
      <c r="AB302" s="13">
        <f t="shared" si="37"/>
        <v>11.632</v>
      </c>
      <c r="AC302" s="13">
        <f>ROUND(VLOOKUP(X302,'Base de dados'!A:B, 2, 0)*AB302, 2)</f>
        <v>1.74</v>
      </c>
      <c r="AD302" s="13">
        <f>ROUND((AB302*(Destino!AG$302/100))*(W302/100),2)</f>
        <v>0.47</v>
      </c>
      <c r="AE302" s="13">
        <f>ROUND((AB302*(Destino!AH$302/100)),2)</f>
        <v>0</v>
      </c>
      <c r="AF302" s="13">
        <f>ROUND((((AB302+AC302)*(1 + VLOOKUP(X302,'Base de dados'!A:P, 16, 0) ))*(Destino!AI$302/100))-AD302, 2)</f>
        <v>2.95</v>
      </c>
      <c r="AG302" s="13">
        <f>ROUND((AB302+AC302+AF302)*(J302/100),2)</f>
        <v>0.24</v>
      </c>
      <c r="AH302" s="13">
        <f t="shared" si="38"/>
        <v>0</v>
      </c>
      <c r="AI302" s="13">
        <f>ROUND(AB302+AF302-AE302+AG302+AH302, 3)</f>
        <v>14.821999999999999</v>
      </c>
      <c r="AJ302" s="13">
        <f t="shared" si="39"/>
        <v>14.821999999999999</v>
      </c>
      <c r="AK302" s="13">
        <f t="shared" si="40"/>
        <v>14.821999999999999</v>
      </c>
      <c r="AL302" s="13" t="str">
        <f t="shared" si="43"/>
        <v>11106000028002200001421</v>
      </c>
      <c r="AM302" s="13">
        <f>VLOOKUP(AL302,Destino!A:AE,31,0)</f>
        <v>14.598000000000001</v>
      </c>
      <c r="AN302" s="13">
        <f t="shared" si="44"/>
        <v>0.98488732964512227</v>
      </c>
      <c r="BB302" s="13">
        <f t="shared" si="41"/>
        <v>14.821999999999999</v>
      </c>
      <c r="BC302" s="13" t="s">
        <v>11140</v>
      </c>
      <c r="BD302" s="13">
        <f t="shared" si="42"/>
        <v>0.74798399999999998</v>
      </c>
    </row>
    <row r="303" spans="1:56" x14ac:dyDescent="0.25">
      <c r="A303" s="13">
        <v>600002800</v>
      </c>
      <c r="B303" s="13">
        <v>1210</v>
      </c>
      <c r="C303" s="13">
        <v>2000005105</v>
      </c>
      <c r="D303" s="13" t="s">
        <v>10908</v>
      </c>
      <c r="E303" s="13" t="str">
        <f t="shared" si="36"/>
        <v>1200</v>
      </c>
      <c r="F303" s="13" t="s">
        <v>10905</v>
      </c>
      <c r="G303" s="13" t="s">
        <v>10907</v>
      </c>
      <c r="H303" s="13">
        <f>ROUND(P303/(1-((R303+S303))/100)*Q303, 3)</f>
        <v>1.9710000000000001</v>
      </c>
      <c r="I303" s="13">
        <v>1</v>
      </c>
      <c r="J303" s="13">
        <v>2</v>
      </c>
      <c r="K303" s="13">
        <v>1</v>
      </c>
      <c r="M303" s="13">
        <v>1</v>
      </c>
      <c r="N303" s="13">
        <v>1</v>
      </c>
      <c r="O303" s="13" t="s">
        <v>10895</v>
      </c>
      <c r="P303" s="13">
        <f>IFERROR(ROUND(VLOOKUP(BC303, BA:BA:BB:BB, 2, 0)/AA303,3),)</f>
        <v>1.71</v>
      </c>
      <c r="Q303" s="13">
        <f>IFERROR(VLOOKUP(BC303, BA:BA:BD:BD, 4, 0),1)</f>
        <v>1</v>
      </c>
      <c r="R303" s="13">
        <v>4</v>
      </c>
      <c r="S303" s="13">
        <v>9.25</v>
      </c>
      <c r="T303" s="13">
        <v>0</v>
      </c>
      <c r="V303" s="13" t="s">
        <v>11050</v>
      </c>
      <c r="W303" s="13">
        <v>100</v>
      </c>
      <c r="X303" s="13" t="s">
        <v>7711</v>
      </c>
      <c r="Y303" s="13" t="s">
        <v>10904</v>
      </c>
      <c r="Z303" s="13">
        <v>2</v>
      </c>
      <c r="AA303" s="13">
        <v>5.75</v>
      </c>
      <c r="AB303" s="13">
        <f t="shared" si="37"/>
        <v>11.333</v>
      </c>
      <c r="AC303" s="13">
        <f>ROUND(VLOOKUP(X303,'Base de dados'!A:B, 2, 0)*AB303, 2)</f>
        <v>1.7</v>
      </c>
      <c r="AD303" s="13">
        <f>ROUND((AB303*(Destino!AG$303/100))*(W303/100),2)</f>
        <v>0.45</v>
      </c>
      <c r="AE303" s="13">
        <f>ROUND((AB303*(Destino!AH$303/100)),2)</f>
        <v>1.05</v>
      </c>
      <c r="AG303" s="13">
        <f>ROUND((AB303+ AC303)*(J303/100),2)</f>
        <v>0.26</v>
      </c>
      <c r="AH303" s="13">
        <f t="shared" si="38"/>
        <v>0</v>
      </c>
      <c r="AI303" s="13">
        <f>ROUND(AB303-(AD303+AE303)+AG303+AH303, 3)</f>
        <v>10.093</v>
      </c>
      <c r="AJ303" s="13">
        <f t="shared" si="39"/>
        <v>10.093</v>
      </c>
      <c r="AK303" s="13">
        <f t="shared" si="40"/>
        <v>10.093</v>
      </c>
      <c r="AL303" s="13" t="str">
        <f t="shared" si="43"/>
        <v>12106000028002000005105</v>
      </c>
      <c r="AM303" s="13">
        <f>VLOOKUP(AL303,Destino!A:AE,31,0)</f>
        <v>10.093</v>
      </c>
      <c r="AN303" s="13">
        <f t="shared" si="44"/>
        <v>1</v>
      </c>
      <c r="BA303" s="13" t="s">
        <v>11138</v>
      </c>
      <c r="BB303" s="13">
        <f t="shared" si="41"/>
        <v>10.093</v>
      </c>
      <c r="BC303" s="13" t="s">
        <v>11135</v>
      </c>
      <c r="BD303" s="13">
        <f t="shared" si="42"/>
        <v>1</v>
      </c>
    </row>
    <row r="304" spans="1:56" x14ac:dyDescent="0.25">
      <c r="A304" s="13">
        <v>600002800</v>
      </c>
      <c r="B304" s="13">
        <v>1210</v>
      </c>
      <c r="C304" s="13">
        <v>2200001421</v>
      </c>
      <c r="D304" s="13" t="s">
        <v>10908</v>
      </c>
      <c r="E304" s="13" t="str">
        <f t="shared" si="36"/>
        <v>1200</v>
      </c>
      <c r="F304" s="13" t="s">
        <v>10905</v>
      </c>
      <c r="G304" s="13" t="s">
        <v>10907</v>
      </c>
      <c r="H304" s="13">
        <f>ROUND(P304/(1-((R304+S304))/100)*Q304, 3)</f>
        <v>2.4119999999999999</v>
      </c>
      <c r="I304" s="13">
        <v>1</v>
      </c>
      <c r="J304" s="13">
        <v>0</v>
      </c>
      <c r="K304" s="13">
        <v>1</v>
      </c>
      <c r="M304" s="13">
        <v>1</v>
      </c>
      <c r="N304" s="13">
        <f>IFERROR(VLOOKUP(BC304, BA:BA:BD:BD, 4, 0),1)</f>
        <v>1</v>
      </c>
      <c r="P304" s="13">
        <f>IFERROR(ROUND(VLOOKUP(BC304, BA:BA:BB:BB, 2, 0)/AA304,3),)</f>
        <v>1.7549999999999999</v>
      </c>
      <c r="Q304" s="13">
        <v>1</v>
      </c>
      <c r="R304" s="13">
        <v>18</v>
      </c>
      <c r="S304" s="13">
        <v>9.25</v>
      </c>
      <c r="T304" s="13">
        <v>0</v>
      </c>
      <c r="V304" s="13" t="s">
        <v>11050</v>
      </c>
      <c r="W304" s="13">
        <v>100</v>
      </c>
      <c r="X304" s="13" t="s">
        <v>7711</v>
      </c>
      <c r="Y304" s="13" t="s">
        <v>10904</v>
      </c>
      <c r="Z304" s="13">
        <v>2</v>
      </c>
      <c r="AA304" s="13">
        <v>5.75</v>
      </c>
      <c r="AB304" s="13">
        <f t="shared" si="37"/>
        <v>13.869</v>
      </c>
      <c r="AC304" s="13">
        <f>ROUND(VLOOKUP(X304,'Base de dados'!A:B, 2, 0)*AB304, 2)</f>
        <v>2.08</v>
      </c>
      <c r="AD304" s="13">
        <f>ROUND((AB304*(Destino!AG$304/100))*(W304/100),2)</f>
        <v>2.5</v>
      </c>
      <c r="AE304" s="13">
        <f>ROUND((AB304*(Destino!AH$304/100)),2)</f>
        <v>1.28</v>
      </c>
      <c r="AG304" s="13">
        <f>ROUND((AB304+ AC304)*(J304/100),2)</f>
        <v>0</v>
      </c>
      <c r="AH304" s="13">
        <f t="shared" si="38"/>
        <v>0</v>
      </c>
      <c r="AI304" s="13">
        <f>ROUND(AB304-(AD304+AE304)+AG304+AH304, 3)</f>
        <v>10.089</v>
      </c>
      <c r="AJ304" s="13">
        <f t="shared" si="39"/>
        <v>10.089</v>
      </c>
      <c r="AK304" s="13">
        <f t="shared" si="40"/>
        <v>10.089</v>
      </c>
      <c r="AL304" s="13" t="str">
        <f t="shared" si="43"/>
        <v>12106000028002200001421</v>
      </c>
      <c r="AM304" s="13">
        <f>VLOOKUP(AL304,Destino!A:AE,31,0)</f>
        <v>9.9209999999999994</v>
      </c>
      <c r="AN304" s="13">
        <f t="shared" si="44"/>
        <v>0.98334820101100195</v>
      </c>
      <c r="BB304" s="13">
        <f t="shared" si="41"/>
        <v>10.089</v>
      </c>
      <c r="BC304" s="13" t="s">
        <v>11140</v>
      </c>
      <c r="BD304" s="13">
        <f t="shared" si="42"/>
        <v>1</v>
      </c>
    </row>
    <row r="305" spans="1:56" x14ac:dyDescent="0.25">
      <c r="A305" s="13">
        <v>600002800</v>
      </c>
      <c r="B305" s="13">
        <v>1300</v>
      </c>
      <c r="C305" s="13">
        <v>2000005105</v>
      </c>
      <c r="D305" s="13" t="s">
        <v>10908</v>
      </c>
      <c r="E305" s="13">
        <f t="shared" si="36"/>
        <v>1300</v>
      </c>
      <c r="F305" s="13" t="s">
        <v>10930</v>
      </c>
      <c r="G305" s="13" t="s">
        <v>10907</v>
      </c>
      <c r="H305" s="13">
        <f>ROUND(P305/(1-((R305+S305))/100)*Q305, 3)</f>
        <v>1.9710000000000001</v>
      </c>
      <c r="I305" s="13">
        <v>1</v>
      </c>
      <c r="J305" s="13">
        <v>6</v>
      </c>
      <c r="K305" s="13">
        <v>1</v>
      </c>
      <c r="M305" s="13">
        <v>1</v>
      </c>
      <c r="N305" s="13">
        <v>1</v>
      </c>
      <c r="O305" s="13" t="s">
        <v>10895</v>
      </c>
      <c r="P305" s="13">
        <f>IFERROR(ROUND(VLOOKUP(BC305, BA:BA:BB:BB, 2, 0)/AA305,3),)</f>
        <v>1.71</v>
      </c>
      <c r="Q305" s="13">
        <f>IFERROR(VLOOKUP(BC305, BA:BA:BD:BD, 4, 0),1)</f>
        <v>1</v>
      </c>
      <c r="R305" s="13">
        <v>4</v>
      </c>
      <c r="S305" s="13">
        <v>9.25</v>
      </c>
      <c r="T305" s="13">
        <v>0</v>
      </c>
      <c r="V305" s="13" t="s">
        <v>11050</v>
      </c>
      <c r="W305" s="13">
        <v>100</v>
      </c>
      <c r="X305" s="13" t="s">
        <v>7711</v>
      </c>
      <c r="Y305" s="13" t="s">
        <v>10904</v>
      </c>
      <c r="Z305" s="13">
        <v>2</v>
      </c>
      <c r="AA305" s="13">
        <v>5.75</v>
      </c>
      <c r="AB305" s="13">
        <f t="shared" si="37"/>
        <v>11.333</v>
      </c>
      <c r="AC305" s="13">
        <f>ROUND(VLOOKUP(X305,'Base de dados'!A:B, 2, 0)*AB305, 2)</f>
        <v>1.7</v>
      </c>
      <c r="AD305" s="13">
        <f>ROUND((AB305*(Destino!AG$305/100))*(W305/100),2)</f>
        <v>0</v>
      </c>
      <c r="AG305" s="13">
        <f>ROUND((AB305+ AC305)*(J305/100),2)</f>
        <v>0.78</v>
      </c>
      <c r="AH305" s="13">
        <f t="shared" si="38"/>
        <v>0</v>
      </c>
      <c r="AI305" s="13">
        <f>ROUND((AB305+AC305)-(AD305+AE305)+AG305+AH305, 3)</f>
        <v>13.813000000000001</v>
      </c>
      <c r="AJ305" s="13">
        <f t="shared" si="39"/>
        <v>13.813000000000001</v>
      </c>
      <c r="AK305" s="13">
        <f t="shared" si="40"/>
        <v>13.813000000000001</v>
      </c>
      <c r="AL305" s="13" t="str">
        <f t="shared" si="43"/>
        <v>13006000028002000005105</v>
      </c>
      <c r="AM305" s="13">
        <f>VLOOKUP(AL305,Destino!A:AE,31,0)</f>
        <v>13.813000000000001</v>
      </c>
      <c r="AN305" s="13">
        <f t="shared" si="44"/>
        <v>1</v>
      </c>
      <c r="BA305" s="13" t="s">
        <v>11139</v>
      </c>
      <c r="BB305" s="13">
        <f t="shared" si="41"/>
        <v>13.813000000000001</v>
      </c>
      <c r="BC305" s="13" t="s">
        <v>11135</v>
      </c>
      <c r="BD305" s="13">
        <f t="shared" si="42"/>
        <v>1</v>
      </c>
    </row>
    <row r="306" spans="1:56" x14ac:dyDescent="0.25">
      <c r="A306" s="13">
        <v>600002800</v>
      </c>
      <c r="B306" s="13">
        <v>1300</v>
      </c>
      <c r="C306" s="13">
        <v>2200000102</v>
      </c>
      <c r="D306" s="13" t="s">
        <v>10908</v>
      </c>
      <c r="E306" s="13">
        <f t="shared" si="36"/>
        <v>1300</v>
      </c>
      <c r="F306" s="13" t="s">
        <v>10930</v>
      </c>
      <c r="G306" s="13" t="s">
        <v>10907</v>
      </c>
      <c r="H306" s="13">
        <f>ROUND(P306/(1-((R306+S306))/100)*Q306, 3)</f>
        <v>2.1469999999999998</v>
      </c>
      <c r="I306" s="13">
        <v>1</v>
      </c>
      <c r="J306" s="13">
        <v>3.5</v>
      </c>
      <c r="K306" s="13">
        <v>1</v>
      </c>
      <c r="M306" s="13">
        <v>1</v>
      </c>
      <c r="N306" s="13">
        <v>1</v>
      </c>
      <c r="P306" s="13">
        <f>IFERROR(ROUND(VLOOKUP(BC306, BA:BA:BB:BB, 2, 0)/AA306,3),)</f>
        <v>1.9830000000000001</v>
      </c>
      <c r="Q306" s="13">
        <f>IFERROR(VLOOKUP(BC306, BA:BA:BD:BD, 4, 0),1)</f>
        <v>1</v>
      </c>
      <c r="R306" s="13">
        <v>4</v>
      </c>
      <c r="S306" s="13">
        <v>3.65</v>
      </c>
      <c r="T306" s="13">
        <v>0</v>
      </c>
      <c r="V306" s="13" t="s">
        <v>11050</v>
      </c>
      <c r="W306" s="13">
        <v>100</v>
      </c>
      <c r="X306" s="13" t="s">
        <v>7711</v>
      </c>
      <c r="Y306" s="13" t="s">
        <v>10904</v>
      </c>
      <c r="Z306" s="13">
        <v>2</v>
      </c>
      <c r="AA306" s="13">
        <v>5.75</v>
      </c>
      <c r="AB306" s="13">
        <f t="shared" si="37"/>
        <v>12.345000000000001</v>
      </c>
      <c r="AC306" s="13">
        <f>ROUND(VLOOKUP(X306,'Base de dados'!A:B, 2, 0)*AB306, 2)</f>
        <v>1.85</v>
      </c>
      <c r="AD306" s="13">
        <f>ROUND((AB306*(Destino!AG$306/100))*(W306/100),2)</f>
        <v>0</v>
      </c>
      <c r="AG306" s="13">
        <f>ROUND((AB306+ AC306)*(J306/100),2)</f>
        <v>0.5</v>
      </c>
      <c r="AH306" s="13">
        <f t="shared" si="38"/>
        <v>0</v>
      </c>
      <c r="AI306" s="13">
        <f>ROUND((AB306+AC306)-(AD306+AE306)+AG306+AH306, 3)</f>
        <v>14.695</v>
      </c>
      <c r="AJ306" s="13">
        <f t="shared" si="39"/>
        <v>14.695</v>
      </c>
      <c r="AK306" s="13">
        <f t="shared" si="40"/>
        <v>14.695</v>
      </c>
      <c r="AL306" s="13" t="str">
        <f t="shared" si="43"/>
        <v>13006000028002200000102</v>
      </c>
      <c r="AM306" s="13">
        <f>VLOOKUP(AL306,Destino!A:AE,31,0)</f>
        <v>14.695</v>
      </c>
      <c r="AN306" s="13">
        <f t="shared" si="44"/>
        <v>1</v>
      </c>
      <c r="BB306" s="13">
        <f t="shared" si="41"/>
        <v>14.695</v>
      </c>
      <c r="BC306" s="13" t="s">
        <v>11136</v>
      </c>
      <c r="BD306" s="13">
        <f t="shared" si="42"/>
        <v>1</v>
      </c>
    </row>
    <row r="307" spans="1:56" x14ac:dyDescent="0.25">
      <c r="A307" s="13">
        <v>600002800</v>
      </c>
      <c r="B307" s="13">
        <v>1300</v>
      </c>
      <c r="C307" s="13">
        <v>2200001327</v>
      </c>
      <c r="D307" s="13" t="s">
        <v>10908</v>
      </c>
      <c r="E307" s="13">
        <f t="shared" si="36"/>
        <v>1300</v>
      </c>
      <c r="F307" s="13" t="s">
        <v>10930</v>
      </c>
      <c r="G307" s="13" t="s">
        <v>10907</v>
      </c>
      <c r="H307" s="13">
        <f>ROUND(P307/(1-((R307+S307))/100)*Q307, 3)</f>
        <v>2.0979999999999999</v>
      </c>
      <c r="I307" s="13">
        <v>1</v>
      </c>
      <c r="J307" s="13">
        <v>2</v>
      </c>
      <c r="K307" s="13">
        <v>1</v>
      </c>
      <c r="M307" s="13">
        <v>1</v>
      </c>
      <c r="N307" s="13">
        <v>1</v>
      </c>
      <c r="P307" s="13">
        <f>IFERROR(ROUND(VLOOKUP(BC307, BA:BA:BB:BB, 2, 0)/AA307,3),)</f>
        <v>2.5830000000000002</v>
      </c>
      <c r="Q307" s="13">
        <f>IFERROR(VLOOKUP(BC307, BA:BA:BD:BD, 4, 0),1)</f>
        <v>0.75015299999999996</v>
      </c>
      <c r="R307" s="13">
        <v>4</v>
      </c>
      <c r="S307" s="13">
        <v>3.65</v>
      </c>
      <c r="T307" s="13">
        <v>0</v>
      </c>
      <c r="V307" s="13" t="s">
        <v>11050</v>
      </c>
      <c r="W307" s="13">
        <v>100</v>
      </c>
      <c r="X307" s="13" t="s">
        <v>7711</v>
      </c>
      <c r="Y307" s="13" t="s">
        <v>10904</v>
      </c>
      <c r="Z307" s="13">
        <v>2</v>
      </c>
      <c r="AA307" s="13">
        <v>5.75</v>
      </c>
      <c r="AB307" s="13">
        <f t="shared" si="37"/>
        <v>12.064</v>
      </c>
      <c r="AC307" s="13">
        <f>ROUND(VLOOKUP(X307,'Base de dados'!A:B, 2, 0)*AB307, 2)</f>
        <v>1.81</v>
      </c>
      <c r="AD307" s="13">
        <f>ROUND((AB307*(Destino!AG$307/100))*(W307/100),2)</f>
        <v>0</v>
      </c>
      <c r="AG307" s="13">
        <f>ROUND((AB307+ AC307)*(J307/100),2)</f>
        <v>0.28000000000000003</v>
      </c>
      <c r="AH307" s="13">
        <f t="shared" si="38"/>
        <v>0</v>
      </c>
      <c r="AI307" s="13">
        <f>ROUND((AB307+AC307)-(AD307+AE307)+AG307+AH307, 3)</f>
        <v>14.154</v>
      </c>
      <c r="AJ307" s="13">
        <f t="shared" si="39"/>
        <v>14.154</v>
      </c>
      <c r="AK307" s="13">
        <f t="shared" si="40"/>
        <v>14.154</v>
      </c>
      <c r="AL307" s="13" t="str">
        <f t="shared" si="43"/>
        <v>13006000028002200001327</v>
      </c>
      <c r="AM307" s="13">
        <f>VLOOKUP(AL307,Destino!A:AE,31,0)</f>
        <v>14.141999999999999</v>
      </c>
      <c r="AN307" s="13">
        <f t="shared" si="44"/>
        <v>0.99915218312844423</v>
      </c>
      <c r="BB307" s="13">
        <f t="shared" si="41"/>
        <v>14.154</v>
      </c>
      <c r="BC307" s="13" t="s">
        <v>11137</v>
      </c>
      <c r="BD307" s="13">
        <f t="shared" si="42"/>
        <v>1</v>
      </c>
    </row>
    <row r="308" spans="1:56" x14ac:dyDescent="0.25">
      <c r="A308" s="13">
        <v>600002800</v>
      </c>
      <c r="B308" s="13">
        <v>1300</v>
      </c>
      <c r="C308" s="13">
        <v>2200001421</v>
      </c>
      <c r="D308" s="13" t="s">
        <v>10908</v>
      </c>
      <c r="E308" s="13">
        <f t="shared" si="36"/>
        <v>1300</v>
      </c>
      <c r="F308" s="13" t="s">
        <v>10930</v>
      </c>
      <c r="G308" s="13" t="s">
        <v>10907</v>
      </c>
      <c r="H308" s="13">
        <f>ROUND(P308/(1-((R308+S308))/100)*Q308, 3)</f>
        <v>2.0230000000000001</v>
      </c>
      <c r="I308" s="13">
        <v>1</v>
      </c>
      <c r="J308" s="13">
        <v>7</v>
      </c>
      <c r="K308" s="13">
        <v>1</v>
      </c>
      <c r="M308" s="13">
        <v>1</v>
      </c>
      <c r="N308" s="13">
        <v>1</v>
      </c>
      <c r="P308" s="13">
        <f>IFERROR(ROUND(VLOOKUP(BC308, BA:BA:BB:BB, 2, 0)/AA308,3),)</f>
        <v>1.7549999999999999</v>
      </c>
      <c r="Q308" s="13">
        <f>IFERROR(VLOOKUP(BC308, BA:BA:BD:BD, 4, 0),1)</f>
        <v>1</v>
      </c>
      <c r="R308" s="13">
        <v>4</v>
      </c>
      <c r="S308" s="13">
        <v>9.25</v>
      </c>
      <c r="T308" s="13">
        <v>0</v>
      </c>
      <c r="V308" s="13" t="s">
        <v>11050</v>
      </c>
      <c r="W308" s="13">
        <v>100</v>
      </c>
      <c r="X308" s="13" t="s">
        <v>7711</v>
      </c>
      <c r="Y308" s="13" t="s">
        <v>10904</v>
      </c>
      <c r="Z308" s="13">
        <v>2</v>
      </c>
      <c r="AA308" s="13">
        <v>5.75</v>
      </c>
      <c r="AB308" s="13">
        <f t="shared" si="37"/>
        <v>11.632</v>
      </c>
      <c r="AC308" s="13">
        <f>ROUND(VLOOKUP(X308,'Base de dados'!A:B, 2, 0)*AB308, 2)</f>
        <v>1.74</v>
      </c>
      <c r="AD308" s="13">
        <f>ROUND((AB308*(Destino!AG$308/100))*(W308/100),2)</f>
        <v>0</v>
      </c>
      <c r="AG308" s="13">
        <f>ROUND((AB308+ AC308)*(J308/100),2)</f>
        <v>0.94</v>
      </c>
      <c r="AH308" s="13">
        <f t="shared" si="38"/>
        <v>0</v>
      </c>
      <c r="AI308" s="13">
        <f>ROUND((AB308+AC308)-(AD308+AE308)+AG308+AH308, 3)</f>
        <v>14.311999999999999</v>
      </c>
      <c r="AJ308" s="13">
        <f t="shared" si="39"/>
        <v>14.311999999999999</v>
      </c>
      <c r="AK308" s="13">
        <f t="shared" si="40"/>
        <v>14.311999999999999</v>
      </c>
      <c r="AL308" s="13" t="str">
        <f t="shared" si="43"/>
        <v>13006000028002200001421</v>
      </c>
      <c r="AM308" s="13">
        <f>VLOOKUP(AL308,Destino!A:AE,31,0)</f>
        <v>14.087999999999999</v>
      </c>
      <c r="AN308" s="13">
        <f t="shared" si="44"/>
        <v>0.98434879821129118</v>
      </c>
      <c r="BB308" s="13">
        <f t="shared" si="41"/>
        <v>14.311999999999999</v>
      </c>
      <c r="BC308" s="13" t="s">
        <v>11140</v>
      </c>
      <c r="BD308" s="13">
        <f t="shared" si="42"/>
        <v>1</v>
      </c>
    </row>
    <row r="309" spans="1:56" x14ac:dyDescent="0.25">
      <c r="A309" s="13">
        <v>600002800</v>
      </c>
      <c r="B309" s="13">
        <v>1400</v>
      </c>
      <c r="C309" s="13">
        <v>2000005105</v>
      </c>
      <c r="D309" s="13" t="s">
        <v>10908</v>
      </c>
      <c r="E309" s="13">
        <f t="shared" si="36"/>
        <v>1400</v>
      </c>
      <c r="F309" s="13" t="s">
        <v>10905</v>
      </c>
      <c r="G309" s="13" t="s">
        <v>10907</v>
      </c>
      <c r="H309" s="13">
        <f>ROUND(P309/(1-((R309+S309))/100)*Q309, 3)</f>
        <v>1.9710000000000001</v>
      </c>
      <c r="I309" s="13">
        <v>1</v>
      </c>
      <c r="J309" s="13">
        <v>2</v>
      </c>
      <c r="K309" s="13">
        <v>1</v>
      </c>
      <c r="M309" s="13">
        <v>1</v>
      </c>
      <c r="N309" s="13">
        <v>1</v>
      </c>
      <c r="O309" s="13" t="s">
        <v>10895</v>
      </c>
      <c r="P309" s="13">
        <f>IFERROR(ROUND(VLOOKUP(BC309, BA:BA:BB:BB, 2, 0)/AA309,3),)</f>
        <v>1.71</v>
      </c>
      <c r="Q309" s="13">
        <f>IFERROR(VLOOKUP(BC309, BA:BA:BD:BD, 4, 0),1)</f>
        <v>1</v>
      </c>
      <c r="R309" s="13">
        <v>4</v>
      </c>
      <c r="S309" s="13">
        <v>9.25</v>
      </c>
      <c r="T309" s="13">
        <v>0</v>
      </c>
      <c r="V309" s="13" t="s">
        <v>11050</v>
      </c>
      <c r="W309" s="13">
        <v>100</v>
      </c>
      <c r="X309" s="13" t="s">
        <v>7711</v>
      </c>
      <c r="Y309" s="13" t="s">
        <v>10904</v>
      </c>
      <c r="Z309" s="13">
        <v>2</v>
      </c>
      <c r="AA309" s="13">
        <v>5.75</v>
      </c>
      <c r="AB309" s="13">
        <f t="shared" si="37"/>
        <v>11.333</v>
      </c>
      <c r="AC309" s="13">
        <f>ROUND(VLOOKUP(X309,'Base de dados'!A:B, 2, 0)*AB309, 2)</f>
        <v>1.7</v>
      </c>
      <c r="AD309" s="13">
        <f>ROUND((AB309*(Destino!AG$309/100))*(W309/100),2)</f>
        <v>0.45</v>
      </c>
      <c r="AE309" s="13">
        <f>ROUND((AB309*(Destino!AH$309/100)),2)</f>
        <v>1.05</v>
      </c>
      <c r="AG309" s="13">
        <f>ROUND((AB309+ AC309)*(J309/100),2)</f>
        <v>0.26</v>
      </c>
      <c r="AH309" s="13">
        <f t="shared" si="38"/>
        <v>0</v>
      </c>
      <c r="AI309" s="13">
        <f>ROUND(AB309-(AD309+AE309)+AG309+AH309, 3)</f>
        <v>10.093</v>
      </c>
      <c r="AJ309" s="13">
        <f t="shared" si="39"/>
        <v>10.093</v>
      </c>
      <c r="AK309" s="13">
        <f t="shared" si="40"/>
        <v>10.093</v>
      </c>
      <c r="AL309" s="13" t="str">
        <f t="shared" si="43"/>
        <v>14006000028002000005105</v>
      </c>
      <c r="AM309" s="13">
        <f>VLOOKUP(AL309,Destino!A:AE,31,0)</f>
        <v>10.093</v>
      </c>
      <c r="AN309" s="13">
        <f t="shared" si="44"/>
        <v>1</v>
      </c>
      <c r="BA309" s="13" t="s">
        <v>11140</v>
      </c>
      <c r="BB309" s="13">
        <f t="shared" si="41"/>
        <v>10.093</v>
      </c>
      <c r="BC309" s="13" t="s">
        <v>11135</v>
      </c>
      <c r="BD309" s="13">
        <f t="shared" si="42"/>
        <v>1</v>
      </c>
    </row>
    <row r="310" spans="1:56" x14ac:dyDescent="0.25">
      <c r="A310" s="13">
        <v>600002800</v>
      </c>
      <c r="B310" s="13">
        <v>1400</v>
      </c>
      <c r="C310" s="13">
        <v>2200000102</v>
      </c>
      <c r="D310" s="13" t="s">
        <v>10908</v>
      </c>
      <c r="E310" s="13">
        <f t="shared" si="36"/>
        <v>1400</v>
      </c>
      <c r="F310" s="13" t="s">
        <v>10905</v>
      </c>
      <c r="G310" s="13" t="s">
        <v>10907</v>
      </c>
      <c r="H310" s="13">
        <f>ROUND(P310/(1-((R310+S310))/100)*Q310, 3)</f>
        <v>2.1469999999999998</v>
      </c>
      <c r="I310" s="13">
        <v>1</v>
      </c>
      <c r="J310" s="13">
        <v>2</v>
      </c>
      <c r="K310" s="13">
        <v>1</v>
      </c>
      <c r="M310" s="13">
        <v>1</v>
      </c>
      <c r="N310" s="13">
        <v>1</v>
      </c>
      <c r="P310" s="13">
        <f>IFERROR(ROUND(VLOOKUP(BC310, BA:BA:BB:BB, 2, 0)/AA310,3),)</f>
        <v>1.9830000000000001</v>
      </c>
      <c r="Q310" s="13">
        <f>IFERROR(VLOOKUP(BC310, BA:BA:BD:BD, 4, 0),1)</f>
        <v>1</v>
      </c>
      <c r="R310" s="13">
        <v>4</v>
      </c>
      <c r="S310" s="13">
        <v>3.65</v>
      </c>
      <c r="T310" s="13">
        <v>0</v>
      </c>
      <c r="V310" s="13" t="s">
        <v>11050</v>
      </c>
      <c r="W310" s="13">
        <v>100</v>
      </c>
      <c r="X310" s="13" t="s">
        <v>7711</v>
      </c>
      <c r="Y310" s="13" t="s">
        <v>10904</v>
      </c>
      <c r="Z310" s="13">
        <v>2</v>
      </c>
      <c r="AA310" s="13">
        <v>5.75</v>
      </c>
      <c r="AB310" s="13">
        <f t="shared" si="37"/>
        <v>12.345000000000001</v>
      </c>
      <c r="AC310" s="13">
        <f>ROUND(VLOOKUP(X310,'Base de dados'!A:B, 2, 0)*AB310, 2)</f>
        <v>1.85</v>
      </c>
      <c r="AD310" s="13">
        <f>ROUND((AB310*(Destino!AG$310/100))*(W310/100),2)</f>
        <v>0.49</v>
      </c>
      <c r="AE310" s="13">
        <f>ROUND((AB310*(Destino!AH$310/100)),2)</f>
        <v>1.1399999999999999</v>
      </c>
      <c r="AG310" s="13">
        <f>ROUND((AB310+ AC310)*(J310/100),2)</f>
        <v>0.28000000000000003</v>
      </c>
      <c r="AH310" s="13">
        <f t="shared" si="38"/>
        <v>0</v>
      </c>
      <c r="AI310" s="13">
        <f>ROUND(AB310-(AD310+AE310)+AG310+AH310, 3)</f>
        <v>10.994999999999999</v>
      </c>
      <c r="AJ310" s="13">
        <f t="shared" si="39"/>
        <v>10.994999999999999</v>
      </c>
      <c r="AK310" s="13">
        <f t="shared" si="40"/>
        <v>10.994999999999999</v>
      </c>
      <c r="AL310" s="13" t="str">
        <f t="shared" si="43"/>
        <v>14006000028002200000102</v>
      </c>
      <c r="AM310" s="13">
        <f>VLOOKUP(AL310,Destino!A:AE,31,0)</f>
        <v>10.994999999999999</v>
      </c>
      <c r="AN310" s="13">
        <f t="shared" si="44"/>
        <v>1</v>
      </c>
      <c r="BB310" s="13">
        <f t="shared" si="41"/>
        <v>10.994999999999999</v>
      </c>
      <c r="BC310" s="13" t="s">
        <v>11136</v>
      </c>
      <c r="BD310" s="13">
        <f t="shared" si="42"/>
        <v>1</v>
      </c>
    </row>
    <row r="311" spans="1:56" x14ac:dyDescent="0.25">
      <c r="A311" s="13">
        <v>600002800</v>
      </c>
      <c r="B311" s="13">
        <v>1400</v>
      </c>
      <c r="C311" s="13">
        <v>2200001286</v>
      </c>
      <c r="D311" s="13" t="s">
        <v>10908</v>
      </c>
      <c r="E311" s="13">
        <f t="shared" si="36"/>
        <v>1400</v>
      </c>
      <c r="F311" s="13" t="s">
        <v>10915</v>
      </c>
      <c r="G311" s="13" t="s">
        <v>10907</v>
      </c>
      <c r="H311" s="13">
        <f>ROUND(P311/(1-((R311+S311))/100)*Q311, 3)</f>
        <v>2.5190000000000001</v>
      </c>
      <c r="I311" s="13">
        <v>1</v>
      </c>
      <c r="J311" s="13">
        <v>3</v>
      </c>
      <c r="K311" s="13">
        <v>1</v>
      </c>
      <c r="M311" s="13">
        <v>1</v>
      </c>
      <c r="N311" s="13">
        <v>1</v>
      </c>
      <c r="P311" s="13">
        <f>IFERROR(ROUND(VLOOKUP(BC311, BA:BA:BB:BB, 2, 0)/AA311,3),)</f>
        <v>2.4020000000000001</v>
      </c>
      <c r="Q311" s="13">
        <f>IFERROR(VLOOKUP(BC311, BA:BA:BD:BD, 4, 0),1)</f>
        <v>1</v>
      </c>
      <c r="R311" s="13">
        <v>1</v>
      </c>
      <c r="S311" s="13">
        <v>3.65</v>
      </c>
      <c r="T311" s="13">
        <v>0</v>
      </c>
      <c r="V311" s="13" t="s">
        <v>11050</v>
      </c>
      <c r="W311" s="13">
        <v>100</v>
      </c>
      <c r="X311" s="13" t="s">
        <v>7711</v>
      </c>
      <c r="Y311" s="13" t="s">
        <v>10904</v>
      </c>
      <c r="Z311" s="13">
        <v>2</v>
      </c>
      <c r="AA311" s="13">
        <v>5.75</v>
      </c>
      <c r="AB311" s="13">
        <f t="shared" si="37"/>
        <v>14.484</v>
      </c>
      <c r="AC311" s="13">
        <f>ROUND(VLOOKUP(X311,'Base de dados'!A:B, 2, 0)*AB311, 2)</f>
        <v>2.17</v>
      </c>
      <c r="AD311" s="13">
        <f>ROUND((AB311*(Destino!AG$311/100))*(W311/100),2)</f>
        <v>0.57999999999999996</v>
      </c>
      <c r="AE311" s="13">
        <f>ROUND((AB311*(Destino!AH$311/100)),2)</f>
        <v>1.34</v>
      </c>
      <c r="AG311" s="13">
        <f>ROUND(AB311 *(J311/100),2)</f>
        <v>0.43</v>
      </c>
      <c r="AH311" s="13">
        <f t="shared" si="38"/>
        <v>0</v>
      </c>
      <c r="AI311" s="13">
        <f>ROUND(AB311-(AD311+AE311)+AG311+AH311, 3)</f>
        <v>12.994</v>
      </c>
      <c r="AJ311" s="13">
        <f t="shared" si="39"/>
        <v>12.994</v>
      </c>
      <c r="AK311" s="13">
        <f t="shared" si="40"/>
        <v>12.994</v>
      </c>
      <c r="AL311" s="13" t="str">
        <f t="shared" si="43"/>
        <v>14006000028002200001286</v>
      </c>
      <c r="AM311" s="13">
        <f>VLOOKUP(AL311,Destino!A:AE,31,0)</f>
        <v>12.994</v>
      </c>
      <c r="AN311" s="13">
        <f t="shared" si="44"/>
        <v>1</v>
      </c>
      <c r="BB311" s="13">
        <f t="shared" si="41"/>
        <v>12.994</v>
      </c>
      <c r="BC311" s="13" t="s">
        <v>11139</v>
      </c>
      <c r="BD311" s="13">
        <f t="shared" si="42"/>
        <v>1</v>
      </c>
    </row>
    <row r="312" spans="1:56" x14ac:dyDescent="0.25">
      <c r="A312" s="13">
        <v>600002800</v>
      </c>
      <c r="B312" s="13">
        <v>1700</v>
      </c>
      <c r="C312" s="13">
        <v>2000005105</v>
      </c>
      <c r="D312" s="13" t="s">
        <v>10908</v>
      </c>
      <c r="E312" s="13">
        <f t="shared" si="36"/>
        <v>1700</v>
      </c>
      <c r="F312" s="13" t="s">
        <v>10933</v>
      </c>
      <c r="G312" s="13" t="s">
        <v>10907</v>
      </c>
      <c r="H312" s="13">
        <f>ROUND(P312/(1-((R312+S312))/100)*Q312, 3)</f>
        <v>1.9710000000000001</v>
      </c>
      <c r="I312" s="13">
        <v>0.25</v>
      </c>
      <c r="J312" s="13">
        <v>7</v>
      </c>
      <c r="K312" s="13">
        <v>1</v>
      </c>
      <c r="M312" s="13">
        <v>4</v>
      </c>
      <c r="N312" s="13">
        <v>1</v>
      </c>
      <c r="P312" s="13">
        <f>IFERROR(ROUND(VLOOKUP(BC312, BA:BA:BB:BB, 2, 0)/AA312,3),)</f>
        <v>1.71</v>
      </c>
      <c r="Q312" s="13">
        <f>IFERROR(VLOOKUP(BC312, BA:BA:BD:BD, 4, 0),1)</f>
        <v>1</v>
      </c>
      <c r="R312" s="13">
        <v>4</v>
      </c>
      <c r="S312" s="13">
        <v>9.25</v>
      </c>
      <c r="T312" s="13">
        <v>0</v>
      </c>
      <c r="V312" s="13" t="s">
        <v>11050</v>
      </c>
      <c r="W312" s="13">
        <v>100</v>
      </c>
      <c r="X312" s="13" t="s">
        <v>7711</v>
      </c>
      <c r="Y312" s="13" t="s">
        <v>10904</v>
      </c>
      <c r="Z312" s="13">
        <v>2</v>
      </c>
      <c r="AA312" s="13">
        <v>5.75</v>
      </c>
      <c r="AB312" s="13">
        <f t="shared" si="37"/>
        <v>2.8330000000000002</v>
      </c>
      <c r="AC312" s="13">
        <f>ROUND(VLOOKUP(X312,'Base de dados'!A:B, 2, 0)*AB312, 2)</f>
        <v>0.42</v>
      </c>
      <c r="AD312" s="13">
        <f>ROUND((AB312*(Destino!AG$312/100))*(W312/100),2)</f>
        <v>0.11</v>
      </c>
      <c r="AE312" s="13">
        <f>ROUND((AB312*(Destino!AH$312/100)),2)</f>
        <v>0</v>
      </c>
      <c r="AF312" s="13">
        <f>ROUND((((AB312+AC312)*(1 + VLOOKUP(X312,'Base de dados'!A:M, 13, 0) ))*(Destino!AI$312/100))-AD312, 2)</f>
        <v>0.73</v>
      </c>
      <c r="AG312" s="13">
        <f>ROUND((AB312+AC312+AF312)*(J312/100),2)</f>
        <v>0.28000000000000003</v>
      </c>
      <c r="AH312" s="13">
        <f t="shared" si="38"/>
        <v>0</v>
      </c>
      <c r="AI312" s="13">
        <f>ROUND(AB312+AC312-AE312+AF312+AG312+AH312, 3)</f>
        <v>4.2629999999999999</v>
      </c>
      <c r="AJ312" s="13">
        <f t="shared" si="39"/>
        <v>17.052</v>
      </c>
      <c r="AK312" s="13">
        <f t="shared" si="40"/>
        <v>17.052</v>
      </c>
      <c r="AL312" s="13" t="str">
        <f t="shared" si="43"/>
        <v>17006000028002000005105</v>
      </c>
      <c r="AM312" s="13">
        <f>VLOOKUP(AL312,Destino!A:AE,31,0)</f>
        <v>16.788</v>
      </c>
      <c r="AN312" s="13">
        <f t="shared" si="44"/>
        <v>0.9845179451090782</v>
      </c>
      <c r="BB312" s="13">
        <f t="shared" si="41"/>
        <v>17.052</v>
      </c>
      <c r="BC312" s="13" t="s">
        <v>11135</v>
      </c>
      <c r="BD312" s="13">
        <f t="shared" si="42"/>
        <v>1</v>
      </c>
    </row>
    <row r="313" spans="1:56" x14ac:dyDescent="0.25">
      <c r="A313" s="13">
        <v>600002800</v>
      </c>
      <c r="B313" s="13">
        <v>1700</v>
      </c>
      <c r="C313" s="13">
        <v>2200001421</v>
      </c>
      <c r="D313" s="13" t="s">
        <v>10908</v>
      </c>
      <c r="E313" s="13">
        <f t="shared" si="36"/>
        <v>1700</v>
      </c>
      <c r="F313" s="13" t="s">
        <v>10933</v>
      </c>
      <c r="G313" s="13" t="s">
        <v>10907</v>
      </c>
      <c r="H313" s="13">
        <f>ROUND(P313/(1-((R313+S313))/100)*Q313, 3)</f>
        <v>2.0230000000000001</v>
      </c>
      <c r="I313" s="13">
        <v>0.25</v>
      </c>
      <c r="J313" s="13">
        <v>3</v>
      </c>
      <c r="K313" s="13">
        <v>1</v>
      </c>
      <c r="M313" s="13">
        <v>4</v>
      </c>
      <c r="N313" s="13">
        <v>1</v>
      </c>
      <c r="O313" s="13" t="s">
        <v>10895</v>
      </c>
      <c r="P313" s="13">
        <f>IFERROR(ROUND(VLOOKUP(BC313, BA:BA:BB:BB, 2, 0)/AA313,3),)</f>
        <v>1.7549999999999999</v>
      </c>
      <c r="Q313" s="13">
        <f>IFERROR(VLOOKUP(BC313, BA:BA:BD:BD, 4, 0),1)</f>
        <v>1</v>
      </c>
      <c r="R313" s="13">
        <v>4</v>
      </c>
      <c r="S313" s="13">
        <v>9.25</v>
      </c>
      <c r="T313" s="13">
        <v>0</v>
      </c>
      <c r="V313" s="13" t="s">
        <v>11050</v>
      </c>
      <c r="W313" s="13">
        <v>100</v>
      </c>
      <c r="X313" s="13" t="s">
        <v>7711</v>
      </c>
      <c r="Y313" s="13" t="s">
        <v>10904</v>
      </c>
      <c r="Z313" s="13">
        <v>2</v>
      </c>
      <c r="AA313" s="13">
        <v>5.75</v>
      </c>
      <c r="AB313" s="13">
        <f t="shared" si="37"/>
        <v>2.9079999999999999</v>
      </c>
      <c r="AC313" s="13">
        <f>ROUND(VLOOKUP(X313,'Base de dados'!A:B, 2, 0)*AB313, 2)</f>
        <v>0.44</v>
      </c>
      <c r="AD313" s="13">
        <f>ROUND((AB313*(Destino!AG$313/100))*(W313/100),2)</f>
        <v>0.12</v>
      </c>
      <c r="AE313" s="13">
        <f>ROUND((AB313*(Destino!AH$313/100)),2)</f>
        <v>0</v>
      </c>
      <c r="AF313" s="13">
        <f>ROUND((((AB313+AC313)*(1 + VLOOKUP(X313,'Base de dados'!A:M, 13, 0) ))*(Destino!AI$313/100))-AD313, 2)</f>
        <v>0.75</v>
      </c>
      <c r="AG313" s="13">
        <f>ROUND((AB313+AC313+AF313)*(J313/100),2)</f>
        <v>0.12</v>
      </c>
      <c r="AH313" s="13">
        <f t="shared" si="38"/>
        <v>0</v>
      </c>
      <c r="AI313" s="13">
        <f>ROUND(AB313+AC313-AE313+AF313+AG313+AH313, 3)</f>
        <v>4.218</v>
      </c>
      <c r="AJ313" s="13">
        <f t="shared" si="39"/>
        <v>16.872</v>
      </c>
      <c r="AK313" s="13">
        <f t="shared" si="40"/>
        <v>16.872</v>
      </c>
      <c r="AL313" s="13" t="str">
        <f t="shared" si="43"/>
        <v>17006000028002200001421</v>
      </c>
      <c r="AM313" s="13">
        <f>VLOOKUP(AL313,Destino!A:AE,31,0)</f>
        <v>16.872</v>
      </c>
      <c r="AN313" s="13">
        <f t="shared" si="44"/>
        <v>1</v>
      </c>
      <c r="BA313" s="13" t="s">
        <v>11141</v>
      </c>
      <c r="BB313" s="13">
        <f t="shared" si="41"/>
        <v>16.872</v>
      </c>
      <c r="BC313" s="13" t="s">
        <v>11140</v>
      </c>
      <c r="BD313" s="13">
        <f t="shared" si="42"/>
        <v>1</v>
      </c>
    </row>
    <row r="314" spans="1:56" x14ac:dyDescent="0.25">
      <c r="A314" s="13">
        <v>600004137</v>
      </c>
      <c r="B314" s="13">
        <v>1000</v>
      </c>
      <c r="C314" s="13">
        <v>2200000102</v>
      </c>
      <c r="D314" s="13" t="s">
        <v>10908</v>
      </c>
      <c r="E314" s="13">
        <f t="shared" si="36"/>
        <v>1000</v>
      </c>
      <c r="F314" s="13" t="s">
        <v>10905</v>
      </c>
      <c r="G314" s="13" t="s">
        <v>10907</v>
      </c>
      <c r="H314" s="13">
        <f>ROUND(P314/(1-((R314+S314))/100)*Q314, 3)</f>
        <v>10.988</v>
      </c>
      <c r="I314" s="13">
        <v>1</v>
      </c>
      <c r="J314" s="13">
        <v>4.5</v>
      </c>
      <c r="K314" s="13">
        <v>1</v>
      </c>
      <c r="M314" s="13">
        <v>1</v>
      </c>
      <c r="N314" s="13">
        <v>1</v>
      </c>
      <c r="P314" s="13">
        <f>IFERROR(ROUND(VLOOKUP(BC314, BA:BA:BB:BB, 2, 0)/AA314,3),)</f>
        <v>10.147</v>
      </c>
      <c r="Q314" s="13">
        <f>IFERROR(VLOOKUP(BC314, BA:BA:BD:BD, 4, 0),1)</f>
        <v>1</v>
      </c>
      <c r="R314" s="13">
        <v>4</v>
      </c>
      <c r="S314" s="13">
        <v>3.65</v>
      </c>
      <c r="T314" s="13">
        <v>0</v>
      </c>
      <c r="V314" s="13" t="s">
        <v>11050</v>
      </c>
      <c r="W314" s="13">
        <v>100</v>
      </c>
      <c r="X314" s="13" t="s">
        <v>7709</v>
      </c>
      <c r="Y314" s="13" t="s">
        <v>10904</v>
      </c>
      <c r="Z314" s="13">
        <v>1</v>
      </c>
      <c r="AA314" s="13">
        <v>5.75</v>
      </c>
      <c r="AB314" s="13">
        <f t="shared" si="37"/>
        <v>63.180999999999997</v>
      </c>
      <c r="AC314" s="13">
        <f>ROUND(VLOOKUP(X314,'Base de dados'!A:B, 2, 0)*AB314, 2)</f>
        <v>9.48</v>
      </c>
      <c r="AD314" s="13">
        <f>ROUND((AB314*(Destino!AG$314/100))*(W314/100),2)</f>
        <v>2.5299999999999998</v>
      </c>
      <c r="AE314" s="13">
        <f>ROUND((AB314*(Destino!AH$314/100)),2)</f>
        <v>5.84</v>
      </c>
      <c r="AG314" s="13">
        <f>ROUND((AB314+ AC314)*(J314/100),2)</f>
        <v>3.27</v>
      </c>
      <c r="AH314" s="13">
        <f t="shared" si="38"/>
        <v>0</v>
      </c>
      <c r="AI314" s="13">
        <f>ROUND(AB314-(AD314+AE314)+AG314+AH314, 3)</f>
        <v>58.081000000000003</v>
      </c>
      <c r="AJ314" s="13">
        <f t="shared" si="39"/>
        <v>58.081000000000003</v>
      </c>
      <c r="AK314" s="13">
        <f t="shared" si="40"/>
        <v>58.081000000000003</v>
      </c>
      <c r="AL314" s="13" t="str">
        <f t="shared" si="43"/>
        <v>10006000041372200000102</v>
      </c>
      <c r="AM314" s="13">
        <f>VLOOKUP(AL314,Destino!A:AE,31,0)</f>
        <v>58.081000000000003</v>
      </c>
      <c r="AN314" s="13">
        <f t="shared" si="44"/>
        <v>1</v>
      </c>
      <c r="BB314" s="13">
        <f t="shared" si="41"/>
        <v>58.081000000000003</v>
      </c>
      <c r="BC314" s="13" t="s">
        <v>11143</v>
      </c>
      <c r="BD314" s="13">
        <f t="shared" si="42"/>
        <v>1</v>
      </c>
    </row>
    <row r="315" spans="1:56" x14ac:dyDescent="0.25">
      <c r="A315" s="13">
        <v>600004137</v>
      </c>
      <c r="B315" s="13">
        <v>1000</v>
      </c>
      <c r="C315" s="13">
        <v>2200000362</v>
      </c>
      <c r="D315" s="13" t="s">
        <v>10908</v>
      </c>
      <c r="E315" s="13">
        <f t="shared" si="36"/>
        <v>1000</v>
      </c>
      <c r="F315" s="13" t="s">
        <v>10912</v>
      </c>
      <c r="G315" s="13" t="s">
        <v>10907</v>
      </c>
      <c r="H315" s="13">
        <v>6.5</v>
      </c>
      <c r="I315" s="13">
        <v>1</v>
      </c>
      <c r="J315" s="13">
        <v>0</v>
      </c>
      <c r="K315" s="13">
        <v>1</v>
      </c>
      <c r="M315" s="13">
        <v>1</v>
      </c>
      <c r="N315" s="13">
        <v>1</v>
      </c>
      <c r="O315" s="13" t="s">
        <v>10895</v>
      </c>
      <c r="P315" s="13">
        <v>0</v>
      </c>
      <c r="Q315" s="13">
        <v>1</v>
      </c>
      <c r="R315" s="13">
        <v>0</v>
      </c>
      <c r="S315" s="13">
        <v>0</v>
      </c>
      <c r="T315" s="13">
        <v>34.630000000000003</v>
      </c>
      <c r="V315" s="13" t="s">
        <v>11050</v>
      </c>
      <c r="W315" s="13">
        <v>100</v>
      </c>
      <c r="X315" s="13" t="s">
        <v>7709</v>
      </c>
      <c r="Y315" s="13" t="s">
        <v>10904</v>
      </c>
      <c r="Z315" s="13">
        <v>1</v>
      </c>
      <c r="AA315" s="13">
        <v>5.75</v>
      </c>
      <c r="AB315" s="13">
        <f t="shared" si="37"/>
        <v>37.375</v>
      </c>
      <c r="AC315" s="13">
        <f>ROUND(VLOOKUP(X315,'Base de dados'!A:B, 2, 0)*AB315, 2)</f>
        <v>5.61</v>
      </c>
      <c r="AD315" s="13">
        <f>ROUND((AB315*(Destino!AG$315/100))*(W315/100),2)</f>
        <v>0</v>
      </c>
      <c r="AE315" s="13">
        <f>ROUND((AB315*(Destino!AH$315/100)),2)</f>
        <v>0</v>
      </c>
      <c r="AG315" s="13">
        <f>ROUND((AB315+ AC315)*(J315/100),2)</f>
        <v>0</v>
      </c>
      <c r="AH315" s="13">
        <f t="shared" si="38"/>
        <v>12.94</v>
      </c>
      <c r="AI315" s="13">
        <f>ROUND(AB315+AG315+AH315, 3)</f>
        <v>50.314999999999998</v>
      </c>
      <c r="AJ315" s="13">
        <f t="shared" si="39"/>
        <v>50.314999999999998</v>
      </c>
      <c r="AK315" s="13">
        <f t="shared" si="40"/>
        <v>50.314999999999998</v>
      </c>
      <c r="AL315" s="13" t="str">
        <f t="shared" si="43"/>
        <v>10006000041372200000362</v>
      </c>
      <c r="AM315" s="13">
        <f>VLOOKUP(AL315,Destino!A:AE,31,0)</f>
        <v>50.314999999999998</v>
      </c>
      <c r="AN315" s="13">
        <f t="shared" si="44"/>
        <v>1</v>
      </c>
      <c r="BA315" s="13" t="s">
        <v>11142</v>
      </c>
      <c r="BB315" s="13">
        <f t="shared" si="41"/>
        <v>50.314999999999998</v>
      </c>
      <c r="BD315" s="13">
        <f t="shared" si="42"/>
        <v>1</v>
      </c>
    </row>
    <row r="316" spans="1:56" x14ac:dyDescent="0.25">
      <c r="A316" s="13">
        <v>600004137</v>
      </c>
      <c r="B316" s="13">
        <v>1000</v>
      </c>
      <c r="C316" s="13">
        <v>2200001327</v>
      </c>
      <c r="D316" s="13" t="s">
        <v>10908</v>
      </c>
      <c r="E316" s="13">
        <f t="shared" si="36"/>
        <v>1000</v>
      </c>
      <c r="F316" s="13" t="s">
        <v>10905</v>
      </c>
      <c r="G316" s="13" t="s">
        <v>10907</v>
      </c>
      <c r="H316" s="13">
        <f>ROUND(P316/(1-((R316+S316))/100)*Q316, 3)</f>
        <v>10.736000000000001</v>
      </c>
      <c r="I316" s="13">
        <v>1</v>
      </c>
      <c r="J316" s="13">
        <v>5</v>
      </c>
      <c r="K316" s="13">
        <v>1</v>
      </c>
      <c r="M316" s="13">
        <v>1</v>
      </c>
      <c r="N316" s="13">
        <v>1</v>
      </c>
      <c r="P316" s="13">
        <f>IFERROR(ROUND(VLOOKUP(BC316, BA:BA:BB:BB, 2, 0)/AA316,3),)</f>
        <v>13.215</v>
      </c>
      <c r="Q316" s="13">
        <f>IFERROR(VLOOKUP(BC316, BA:BA:BD:BD, 4, 0),1)</f>
        <v>0.75024100000000005</v>
      </c>
      <c r="R316" s="13">
        <v>4</v>
      </c>
      <c r="S316" s="13">
        <v>3.65</v>
      </c>
      <c r="T316" s="13">
        <v>0</v>
      </c>
      <c r="V316" s="13" t="s">
        <v>11050</v>
      </c>
      <c r="W316" s="13">
        <v>100</v>
      </c>
      <c r="X316" s="13" t="s">
        <v>7709</v>
      </c>
      <c r="Y316" s="13" t="s">
        <v>10904</v>
      </c>
      <c r="Z316" s="13">
        <v>1</v>
      </c>
      <c r="AA316" s="13">
        <v>5.75</v>
      </c>
      <c r="AB316" s="13">
        <f t="shared" si="37"/>
        <v>61.731999999999999</v>
      </c>
      <c r="AC316" s="13">
        <f>ROUND(VLOOKUP(X316,'Base de dados'!A:B, 2, 0)*AB316, 2)</f>
        <v>9.26</v>
      </c>
      <c r="AD316" s="13">
        <f>ROUND((AB316*(Destino!AG$316/100))*(W316/100),2)</f>
        <v>2.4700000000000002</v>
      </c>
      <c r="AE316" s="13">
        <f>ROUND((AB316*(Destino!AH$316/100)),2)</f>
        <v>5.71</v>
      </c>
      <c r="AG316" s="13">
        <f>ROUND((AB316+ AC316)*(J316/100),2)</f>
        <v>3.55</v>
      </c>
      <c r="AH316" s="13">
        <f t="shared" si="38"/>
        <v>0</v>
      </c>
      <c r="AI316" s="13">
        <f>ROUND(AB316-(AD316+AE316)+AG316+AH316, 3)</f>
        <v>57.101999999999997</v>
      </c>
      <c r="AJ316" s="13">
        <f t="shared" si="39"/>
        <v>57.101999999999997</v>
      </c>
      <c r="AK316" s="13">
        <f t="shared" si="40"/>
        <v>57.101999999999997</v>
      </c>
      <c r="AL316" s="13" t="str">
        <f t="shared" si="43"/>
        <v>10006000041372200001327</v>
      </c>
      <c r="AM316" s="13">
        <f>VLOOKUP(AL316,Destino!A:AE,31,0)</f>
        <v>57.101999999999997</v>
      </c>
      <c r="AN316" s="13">
        <f t="shared" si="44"/>
        <v>1</v>
      </c>
      <c r="BB316" s="13">
        <f t="shared" si="41"/>
        <v>57.101999999999997</v>
      </c>
      <c r="BC316" s="13" t="s">
        <v>11144</v>
      </c>
      <c r="BD316" s="13">
        <f t="shared" si="42"/>
        <v>1</v>
      </c>
    </row>
    <row r="317" spans="1:56" x14ac:dyDescent="0.25">
      <c r="A317" s="13">
        <v>600004137</v>
      </c>
      <c r="B317" s="13">
        <v>1000</v>
      </c>
      <c r="C317" s="13">
        <v>2200001421</v>
      </c>
      <c r="D317" s="13" t="s">
        <v>10908</v>
      </c>
      <c r="E317" s="13">
        <f t="shared" si="36"/>
        <v>1000</v>
      </c>
      <c r="F317" s="13" t="s">
        <v>10905</v>
      </c>
      <c r="G317" s="13" t="s">
        <v>10907</v>
      </c>
      <c r="H317" s="13">
        <f>ROUND(P317/(1-((R317+S317))/100)*Q317, 3)</f>
        <v>10.353999999999999</v>
      </c>
      <c r="I317" s="13">
        <v>1</v>
      </c>
      <c r="J317" s="13">
        <v>4</v>
      </c>
      <c r="K317" s="13">
        <v>1</v>
      </c>
      <c r="M317" s="13">
        <v>1</v>
      </c>
      <c r="N317" s="13">
        <v>1</v>
      </c>
      <c r="P317" s="13">
        <f>IFERROR(ROUND(VLOOKUP(BC317, BA:BA:BB:BB, 2, 0)/AA317,3),)</f>
        <v>8.9819999999999993</v>
      </c>
      <c r="Q317" s="13">
        <f>IFERROR(VLOOKUP(BC317, BA:BA:BD:BD, 4, 0),1)</f>
        <v>1</v>
      </c>
      <c r="R317" s="13">
        <v>4</v>
      </c>
      <c r="S317" s="13">
        <v>9.25</v>
      </c>
      <c r="T317" s="13">
        <v>0</v>
      </c>
      <c r="V317" s="13" t="s">
        <v>11050</v>
      </c>
      <c r="W317" s="13">
        <v>100</v>
      </c>
      <c r="X317" s="13" t="s">
        <v>7709</v>
      </c>
      <c r="Y317" s="13" t="s">
        <v>10904</v>
      </c>
      <c r="Z317" s="13">
        <v>1</v>
      </c>
      <c r="AA317" s="13">
        <v>5.75</v>
      </c>
      <c r="AB317" s="13">
        <f t="shared" si="37"/>
        <v>59.536000000000001</v>
      </c>
      <c r="AC317" s="13">
        <f>ROUND(VLOOKUP(X317,'Base de dados'!A:B, 2, 0)*AB317, 2)</f>
        <v>8.93</v>
      </c>
      <c r="AD317" s="13">
        <f>ROUND((AB317*(Destino!AG$317/100))*(W317/100),2)</f>
        <v>2.38</v>
      </c>
      <c r="AE317" s="13">
        <f>ROUND((AB317*(Destino!AH$317/100)),2)</f>
        <v>5.51</v>
      </c>
      <c r="AG317" s="13">
        <f>ROUND((AB317+ AC317)*(J317/100),2)</f>
        <v>2.74</v>
      </c>
      <c r="AH317" s="13">
        <f t="shared" si="38"/>
        <v>0</v>
      </c>
      <c r="AI317" s="13">
        <f>ROUND(AB317-(AD317+AE317)+AG317+AH317, 3)</f>
        <v>54.386000000000003</v>
      </c>
      <c r="AJ317" s="13">
        <f t="shared" si="39"/>
        <v>54.386000000000003</v>
      </c>
      <c r="AK317" s="13">
        <f t="shared" si="40"/>
        <v>54.386000000000003</v>
      </c>
      <c r="AL317" s="13" t="str">
        <f t="shared" si="43"/>
        <v>10006000041372200001421</v>
      </c>
      <c r="AM317" s="13">
        <f>VLOOKUP(AL317,Destino!A:AE,31,0)</f>
        <v>48.981999999999999</v>
      </c>
      <c r="AN317" s="13">
        <f t="shared" si="44"/>
        <v>0.90063619313793986</v>
      </c>
      <c r="BB317" s="13">
        <f t="shared" si="41"/>
        <v>54.386000000000003</v>
      </c>
      <c r="BC317" s="13" t="s">
        <v>11146</v>
      </c>
      <c r="BD317" s="13">
        <f t="shared" si="42"/>
        <v>1</v>
      </c>
    </row>
    <row r="318" spans="1:56" x14ac:dyDescent="0.25">
      <c r="A318" s="13">
        <v>600004137</v>
      </c>
      <c r="B318" s="13">
        <v>1100</v>
      </c>
      <c r="C318" s="13">
        <v>2000005105</v>
      </c>
      <c r="D318" s="13" t="s">
        <v>10908</v>
      </c>
      <c r="E318" s="13">
        <f t="shared" si="36"/>
        <v>1100</v>
      </c>
      <c r="F318" s="13" t="s">
        <v>10905</v>
      </c>
      <c r="G318" s="13" t="s">
        <v>10907</v>
      </c>
      <c r="H318" s="13">
        <f>ROUND(P318/(1-((R318+S318))/100)*Q318, 3)</f>
        <v>10.086</v>
      </c>
      <c r="I318" s="13">
        <v>1</v>
      </c>
      <c r="J318" s="13">
        <v>4</v>
      </c>
      <c r="K318" s="13">
        <v>1</v>
      </c>
      <c r="M318" s="13">
        <v>1</v>
      </c>
      <c r="N318" s="13">
        <v>1</v>
      </c>
      <c r="O318" s="13" t="s">
        <v>10895</v>
      </c>
      <c r="P318" s="13">
        <f>IFERROR(ROUND(VLOOKUP(BC318, BA:BA:BB:BB, 2, 0)/AA318,3),)</f>
        <v>8.75</v>
      </c>
      <c r="Q318" s="13">
        <f>IFERROR(VLOOKUP(BC318, BA:BA:BD:BD, 4, 0),1)</f>
        <v>1</v>
      </c>
      <c r="R318" s="13">
        <v>4</v>
      </c>
      <c r="S318" s="13">
        <v>9.25</v>
      </c>
      <c r="T318" s="13">
        <v>0</v>
      </c>
      <c r="V318" s="13" t="s">
        <v>11050</v>
      </c>
      <c r="W318" s="13">
        <v>100</v>
      </c>
      <c r="X318" s="13" t="s">
        <v>7709</v>
      </c>
      <c r="Y318" s="13" t="s">
        <v>10904</v>
      </c>
      <c r="Z318" s="13">
        <v>2</v>
      </c>
      <c r="AA318" s="13">
        <v>5.75</v>
      </c>
      <c r="AB318" s="13">
        <f t="shared" si="37"/>
        <v>57.994999999999997</v>
      </c>
      <c r="AC318" s="13">
        <f>ROUND(VLOOKUP(X318,'Base de dados'!A:B, 2, 0)*AB318, 2)</f>
        <v>8.6999999999999993</v>
      </c>
      <c r="AD318" s="13">
        <f>ROUND((AB318*(Destino!AG$318/100))*(W318/100),2)</f>
        <v>2.3199999999999998</v>
      </c>
      <c r="AE318" s="13">
        <f>ROUND((AB318*(Destino!AH$318/100)),2)</f>
        <v>0</v>
      </c>
      <c r="AG318" s="13">
        <f>ROUND((AB318+ AC318)*(J318/100),2)</f>
        <v>2.67</v>
      </c>
      <c r="AH318" s="13">
        <f t="shared" si="38"/>
        <v>0</v>
      </c>
      <c r="AI318" s="13">
        <f>ROUND(AB318-(AD318+AE318)+AG318+AH318, 3)</f>
        <v>58.344999999999999</v>
      </c>
      <c r="AJ318" s="13">
        <f t="shared" si="39"/>
        <v>58.344999999999999</v>
      </c>
      <c r="AK318" s="13">
        <f t="shared" si="40"/>
        <v>58.344999999999999</v>
      </c>
      <c r="AL318" s="13" t="str">
        <f t="shared" si="43"/>
        <v>11006000041372000005105</v>
      </c>
      <c r="AM318" s="13">
        <f>VLOOKUP(AL318,Destino!A:AE,31,0)</f>
        <v>58.344999999999999</v>
      </c>
      <c r="AN318" s="13">
        <f t="shared" si="44"/>
        <v>1</v>
      </c>
      <c r="BA318" s="13" t="s">
        <v>11143</v>
      </c>
      <c r="BB318" s="13">
        <f t="shared" si="41"/>
        <v>58.344999999999999</v>
      </c>
      <c r="BC318" s="13" t="s">
        <v>11142</v>
      </c>
      <c r="BD318" s="13">
        <f t="shared" si="42"/>
        <v>1</v>
      </c>
    </row>
    <row r="319" spans="1:56" x14ac:dyDescent="0.25">
      <c r="A319" s="13">
        <v>600004137</v>
      </c>
      <c r="B319" s="13">
        <v>1100</v>
      </c>
      <c r="C319" s="13">
        <v>2200001327</v>
      </c>
      <c r="D319" s="13" t="s">
        <v>10908</v>
      </c>
      <c r="E319" s="13">
        <f t="shared" si="36"/>
        <v>1100</v>
      </c>
      <c r="F319" s="13" t="s">
        <v>10923</v>
      </c>
      <c r="G319" s="13" t="s">
        <v>10907</v>
      </c>
      <c r="H319" s="13">
        <f>ROUND(P319/(1-((R319+S319))/100)*Q319, 3)</f>
        <v>10.327999999999999</v>
      </c>
      <c r="I319" s="13">
        <v>1</v>
      </c>
      <c r="J319" s="13">
        <v>5</v>
      </c>
      <c r="K319" s="13">
        <v>1</v>
      </c>
      <c r="M319" s="13">
        <v>1</v>
      </c>
      <c r="N319" s="13">
        <v>1</v>
      </c>
      <c r="P319" s="13">
        <f>IFERROR(ROUND(VLOOKUP(BC319, BA:BA:BB:BB, 2, 0)/AA319,3),)</f>
        <v>13.215</v>
      </c>
      <c r="Q319" s="13">
        <f>IFERROR(VLOOKUP(BC319, BA:BA:BD:BD, 4, 0),1)</f>
        <v>0.75024100000000005</v>
      </c>
      <c r="R319" s="13">
        <v>4</v>
      </c>
      <c r="S319" s="13">
        <v>0</v>
      </c>
      <c r="T319" s="13">
        <v>0</v>
      </c>
      <c r="V319" s="13" t="s">
        <v>11050</v>
      </c>
      <c r="W319" s="13">
        <v>100</v>
      </c>
      <c r="X319" s="13" t="s">
        <v>7709</v>
      </c>
      <c r="Y319" s="13" t="s">
        <v>10904</v>
      </c>
      <c r="Z319" s="13">
        <v>2</v>
      </c>
      <c r="AA319" s="13">
        <v>5.75</v>
      </c>
      <c r="AB319" s="13">
        <f t="shared" si="37"/>
        <v>59.386000000000003</v>
      </c>
      <c r="AC319" s="13">
        <f>ROUND(VLOOKUP(X319,'Base de dados'!A:B, 2, 0)*AB319, 2)</f>
        <v>8.91</v>
      </c>
      <c r="AD319" s="13">
        <f>ROUND((AB319*(Destino!AG$319/100))*(W319/100),2)</f>
        <v>2.38</v>
      </c>
      <c r="AE319" s="13">
        <f>ROUND((AB319*(Destino!AH$319/100)),2)</f>
        <v>0</v>
      </c>
      <c r="AG319" s="13">
        <f>ROUND((AB319+ AC319)*(J319/100),2)</f>
        <v>3.41</v>
      </c>
      <c r="AH319" s="13">
        <f t="shared" si="38"/>
        <v>0</v>
      </c>
      <c r="AI319" s="13">
        <f>ROUND(AB319-AD319+AG319+AH319, 3)</f>
        <v>60.415999999999997</v>
      </c>
      <c r="AJ319" s="13">
        <f t="shared" si="39"/>
        <v>60.415999999999997</v>
      </c>
      <c r="AK319" s="13">
        <f t="shared" si="40"/>
        <v>60.415999999999997</v>
      </c>
      <c r="AL319" s="13" t="str">
        <f t="shared" si="43"/>
        <v>11006000041372200001327</v>
      </c>
      <c r="AM319" s="13">
        <f>VLOOKUP(AL319,Destino!A:AE,31,0)</f>
        <v>60.415999999999997</v>
      </c>
      <c r="AN319" s="13">
        <f t="shared" si="44"/>
        <v>1</v>
      </c>
      <c r="BB319" s="13">
        <f t="shared" si="41"/>
        <v>60.415999999999997</v>
      </c>
      <c r="BC319" s="13" t="s">
        <v>11144</v>
      </c>
      <c r="BD319" s="13">
        <f t="shared" si="42"/>
        <v>1</v>
      </c>
    </row>
    <row r="320" spans="1:56" x14ac:dyDescent="0.25">
      <c r="A320" s="13">
        <v>600004137</v>
      </c>
      <c r="B320" s="13">
        <v>1100</v>
      </c>
      <c r="C320" s="13">
        <v>2200001421</v>
      </c>
      <c r="D320" s="13" t="s">
        <v>10908</v>
      </c>
      <c r="E320" s="13">
        <f t="shared" si="36"/>
        <v>1100</v>
      </c>
      <c r="F320" s="13" t="s">
        <v>10905</v>
      </c>
      <c r="G320" s="13" t="s">
        <v>10907</v>
      </c>
      <c r="H320" s="13">
        <f>ROUND(P320/(1-((R320+S320))/100)*Q320, 3)</f>
        <v>10.353999999999999</v>
      </c>
      <c r="I320" s="13">
        <v>1</v>
      </c>
      <c r="J320" s="13">
        <v>3</v>
      </c>
      <c r="K320" s="13">
        <v>1</v>
      </c>
      <c r="M320" s="13">
        <v>1</v>
      </c>
      <c r="N320" s="13">
        <v>1</v>
      </c>
      <c r="P320" s="13">
        <f>IFERROR(ROUND(VLOOKUP(BC320, BA:BA:BB:BB, 2, 0)/AA320,3),)</f>
        <v>8.9819999999999993</v>
      </c>
      <c r="Q320" s="13">
        <f>IFERROR(VLOOKUP(BC320, BA:BA:BD:BD, 4, 0),1)</f>
        <v>1</v>
      </c>
      <c r="R320" s="13">
        <v>4</v>
      </c>
      <c r="S320" s="13">
        <v>9.25</v>
      </c>
      <c r="T320" s="13">
        <v>0</v>
      </c>
      <c r="V320" s="13" t="s">
        <v>11050</v>
      </c>
      <c r="W320" s="13">
        <v>100</v>
      </c>
      <c r="X320" s="13" t="s">
        <v>7709</v>
      </c>
      <c r="Y320" s="13" t="s">
        <v>10904</v>
      </c>
      <c r="Z320" s="13">
        <v>2</v>
      </c>
      <c r="AA320" s="13">
        <v>5.75</v>
      </c>
      <c r="AB320" s="13">
        <f t="shared" si="37"/>
        <v>59.536000000000001</v>
      </c>
      <c r="AC320" s="13">
        <f>ROUND(VLOOKUP(X320,'Base de dados'!A:B, 2, 0)*AB320, 2)</f>
        <v>8.93</v>
      </c>
      <c r="AD320" s="13">
        <f>ROUND((AB320*(Destino!AG$320/100))*(W320/100),2)</f>
        <v>2.38</v>
      </c>
      <c r="AE320" s="13">
        <f>ROUND((AB320*(Destino!AH$320/100)),2)</f>
        <v>0</v>
      </c>
      <c r="AG320" s="13">
        <f>ROUND((AB320+ AC320)*(J320/100),2)</f>
        <v>2.0499999999999998</v>
      </c>
      <c r="AH320" s="13">
        <f t="shared" si="38"/>
        <v>0</v>
      </c>
      <c r="AI320" s="13">
        <f>ROUND(AB320-(AD320+AE320)+AG320+AH320, 3)</f>
        <v>59.206000000000003</v>
      </c>
      <c r="AJ320" s="13">
        <f t="shared" si="39"/>
        <v>59.206000000000003</v>
      </c>
      <c r="AK320" s="13">
        <f t="shared" si="40"/>
        <v>59.206000000000003</v>
      </c>
      <c r="AL320" s="13" t="str">
        <f t="shared" si="43"/>
        <v>11006000041372200001421</v>
      </c>
      <c r="AM320" s="13">
        <f>VLOOKUP(AL320,Destino!A:AE,31,0)</f>
        <v>53.311999999999998</v>
      </c>
      <c r="AN320" s="13">
        <f t="shared" si="44"/>
        <v>0.9004492787893118</v>
      </c>
      <c r="BB320" s="13">
        <f t="shared" si="41"/>
        <v>59.206000000000003</v>
      </c>
      <c r="BC320" s="13" t="s">
        <v>11146</v>
      </c>
      <c r="BD320" s="13">
        <f t="shared" si="42"/>
        <v>1</v>
      </c>
    </row>
    <row r="321" spans="1:56" x14ac:dyDescent="0.25">
      <c r="A321" s="13">
        <v>600004137</v>
      </c>
      <c r="B321" s="13">
        <v>1110</v>
      </c>
      <c r="C321" s="13">
        <v>2000005105</v>
      </c>
      <c r="D321" s="13" t="s">
        <v>10908</v>
      </c>
      <c r="E321" s="13" t="str">
        <f t="shared" si="36"/>
        <v>1100</v>
      </c>
      <c r="F321" s="13" t="s">
        <v>10925</v>
      </c>
      <c r="G321" s="13" t="s">
        <v>10907</v>
      </c>
      <c r="H321" s="13">
        <f>ROUND(P321/(1-((R321+S321))/100)*Q321, 3)</f>
        <v>10.086</v>
      </c>
      <c r="I321" s="13">
        <v>1</v>
      </c>
      <c r="J321" s="13">
        <v>4</v>
      </c>
      <c r="K321" s="13">
        <v>1</v>
      </c>
      <c r="M321" s="13">
        <v>1</v>
      </c>
      <c r="N321" s="13">
        <v>0.75024100000000005</v>
      </c>
      <c r="O321" s="13" t="s">
        <v>10895</v>
      </c>
      <c r="P321" s="13">
        <f>IFERROR(ROUND(VLOOKUP(BC321, BA:BA:BB:BB, 2, 0)/AA321,3),)</f>
        <v>8.75</v>
      </c>
      <c r="Q321" s="13">
        <f>IFERROR(VLOOKUP(BC321, BA:BA:BD:BD, 4, 0),1)</f>
        <v>1</v>
      </c>
      <c r="R321" s="13">
        <v>4</v>
      </c>
      <c r="S321" s="13">
        <v>9.25</v>
      </c>
      <c r="T321" s="13">
        <v>0</v>
      </c>
      <c r="V321" s="13" t="s">
        <v>11050</v>
      </c>
      <c r="W321" s="13">
        <v>100</v>
      </c>
      <c r="X321" s="13" t="s">
        <v>7709</v>
      </c>
      <c r="Y321" s="13" t="s">
        <v>10904</v>
      </c>
      <c r="Z321" s="13">
        <v>2</v>
      </c>
      <c r="AA321" s="13">
        <v>5.75</v>
      </c>
      <c r="AB321" s="13">
        <f t="shared" si="37"/>
        <v>57.994999999999997</v>
      </c>
      <c r="AC321" s="13">
        <f>ROUND(VLOOKUP(X321,'Base de dados'!A:B, 2, 0)*AB321, 2)</f>
        <v>8.6999999999999993</v>
      </c>
      <c r="AD321" s="13">
        <f>ROUND((AB321*(Destino!AG$321/100))*(W321/100),2)</f>
        <v>2.3199999999999998</v>
      </c>
      <c r="AE321" s="13">
        <f>ROUND((AB321*(Destino!AH$321/100)),2)</f>
        <v>0</v>
      </c>
      <c r="AF321" s="13">
        <f>ROUND((((AB321+AC321)*(1 + VLOOKUP(X321,'Base de dados'!A:P, 16, 0) ))*(Destino!AI$321/100))-AD321, 2)</f>
        <v>14.73</v>
      </c>
      <c r="AG321" s="13">
        <f>ROUND((AB321+AC321+AF321)*(J321/100),2)</f>
        <v>3.26</v>
      </c>
      <c r="AH321" s="13">
        <f t="shared" si="38"/>
        <v>0</v>
      </c>
      <c r="AI321" s="13">
        <f>ROUND(AB321+AF321-AE321+AG321+AH321, 3)</f>
        <v>75.984999999999999</v>
      </c>
      <c r="AJ321" s="13">
        <f t="shared" si="39"/>
        <v>75.984999999999999</v>
      </c>
      <c r="AK321" s="13">
        <f t="shared" si="40"/>
        <v>75.984999999999999</v>
      </c>
      <c r="AL321" s="13" t="str">
        <f t="shared" si="43"/>
        <v>11106000041372000005105</v>
      </c>
      <c r="AM321" s="13">
        <f>VLOOKUP(AL321,Destino!A:AE,31,0)</f>
        <v>75.984999999999999</v>
      </c>
      <c r="AN321" s="13">
        <f t="shared" si="44"/>
        <v>1</v>
      </c>
      <c r="BA321" s="13" t="s">
        <v>11144</v>
      </c>
      <c r="BB321" s="13">
        <f t="shared" si="41"/>
        <v>75.984999999999999</v>
      </c>
      <c r="BC321" s="13" t="s">
        <v>11142</v>
      </c>
      <c r="BD321" s="13">
        <f t="shared" si="42"/>
        <v>0.75024100000000005</v>
      </c>
    </row>
    <row r="322" spans="1:56" x14ac:dyDescent="0.25">
      <c r="A322" s="13">
        <v>600004137</v>
      </c>
      <c r="B322" s="13">
        <v>1110</v>
      </c>
      <c r="C322" s="13">
        <v>2200000102</v>
      </c>
      <c r="D322" s="13" t="s">
        <v>10908</v>
      </c>
      <c r="E322" s="13" t="str">
        <f t="shared" ref="E322:E385" si="45">IF(AND(B322&lt;&gt;1110,B322&lt;&gt;1210,B322&lt;&gt;1510,B322&lt;&gt;1710),B322,IF(B322=1110,"1100",IF(B322=1210,"1200",IF(B322=1510,"1500",IF(B322=1710,"1700","X")))))</f>
        <v>1100</v>
      </c>
      <c r="F322" s="13" t="s">
        <v>10926</v>
      </c>
      <c r="G322" s="13" t="s">
        <v>10907</v>
      </c>
      <c r="H322" s="13">
        <f>ROUND(P322/(1-((R322+S322))/100)*Q322, 3)</f>
        <v>10.57</v>
      </c>
      <c r="I322" s="13">
        <v>1</v>
      </c>
      <c r="J322" s="13">
        <v>4</v>
      </c>
      <c r="K322" s="13">
        <v>1</v>
      </c>
      <c r="M322" s="13">
        <v>1</v>
      </c>
      <c r="N322" s="13">
        <v>0.767849</v>
      </c>
      <c r="P322" s="13">
        <f>IFERROR(ROUND(VLOOKUP(BC322, BA:BA:BB:BB, 2, 0)/AA322,3),)</f>
        <v>10.147</v>
      </c>
      <c r="Q322" s="13">
        <f>IFERROR(VLOOKUP(BC322, BA:BA:BD:BD, 4, 0),1)</f>
        <v>1</v>
      </c>
      <c r="R322" s="13">
        <v>4</v>
      </c>
      <c r="S322" s="13">
        <v>0</v>
      </c>
      <c r="T322" s="13">
        <v>0</v>
      </c>
      <c r="V322" s="13" t="s">
        <v>11050</v>
      </c>
      <c r="W322" s="13">
        <v>100</v>
      </c>
      <c r="X322" s="13" t="s">
        <v>7709</v>
      </c>
      <c r="Y322" s="13" t="s">
        <v>10904</v>
      </c>
      <c r="Z322" s="13">
        <v>2</v>
      </c>
      <c r="AA322" s="13">
        <v>5.75</v>
      </c>
      <c r="AB322" s="13">
        <f t="shared" ref="AB322:AB385" si="46">ROUND(H322*I322*AA322, 3)</f>
        <v>60.777999999999999</v>
      </c>
      <c r="AC322" s="13">
        <f>ROUND(VLOOKUP(X322,'Base de dados'!A:B, 2, 0)*AB322, 2)</f>
        <v>9.1199999999999992</v>
      </c>
      <c r="AD322" s="13">
        <f>ROUND((AB322*(Destino!AG$322/100))*(W322/100),2)</f>
        <v>2.4300000000000002</v>
      </c>
      <c r="AE322" s="13">
        <f>ROUND((AB322*(Destino!AH$322/100)),2)</f>
        <v>0</v>
      </c>
      <c r="AF322" s="13">
        <f>ROUND((((AB322+AC322)*(1 + VLOOKUP(X322,'Base de dados'!A:P, 16, 0) ))*(Destino!AI$322/100))-AD322, 2)</f>
        <v>15.44</v>
      </c>
      <c r="AG322" s="13">
        <f>ROUND((AB322+AC322+AF322)*(J322/100),2)</f>
        <v>3.41</v>
      </c>
      <c r="AH322" s="13">
        <f t="shared" ref="AH322:AH385" si="47">ROUND(AB322*((T322/100)),2)</f>
        <v>0</v>
      </c>
      <c r="AI322" s="13">
        <f>ROUND(AB322+AF322+AG322+AH322, 3)</f>
        <v>79.628</v>
      </c>
      <c r="AJ322" s="13">
        <f t="shared" ref="AJ322:AJ385" si="48">AI322*M322</f>
        <v>79.628</v>
      </c>
      <c r="AK322" s="13">
        <f t="shared" ref="AK322:AK385" si="49">AJ322*K322</f>
        <v>79.628</v>
      </c>
      <c r="AL322" s="13" t="str">
        <f t="shared" si="43"/>
        <v>11106000041372200000102</v>
      </c>
      <c r="AM322" s="13">
        <f>VLOOKUP(AL322,Destino!A:AE,31,0)</f>
        <v>79.628</v>
      </c>
      <c r="AN322" s="13">
        <f t="shared" si="44"/>
        <v>1</v>
      </c>
      <c r="BB322" s="13">
        <f t="shared" ref="BB322:BB385" si="50">AK322</f>
        <v>79.628</v>
      </c>
      <c r="BC322" s="13" t="s">
        <v>11143</v>
      </c>
      <c r="BD322" s="13">
        <f t="shared" ref="BD322:BD385" si="51">N322</f>
        <v>0.767849</v>
      </c>
    </row>
    <row r="323" spans="1:56" x14ac:dyDescent="0.25">
      <c r="A323" s="13">
        <v>600004137</v>
      </c>
      <c r="B323" s="13">
        <v>1110</v>
      </c>
      <c r="C323" s="13">
        <v>2200001421</v>
      </c>
      <c r="D323" s="13" t="s">
        <v>10908</v>
      </c>
      <c r="E323" s="13" t="str">
        <f t="shared" si="45"/>
        <v>1100</v>
      </c>
      <c r="F323" s="13" t="s">
        <v>10925</v>
      </c>
      <c r="G323" s="13" t="s">
        <v>10907</v>
      </c>
      <c r="H323" s="13">
        <f>ROUND(P323/(1-((R323+S323))/100)*Q323, 3)</f>
        <v>10.353999999999999</v>
      </c>
      <c r="I323" s="13">
        <v>1</v>
      </c>
      <c r="J323" s="13">
        <v>1.5</v>
      </c>
      <c r="K323" s="13">
        <v>1</v>
      </c>
      <c r="M323" s="13">
        <v>1</v>
      </c>
      <c r="N323" s="13">
        <v>0.74811499999999997</v>
      </c>
      <c r="P323" s="13">
        <f>IFERROR(ROUND(VLOOKUP(BC323, BA:BA:BB:BB, 2, 0)/AA323,3),)</f>
        <v>8.9819999999999993</v>
      </c>
      <c r="Q323" s="13">
        <f>IFERROR(VLOOKUP(BC323, BA:BA:BD:BD, 4, 0),1)</f>
        <v>1</v>
      </c>
      <c r="R323" s="13">
        <v>4</v>
      </c>
      <c r="S323" s="13">
        <v>9.25</v>
      </c>
      <c r="T323" s="13">
        <v>0</v>
      </c>
      <c r="V323" s="13" t="s">
        <v>11050</v>
      </c>
      <c r="W323" s="13">
        <v>100</v>
      </c>
      <c r="X323" s="13" t="s">
        <v>7709</v>
      </c>
      <c r="Y323" s="13" t="s">
        <v>10904</v>
      </c>
      <c r="Z323" s="13">
        <v>2</v>
      </c>
      <c r="AA323" s="13">
        <v>5.75</v>
      </c>
      <c r="AB323" s="13">
        <f t="shared" si="46"/>
        <v>59.536000000000001</v>
      </c>
      <c r="AC323" s="13">
        <f>ROUND(VLOOKUP(X323,'Base de dados'!A:B, 2, 0)*AB323, 2)</f>
        <v>8.93</v>
      </c>
      <c r="AD323" s="13">
        <f>ROUND((AB323*(Destino!AG$323/100))*(W323/100),2)</f>
        <v>2.38</v>
      </c>
      <c r="AE323" s="13">
        <f>ROUND((AB323*(Destino!AH$323/100)),2)</f>
        <v>0</v>
      </c>
      <c r="AF323" s="13">
        <f>ROUND((((AB323+AC323)*(1 + VLOOKUP(X323,'Base de dados'!A:P, 16, 0) ))*(Destino!AI$323/100))-AD323, 2)</f>
        <v>15.12</v>
      </c>
      <c r="AG323" s="13">
        <f>ROUND((AB323+AC323+AF323)*(J323/100),2)</f>
        <v>1.25</v>
      </c>
      <c r="AH323" s="13">
        <f t="shared" si="47"/>
        <v>0</v>
      </c>
      <c r="AI323" s="13">
        <f>ROUND(AB323+AF323-AE323+AG323+AH323, 3)</f>
        <v>75.906000000000006</v>
      </c>
      <c r="AJ323" s="13">
        <f t="shared" si="48"/>
        <v>75.906000000000006</v>
      </c>
      <c r="AK323" s="13">
        <f t="shared" si="49"/>
        <v>75.906000000000006</v>
      </c>
      <c r="AL323" s="13" t="str">
        <f t="shared" ref="AL323:AL386" si="52">_xlfn.CONCAT(B323,A323,C323)</f>
        <v>11106000041372200001421</v>
      </c>
      <c r="AM323" s="13">
        <f>VLOOKUP(AL323,Destino!A:AE,31,0)</f>
        <v>68.352000000000004</v>
      </c>
      <c r="AN323" s="13">
        <f t="shared" ref="AN323:AN386" si="53">AM323/AK323</f>
        <v>0.90048217532210895</v>
      </c>
      <c r="BB323" s="13">
        <f t="shared" si="50"/>
        <v>75.906000000000006</v>
      </c>
      <c r="BC323" s="13" t="s">
        <v>11146</v>
      </c>
      <c r="BD323" s="13">
        <f t="shared" si="51"/>
        <v>0.74811499999999997</v>
      </c>
    </row>
    <row r="324" spans="1:56" x14ac:dyDescent="0.25">
      <c r="A324" s="13">
        <v>600004137</v>
      </c>
      <c r="B324" s="13">
        <v>1210</v>
      </c>
      <c r="C324" s="13">
        <v>2000005105</v>
      </c>
      <c r="D324" s="13" t="s">
        <v>10908</v>
      </c>
      <c r="E324" s="13" t="str">
        <f t="shared" si="45"/>
        <v>1200</v>
      </c>
      <c r="F324" s="13" t="s">
        <v>10905</v>
      </c>
      <c r="G324" s="13" t="s">
        <v>10907</v>
      </c>
      <c r="H324" s="13">
        <f>ROUND(P324/(1-((R324+S324))/100)*Q324, 3)</f>
        <v>10.086</v>
      </c>
      <c r="I324" s="13">
        <v>1</v>
      </c>
      <c r="J324" s="13">
        <v>2</v>
      </c>
      <c r="K324" s="13">
        <v>1</v>
      </c>
      <c r="M324" s="13">
        <v>1</v>
      </c>
      <c r="N324" s="13">
        <v>1</v>
      </c>
      <c r="O324" s="13" t="s">
        <v>10895</v>
      </c>
      <c r="P324" s="13">
        <f>IFERROR(ROUND(VLOOKUP(BC324, BA:BA:BB:BB, 2, 0)/AA324,3),)</f>
        <v>8.75</v>
      </c>
      <c r="Q324" s="13">
        <f>IFERROR(VLOOKUP(BC324, BA:BA:BD:BD, 4, 0),1)</f>
        <v>1</v>
      </c>
      <c r="R324" s="13">
        <v>4</v>
      </c>
      <c r="S324" s="13">
        <v>9.25</v>
      </c>
      <c r="T324" s="13">
        <v>0</v>
      </c>
      <c r="V324" s="13" t="s">
        <v>11050</v>
      </c>
      <c r="W324" s="13">
        <v>100</v>
      </c>
      <c r="X324" s="13" t="s">
        <v>7709</v>
      </c>
      <c r="Y324" s="13" t="s">
        <v>10904</v>
      </c>
      <c r="Z324" s="13">
        <v>2</v>
      </c>
      <c r="AA324" s="13">
        <v>5.75</v>
      </c>
      <c r="AB324" s="13">
        <f t="shared" si="46"/>
        <v>57.994999999999997</v>
      </c>
      <c r="AC324" s="13">
        <f>ROUND(VLOOKUP(X324,'Base de dados'!A:B, 2, 0)*AB324, 2)</f>
        <v>8.6999999999999993</v>
      </c>
      <c r="AD324" s="13">
        <f>ROUND((AB324*(Destino!AG$324/100))*(W324/100),2)</f>
        <v>2.3199999999999998</v>
      </c>
      <c r="AE324" s="13">
        <f>ROUND((AB324*(Destino!AH$324/100)),2)</f>
        <v>5.36</v>
      </c>
      <c r="AG324" s="13">
        <f>ROUND((AB324+ AC324)*(J324/100),2)</f>
        <v>1.33</v>
      </c>
      <c r="AH324" s="13">
        <f t="shared" si="47"/>
        <v>0</v>
      </c>
      <c r="AI324" s="13">
        <f>ROUND(AB324-(AD324+AE324)+AG324+AH324, 3)</f>
        <v>51.645000000000003</v>
      </c>
      <c r="AJ324" s="13">
        <f t="shared" si="48"/>
        <v>51.645000000000003</v>
      </c>
      <c r="AK324" s="13">
        <f t="shared" si="49"/>
        <v>51.645000000000003</v>
      </c>
      <c r="AL324" s="13" t="str">
        <f t="shared" si="52"/>
        <v>12106000041372000005105</v>
      </c>
      <c r="AM324" s="13">
        <f>VLOOKUP(AL324,Destino!A:AE,31,0)</f>
        <v>51.634999999999998</v>
      </c>
      <c r="AN324" s="13">
        <f t="shared" si="53"/>
        <v>0.99980637041339904</v>
      </c>
      <c r="BA324" s="13" t="s">
        <v>11145</v>
      </c>
      <c r="BB324" s="13">
        <f t="shared" si="50"/>
        <v>51.645000000000003</v>
      </c>
      <c r="BC324" s="13" t="s">
        <v>11142</v>
      </c>
      <c r="BD324" s="13">
        <f t="shared" si="51"/>
        <v>1</v>
      </c>
    </row>
    <row r="325" spans="1:56" x14ac:dyDescent="0.25">
      <c r="A325" s="13">
        <v>600004137</v>
      </c>
      <c r="B325" s="13">
        <v>1210</v>
      </c>
      <c r="C325" s="13">
        <v>2200001421</v>
      </c>
      <c r="D325" s="13" t="s">
        <v>10908</v>
      </c>
      <c r="E325" s="13" t="str">
        <f t="shared" si="45"/>
        <v>1200</v>
      </c>
      <c r="F325" s="13" t="s">
        <v>10905</v>
      </c>
      <c r="G325" s="13" t="s">
        <v>10907</v>
      </c>
      <c r="H325" s="13">
        <f>ROUND(P325/(1-((R325+S325))/100)*Q325, 3)</f>
        <v>12.346</v>
      </c>
      <c r="I325" s="13">
        <v>1</v>
      </c>
      <c r="J325" s="13">
        <v>0</v>
      </c>
      <c r="K325" s="13">
        <v>1</v>
      </c>
      <c r="M325" s="13">
        <v>1</v>
      </c>
      <c r="N325" s="13">
        <f>IFERROR(VLOOKUP(BC325, BA:BA:BD:BD, 4, 0),1)</f>
        <v>1</v>
      </c>
      <c r="P325" s="13">
        <f>IFERROR(ROUND(VLOOKUP(BC325, BA:BA:BB:BB, 2, 0)/AA325,3),)</f>
        <v>8.9819999999999993</v>
      </c>
      <c r="Q325" s="13">
        <v>1</v>
      </c>
      <c r="R325" s="13">
        <v>18</v>
      </c>
      <c r="S325" s="13">
        <v>9.25</v>
      </c>
      <c r="T325" s="13">
        <v>0</v>
      </c>
      <c r="V325" s="13" t="s">
        <v>11050</v>
      </c>
      <c r="W325" s="13">
        <v>100</v>
      </c>
      <c r="X325" s="13" t="s">
        <v>7709</v>
      </c>
      <c r="Y325" s="13" t="s">
        <v>10904</v>
      </c>
      <c r="Z325" s="13">
        <v>2</v>
      </c>
      <c r="AA325" s="13">
        <v>5.75</v>
      </c>
      <c r="AB325" s="13">
        <f t="shared" si="46"/>
        <v>70.989999999999995</v>
      </c>
      <c r="AC325" s="13">
        <f>ROUND(VLOOKUP(X325,'Base de dados'!A:B, 2, 0)*AB325, 2)</f>
        <v>10.65</v>
      </c>
      <c r="AD325" s="13">
        <f>ROUND((AB325*(Destino!AG$325/100))*(W325/100),2)</f>
        <v>12.78</v>
      </c>
      <c r="AE325" s="13">
        <f>ROUND((AB325*(Destino!AH$325/100)),2)</f>
        <v>6.57</v>
      </c>
      <c r="AG325" s="13">
        <f>ROUND((AB325+ AC325)*(J325/100),2)</f>
        <v>0</v>
      </c>
      <c r="AH325" s="13">
        <f t="shared" si="47"/>
        <v>0</v>
      </c>
      <c r="AI325" s="13">
        <f>ROUND(AB325-(AD325+AE325)+AG325+AH325, 3)</f>
        <v>51.64</v>
      </c>
      <c r="AJ325" s="13">
        <f t="shared" si="48"/>
        <v>51.64</v>
      </c>
      <c r="AK325" s="13">
        <f t="shared" si="49"/>
        <v>51.64</v>
      </c>
      <c r="AL325" s="13" t="str">
        <f t="shared" si="52"/>
        <v>12106000041372200001421</v>
      </c>
      <c r="AM325" s="13">
        <f>VLOOKUP(AL325,Destino!A:AE,31,0)</f>
        <v>46.506999999999998</v>
      </c>
      <c r="AN325" s="13">
        <f t="shared" si="53"/>
        <v>0.9006003098373353</v>
      </c>
      <c r="BB325" s="13">
        <f t="shared" si="50"/>
        <v>51.64</v>
      </c>
      <c r="BC325" s="13" t="s">
        <v>11146</v>
      </c>
      <c r="BD325" s="13">
        <f t="shared" si="51"/>
        <v>1</v>
      </c>
    </row>
    <row r="326" spans="1:56" x14ac:dyDescent="0.25">
      <c r="A326" s="13">
        <v>600004137</v>
      </c>
      <c r="B326" s="13">
        <v>1400</v>
      </c>
      <c r="C326" s="13">
        <v>2000005105</v>
      </c>
      <c r="D326" s="13" t="s">
        <v>10908</v>
      </c>
      <c r="E326" s="13">
        <f t="shared" si="45"/>
        <v>1400</v>
      </c>
      <c r="F326" s="13" t="s">
        <v>10905</v>
      </c>
      <c r="G326" s="13" t="s">
        <v>10907</v>
      </c>
      <c r="H326" s="13">
        <f>ROUND(P326/(1-((R326+S326))/100)*Q326, 3)</f>
        <v>10.086</v>
      </c>
      <c r="I326" s="13">
        <v>1</v>
      </c>
      <c r="J326" s="13">
        <v>2</v>
      </c>
      <c r="K326" s="13">
        <v>1</v>
      </c>
      <c r="M326" s="13">
        <v>1</v>
      </c>
      <c r="N326" s="13">
        <v>1</v>
      </c>
      <c r="O326" s="13" t="s">
        <v>10895</v>
      </c>
      <c r="P326" s="13">
        <f>IFERROR(ROUND(VLOOKUP(BC326, BA:BA:BB:BB, 2, 0)/AA326,3),)</f>
        <v>8.75</v>
      </c>
      <c r="Q326" s="13">
        <f>IFERROR(VLOOKUP(BC326, BA:BA:BD:BD, 4, 0),1)</f>
        <v>1</v>
      </c>
      <c r="R326" s="13">
        <v>4</v>
      </c>
      <c r="S326" s="13">
        <v>9.25</v>
      </c>
      <c r="T326" s="13">
        <v>0</v>
      </c>
      <c r="V326" s="13" t="s">
        <v>11050</v>
      </c>
      <c r="W326" s="13">
        <v>100</v>
      </c>
      <c r="X326" s="13" t="s">
        <v>7709</v>
      </c>
      <c r="Y326" s="13" t="s">
        <v>10904</v>
      </c>
      <c r="Z326" s="13">
        <v>2</v>
      </c>
      <c r="AA326" s="13">
        <v>5.75</v>
      </c>
      <c r="AB326" s="13">
        <f t="shared" si="46"/>
        <v>57.994999999999997</v>
      </c>
      <c r="AC326" s="13">
        <f>ROUND(VLOOKUP(X326,'Base de dados'!A:B, 2, 0)*AB326, 2)</f>
        <v>8.6999999999999993</v>
      </c>
      <c r="AD326" s="13">
        <f>ROUND((AB326*(Destino!AG$326/100))*(W326/100),2)</f>
        <v>2.3199999999999998</v>
      </c>
      <c r="AE326" s="13">
        <f>ROUND((AB326*(Destino!AH$326/100)),2)</f>
        <v>5.36</v>
      </c>
      <c r="AG326" s="13">
        <f>ROUND((AB326+ AC326)*(J326/100),2)</f>
        <v>1.33</v>
      </c>
      <c r="AH326" s="13">
        <f t="shared" si="47"/>
        <v>0</v>
      </c>
      <c r="AI326" s="13">
        <f>ROUND(AB326-(AD326+AE326)+AG326+AH326, 3)</f>
        <v>51.645000000000003</v>
      </c>
      <c r="AJ326" s="13">
        <f t="shared" si="48"/>
        <v>51.645000000000003</v>
      </c>
      <c r="AK326" s="13">
        <f t="shared" si="49"/>
        <v>51.645000000000003</v>
      </c>
      <c r="AL326" s="13" t="str">
        <f t="shared" si="52"/>
        <v>14006000041372000005105</v>
      </c>
      <c r="AM326" s="13">
        <f>VLOOKUP(AL326,Destino!A:AE,31,0)</f>
        <v>51.634999999999998</v>
      </c>
      <c r="AN326" s="13">
        <f t="shared" si="53"/>
        <v>0.99980637041339904</v>
      </c>
      <c r="BA326" s="13" t="s">
        <v>11146</v>
      </c>
      <c r="BB326" s="13">
        <f t="shared" si="50"/>
        <v>51.645000000000003</v>
      </c>
      <c r="BC326" s="13" t="s">
        <v>11142</v>
      </c>
      <c r="BD326" s="13">
        <f t="shared" si="51"/>
        <v>1</v>
      </c>
    </row>
    <row r="327" spans="1:56" x14ac:dyDescent="0.25">
      <c r="A327" s="13">
        <v>600004137</v>
      </c>
      <c r="B327" s="13">
        <v>1400</v>
      </c>
      <c r="C327" s="13">
        <v>2200000102</v>
      </c>
      <c r="D327" s="13" t="s">
        <v>10908</v>
      </c>
      <c r="E327" s="13">
        <f t="shared" si="45"/>
        <v>1400</v>
      </c>
      <c r="F327" s="13" t="s">
        <v>10905</v>
      </c>
      <c r="G327" s="13" t="s">
        <v>10907</v>
      </c>
      <c r="H327" s="13">
        <f>ROUND(P327/(1-((R327+S327))/100)*Q327, 3)</f>
        <v>10.988</v>
      </c>
      <c r="I327" s="13">
        <v>1</v>
      </c>
      <c r="J327" s="13">
        <v>2</v>
      </c>
      <c r="K327" s="13">
        <v>1</v>
      </c>
      <c r="M327" s="13">
        <v>1</v>
      </c>
      <c r="N327" s="13">
        <v>1</v>
      </c>
      <c r="P327" s="13">
        <f>IFERROR(ROUND(VLOOKUP(BC327, BA:BA:BB:BB, 2, 0)/AA327,3),)</f>
        <v>10.147</v>
      </c>
      <c r="Q327" s="13">
        <f>IFERROR(VLOOKUP(BC327, BA:BA:BD:BD, 4, 0),1)</f>
        <v>1</v>
      </c>
      <c r="R327" s="13">
        <v>4</v>
      </c>
      <c r="S327" s="13">
        <v>3.65</v>
      </c>
      <c r="T327" s="13">
        <v>0</v>
      </c>
      <c r="V327" s="13" t="s">
        <v>11050</v>
      </c>
      <c r="W327" s="13">
        <v>100</v>
      </c>
      <c r="X327" s="13" t="s">
        <v>7709</v>
      </c>
      <c r="Y327" s="13" t="s">
        <v>10904</v>
      </c>
      <c r="Z327" s="13">
        <v>2</v>
      </c>
      <c r="AA327" s="13">
        <v>5.75</v>
      </c>
      <c r="AB327" s="13">
        <f t="shared" si="46"/>
        <v>63.180999999999997</v>
      </c>
      <c r="AC327" s="13">
        <f>ROUND(VLOOKUP(X327,'Base de dados'!A:B, 2, 0)*AB327, 2)</f>
        <v>9.48</v>
      </c>
      <c r="AD327" s="13">
        <f>ROUND((AB327*(Destino!AG$327/100))*(W327/100),2)</f>
        <v>2.5299999999999998</v>
      </c>
      <c r="AE327" s="13">
        <f>ROUND((AB327*(Destino!AH$327/100)),2)</f>
        <v>5.84</v>
      </c>
      <c r="AG327" s="13">
        <f>ROUND((AB327+ AC327)*(J327/100),2)</f>
        <v>1.45</v>
      </c>
      <c r="AH327" s="13">
        <f t="shared" si="47"/>
        <v>0</v>
      </c>
      <c r="AI327" s="13">
        <f>ROUND(AB327-(AD327+AE327)+AG327+AH327, 3)</f>
        <v>56.261000000000003</v>
      </c>
      <c r="AJ327" s="13">
        <f t="shared" si="48"/>
        <v>56.261000000000003</v>
      </c>
      <c r="AK327" s="13">
        <f t="shared" si="49"/>
        <v>56.261000000000003</v>
      </c>
      <c r="AL327" s="13" t="str">
        <f t="shared" si="52"/>
        <v>14006000041372200000102</v>
      </c>
      <c r="AM327" s="13">
        <f>VLOOKUP(AL327,Destino!A:AE,31,0)</f>
        <v>56.261000000000003</v>
      </c>
      <c r="AN327" s="13">
        <f t="shared" si="53"/>
        <v>1</v>
      </c>
      <c r="BB327" s="13">
        <f t="shared" si="50"/>
        <v>56.261000000000003</v>
      </c>
      <c r="BC327" s="13" t="s">
        <v>11143</v>
      </c>
      <c r="BD327" s="13">
        <f t="shared" si="51"/>
        <v>1</v>
      </c>
    </row>
    <row r="328" spans="1:56" x14ac:dyDescent="0.25">
      <c r="A328" s="13">
        <v>600004137</v>
      </c>
      <c r="B328" s="13">
        <v>1700</v>
      </c>
      <c r="C328" s="13">
        <v>2000005105</v>
      </c>
      <c r="D328" s="13" t="s">
        <v>10908</v>
      </c>
      <c r="E328" s="13">
        <f t="shared" si="45"/>
        <v>1700</v>
      </c>
      <c r="F328" s="13" t="s">
        <v>10933</v>
      </c>
      <c r="G328" s="13" t="s">
        <v>10907</v>
      </c>
      <c r="H328" s="13">
        <f>ROUND(P328/(1-((R328+S328))/100)*Q328, 3)</f>
        <v>10.086</v>
      </c>
      <c r="I328" s="13">
        <v>0.25</v>
      </c>
      <c r="J328" s="13">
        <v>7</v>
      </c>
      <c r="K328" s="13">
        <v>1</v>
      </c>
      <c r="M328" s="13">
        <v>4</v>
      </c>
      <c r="N328" s="13">
        <v>1</v>
      </c>
      <c r="P328" s="13">
        <f>IFERROR(ROUND(VLOOKUP(BC328, BA:BA:BB:BB, 2, 0)/AA328,3),)</f>
        <v>8.75</v>
      </c>
      <c r="Q328" s="13">
        <f>IFERROR(VLOOKUP(BC328, BA:BA:BD:BD, 4, 0),1)</f>
        <v>1</v>
      </c>
      <c r="R328" s="13">
        <v>4</v>
      </c>
      <c r="S328" s="13">
        <v>9.25</v>
      </c>
      <c r="T328" s="13">
        <v>0</v>
      </c>
      <c r="V328" s="13" t="s">
        <v>11050</v>
      </c>
      <c r="W328" s="13">
        <v>100</v>
      </c>
      <c r="X328" s="13" t="s">
        <v>7709</v>
      </c>
      <c r="Y328" s="13" t="s">
        <v>10904</v>
      </c>
      <c r="Z328" s="13">
        <v>2</v>
      </c>
      <c r="AA328" s="13">
        <v>5.75</v>
      </c>
      <c r="AB328" s="13">
        <f t="shared" si="46"/>
        <v>14.499000000000001</v>
      </c>
      <c r="AC328" s="13">
        <f>ROUND(VLOOKUP(X328,'Base de dados'!A:B, 2, 0)*AB328, 2)</f>
        <v>2.17</v>
      </c>
      <c r="AD328" s="13">
        <f>ROUND((AB328*(Destino!AG$328/100))*(W328/100),2)</f>
        <v>0.57999999999999996</v>
      </c>
      <c r="AE328" s="13">
        <f>ROUND((AB328*(Destino!AH$328/100)),2)</f>
        <v>0</v>
      </c>
      <c r="AF328" s="13">
        <f>ROUND((((AB328+AC328)*(1 + VLOOKUP(X328,'Base de dados'!A:M, 13, 0) ))*(Destino!AI$328/100))-AD328, 2)</f>
        <v>3.75</v>
      </c>
      <c r="AG328" s="13">
        <f>ROUND((AB328+AC328+AF328)*(J328/100),2)</f>
        <v>1.43</v>
      </c>
      <c r="AH328" s="13">
        <f t="shared" si="47"/>
        <v>0</v>
      </c>
      <c r="AI328" s="13">
        <f>ROUND(AB328+AC328-AE328+AF328+AG328+AH328, 3)</f>
        <v>21.849</v>
      </c>
      <c r="AJ328" s="13">
        <f t="shared" si="48"/>
        <v>87.396000000000001</v>
      </c>
      <c r="AK328" s="13">
        <f t="shared" si="49"/>
        <v>87.396000000000001</v>
      </c>
      <c r="AL328" s="13" t="str">
        <f t="shared" si="52"/>
        <v>17006000041372000005105</v>
      </c>
      <c r="AM328" s="13">
        <f>VLOOKUP(AL328,Destino!A:AE,31,0)</f>
        <v>87.424000000000007</v>
      </c>
      <c r="AN328" s="13">
        <f t="shared" si="53"/>
        <v>1.0003203807954597</v>
      </c>
      <c r="BB328" s="13">
        <f t="shared" si="50"/>
        <v>87.396000000000001</v>
      </c>
      <c r="BC328" s="13" t="s">
        <v>11142</v>
      </c>
      <c r="BD328" s="13">
        <f t="shared" si="51"/>
        <v>1</v>
      </c>
    </row>
    <row r="329" spans="1:56" x14ac:dyDescent="0.25">
      <c r="A329" s="13">
        <v>600004137</v>
      </c>
      <c r="B329" s="13">
        <v>1700</v>
      </c>
      <c r="C329" s="13">
        <v>2200001421</v>
      </c>
      <c r="D329" s="13" t="s">
        <v>10908</v>
      </c>
      <c r="E329" s="13">
        <f t="shared" si="45"/>
        <v>1700</v>
      </c>
      <c r="F329" s="13" t="s">
        <v>10933</v>
      </c>
      <c r="G329" s="13" t="s">
        <v>10907</v>
      </c>
      <c r="H329" s="13">
        <f>ROUND(P329/(1-((R329+S329))/100)*Q329, 3)</f>
        <v>10.353999999999999</v>
      </c>
      <c r="I329" s="13">
        <v>0.25</v>
      </c>
      <c r="J329" s="13">
        <v>3</v>
      </c>
      <c r="K329" s="13">
        <v>1</v>
      </c>
      <c r="M329" s="13">
        <v>4</v>
      </c>
      <c r="N329" s="13">
        <v>1</v>
      </c>
      <c r="O329" s="13" t="s">
        <v>10895</v>
      </c>
      <c r="P329" s="13">
        <f>IFERROR(ROUND(VLOOKUP(BC329, BA:BA:BB:BB, 2, 0)/AA329,3),)</f>
        <v>8.9819999999999993</v>
      </c>
      <c r="Q329" s="13">
        <f>IFERROR(VLOOKUP(BC329, BA:BA:BD:BD, 4, 0),1)</f>
        <v>1</v>
      </c>
      <c r="R329" s="13">
        <v>4</v>
      </c>
      <c r="S329" s="13">
        <v>9.25</v>
      </c>
      <c r="T329" s="13">
        <v>0</v>
      </c>
      <c r="V329" s="13" t="s">
        <v>11050</v>
      </c>
      <c r="W329" s="13">
        <v>100</v>
      </c>
      <c r="X329" s="13" t="s">
        <v>7709</v>
      </c>
      <c r="Y329" s="13" t="s">
        <v>10904</v>
      </c>
      <c r="Z329" s="13">
        <v>2</v>
      </c>
      <c r="AA329" s="13">
        <v>5.75</v>
      </c>
      <c r="AB329" s="13">
        <f t="shared" si="46"/>
        <v>14.884</v>
      </c>
      <c r="AC329" s="13">
        <f>ROUND(VLOOKUP(X329,'Base de dados'!A:B, 2, 0)*AB329, 2)</f>
        <v>2.23</v>
      </c>
      <c r="AD329" s="13">
        <f>ROUND((AB329*(Destino!AG$329/100))*(W329/100),2)</f>
        <v>0.6</v>
      </c>
      <c r="AE329" s="13">
        <f>ROUND((AB329*(Destino!AH$329/100)),2)</f>
        <v>0</v>
      </c>
      <c r="AF329" s="13">
        <f>ROUND((((AB329+AC329)*(1 + VLOOKUP(X329,'Base de dados'!A:M, 13, 0) ))*(Destino!AI$329/100))-AD329, 2)</f>
        <v>3.84</v>
      </c>
      <c r="AG329" s="13">
        <f>ROUND((AB329+AC329+AF329)*(J329/100),2)</f>
        <v>0.63</v>
      </c>
      <c r="AH329" s="13">
        <f t="shared" si="47"/>
        <v>0</v>
      </c>
      <c r="AI329" s="13">
        <f>ROUND(AB329+AC329-AE329+AF329+AG329+AH329, 3)</f>
        <v>21.584</v>
      </c>
      <c r="AJ329" s="13">
        <f t="shared" si="48"/>
        <v>86.335999999999999</v>
      </c>
      <c r="AK329" s="13">
        <f t="shared" si="49"/>
        <v>86.335999999999999</v>
      </c>
      <c r="AL329" s="13" t="str">
        <f t="shared" si="52"/>
        <v>17006000041372200001421</v>
      </c>
      <c r="AM329" s="13">
        <f>VLOOKUP(AL329,Destino!A:AE,31,0)</f>
        <v>86.364000000000004</v>
      </c>
      <c r="AN329" s="13">
        <f t="shared" si="53"/>
        <v>1.0003243143068941</v>
      </c>
      <c r="BA329" s="13" t="s">
        <v>11147</v>
      </c>
      <c r="BB329" s="13">
        <f t="shared" si="50"/>
        <v>86.335999999999999</v>
      </c>
      <c r="BC329" s="13" t="s">
        <v>11146</v>
      </c>
      <c r="BD329" s="13">
        <f t="shared" si="51"/>
        <v>1</v>
      </c>
    </row>
    <row r="330" spans="1:56" x14ac:dyDescent="0.25">
      <c r="A330" s="13">
        <v>600004138</v>
      </c>
      <c r="B330" s="13">
        <v>1000</v>
      </c>
      <c r="C330" s="13">
        <v>2200000102</v>
      </c>
      <c r="D330" s="13" t="s">
        <v>10908</v>
      </c>
      <c r="E330" s="13">
        <f t="shared" si="45"/>
        <v>1000</v>
      </c>
      <c r="F330" s="13" t="s">
        <v>10905</v>
      </c>
      <c r="G330" s="13" t="s">
        <v>10907</v>
      </c>
      <c r="H330" s="13">
        <f>ROUND(P330/(1-((R330+S330))/100)*Q330, 3)</f>
        <v>11.513999999999999</v>
      </c>
      <c r="I330" s="13">
        <v>1</v>
      </c>
      <c r="J330" s="13">
        <v>4.5</v>
      </c>
      <c r="K330" s="13">
        <v>1</v>
      </c>
      <c r="M330" s="13">
        <v>1</v>
      </c>
      <c r="N330" s="13">
        <v>1</v>
      </c>
      <c r="P330" s="13">
        <f>IFERROR(ROUND(VLOOKUP(BC330, BA:BA:BB:BB, 2, 0)/AA330,3),)</f>
        <v>10.632999999999999</v>
      </c>
      <c r="Q330" s="13">
        <f>IFERROR(VLOOKUP(BC330, BA:BA:BD:BD, 4, 0),1)</f>
        <v>1</v>
      </c>
      <c r="R330" s="13">
        <v>4</v>
      </c>
      <c r="S330" s="13">
        <v>3.65</v>
      </c>
      <c r="T330" s="13">
        <v>0</v>
      </c>
      <c r="V330" s="13" t="s">
        <v>11050</v>
      </c>
      <c r="W330" s="13">
        <v>100</v>
      </c>
      <c r="X330" s="13" t="s">
        <v>7709</v>
      </c>
      <c r="Y330" s="13" t="s">
        <v>10904</v>
      </c>
      <c r="Z330" s="13">
        <v>1</v>
      </c>
      <c r="AA330" s="13">
        <v>5.75</v>
      </c>
      <c r="AB330" s="13">
        <f t="shared" si="46"/>
        <v>66.206000000000003</v>
      </c>
      <c r="AC330" s="13">
        <f>ROUND(VLOOKUP(X330,'Base de dados'!A:B, 2, 0)*AB330, 2)</f>
        <v>9.93</v>
      </c>
      <c r="AD330" s="13">
        <f>ROUND((AB330*(Destino!AG$330/100))*(W330/100),2)</f>
        <v>2.65</v>
      </c>
      <c r="AE330" s="13">
        <f>ROUND((AB330*(Destino!AH$330/100)),2)</f>
        <v>6.12</v>
      </c>
      <c r="AG330" s="13">
        <f>ROUND((AB330+ AC330)*(J330/100),2)</f>
        <v>3.43</v>
      </c>
      <c r="AH330" s="13">
        <f t="shared" si="47"/>
        <v>0</v>
      </c>
      <c r="AI330" s="13">
        <f>ROUND(AB330-(AD330+AE330)+AG330+AH330, 3)</f>
        <v>60.866</v>
      </c>
      <c r="AJ330" s="13">
        <f t="shared" si="48"/>
        <v>60.866</v>
      </c>
      <c r="AK330" s="13">
        <f t="shared" si="49"/>
        <v>60.866</v>
      </c>
      <c r="AL330" s="13" t="str">
        <f t="shared" si="52"/>
        <v>10006000041382200000102</v>
      </c>
      <c r="AM330" s="13">
        <f>VLOOKUP(AL330,Destino!A:AE,31,0)</f>
        <v>60.86</v>
      </c>
      <c r="AN330" s="13">
        <f t="shared" si="53"/>
        <v>0.99990142279762095</v>
      </c>
      <c r="BB330" s="13">
        <f t="shared" si="50"/>
        <v>60.866</v>
      </c>
      <c r="BC330" s="13" t="s">
        <v>11149</v>
      </c>
      <c r="BD330" s="13">
        <f t="shared" si="51"/>
        <v>1</v>
      </c>
    </row>
    <row r="331" spans="1:56" x14ac:dyDescent="0.25">
      <c r="A331" s="13">
        <v>600004138</v>
      </c>
      <c r="B331" s="13">
        <v>1000</v>
      </c>
      <c r="C331" s="13">
        <v>2200000362</v>
      </c>
      <c r="D331" s="13" t="s">
        <v>10908</v>
      </c>
      <c r="E331" s="13">
        <f t="shared" si="45"/>
        <v>1000</v>
      </c>
      <c r="F331" s="13" t="s">
        <v>10912</v>
      </c>
      <c r="G331" s="13" t="s">
        <v>10907</v>
      </c>
      <c r="H331" s="13">
        <v>5.92</v>
      </c>
      <c r="I331" s="13">
        <v>1</v>
      </c>
      <c r="J331" s="13">
        <v>0</v>
      </c>
      <c r="K331" s="13">
        <v>1.1503380000000001</v>
      </c>
      <c r="M331" s="13">
        <v>1</v>
      </c>
      <c r="N331" s="13">
        <v>1</v>
      </c>
      <c r="O331" s="13" t="s">
        <v>10895</v>
      </c>
      <c r="P331" s="13">
        <v>0</v>
      </c>
      <c r="Q331" s="13">
        <v>1</v>
      </c>
      <c r="R331" s="13">
        <v>0</v>
      </c>
      <c r="S331" s="13">
        <v>0</v>
      </c>
      <c r="T331" s="13">
        <v>34.630000000000003</v>
      </c>
      <c r="V331" s="13" t="s">
        <v>11050</v>
      </c>
      <c r="W331" s="13">
        <v>100</v>
      </c>
      <c r="X331" s="13" t="s">
        <v>7709</v>
      </c>
      <c r="Y331" s="13" t="s">
        <v>10904</v>
      </c>
      <c r="Z331" s="13">
        <v>1</v>
      </c>
      <c r="AA331" s="13">
        <v>5.75</v>
      </c>
      <c r="AB331" s="13">
        <f t="shared" si="46"/>
        <v>34.04</v>
      </c>
      <c r="AC331" s="13">
        <f>ROUND(VLOOKUP(X331,'Base de dados'!A:B, 2, 0)*AB331, 2)</f>
        <v>5.1100000000000003</v>
      </c>
      <c r="AD331" s="13">
        <f>ROUND((AB331*(Destino!AG$331/100))*(W331/100),2)</f>
        <v>0</v>
      </c>
      <c r="AE331" s="13">
        <f>ROUND((AB331*(Destino!AH$331/100)),2)</f>
        <v>0</v>
      </c>
      <c r="AG331" s="13">
        <f>ROUND((AB331+ AC331)*(J331/100),2)</f>
        <v>0</v>
      </c>
      <c r="AH331" s="13">
        <f t="shared" si="47"/>
        <v>11.79</v>
      </c>
      <c r="AI331" s="13">
        <f>ROUND(AB331+AG331+AH331, 3)</f>
        <v>45.83</v>
      </c>
      <c r="AJ331" s="13">
        <f t="shared" si="48"/>
        <v>45.83</v>
      </c>
      <c r="AK331" s="13">
        <f t="shared" si="49"/>
        <v>52.719990540000005</v>
      </c>
      <c r="AL331" s="13" t="str">
        <f t="shared" si="52"/>
        <v>10006000041382200000362</v>
      </c>
      <c r="AM331" s="13">
        <f>VLOOKUP(AL331,Destino!A:AE,31,0)</f>
        <v>52.72</v>
      </c>
      <c r="AN331" s="13">
        <f t="shared" si="53"/>
        <v>1.0000001794385753</v>
      </c>
      <c r="BA331" s="13" t="s">
        <v>11148</v>
      </c>
      <c r="BB331" s="13">
        <f t="shared" si="50"/>
        <v>52.719990540000005</v>
      </c>
      <c r="BD331" s="13">
        <f t="shared" si="51"/>
        <v>1</v>
      </c>
    </row>
    <row r="332" spans="1:56" x14ac:dyDescent="0.25">
      <c r="A332" s="13">
        <v>600004138</v>
      </c>
      <c r="B332" s="13">
        <v>1000</v>
      </c>
      <c r="C332" s="13">
        <v>2200001286</v>
      </c>
      <c r="D332" s="13" t="s">
        <v>10908</v>
      </c>
      <c r="E332" s="13">
        <f t="shared" si="45"/>
        <v>1000</v>
      </c>
      <c r="F332" s="13" t="s">
        <v>10915</v>
      </c>
      <c r="G332" s="13" t="s">
        <v>10907</v>
      </c>
      <c r="H332" s="13">
        <f>ROUND(P332/(1-((R332+S332))/100)*Q332, 3)</f>
        <v>13.512</v>
      </c>
      <c r="I332" s="13">
        <v>1</v>
      </c>
      <c r="J332" s="13">
        <v>6</v>
      </c>
      <c r="K332" s="13">
        <v>1</v>
      </c>
      <c r="M332" s="13">
        <v>1</v>
      </c>
      <c r="N332" s="13">
        <v>1</v>
      </c>
      <c r="P332" s="13">
        <f>IFERROR(ROUND(VLOOKUP(BC332, BA:BA:BB:BB, 2, 0)/AA332,3),)</f>
        <v>12.884</v>
      </c>
      <c r="Q332" s="13">
        <f>IFERROR(VLOOKUP(BC332, BA:BA:BD:BD, 4, 0),1)</f>
        <v>1</v>
      </c>
      <c r="R332" s="13">
        <v>1</v>
      </c>
      <c r="S332" s="13">
        <v>3.65</v>
      </c>
      <c r="T332" s="13">
        <v>0</v>
      </c>
      <c r="V332" s="13" t="s">
        <v>11050</v>
      </c>
      <c r="W332" s="13">
        <v>100</v>
      </c>
      <c r="X332" s="13" t="s">
        <v>7709</v>
      </c>
      <c r="Y332" s="13" t="s">
        <v>10904</v>
      </c>
      <c r="Z332" s="13">
        <v>1</v>
      </c>
      <c r="AA332" s="13">
        <v>5.75</v>
      </c>
      <c r="AB332" s="13">
        <f t="shared" si="46"/>
        <v>77.694000000000003</v>
      </c>
      <c r="AC332" s="13">
        <f>ROUND(VLOOKUP(X332,'Base de dados'!A:B, 2, 0)*AB332, 2)</f>
        <v>11.65</v>
      </c>
      <c r="AD332" s="13">
        <f>ROUND((AB332*(Destino!AG$332/100))*(W332/100),2)</f>
        <v>3.11</v>
      </c>
      <c r="AE332" s="13">
        <f>ROUND((AB332*(Destino!AH$332/100)),2)</f>
        <v>7.19</v>
      </c>
      <c r="AG332" s="13">
        <f>ROUND(AB332 *(J332/100),2)</f>
        <v>4.66</v>
      </c>
      <c r="AH332" s="13">
        <f t="shared" si="47"/>
        <v>0</v>
      </c>
      <c r="AI332" s="13">
        <f>ROUND(AB332-(AD332+AE332)+AG332+AH332, 3)</f>
        <v>72.054000000000002</v>
      </c>
      <c r="AJ332" s="13">
        <f t="shared" si="48"/>
        <v>72.054000000000002</v>
      </c>
      <c r="AK332" s="13">
        <f t="shared" si="49"/>
        <v>72.054000000000002</v>
      </c>
      <c r="AL332" s="13" t="str">
        <f t="shared" si="52"/>
        <v>10006000041382200001286</v>
      </c>
      <c r="AM332" s="13">
        <f>VLOOKUP(AL332,Destino!A:AE,31,0)</f>
        <v>72.058000000000007</v>
      </c>
      <c r="AN332" s="13">
        <f t="shared" si="53"/>
        <v>1.0000555139201155</v>
      </c>
      <c r="BB332" s="13">
        <f t="shared" si="50"/>
        <v>72.054000000000002</v>
      </c>
      <c r="BC332" s="13" t="s">
        <v>11152</v>
      </c>
      <c r="BD332" s="13">
        <f t="shared" si="51"/>
        <v>1</v>
      </c>
    </row>
    <row r="333" spans="1:56" x14ac:dyDescent="0.25">
      <c r="A333" s="13">
        <v>600004138</v>
      </c>
      <c r="B333" s="13">
        <v>1000</v>
      </c>
      <c r="C333" s="13">
        <v>2200001327</v>
      </c>
      <c r="D333" s="13" t="s">
        <v>10908</v>
      </c>
      <c r="E333" s="13">
        <f t="shared" si="45"/>
        <v>1000</v>
      </c>
      <c r="F333" s="13" t="s">
        <v>10905</v>
      </c>
      <c r="G333" s="13" t="s">
        <v>10907</v>
      </c>
      <c r="H333" s="13">
        <f>ROUND(P333/(1-((R333+S333))/100)*Q333, 3)</f>
        <v>11.247999999999999</v>
      </c>
      <c r="I333" s="13">
        <v>1</v>
      </c>
      <c r="J333" s="13">
        <v>5</v>
      </c>
      <c r="K333" s="13">
        <v>1</v>
      </c>
      <c r="M333" s="13">
        <v>1</v>
      </c>
      <c r="N333" s="13">
        <v>1</v>
      </c>
      <c r="P333" s="13">
        <f>IFERROR(ROUND(VLOOKUP(BC333, BA:BA:BB:BB, 2, 0)/AA333,3),)</f>
        <v>13.847</v>
      </c>
      <c r="Q333" s="13">
        <f>IFERROR(VLOOKUP(BC333, BA:BA:BD:BD, 4, 0),1)</f>
        <v>0.75019199999999997</v>
      </c>
      <c r="R333" s="13">
        <v>4</v>
      </c>
      <c r="S333" s="13">
        <v>3.65</v>
      </c>
      <c r="T333" s="13">
        <v>0</v>
      </c>
      <c r="V333" s="13" t="s">
        <v>11050</v>
      </c>
      <c r="W333" s="13">
        <v>100</v>
      </c>
      <c r="X333" s="13" t="s">
        <v>7709</v>
      </c>
      <c r="Y333" s="13" t="s">
        <v>10904</v>
      </c>
      <c r="Z333" s="13">
        <v>1</v>
      </c>
      <c r="AA333" s="13">
        <v>5.75</v>
      </c>
      <c r="AB333" s="13">
        <f t="shared" si="46"/>
        <v>64.676000000000002</v>
      </c>
      <c r="AC333" s="13">
        <f>ROUND(VLOOKUP(X333,'Base de dados'!A:B, 2, 0)*AB333, 2)</f>
        <v>9.6999999999999993</v>
      </c>
      <c r="AD333" s="13">
        <f>ROUND((AB333*(Destino!AG$333/100))*(W333/100),2)</f>
        <v>2.59</v>
      </c>
      <c r="AE333" s="13">
        <f>ROUND((AB333*(Destino!AH$333/100)),2)</f>
        <v>5.98</v>
      </c>
      <c r="AG333" s="13">
        <f>ROUND((AB333+ AC333)*(J333/100),2)</f>
        <v>3.72</v>
      </c>
      <c r="AH333" s="13">
        <f t="shared" si="47"/>
        <v>0</v>
      </c>
      <c r="AI333" s="13">
        <f>ROUND(AB333-(AD333+AE333)+AG333+AH333, 3)</f>
        <v>59.826000000000001</v>
      </c>
      <c r="AJ333" s="13">
        <f t="shared" si="48"/>
        <v>59.826000000000001</v>
      </c>
      <c r="AK333" s="13">
        <f t="shared" si="49"/>
        <v>59.826000000000001</v>
      </c>
      <c r="AL333" s="13" t="str">
        <f t="shared" si="52"/>
        <v>10006000041382200001327</v>
      </c>
      <c r="AM333" s="13">
        <f>VLOOKUP(AL333,Destino!A:AE,31,0)</f>
        <v>59.828000000000003</v>
      </c>
      <c r="AN333" s="13">
        <f t="shared" si="53"/>
        <v>1.0000334302811487</v>
      </c>
      <c r="BB333" s="13">
        <f t="shared" si="50"/>
        <v>59.826000000000001</v>
      </c>
      <c r="BC333" s="13" t="s">
        <v>11150</v>
      </c>
      <c r="BD333" s="13">
        <f t="shared" si="51"/>
        <v>1</v>
      </c>
    </row>
    <row r="334" spans="1:56" x14ac:dyDescent="0.25">
      <c r="A334" s="13">
        <v>600004138</v>
      </c>
      <c r="B334" s="13">
        <v>1000</v>
      </c>
      <c r="C334" s="13">
        <v>2200001421</v>
      </c>
      <c r="D334" s="13" t="s">
        <v>10908</v>
      </c>
      <c r="E334" s="13">
        <f t="shared" si="45"/>
        <v>1000</v>
      </c>
      <c r="F334" s="13" t="s">
        <v>10905</v>
      </c>
      <c r="G334" s="13" t="s">
        <v>10907</v>
      </c>
      <c r="H334" s="13">
        <f>ROUND(P334/(1-((R334+S334))/100)*Q334, 3)</f>
        <v>10.851000000000001</v>
      </c>
      <c r="I334" s="13">
        <v>1</v>
      </c>
      <c r="J334" s="13">
        <v>4</v>
      </c>
      <c r="K334" s="13">
        <v>1</v>
      </c>
      <c r="M334" s="13">
        <v>1</v>
      </c>
      <c r="N334" s="13">
        <v>1</v>
      </c>
      <c r="P334" s="13">
        <f>IFERROR(ROUND(VLOOKUP(BC334, BA:BA:BB:BB, 2, 0)/AA334,3),)</f>
        <v>9.4130000000000003</v>
      </c>
      <c r="Q334" s="13">
        <f>IFERROR(VLOOKUP(BC334, BA:BA:BD:BD, 4, 0),1)</f>
        <v>1</v>
      </c>
      <c r="R334" s="13">
        <v>4</v>
      </c>
      <c r="S334" s="13">
        <v>9.25</v>
      </c>
      <c r="T334" s="13">
        <v>0</v>
      </c>
      <c r="V334" s="13" t="s">
        <v>11050</v>
      </c>
      <c r="W334" s="13">
        <v>100</v>
      </c>
      <c r="X334" s="13" t="s">
        <v>7709</v>
      </c>
      <c r="Y334" s="13" t="s">
        <v>10904</v>
      </c>
      <c r="Z334" s="13">
        <v>1</v>
      </c>
      <c r="AA334" s="13">
        <v>5.75</v>
      </c>
      <c r="AB334" s="13">
        <f t="shared" si="46"/>
        <v>62.393000000000001</v>
      </c>
      <c r="AC334" s="13">
        <f>ROUND(VLOOKUP(X334,'Base de dados'!A:B, 2, 0)*AB334, 2)</f>
        <v>9.36</v>
      </c>
      <c r="AD334" s="13">
        <f>ROUND((AB334*(Destino!AG$334/100))*(W334/100),2)</f>
        <v>2.5</v>
      </c>
      <c r="AE334" s="13">
        <f>ROUND((AB334*(Destino!AH$334/100)),2)</f>
        <v>5.77</v>
      </c>
      <c r="AG334" s="13">
        <f>ROUND((AB334+ AC334)*(J334/100),2)</f>
        <v>2.87</v>
      </c>
      <c r="AH334" s="13">
        <f t="shared" si="47"/>
        <v>0</v>
      </c>
      <c r="AI334" s="13">
        <f>ROUND(AB334-(AD334+AE334)+AG334+AH334, 3)</f>
        <v>56.993000000000002</v>
      </c>
      <c r="AJ334" s="13">
        <f t="shared" si="48"/>
        <v>56.993000000000002</v>
      </c>
      <c r="AK334" s="13">
        <f t="shared" si="49"/>
        <v>56.993000000000002</v>
      </c>
      <c r="AL334" s="13" t="str">
        <f t="shared" si="52"/>
        <v>10006000041382200001421</v>
      </c>
      <c r="AM334" s="13">
        <f>VLOOKUP(AL334,Destino!A:AE,31,0)</f>
        <v>56.975999999999999</v>
      </c>
      <c r="AN334" s="13">
        <f t="shared" si="53"/>
        <v>0.99970171775481198</v>
      </c>
      <c r="BB334" s="13">
        <f t="shared" si="50"/>
        <v>56.993000000000002</v>
      </c>
      <c r="BC334" s="13" t="s">
        <v>11153</v>
      </c>
      <c r="BD334" s="13">
        <f t="shared" si="51"/>
        <v>1</v>
      </c>
    </row>
    <row r="335" spans="1:56" x14ac:dyDescent="0.25">
      <c r="A335" s="13">
        <v>600004138</v>
      </c>
      <c r="B335" s="13">
        <v>1100</v>
      </c>
      <c r="C335" s="13">
        <v>2000005105</v>
      </c>
      <c r="D335" s="13" t="s">
        <v>10908</v>
      </c>
      <c r="E335" s="13">
        <f t="shared" si="45"/>
        <v>1100</v>
      </c>
      <c r="F335" s="13" t="s">
        <v>10905</v>
      </c>
      <c r="G335" s="13" t="s">
        <v>10907</v>
      </c>
      <c r="H335" s="13">
        <f>ROUND(P335/(1-((R335+S335))/100)*Q335, 3)</f>
        <v>10.569000000000001</v>
      </c>
      <c r="I335" s="13">
        <v>1</v>
      </c>
      <c r="J335" s="13">
        <v>4</v>
      </c>
      <c r="K335" s="13">
        <v>1</v>
      </c>
      <c r="M335" s="13">
        <v>1</v>
      </c>
      <c r="N335" s="13">
        <v>1</v>
      </c>
      <c r="O335" s="13" t="s">
        <v>10895</v>
      </c>
      <c r="P335" s="13">
        <f>IFERROR(ROUND(VLOOKUP(BC335, BA:BA:BB:BB, 2, 0)/AA335,3),)</f>
        <v>9.1690000000000005</v>
      </c>
      <c r="Q335" s="13">
        <f>IFERROR(VLOOKUP(BC335, BA:BA:BD:BD, 4, 0),1)</f>
        <v>1</v>
      </c>
      <c r="R335" s="13">
        <v>4</v>
      </c>
      <c r="S335" s="13">
        <v>9.25</v>
      </c>
      <c r="T335" s="13">
        <v>0</v>
      </c>
      <c r="V335" s="13" t="s">
        <v>11050</v>
      </c>
      <c r="W335" s="13">
        <v>100</v>
      </c>
      <c r="X335" s="13" t="s">
        <v>7709</v>
      </c>
      <c r="Y335" s="13" t="s">
        <v>10904</v>
      </c>
      <c r="Z335" s="13">
        <v>2</v>
      </c>
      <c r="AA335" s="13">
        <v>5.75</v>
      </c>
      <c r="AB335" s="13">
        <f t="shared" si="46"/>
        <v>60.771999999999998</v>
      </c>
      <c r="AC335" s="13">
        <f>ROUND(VLOOKUP(X335,'Base de dados'!A:B, 2, 0)*AB335, 2)</f>
        <v>9.1199999999999992</v>
      </c>
      <c r="AD335" s="13">
        <f>ROUND((AB335*(Destino!AG$335/100))*(W335/100),2)</f>
        <v>2.4300000000000002</v>
      </c>
      <c r="AE335" s="13">
        <f>ROUND((AB335*(Destino!AH$335/100)),2)</f>
        <v>0</v>
      </c>
      <c r="AG335" s="13">
        <f>ROUND((AB335+ AC335)*(J335/100),2)</f>
        <v>2.8</v>
      </c>
      <c r="AH335" s="13">
        <f t="shared" si="47"/>
        <v>0</v>
      </c>
      <c r="AI335" s="13">
        <f>ROUND(AB335-(AD335+AE335)+AG335+AH335, 3)</f>
        <v>61.142000000000003</v>
      </c>
      <c r="AJ335" s="13">
        <f t="shared" si="48"/>
        <v>61.142000000000003</v>
      </c>
      <c r="AK335" s="13">
        <f t="shared" si="49"/>
        <v>61.142000000000003</v>
      </c>
      <c r="AL335" s="13" t="str">
        <f t="shared" si="52"/>
        <v>11006000041382000005105</v>
      </c>
      <c r="AM335" s="13">
        <f>VLOOKUP(AL335,Destino!A:AE,31,0)</f>
        <v>61.136000000000003</v>
      </c>
      <c r="AN335" s="13">
        <f t="shared" si="53"/>
        <v>0.99990186778319323</v>
      </c>
      <c r="BA335" s="13" t="s">
        <v>11149</v>
      </c>
      <c r="BB335" s="13">
        <f t="shared" si="50"/>
        <v>61.142000000000003</v>
      </c>
      <c r="BC335" s="13" t="s">
        <v>11148</v>
      </c>
      <c r="BD335" s="13">
        <f t="shared" si="51"/>
        <v>1</v>
      </c>
    </row>
    <row r="336" spans="1:56" x14ac:dyDescent="0.25">
      <c r="A336" s="13">
        <v>600004138</v>
      </c>
      <c r="B336" s="13">
        <v>1100</v>
      </c>
      <c r="C336" s="13">
        <v>2200001286</v>
      </c>
      <c r="D336" s="13" t="s">
        <v>10908</v>
      </c>
      <c r="E336" s="13">
        <f t="shared" si="45"/>
        <v>1100</v>
      </c>
      <c r="F336" s="13" t="s">
        <v>10915</v>
      </c>
      <c r="G336" s="13" t="s">
        <v>10907</v>
      </c>
      <c r="H336" s="13">
        <f>ROUND(P336/(1-((R336+S336))/100)*Q336, 3)</f>
        <v>13.512</v>
      </c>
      <c r="I336" s="13">
        <v>1</v>
      </c>
      <c r="J336" s="13">
        <v>5</v>
      </c>
      <c r="K336" s="13">
        <v>1</v>
      </c>
      <c r="M336" s="13">
        <v>1</v>
      </c>
      <c r="N336" s="13">
        <v>1</v>
      </c>
      <c r="P336" s="13">
        <f>IFERROR(ROUND(VLOOKUP(BC336, BA:BA:BB:BB, 2, 0)/AA336,3),)</f>
        <v>12.884</v>
      </c>
      <c r="Q336" s="13">
        <f>IFERROR(VLOOKUP(BC336, BA:BA:BD:BD, 4, 0),1)</f>
        <v>1</v>
      </c>
      <c r="R336" s="13">
        <v>1</v>
      </c>
      <c r="S336" s="13">
        <v>3.65</v>
      </c>
      <c r="T336" s="13">
        <v>0</v>
      </c>
      <c r="V336" s="13" t="s">
        <v>11050</v>
      </c>
      <c r="W336" s="13">
        <v>100</v>
      </c>
      <c r="X336" s="13" t="s">
        <v>7709</v>
      </c>
      <c r="Y336" s="13" t="s">
        <v>10904</v>
      </c>
      <c r="Z336" s="13">
        <v>2</v>
      </c>
      <c r="AA336" s="13">
        <v>5.75</v>
      </c>
      <c r="AB336" s="13">
        <f t="shared" si="46"/>
        <v>77.694000000000003</v>
      </c>
      <c r="AC336" s="13">
        <f>ROUND(VLOOKUP(X336,'Base de dados'!A:B, 2, 0)*AB336, 2)</f>
        <v>11.65</v>
      </c>
      <c r="AD336" s="13">
        <f>ROUND((AB336*(Destino!AG$336/100))*(W336/100),2)</f>
        <v>3.11</v>
      </c>
      <c r="AE336" s="13">
        <f>ROUND((AB336*(Destino!AH$336/100)),2)</f>
        <v>0</v>
      </c>
      <c r="AG336" s="13">
        <f>ROUND(AB336 *(J336/100),2)</f>
        <v>3.88</v>
      </c>
      <c r="AH336" s="13">
        <f t="shared" si="47"/>
        <v>0</v>
      </c>
      <c r="AI336" s="13">
        <f>ROUND(AB336-(AD336+AE336)+AG336+AH336, 3)</f>
        <v>78.463999999999999</v>
      </c>
      <c r="AJ336" s="13">
        <f t="shared" si="48"/>
        <v>78.463999999999999</v>
      </c>
      <c r="AK336" s="13">
        <f t="shared" si="49"/>
        <v>78.463999999999999</v>
      </c>
      <c r="AL336" s="13" t="str">
        <f t="shared" si="52"/>
        <v>11006000041382200001286</v>
      </c>
      <c r="AM336" s="13">
        <f>VLOOKUP(AL336,Destino!A:AE,31,0)</f>
        <v>78.457999999999998</v>
      </c>
      <c r="AN336" s="13">
        <f t="shared" si="53"/>
        <v>0.99992353181076676</v>
      </c>
      <c r="BB336" s="13">
        <f t="shared" si="50"/>
        <v>78.463999999999999</v>
      </c>
      <c r="BC336" s="13" t="s">
        <v>11152</v>
      </c>
      <c r="BD336" s="13">
        <f t="shared" si="51"/>
        <v>1</v>
      </c>
    </row>
    <row r="337" spans="1:56" x14ac:dyDescent="0.25">
      <c r="A337" s="13">
        <v>600004138</v>
      </c>
      <c r="B337" s="13">
        <v>1100</v>
      </c>
      <c r="C337" s="13">
        <v>2200001327</v>
      </c>
      <c r="D337" s="13" t="s">
        <v>10908</v>
      </c>
      <c r="E337" s="13">
        <f t="shared" si="45"/>
        <v>1100</v>
      </c>
      <c r="F337" s="13" t="s">
        <v>10923</v>
      </c>
      <c r="G337" s="13" t="s">
        <v>10907</v>
      </c>
      <c r="H337" s="13">
        <f>ROUND(P337/(1-((R337+S337))/100)*Q337, 3)</f>
        <v>10.821</v>
      </c>
      <c r="I337" s="13">
        <v>1</v>
      </c>
      <c r="J337" s="13">
        <v>5</v>
      </c>
      <c r="K337" s="13">
        <v>1</v>
      </c>
      <c r="M337" s="13">
        <v>1</v>
      </c>
      <c r="N337" s="13">
        <v>1</v>
      </c>
      <c r="P337" s="13">
        <f>IFERROR(ROUND(VLOOKUP(BC337, BA:BA:BB:BB, 2, 0)/AA337,3),)</f>
        <v>13.847</v>
      </c>
      <c r="Q337" s="13">
        <f>IFERROR(VLOOKUP(BC337, BA:BA:BD:BD, 4, 0),1)</f>
        <v>0.75019199999999997</v>
      </c>
      <c r="R337" s="13">
        <v>4</v>
      </c>
      <c r="S337" s="13">
        <v>0</v>
      </c>
      <c r="T337" s="13">
        <v>0</v>
      </c>
      <c r="V337" s="13" t="s">
        <v>11050</v>
      </c>
      <c r="W337" s="13">
        <v>100</v>
      </c>
      <c r="X337" s="13" t="s">
        <v>7709</v>
      </c>
      <c r="Y337" s="13" t="s">
        <v>10904</v>
      </c>
      <c r="Z337" s="13">
        <v>2</v>
      </c>
      <c r="AA337" s="13">
        <v>5.75</v>
      </c>
      <c r="AB337" s="13">
        <f t="shared" si="46"/>
        <v>62.220999999999997</v>
      </c>
      <c r="AC337" s="13">
        <f>ROUND(VLOOKUP(X337,'Base de dados'!A:B, 2, 0)*AB337, 2)</f>
        <v>9.33</v>
      </c>
      <c r="AD337" s="13">
        <f>ROUND((AB337*(Destino!AG$337/100))*(W337/100),2)</f>
        <v>2.4900000000000002</v>
      </c>
      <c r="AE337" s="13">
        <f>ROUND((AB337*(Destino!AH$337/100)),2)</f>
        <v>0</v>
      </c>
      <c r="AG337" s="13">
        <f>ROUND((AB337+ AC337)*(J337/100),2)</f>
        <v>3.58</v>
      </c>
      <c r="AH337" s="13">
        <f t="shared" si="47"/>
        <v>0</v>
      </c>
      <c r="AI337" s="13">
        <f>ROUND(AB337-AD337+AG337+AH337, 3)</f>
        <v>63.311</v>
      </c>
      <c r="AJ337" s="13">
        <f t="shared" si="48"/>
        <v>63.311</v>
      </c>
      <c r="AK337" s="13">
        <f t="shared" si="49"/>
        <v>63.311</v>
      </c>
      <c r="AL337" s="13" t="str">
        <f t="shared" si="52"/>
        <v>11006000041382200001327</v>
      </c>
      <c r="AM337" s="13">
        <f>VLOOKUP(AL337,Destino!A:AE,31,0)</f>
        <v>63.317</v>
      </c>
      <c r="AN337" s="13">
        <f t="shared" si="53"/>
        <v>1.0000947702610921</v>
      </c>
      <c r="BB337" s="13">
        <f t="shared" si="50"/>
        <v>63.311</v>
      </c>
      <c r="BC337" s="13" t="s">
        <v>11150</v>
      </c>
      <c r="BD337" s="13">
        <f t="shared" si="51"/>
        <v>1</v>
      </c>
    </row>
    <row r="338" spans="1:56" x14ac:dyDescent="0.25">
      <c r="A338" s="13">
        <v>600004138</v>
      </c>
      <c r="B338" s="13">
        <v>1100</v>
      </c>
      <c r="C338" s="13">
        <v>2200001421</v>
      </c>
      <c r="D338" s="13" t="s">
        <v>10908</v>
      </c>
      <c r="E338" s="13">
        <f t="shared" si="45"/>
        <v>1100</v>
      </c>
      <c r="F338" s="13" t="s">
        <v>10905</v>
      </c>
      <c r="G338" s="13" t="s">
        <v>10907</v>
      </c>
      <c r="H338" s="13">
        <f>ROUND(P338/(1-((R338+S338))/100)*Q338, 3)</f>
        <v>10.851000000000001</v>
      </c>
      <c r="I338" s="13">
        <v>1</v>
      </c>
      <c r="J338" s="13">
        <v>3</v>
      </c>
      <c r="K338" s="13">
        <v>1</v>
      </c>
      <c r="M338" s="13">
        <v>1</v>
      </c>
      <c r="N338" s="13">
        <v>1</v>
      </c>
      <c r="P338" s="13">
        <f>IFERROR(ROUND(VLOOKUP(BC338, BA:BA:BB:BB, 2, 0)/AA338,3),)</f>
        <v>9.4130000000000003</v>
      </c>
      <c r="Q338" s="13">
        <f>IFERROR(VLOOKUP(BC338, BA:BA:BD:BD, 4, 0),1)</f>
        <v>1</v>
      </c>
      <c r="R338" s="13">
        <v>4</v>
      </c>
      <c r="S338" s="13">
        <v>9.25</v>
      </c>
      <c r="T338" s="13">
        <v>0</v>
      </c>
      <c r="V338" s="13" t="s">
        <v>11050</v>
      </c>
      <c r="W338" s="13">
        <v>100</v>
      </c>
      <c r="X338" s="13" t="s">
        <v>7709</v>
      </c>
      <c r="Y338" s="13" t="s">
        <v>10904</v>
      </c>
      <c r="Z338" s="13">
        <v>2</v>
      </c>
      <c r="AA338" s="13">
        <v>5.75</v>
      </c>
      <c r="AB338" s="13">
        <f t="shared" si="46"/>
        <v>62.393000000000001</v>
      </c>
      <c r="AC338" s="13">
        <f>ROUND(VLOOKUP(X338,'Base de dados'!A:B, 2, 0)*AB338, 2)</f>
        <v>9.36</v>
      </c>
      <c r="AD338" s="13">
        <f>ROUND((AB338*(Destino!AG$338/100))*(W338/100),2)</f>
        <v>2.5</v>
      </c>
      <c r="AE338" s="13">
        <f>ROUND((AB338*(Destino!AH$338/100)),2)</f>
        <v>0</v>
      </c>
      <c r="AG338" s="13">
        <f>ROUND((AB338+ AC338)*(J338/100),2)</f>
        <v>2.15</v>
      </c>
      <c r="AH338" s="13">
        <f t="shared" si="47"/>
        <v>0</v>
      </c>
      <c r="AI338" s="13">
        <f>ROUND(AB338-(AD338+AE338)+AG338+AH338, 3)</f>
        <v>62.042999999999999</v>
      </c>
      <c r="AJ338" s="13">
        <f t="shared" si="48"/>
        <v>62.042999999999999</v>
      </c>
      <c r="AK338" s="13">
        <f t="shared" si="49"/>
        <v>62.042999999999999</v>
      </c>
      <c r="AL338" s="13" t="str">
        <f t="shared" si="52"/>
        <v>11006000041382200001421</v>
      </c>
      <c r="AM338" s="13">
        <f>VLOOKUP(AL338,Destino!A:AE,31,0)</f>
        <v>62.026000000000003</v>
      </c>
      <c r="AN338" s="13">
        <f t="shared" si="53"/>
        <v>0.999725996486308</v>
      </c>
      <c r="BB338" s="13">
        <f t="shared" si="50"/>
        <v>62.042999999999999</v>
      </c>
      <c r="BC338" s="13" t="s">
        <v>11153</v>
      </c>
      <c r="BD338" s="13">
        <f t="shared" si="51"/>
        <v>1</v>
      </c>
    </row>
    <row r="339" spans="1:56" x14ac:dyDescent="0.25">
      <c r="A339" s="13">
        <v>600004138</v>
      </c>
      <c r="B339" s="13">
        <v>1110</v>
      </c>
      <c r="C339" s="13">
        <v>2000005105</v>
      </c>
      <c r="D339" s="13" t="s">
        <v>10908</v>
      </c>
      <c r="E339" s="13" t="str">
        <f t="shared" si="45"/>
        <v>1100</v>
      </c>
      <c r="F339" s="13" t="s">
        <v>10925</v>
      </c>
      <c r="G339" s="13" t="s">
        <v>10907</v>
      </c>
      <c r="H339" s="13">
        <f>ROUND(P339/(1-((R339+S339))/100)*Q339, 3)</f>
        <v>10.569000000000001</v>
      </c>
      <c r="I339" s="13">
        <v>1</v>
      </c>
      <c r="J339" s="13">
        <v>4</v>
      </c>
      <c r="K339" s="13">
        <v>1</v>
      </c>
      <c r="M339" s="13">
        <v>1</v>
      </c>
      <c r="N339" s="13">
        <v>0.75019199999999997</v>
      </c>
      <c r="O339" s="13" t="s">
        <v>10895</v>
      </c>
      <c r="P339" s="13">
        <f>IFERROR(ROUND(VLOOKUP(BC339, BA:BA:BB:BB, 2, 0)/AA339,3),)</f>
        <v>9.1690000000000005</v>
      </c>
      <c r="Q339" s="13">
        <f>IFERROR(VLOOKUP(BC339, BA:BA:BD:BD, 4, 0),1)</f>
        <v>1</v>
      </c>
      <c r="R339" s="13">
        <v>4</v>
      </c>
      <c r="S339" s="13">
        <v>9.25</v>
      </c>
      <c r="T339" s="13">
        <v>0</v>
      </c>
      <c r="V339" s="13" t="s">
        <v>11050</v>
      </c>
      <c r="W339" s="13">
        <v>100</v>
      </c>
      <c r="X339" s="13" t="s">
        <v>7709</v>
      </c>
      <c r="Y339" s="13" t="s">
        <v>10904</v>
      </c>
      <c r="Z339" s="13">
        <v>2</v>
      </c>
      <c r="AA339" s="13">
        <v>5.75</v>
      </c>
      <c r="AB339" s="13">
        <f t="shared" si="46"/>
        <v>60.771999999999998</v>
      </c>
      <c r="AC339" s="13">
        <f>ROUND(VLOOKUP(X339,'Base de dados'!A:B, 2, 0)*AB339, 2)</f>
        <v>9.1199999999999992</v>
      </c>
      <c r="AD339" s="13">
        <f>ROUND((AB339*(Destino!AG$339/100))*(W339/100),2)</f>
        <v>2.4300000000000002</v>
      </c>
      <c r="AE339" s="13">
        <f>ROUND((AB339*(Destino!AH$339/100)),2)</f>
        <v>0</v>
      </c>
      <c r="AF339" s="13">
        <f>ROUND((((AB339+AC339)*(1 + VLOOKUP(X339,'Base de dados'!A:P, 16, 0) ))*(Destino!AI$339/100))-AD339, 2)</f>
        <v>15.44</v>
      </c>
      <c r="AG339" s="13">
        <f>ROUND((AB339+AC339+AF339)*(J339/100),2)</f>
        <v>3.41</v>
      </c>
      <c r="AH339" s="13">
        <f t="shared" si="47"/>
        <v>0</v>
      </c>
      <c r="AI339" s="13">
        <f>ROUND(AB339+AF339-AE339+AG339+AH339, 3)</f>
        <v>79.622</v>
      </c>
      <c r="AJ339" s="13">
        <f t="shared" si="48"/>
        <v>79.622</v>
      </c>
      <c r="AK339" s="13">
        <f t="shared" si="49"/>
        <v>79.622</v>
      </c>
      <c r="AL339" s="13" t="str">
        <f t="shared" si="52"/>
        <v>11106000041382000005105</v>
      </c>
      <c r="AM339" s="13">
        <f>VLOOKUP(AL339,Destino!A:AE,31,0)</f>
        <v>79.616</v>
      </c>
      <c r="AN339" s="13">
        <f t="shared" si="53"/>
        <v>0.99992464394262892</v>
      </c>
      <c r="BA339" s="13" t="s">
        <v>11150</v>
      </c>
      <c r="BB339" s="13">
        <f t="shared" si="50"/>
        <v>79.622</v>
      </c>
      <c r="BC339" s="13" t="s">
        <v>11148</v>
      </c>
      <c r="BD339" s="13">
        <f t="shared" si="51"/>
        <v>0.75019199999999997</v>
      </c>
    </row>
    <row r="340" spans="1:56" x14ac:dyDescent="0.25">
      <c r="A340" s="13">
        <v>600004138</v>
      </c>
      <c r="B340" s="13">
        <v>1110</v>
      </c>
      <c r="C340" s="13">
        <v>2200000102</v>
      </c>
      <c r="D340" s="13" t="s">
        <v>10908</v>
      </c>
      <c r="E340" s="13" t="str">
        <f t="shared" si="45"/>
        <v>1100</v>
      </c>
      <c r="F340" s="13" t="s">
        <v>10926</v>
      </c>
      <c r="G340" s="13" t="s">
        <v>10907</v>
      </c>
      <c r="H340" s="13">
        <f>ROUND(P340/(1-((R340+S340))/100)*Q340, 3)</f>
        <v>11.076000000000001</v>
      </c>
      <c r="I340" s="13">
        <v>1</v>
      </c>
      <c r="J340" s="13">
        <v>4</v>
      </c>
      <c r="K340" s="13">
        <v>1</v>
      </c>
      <c r="M340" s="13">
        <v>1</v>
      </c>
      <c r="N340" s="13">
        <v>0.76783999999999997</v>
      </c>
      <c r="P340" s="13">
        <f>IFERROR(ROUND(VLOOKUP(BC340, BA:BA:BB:BB, 2, 0)/AA340,3),)</f>
        <v>10.632999999999999</v>
      </c>
      <c r="Q340" s="13">
        <f>IFERROR(VLOOKUP(BC340, BA:BA:BD:BD, 4, 0),1)</f>
        <v>1</v>
      </c>
      <c r="R340" s="13">
        <v>4</v>
      </c>
      <c r="S340" s="13">
        <v>0</v>
      </c>
      <c r="T340" s="13">
        <v>0</v>
      </c>
      <c r="V340" s="13" t="s">
        <v>11050</v>
      </c>
      <c r="W340" s="13">
        <v>100</v>
      </c>
      <c r="X340" s="13" t="s">
        <v>7709</v>
      </c>
      <c r="Y340" s="13" t="s">
        <v>10904</v>
      </c>
      <c r="Z340" s="13">
        <v>2</v>
      </c>
      <c r="AA340" s="13">
        <v>5.75</v>
      </c>
      <c r="AB340" s="13">
        <f t="shared" si="46"/>
        <v>63.686999999999998</v>
      </c>
      <c r="AC340" s="13">
        <f>ROUND(VLOOKUP(X340,'Base de dados'!A:B, 2, 0)*AB340, 2)</f>
        <v>9.5500000000000007</v>
      </c>
      <c r="AD340" s="13">
        <f>ROUND((AB340*(Destino!AG$340/100))*(W340/100),2)</f>
        <v>2.5499999999999998</v>
      </c>
      <c r="AE340" s="13">
        <f>ROUND((AB340*(Destino!AH$340/100)),2)</f>
        <v>0</v>
      </c>
      <c r="AF340" s="13">
        <f>ROUND((((AB340+AC340)*(1 + VLOOKUP(X340,'Base de dados'!A:P, 16, 0) ))*(Destino!AI$340/100))-AD340, 2)</f>
        <v>16.170000000000002</v>
      </c>
      <c r="AG340" s="13">
        <f>ROUND((AB340+AC340+AF340)*(J340/100),2)</f>
        <v>3.58</v>
      </c>
      <c r="AH340" s="13">
        <f t="shared" si="47"/>
        <v>0</v>
      </c>
      <c r="AI340" s="13">
        <f>ROUND(AB340+AF340+AG340+AH340, 3)</f>
        <v>83.436999999999998</v>
      </c>
      <c r="AJ340" s="13">
        <f t="shared" si="48"/>
        <v>83.436999999999998</v>
      </c>
      <c r="AK340" s="13">
        <f t="shared" si="49"/>
        <v>83.436999999999998</v>
      </c>
      <c r="AL340" s="13" t="str">
        <f t="shared" si="52"/>
        <v>11106000041382200000102</v>
      </c>
      <c r="AM340" s="13">
        <f>VLOOKUP(AL340,Destino!A:AE,31,0)</f>
        <v>83.441000000000003</v>
      </c>
      <c r="AN340" s="13">
        <f t="shared" si="53"/>
        <v>1.0000479403621896</v>
      </c>
      <c r="BB340" s="13">
        <f t="shared" si="50"/>
        <v>83.436999999999998</v>
      </c>
      <c r="BC340" s="13" t="s">
        <v>11149</v>
      </c>
      <c r="BD340" s="13">
        <f t="shared" si="51"/>
        <v>0.76783999999999997</v>
      </c>
    </row>
    <row r="341" spans="1:56" x14ac:dyDescent="0.25">
      <c r="A341" s="13">
        <v>600004138</v>
      </c>
      <c r="B341" s="13">
        <v>1110</v>
      </c>
      <c r="C341" s="13">
        <v>2200001286</v>
      </c>
      <c r="D341" s="13" t="s">
        <v>10908</v>
      </c>
      <c r="E341" s="13" t="str">
        <f t="shared" si="45"/>
        <v>1100</v>
      </c>
      <c r="F341" s="13" t="s">
        <v>10927</v>
      </c>
      <c r="G341" s="13" t="s">
        <v>10907</v>
      </c>
      <c r="H341" s="13">
        <f>ROUND(P341/(1-((R341+S341))/100)*Q341, 3)</f>
        <v>13.512</v>
      </c>
      <c r="I341" s="13">
        <v>1</v>
      </c>
      <c r="J341" s="13">
        <v>5</v>
      </c>
      <c r="K341" s="13">
        <v>1</v>
      </c>
      <c r="M341" s="13">
        <v>1</v>
      </c>
      <c r="N341" s="13">
        <v>0.74942200000000003</v>
      </c>
      <c r="P341" s="13">
        <f>IFERROR(ROUND(VLOOKUP(BC341, BA:BA:BB:BB, 2, 0)/AA341,3),)</f>
        <v>12.884</v>
      </c>
      <c r="Q341" s="13">
        <f>IFERROR(VLOOKUP(BC341, BA:BA:BD:BD, 4, 0),1)</f>
        <v>1</v>
      </c>
      <c r="R341" s="13">
        <v>1</v>
      </c>
      <c r="S341" s="13">
        <v>3.65</v>
      </c>
      <c r="T341" s="13">
        <v>0</v>
      </c>
      <c r="V341" s="13" t="s">
        <v>11050</v>
      </c>
      <c r="W341" s="13">
        <v>100</v>
      </c>
      <c r="X341" s="13" t="s">
        <v>7709</v>
      </c>
      <c r="Y341" s="13" t="s">
        <v>10904</v>
      </c>
      <c r="Z341" s="13">
        <v>2</v>
      </c>
      <c r="AA341" s="13">
        <v>5.75</v>
      </c>
      <c r="AB341" s="13">
        <f t="shared" si="46"/>
        <v>77.694000000000003</v>
      </c>
      <c r="AC341" s="13">
        <f>ROUND(VLOOKUP(X341,'Base de dados'!A:B, 2, 0)*AB341, 2)</f>
        <v>11.65</v>
      </c>
      <c r="AD341" s="13">
        <f>ROUND((AB341*(Destino!AG$341/100))*(W341/100),2)</f>
        <v>3.11</v>
      </c>
      <c r="AE341" s="13">
        <f>ROUND((AB341*(Destino!AH$341/100)),2)</f>
        <v>0</v>
      </c>
      <c r="AF341" s="13">
        <f>ROUND((((AB341+AC341)*(1 + VLOOKUP(X341,'Base de dados'!A:P, 16, 0) ))*(Destino!AI$341/100))-AD341, 2)</f>
        <v>19.73</v>
      </c>
      <c r="AG341" s="13">
        <f>ROUND((AB341+AF341)*(J341/100),2)</f>
        <v>4.87</v>
      </c>
      <c r="AH341" s="13">
        <f t="shared" si="47"/>
        <v>0</v>
      </c>
      <c r="AI341" s="13">
        <f>ROUND(AB341-AE341+AF341+AG341+AH341, 3)</f>
        <v>102.294</v>
      </c>
      <c r="AJ341" s="13">
        <f t="shared" si="48"/>
        <v>102.294</v>
      </c>
      <c r="AK341" s="13">
        <f t="shared" si="49"/>
        <v>102.294</v>
      </c>
      <c r="AL341" s="13" t="str">
        <f t="shared" si="52"/>
        <v>11106000041382200001286</v>
      </c>
      <c r="AM341" s="13">
        <f>VLOOKUP(AL341,Destino!A:AE,31,0)</f>
        <v>102.288</v>
      </c>
      <c r="AN341" s="13">
        <f t="shared" si="53"/>
        <v>0.99994134553346237</v>
      </c>
      <c r="BB341" s="13">
        <f t="shared" si="50"/>
        <v>102.294</v>
      </c>
      <c r="BC341" s="13" t="s">
        <v>11152</v>
      </c>
      <c r="BD341" s="13">
        <f t="shared" si="51"/>
        <v>0.74942200000000003</v>
      </c>
    </row>
    <row r="342" spans="1:56" x14ac:dyDescent="0.25">
      <c r="A342" s="13">
        <v>600004138</v>
      </c>
      <c r="B342" s="13">
        <v>1110</v>
      </c>
      <c r="C342" s="13">
        <v>2200001421</v>
      </c>
      <c r="D342" s="13" t="s">
        <v>10908</v>
      </c>
      <c r="E342" s="13" t="str">
        <f t="shared" si="45"/>
        <v>1100</v>
      </c>
      <c r="F342" s="13" t="s">
        <v>10925</v>
      </c>
      <c r="G342" s="13" t="s">
        <v>10907</v>
      </c>
      <c r="H342" s="13">
        <f>ROUND(P342/(1-((R342+S342))/100)*Q342, 3)</f>
        <v>10.851000000000001</v>
      </c>
      <c r="I342" s="13">
        <v>1</v>
      </c>
      <c r="J342" s="13">
        <v>1.5</v>
      </c>
      <c r="K342" s="13">
        <v>1</v>
      </c>
      <c r="M342" s="13">
        <v>1</v>
      </c>
      <c r="N342" s="13">
        <v>0.74824800000000002</v>
      </c>
      <c r="P342" s="13">
        <f>IFERROR(ROUND(VLOOKUP(BC342, BA:BA:BB:BB, 2, 0)/AA342,3),)</f>
        <v>9.4130000000000003</v>
      </c>
      <c r="Q342" s="13">
        <f>IFERROR(VLOOKUP(BC342, BA:BA:BD:BD, 4, 0),1)</f>
        <v>1</v>
      </c>
      <c r="R342" s="13">
        <v>4</v>
      </c>
      <c r="S342" s="13">
        <v>9.25</v>
      </c>
      <c r="T342" s="13">
        <v>0</v>
      </c>
      <c r="V342" s="13" t="s">
        <v>11050</v>
      </c>
      <c r="W342" s="13">
        <v>100</v>
      </c>
      <c r="X342" s="13" t="s">
        <v>7709</v>
      </c>
      <c r="Y342" s="13" t="s">
        <v>10904</v>
      </c>
      <c r="Z342" s="13">
        <v>2</v>
      </c>
      <c r="AA342" s="13">
        <v>5.75</v>
      </c>
      <c r="AB342" s="13">
        <f t="shared" si="46"/>
        <v>62.393000000000001</v>
      </c>
      <c r="AC342" s="13">
        <f>ROUND(VLOOKUP(X342,'Base de dados'!A:B, 2, 0)*AB342, 2)</f>
        <v>9.36</v>
      </c>
      <c r="AD342" s="13">
        <f>ROUND((AB342*(Destino!AG$342/100))*(W342/100),2)</f>
        <v>2.5</v>
      </c>
      <c r="AE342" s="13">
        <f>ROUND((AB342*(Destino!AH$342/100)),2)</f>
        <v>0</v>
      </c>
      <c r="AF342" s="13">
        <f>ROUND((((AB342+AC342)*(1 + VLOOKUP(X342,'Base de dados'!A:P, 16, 0) ))*(Destino!AI$342/100))-AD342, 2)</f>
        <v>15.84</v>
      </c>
      <c r="AG342" s="13">
        <f>ROUND((AB342+AC342+AF342)*(J342/100),2)</f>
        <v>1.31</v>
      </c>
      <c r="AH342" s="13">
        <f t="shared" si="47"/>
        <v>0</v>
      </c>
      <c r="AI342" s="13">
        <f>ROUND(AB342+AF342-AE342+AG342+AH342, 3)</f>
        <v>79.543000000000006</v>
      </c>
      <c r="AJ342" s="13">
        <f t="shared" si="48"/>
        <v>79.543000000000006</v>
      </c>
      <c r="AK342" s="13">
        <f t="shared" si="49"/>
        <v>79.543000000000006</v>
      </c>
      <c r="AL342" s="13" t="str">
        <f t="shared" si="52"/>
        <v>11106000041382200001421</v>
      </c>
      <c r="AM342" s="13">
        <f>VLOOKUP(AL342,Destino!A:AE,31,0)</f>
        <v>79.536000000000001</v>
      </c>
      <c r="AN342" s="13">
        <f t="shared" si="53"/>
        <v>0.99991199728448754</v>
      </c>
      <c r="BB342" s="13">
        <f t="shared" si="50"/>
        <v>79.543000000000006</v>
      </c>
      <c r="BC342" s="13" t="s">
        <v>11153</v>
      </c>
      <c r="BD342" s="13">
        <f t="shared" si="51"/>
        <v>0.74824800000000002</v>
      </c>
    </row>
    <row r="343" spans="1:56" x14ac:dyDescent="0.25">
      <c r="A343" s="13">
        <v>600004138</v>
      </c>
      <c r="B343" s="13">
        <v>1210</v>
      </c>
      <c r="C343" s="13">
        <v>2000005105</v>
      </c>
      <c r="D343" s="13" t="s">
        <v>10908</v>
      </c>
      <c r="E343" s="13" t="str">
        <f t="shared" si="45"/>
        <v>1200</v>
      </c>
      <c r="F343" s="13" t="s">
        <v>10905</v>
      </c>
      <c r="G343" s="13" t="s">
        <v>10907</v>
      </c>
      <c r="H343" s="13">
        <f>ROUND(P343/(1-((R343+S343))/100)*Q343, 3)</f>
        <v>10.569000000000001</v>
      </c>
      <c r="I343" s="13">
        <v>1</v>
      </c>
      <c r="J343" s="13">
        <v>2</v>
      </c>
      <c r="K343" s="13">
        <v>1</v>
      </c>
      <c r="M343" s="13">
        <v>1</v>
      </c>
      <c r="N343" s="13">
        <v>1</v>
      </c>
      <c r="O343" s="13" t="s">
        <v>10895</v>
      </c>
      <c r="P343" s="13">
        <f>IFERROR(ROUND(VLOOKUP(BC343, BA:BA:BB:BB, 2, 0)/AA343,3),)</f>
        <v>9.1690000000000005</v>
      </c>
      <c r="Q343" s="13">
        <f>IFERROR(VLOOKUP(BC343, BA:BA:BD:BD, 4, 0),1)</f>
        <v>1</v>
      </c>
      <c r="R343" s="13">
        <v>4</v>
      </c>
      <c r="S343" s="13">
        <v>9.25</v>
      </c>
      <c r="T343" s="13">
        <v>0</v>
      </c>
      <c r="V343" s="13" t="s">
        <v>11050</v>
      </c>
      <c r="W343" s="13">
        <v>100</v>
      </c>
      <c r="X343" s="13" t="s">
        <v>7709</v>
      </c>
      <c r="Y343" s="13" t="s">
        <v>10904</v>
      </c>
      <c r="Z343" s="13">
        <v>2</v>
      </c>
      <c r="AA343" s="13">
        <v>5.75</v>
      </c>
      <c r="AB343" s="13">
        <f t="shared" si="46"/>
        <v>60.771999999999998</v>
      </c>
      <c r="AC343" s="13">
        <f>ROUND(VLOOKUP(X343,'Base de dados'!A:B, 2, 0)*AB343, 2)</f>
        <v>9.1199999999999992</v>
      </c>
      <c r="AD343" s="13">
        <f>ROUND((AB343*(Destino!AG$343/100))*(W343/100),2)</f>
        <v>2.4300000000000002</v>
      </c>
      <c r="AE343" s="13">
        <f>ROUND((AB343*(Destino!AH$343/100)),2)</f>
        <v>5.62</v>
      </c>
      <c r="AG343" s="13">
        <f>ROUND((AB343+ AC343)*(J343/100),2)</f>
        <v>1.4</v>
      </c>
      <c r="AH343" s="13">
        <f t="shared" si="47"/>
        <v>0</v>
      </c>
      <c r="AI343" s="13">
        <f>ROUND(AB343-(AD343+AE343)+AG343+AH343, 3)</f>
        <v>54.122</v>
      </c>
      <c r="AJ343" s="13">
        <f t="shared" si="48"/>
        <v>54.122</v>
      </c>
      <c r="AK343" s="13">
        <f t="shared" si="49"/>
        <v>54.122</v>
      </c>
      <c r="AL343" s="13" t="str">
        <f t="shared" si="52"/>
        <v>12106000041382000005105</v>
      </c>
      <c r="AM343" s="13">
        <f>VLOOKUP(AL343,Destino!A:AE,31,0)</f>
        <v>54.116</v>
      </c>
      <c r="AN343" s="13">
        <f t="shared" si="53"/>
        <v>0.99988913935183477</v>
      </c>
      <c r="BA343" s="13" t="s">
        <v>11151</v>
      </c>
      <c r="BB343" s="13">
        <f t="shared" si="50"/>
        <v>54.122</v>
      </c>
      <c r="BC343" s="13" t="s">
        <v>11148</v>
      </c>
      <c r="BD343" s="13">
        <f t="shared" si="51"/>
        <v>1</v>
      </c>
    </row>
    <row r="344" spans="1:56" x14ac:dyDescent="0.25">
      <c r="A344" s="13">
        <v>600004138</v>
      </c>
      <c r="B344" s="13">
        <v>1210</v>
      </c>
      <c r="C344" s="13">
        <v>2200001421</v>
      </c>
      <c r="D344" s="13" t="s">
        <v>10908</v>
      </c>
      <c r="E344" s="13" t="str">
        <f t="shared" si="45"/>
        <v>1200</v>
      </c>
      <c r="F344" s="13" t="s">
        <v>10905</v>
      </c>
      <c r="G344" s="13" t="s">
        <v>10907</v>
      </c>
      <c r="H344" s="13">
        <f>ROUND(P344/(1-((R344+S344))/100)*Q344, 3)</f>
        <v>12.939</v>
      </c>
      <c r="I344" s="13">
        <v>1</v>
      </c>
      <c r="J344" s="13">
        <v>0</v>
      </c>
      <c r="K344" s="13">
        <v>1</v>
      </c>
      <c r="M344" s="13">
        <v>1</v>
      </c>
      <c r="N344" s="13">
        <f>IFERROR(VLOOKUP(BC344, BA:BA:BD:BD, 4, 0),1)</f>
        <v>1</v>
      </c>
      <c r="P344" s="13">
        <f>IFERROR(ROUND(VLOOKUP(BC344, BA:BA:BB:BB, 2, 0)/AA344,3),)</f>
        <v>9.4130000000000003</v>
      </c>
      <c r="Q344" s="13">
        <v>1</v>
      </c>
      <c r="R344" s="13">
        <v>18</v>
      </c>
      <c r="S344" s="13">
        <v>9.25</v>
      </c>
      <c r="T344" s="13">
        <v>0</v>
      </c>
      <c r="V344" s="13" t="s">
        <v>11050</v>
      </c>
      <c r="W344" s="13">
        <v>100</v>
      </c>
      <c r="X344" s="13" t="s">
        <v>7709</v>
      </c>
      <c r="Y344" s="13" t="s">
        <v>10904</v>
      </c>
      <c r="Z344" s="13">
        <v>2</v>
      </c>
      <c r="AA344" s="13">
        <v>5.75</v>
      </c>
      <c r="AB344" s="13">
        <f t="shared" si="46"/>
        <v>74.399000000000001</v>
      </c>
      <c r="AC344" s="13">
        <f>ROUND(VLOOKUP(X344,'Base de dados'!A:B, 2, 0)*AB344, 2)</f>
        <v>11.16</v>
      </c>
      <c r="AD344" s="13">
        <f>ROUND((AB344*(Destino!AG$344/100))*(W344/100),2)</f>
        <v>13.39</v>
      </c>
      <c r="AE344" s="13">
        <f>ROUND((AB344*(Destino!AH$344/100)),2)</f>
        <v>6.88</v>
      </c>
      <c r="AG344" s="13">
        <f>ROUND((AB344+ AC344)*(J344/100),2)</f>
        <v>0</v>
      </c>
      <c r="AH344" s="13">
        <f t="shared" si="47"/>
        <v>0</v>
      </c>
      <c r="AI344" s="13">
        <f>ROUND(AB344-(AD344+AE344)+AG344+AH344, 3)</f>
        <v>54.128999999999998</v>
      </c>
      <c r="AJ344" s="13">
        <f t="shared" si="48"/>
        <v>54.128999999999998</v>
      </c>
      <c r="AK344" s="13">
        <f t="shared" si="49"/>
        <v>54.128999999999998</v>
      </c>
      <c r="AL344" s="13" t="str">
        <f t="shared" si="52"/>
        <v>12106000041382200001421</v>
      </c>
      <c r="AM344" s="13">
        <f>VLOOKUP(AL344,Destino!A:AE,31,0)</f>
        <v>54.112000000000002</v>
      </c>
      <c r="AN344" s="13">
        <f t="shared" si="53"/>
        <v>0.999685935450498</v>
      </c>
      <c r="BB344" s="13">
        <f t="shared" si="50"/>
        <v>54.128999999999998</v>
      </c>
      <c r="BC344" s="13" t="s">
        <v>11153</v>
      </c>
      <c r="BD344" s="13">
        <f t="shared" si="51"/>
        <v>1</v>
      </c>
    </row>
    <row r="345" spans="1:56" x14ac:dyDescent="0.25">
      <c r="A345" s="13">
        <v>600004138</v>
      </c>
      <c r="B345" s="13">
        <v>1300</v>
      </c>
      <c r="C345" s="13">
        <v>2000005105</v>
      </c>
      <c r="D345" s="13" t="s">
        <v>10908</v>
      </c>
      <c r="E345" s="13">
        <f t="shared" si="45"/>
        <v>1300</v>
      </c>
      <c r="F345" s="13" t="s">
        <v>10930</v>
      </c>
      <c r="G345" s="13" t="s">
        <v>10907</v>
      </c>
      <c r="H345" s="13">
        <f>ROUND(P345/(1-((R345+S345))/100)*Q345, 3)</f>
        <v>10.569000000000001</v>
      </c>
      <c r="I345" s="13">
        <v>1</v>
      </c>
      <c r="J345" s="13">
        <v>6</v>
      </c>
      <c r="K345" s="13">
        <v>1</v>
      </c>
      <c r="M345" s="13">
        <v>1</v>
      </c>
      <c r="N345" s="13">
        <v>1</v>
      </c>
      <c r="O345" s="13" t="s">
        <v>10895</v>
      </c>
      <c r="P345" s="13">
        <f>IFERROR(ROUND(VLOOKUP(BC345, BA:BA:BB:BB, 2, 0)/AA345,3),)</f>
        <v>9.1690000000000005</v>
      </c>
      <c r="Q345" s="13">
        <f>IFERROR(VLOOKUP(BC345, BA:BA:BD:BD, 4, 0),1)</f>
        <v>1</v>
      </c>
      <c r="R345" s="13">
        <v>4</v>
      </c>
      <c r="S345" s="13">
        <v>9.25</v>
      </c>
      <c r="T345" s="13">
        <v>0</v>
      </c>
      <c r="V345" s="13" t="s">
        <v>11050</v>
      </c>
      <c r="W345" s="13">
        <v>100</v>
      </c>
      <c r="X345" s="13" t="s">
        <v>7709</v>
      </c>
      <c r="Y345" s="13" t="s">
        <v>10904</v>
      </c>
      <c r="Z345" s="13">
        <v>2</v>
      </c>
      <c r="AA345" s="13">
        <v>5.75</v>
      </c>
      <c r="AB345" s="13">
        <f t="shared" si="46"/>
        <v>60.771999999999998</v>
      </c>
      <c r="AC345" s="13">
        <f>ROUND(VLOOKUP(X345,'Base de dados'!A:B, 2, 0)*AB345, 2)</f>
        <v>9.1199999999999992</v>
      </c>
      <c r="AD345" s="13">
        <f>ROUND((AB345*(Destino!AG$345/100))*(W345/100),2)</f>
        <v>0</v>
      </c>
      <c r="AG345" s="13">
        <f>ROUND((AB345+ AC345)*(J345/100),2)</f>
        <v>4.1900000000000004</v>
      </c>
      <c r="AH345" s="13">
        <f t="shared" si="47"/>
        <v>0</v>
      </c>
      <c r="AI345" s="13">
        <f>ROUND((AB345+AC345)-(AD345+AE345)+AG345+AH345, 3)</f>
        <v>74.081999999999994</v>
      </c>
      <c r="AJ345" s="13">
        <f t="shared" si="48"/>
        <v>74.081999999999994</v>
      </c>
      <c r="AK345" s="13">
        <f t="shared" si="49"/>
        <v>74.081999999999994</v>
      </c>
      <c r="AL345" s="13" t="str">
        <f t="shared" si="52"/>
        <v>13006000041382000005105</v>
      </c>
      <c r="AM345" s="13">
        <f>VLOOKUP(AL345,Destino!A:AE,31,0)</f>
        <v>74.075999999999993</v>
      </c>
      <c r="AN345" s="13">
        <f t="shared" si="53"/>
        <v>0.99991900866607275</v>
      </c>
      <c r="BA345" s="13" t="s">
        <v>11152</v>
      </c>
      <c r="BB345" s="13">
        <f t="shared" si="50"/>
        <v>74.081999999999994</v>
      </c>
      <c r="BC345" s="13" t="s">
        <v>11148</v>
      </c>
      <c r="BD345" s="13">
        <f t="shared" si="51"/>
        <v>1</v>
      </c>
    </row>
    <row r="346" spans="1:56" x14ac:dyDescent="0.25">
      <c r="A346" s="13">
        <v>600004138</v>
      </c>
      <c r="B346" s="13">
        <v>1300</v>
      </c>
      <c r="C346" s="13">
        <v>2200000102</v>
      </c>
      <c r="D346" s="13" t="s">
        <v>10908</v>
      </c>
      <c r="E346" s="13">
        <f t="shared" si="45"/>
        <v>1300</v>
      </c>
      <c r="F346" s="13" t="s">
        <v>10930</v>
      </c>
      <c r="G346" s="13" t="s">
        <v>10907</v>
      </c>
      <c r="H346" s="13">
        <f>ROUND(P346/(1-((R346+S346))/100)*Q346, 3)</f>
        <v>11.513999999999999</v>
      </c>
      <c r="I346" s="13">
        <v>1</v>
      </c>
      <c r="J346" s="13">
        <v>3.5</v>
      </c>
      <c r="K346" s="13">
        <v>1</v>
      </c>
      <c r="M346" s="13">
        <v>1</v>
      </c>
      <c r="N346" s="13">
        <v>1</v>
      </c>
      <c r="P346" s="13">
        <f>IFERROR(ROUND(VLOOKUP(BC346, BA:BA:BB:BB, 2, 0)/AA346,3),)</f>
        <v>10.632999999999999</v>
      </c>
      <c r="Q346" s="13">
        <f>IFERROR(VLOOKUP(BC346, BA:BA:BD:BD, 4, 0),1)</f>
        <v>1</v>
      </c>
      <c r="R346" s="13">
        <v>4</v>
      </c>
      <c r="S346" s="13">
        <v>3.65</v>
      </c>
      <c r="T346" s="13">
        <v>0</v>
      </c>
      <c r="V346" s="13" t="s">
        <v>11050</v>
      </c>
      <c r="W346" s="13">
        <v>100</v>
      </c>
      <c r="X346" s="13" t="s">
        <v>7709</v>
      </c>
      <c r="Y346" s="13" t="s">
        <v>10904</v>
      </c>
      <c r="Z346" s="13">
        <v>2</v>
      </c>
      <c r="AA346" s="13">
        <v>5.75</v>
      </c>
      <c r="AB346" s="13">
        <f t="shared" si="46"/>
        <v>66.206000000000003</v>
      </c>
      <c r="AC346" s="13">
        <f>ROUND(VLOOKUP(X346,'Base de dados'!A:B, 2, 0)*AB346, 2)</f>
        <v>9.93</v>
      </c>
      <c r="AD346" s="13">
        <f>ROUND((AB346*(Destino!AG$346/100))*(W346/100),2)</f>
        <v>0</v>
      </c>
      <c r="AG346" s="13">
        <f>ROUND((AB346+ AC346)*(J346/100),2)</f>
        <v>2.66</v>
      </c>
      <c r="AH346" s="13">
        <f t="shared" si="47"/>
        <v>0</v>
      </c>
      <c r="AI346" s="13">
        <f>ROUND((AB346+AC346)-(AD346+AE346)+AG346+AH346, 3)</f>
        <v>78.796000000000006</v>
      </c>
      <c r="AJ346" s="13">
        <f t="shared" si="48"/>
        <v>78.796000000000006</v>
      </c>
      <c r="AK346" s="13">
        <f t="shared" si="49"/>
        <v>78.796000000000006</v>
      </c>
      <c r="AL346" s="13" t="str">
        <f t="shared" si="52"/>
        <v>13006000041382200000102</v>
      </c>
      <c r="AM346" s="13">
        <f>VLOOKUP(AL346,Destino!A:AE,31,0)</f>
        <v>78.790000000000006</v>
      </c>
      <c r="AN346" s="13">
        <f t="shared" si="53"/>
        <v>0.99992385400274131</v>
      </c>
      <c r="BB346" s="13">
        <f t="shared" si="50"/>
        <v>78.796000000000006</v>
      </c>
      <c r="BC346" s="13" t="s">
        <v>11149</v>
      </c>
      <c r="BD346" s="13">
        <f t="shared" si="51"/>
        <v>1</v>
      </c>
    </row>
    <row r="347" spans="1:56" x14ac:dyDescent="0.25">
      <c r="A347" s="13">
        <v>600004138</v>
      </c>
      <c r="B347" s="13">
        <v>1300</v>
      </c>
      <c r="C347" s="13">
        <v>2200001327</v>
      </c>
      <c r="D347" s="13" t="s">
        <v>10908</v>
      </c>
      <c r="E347" s="13">
        <f t="shared" si="45"/>
        <v>1300</v>
      </c>
      <c r="F347" s="13" t="s">
        <v>10930</v>
      </c>
      <c r="G347" s="13" t="s">
        <v>10907</v>
      </c>
      <c r="H347" s="13">
        <f>ROUND(P347/(1-((R347+S347))/100)*Q347, 3)</f>
        <v>11.247999999999999</v>
      </c>
      <c r="I347" s="13">
        <v>1</v>
      </c>
      <c r="J347" s="13">
        <v>2</v>
      </c>
      <c r="K347" s="13">
        <v>1</v>
      </c>
      <c r="M347" s="13">
        <v>1</v>
      </c>
      <c r="N347" s="13">
        <v>1</v>
      </c>
      <c r="P347" s="13">
        <f>IFERROR(ROUND(VLOOKUP(BC347, BA:BA:BB:BB, 2, 0)/AA347,3),)</f>
        <v>13.847</v>
      </c>
      <c r="Q347" s="13">
        <f>IFERROR(VLOOKUP(BC347, BA:BA:BD:BD, 4, 0),1)</f>
        <v>0.75019199999999997</v>
      </c>
      <c r="R347" s="13">
        <v>4</v>
      </c>
      <c r="S347" s="13">
        <v>3.65</v>
      </c>
      <c r="T347" s="13">
        <v>0</v>
      </c>
      <c r="V347" s="13" t="s">
        <v>11050</v>
      </c>
      <c r="W347" s="13">
        <v>100</v>
      </c>
      <c r="X347" s="13" t="s">
        <v>7709</v>
      </c>
      <c r="Y347" s="13" t="s">
        <v>10904</v>
      </c>
      <c r="Z347" s="13">
        <v>2</v>
      </c>
      <c r="AA347" s="13">
        <v>5.75</v>
      </c>
      <c r="AB347" s="13">
        <f t="shared" si="46"/>
        <v>64.676000000000002</v>
      </c>
      <c r="AC347" s="13">
        <f>ROUND(VLOOKUP(X347,'Base de dados'!A:B, 2, 0)*AB347, 2)</f>
        <v>9.6999999999999993</v>
      </c>
      <c r="AD347" s="13">
        <f>ROUND((AB347*(Destino!AG$347/100))*(W347/100),2)</f>
        <v>0</v>
      </c>
      <c r="AG347" s="13">
        <f>ROUND((AB347+ AC347)*(J347/100),2)</f>
        <v>1.49</v>
      </c>
      <c r="AH347" s="13">
        <f t="shared" si="47"/>
        <v>0</v>
      </c>
      <c r="AI347" s="13">
        <f>ROUND((AB347+AC347)-(AD347+AE347)+AG347+AH347, 3)</f>
        <v>75.866</v>
      </c>
      <c r="AJ347" s="13">
        <f t="shared" si="48"/>
        <v>75.866</v>
      </c>
      <c r="AK347" s="13">
        <f t="shared" si="49"/>
        <v>75.866</v>
      </c>
      <c r="AL347" s="13" t="str">
        <f t="shared" si="52"/>
        <v>13006000041382200001327</v>
      </c>
      <c r="AM347" s="13">
        <f>VLOOKUP(AL347,Destino!A:AE,31,0)</f>
        <v>75.878</v>
      </c>
      <c r="AN347" s="13">
        <f t="shared" si="53"/>
        <v>1.0001581736219123</v>
      </c>
      <c r="BB347" s="13">
        <f t="shared" si="50"/>
        <v>75.866</v>
      </c>
      <c r="BC347" s="13" t="s">
        <v>11150</v>
      </c>
      <c r="BD347" s="13">
        <f t="shared" si="51"/>
        <v>1</v>
      </c>
    </row>
    <row r="348" spans="1:56" x14ac:dyDescent="0.25">
      <c r="A348" s="13">
        <v>600004138</v>
      </c>
      <c r="B348" s="13">
        <v>1300</v>
      </c>
      <c r="C348" s="13">
        <v>2200001421</v>
      </c>
      <c r="D348" s="13" t="s">
        <v>10908</v>
      </c>
      <c r="E348" s="13">
        <f t="shared" si="45"/>
        <v>1300</v>
      </c>
      <c r="F348" s="13" t="s">
        <v>10930</v>
      </c>
      <c r="G348" s="13" t="s">
        <v>10907</v>
      </c>
      <c r="H348" s="13">
        <f>ROUND(P348/(1-((R348+S348))/100)*Q348, 3)</f>
        <v>10.851000000000001</v>
      </c>
      <c r="I348" s="13">
        <v>1</v>
      </c>
      <c r="J348" s="13">
        <v>7</v>
      </c>
      <c r="K348" s="13">
        <v>1</v>
      </c>
      <c r="M348" s="13">
        <v>1</v>
      </c>
      <c r="N348" s="13">
        <v>1</v>
      </c>
      <c r="P348" s="13">
        <f>IFERROR(ROUND(VLOOKUP(BC348, BA:BA:BB:BB, 2, 0)/AA348,3),)</f>
        <v>9.4130000000000003</v>
      </c>
      <c r="Q348" s="13">
        <f>IFERROR(VLOOKUP(BC348, BA:BA:BD:BD, 4, 0),1)</f>
        <v>1</v>
      </c>
      <c r="R348" s="13">
        <v>4</v>
      </c>
      <c r="S348" s="13">
        <v>9.25</v>
      </c>
      <c r="T348" s="13">
        <v>0</v>
      </c>
      <c r="V348" s="13" t="s">
        <v>11050</v>
      </c>
      <c r="W348" s="13">
        <v>100</v>
      </c>
      <c r="X348" s="13" t="s">
        <v>7709</v>
      </c>
      <c r="Y348" s="13" t="s">
        <v>10904</v>
      </c>
      <c r="Z348" s="13">
        <v>2</v>
      </c>
      <c r="AA348" s="13">
        <v>5.75</v>
      </c>
      <c r="AB348" s="13">
        <f t="shared" si="46"/>
        <v>62.393000000000001</v>
      </c>
      <c r="AC348" s="13">
        <f>ROUND(VLOOKUP(X348,'Base de dados'!A:B, 2, 0)*AB348, 2)</f>
        <v>9.36</v>
      </c>
      <c r="AD348" s="13">
        <f>ROUND((AB348*(Destino!AG$348/100))*(W348/100),2)</f>
        <v>0</v>
      </c>
      <c r="AG348" s="13">
        <f>ROUND((AB348+ AC348)*(J348/100),2)</f>
        <v>5.0199999999999996</v>
      </c>
      <c r="AH348" s="13">
        <f t="shared" si="47"/>
        <v>0</v>
      </c>
      <c r="AI348" s="13">
        <f>ROUND((AB348+AC348)-(AD348+AE348)+AG348+AH348, 3)</f>
        <v>76.772999999999996</v>
      </c>
      <c r="AJ348" s="13">
        <f t="shared" si="48"/>
        <v>76.772999999999996</v>
      </c>
      <c r="AK348" s="13">
        <f t="shared" si="49"/>
        <v>76.772999999999996</v>
      </c>
      <c r="AL348" s="13" t="str">
        <f t="shared" si="52"/>
        <v>13006000041382200001421</v>
      </c>
      <c r="AM348" s="13">
        <f>VLOOKUP(AL348,Destino!A:AE,31,0)</f>
        <v>76.756</v>
      </c>
      <c r="AN348" s="13">
        <f t="shared" si="53"/>
        <v>0.99977856798614106</v>
      </c>
      <c r="BB348" s="13">
        <f t="shared" si="50"/>
        <v>76.772999999999996</v>
      </c>
      <c r="BC348" s="13" t="s">
        <v>11153</v>
      </c>
      <c r="BD348" s="13">
        <f t="shared" si="51"/>
        <v>1</v>
      </c>
    </row>
    <row r="349" spans="1:56" x14ac:dyDescent="0.25">
      <c r="A349" s="13">
        <v>600004138</v>
      </c>
      <c r="B349" s="13">
        <v>1400</v>
      </c>
      <c r="C349" s="13">
        <v>2000005105</v>
      </c>
      <c r="D349" s="13" t="s">
        <v>10908</v>
      </c>
      <c r="E349" s="13">
        <f t="shared" si="45"/>
        <v>1400</v>
      </c>
      <c r="F349" s="13" t="s">
        <v>10905</v>
      </c>
      <c r="G349" s="13" t="s">
        <v>10907</v>
      </c>
      <c r="H349" s="13">
        <f>ROUND(P349/(1-((R349+S349))/100)*Q349, 3)</f>
        <v>10.569000000000001</v>
      </c>
      <c r="I349" s="13">
        <v>1</v>
      </c>
      <c r="J349" s="13">
        <v>2</v>
      </c>
      <c r="K349" s="13">
        <v>1</v>
      </c>
      <c r="M349" s="13">
        <v>1</v>
      </c>
      <c r="N349" s="13">
        <v>1</v>
      </c>
      <c r="O349" s="13" t="s">
        <v>10895</v>
      </c>
      <c r="P349" s="13">
        <f>IFERROR(ROUND(VLOOKUP(BC349, BA:BA:BB:BB, 2, 0)/AA349,3),)</f>
        <v>9.1690000000000005</v>
      </c>
      <c r="Q349" s="13">
        <f>IFERROR(VLOOKUP(BC349, BA:BA:BD:BD, 4, 0),1)</f>
        <v>1</v>
      </c>
      <c r="R349" s="13">
        <v>4</v>
      </c>
      <c r="S349" s="13">
        <v>9.25</v>
      </c>
      <c r="T349" s="13">
        <v>0</v>
      </c>
      <c r="V349" s="13" t="s">
        <v>11050</v>
      </c>
      <c r="W349" s="13">
        <v>100</v>
      </c>
      <c r="X349" s="13" t="s">
        <v>7709</v>
      </c>
      <c r="Y349" s="13" t="s">
        <v>10904</v>
      </c>
      <c r="Z349" s="13">
        <v>2</v>
      </c>
      <c r="AA349" s="13">
        <v>5.75</v>
      </c>
      <c r="AB349" s="13">
        <f t="shared" si="46"/>
        <v>60.771999999999998</v>
      </c>
      <c r="AC349" s="13">
        <f>ROUND(VLOOKUP(X349,'Base de dados'!A:B, 2, 0)*AB349, 2)</f>
        <v>9.1199999999999992</v>
      </c>
      <c r="AD349" s="13">
        <f>ROUND((AB349*(Destino!AG$349/100))*(W349/100),2)</f>
        <v>2.4300000000000002</v>
      </c>
      <c r="AE349" s="13">
        <f>ROUND((AB349*(Destino!AH$349/100)),2)</f>
        <v>5.62</v>
      </c>
      <c r="AG349" s="13">
        <f>ROUND((AB349+ AC349)*(J349/100),2)</f>
        <v>1.4</v>
      </c>
      <c r="AH349" s="13">
        <f t="shared" si="47"/>
        <v>0</v>
      </c>
      <c r="AI349" s="13">
        <f>ROUND(AB349-(AD349+AE349)+AG349+AH349, 3)</f>
        <v>54.122</v>
      </c>
      <c r="AJ349" s="13">
        <f t="shared" si="48"/>
        <v>54.122</v>
      </c>
      <c r="AK349" s="13">
        <f t="shared" si="49"/>
        <v>54.122</v>
      </c>
      <c r="AL349" s="13" t="str">
        <f t="shared" si="52"/>
        <v>14006000041382000005105</v>
      </c>
      <c r="AM349" s="13">
        <f>VLOOKUP(AL349,Destino!A:AE,31,0)</f>
        <v>54.116</v>
      </c>
      <c r="AN349" s="13">
        <f t="shared" si="53"/>
        <v>0.99988913935183477</v>
      </c>
      <c r="BA349" s="13" t="s">
        <v>11153</v>
      </c>
      <c r="BB349" s="13">
        <f t="shared" si="50"/>
        <v>54.122</v>
      </c>
      <c r="BC349" s="13" t="s">
        <v>11148</v>
      </c>
      <c r="BD349" s="13">
        <f t="shared" si="51"/>
        <v>1</v>
      </c>
    </row>
    <row r="350" spans="1:56" x14ac:dyDescent="0.25">
      <c r="A350" s="13">
        <v>600004138</v>
      </c>
      <c r="B350" s="13">
        <v>1400</v>
      </c>
      <c r="C350" s="13">
        <v>2200000102</v>
      </c>
      <c r="D350" s="13" t="s">
        <v>10908</v>
      </c>
      <c r="E350" s="13">
        <f t="shared" si="45"/>
        <v>1400</v>
      </c>
      <c r="F350" s="13" t="s">
        <v>10905</v>
      </c>
      <c r="G350" s="13" t="s">
        <v>10907</v>
      </c>
      <c r="H350" s="13">
        <f>ROUND(P350/(1-((R350+S350))/100)*Q350, 3)</f>
        <v>11.513999999999999</v>
      </c>
      <c r="I350" s="13">
        <v>1</v>
      </c>
      <c r="J350" s="13">
        <v>2</v>
      </c>
      <c r="K350" s="13">
        <v>1</v>
      </c>
      <c r="M350" s="13">
        <v>1</v>
      </c>
      <c r="N350" s="13">
        <v>1</v>
      </c>
      <c r="P350" s="13">
        <f>IFERROR(ROUND(VLOOKUP(BC350, BA:BA:BB:BB, 2, 0)/AA350,3),)</f>
        <v>10.632999999999999</v>
      </c>
      <c r="Q350" s="13">
        <f>IFERROR(VLOOKUP(BC350, BA:BA:BD:BD, 4, 0),1)</f>
        <v>1</v>
      </c>
      <c r="R350" s="13">
        <v>4</v>
      </c>
      <c r="S350" s="13">
        <v>3.65</v>
      </c>
      <c r="T350" s="13">
        <v>0</v>
      </c>
      <c r="V350" s="13" t="s">
        <v>11050</v>
      </c>
      <c r="W350" s="13">
        <v>100</v>
      </c>
      <c r="X350" s="13" t="s">
        <v>7709</v>
      </c>
      <c r="Y350" s="13" t="s">
        <v>10904</v>
      </c>
      <c r="Z350" s="13">
        <v>2</v>
      </c>
      <c r="AA350" s="13">
        <v>5.75</v>
      </c>
      <c r="AB350" s="13">
        <f t="shared" si="46"/>
        <v>66.206000000000003</v>
      </c>
      <c r="AC350" s="13">
        <f>ROUND(VLOOKUP(X350,'Base de dados'!A:B, 2, 0)*AB350, 2)</f>
        <v>9.93</v>
      </c>
      <c r="AD350" s="13">
        <f>ROUND((AB350*(Destino!AG$350/100))*(W350/100),2)</f>
        <v>2.65</v>
      </c>
      <c r="AE350" s="13">
        <f>ROUND((AB350*(Destino!AH$350/100)),2)</f>
        <v>6.12</v>
      </c>
      <c r="AG350" s="13">
        <f>ROUND((AB350+ AC350)*(J350/100),2)</f>
        <v>1.52</v>
      </c>
      <c r="AH350" s="13">
        <f t="shared" si="47"/>
        <v>0</v>
      </c>
      <c r="AI350" s="13">
        <f>ROUND(AB350-(AD350+AE350)+AG350+AH350, 3)</f>
        <v>58.956000000000003</v>
      </c>
      <c r="AJ350" s="13">
        <f t="shared" si="48"/>
        <v>58.956000000000003</v>
      </c>
      <c r="AK350" s="13">
        <f t="shared" si="49"/>
        <v>58.956000000000003</v>
      </c>
      <c r="AL350" s="13" t="str">
        <f t="shared" si="52"/>
        <v>14006000041382200000102</v>
      </c>
      <c r="AM350" s="13">
        <f>VLOOKUP(AL350,Destino!A:AE,31,0)</f>
        <v>58.95</v>
      </c>
      <c r="AN350" s="13">
        <f t="shared" si="53"/>
        <v>0.99989822918786897</v>
      </c>
      <c r="BB350" s="13">
        <f t="shared" si="50"/>
        <v>58.956000000000003</v>
      </c>
      <c r="BC350" s="13" t="s">
        <v>11149</v>
      </c>
      <c r="BD350" s="13">
        <f t="shared" si="51"/>
        <v>1</v>
      </c>
    </row>
    <row r="351" spans="1:56" x14ac:dyDescent="0.25">
      <c r="A351" s="13">
        <v>600004138</v>
      </c>
      <c r="B351" s="13">
        <v>1400</v>
      </c>
      <c r="C351" s="13">
        <v>2200001286</v>
      </c>
      <c r="D351" s="13" t="s">
        <v>10908</v>
      </c>
      <c r="E351" s="13">
        <f t="shared" si="45"/>
        <v>1400</v>
      </c>
      <c r="F351" s="13" t="s">
        <v>10915</v>
      </c>
      <c r="G351" s="13" t="s">
        <v>10907</v>
      </c>
      <c r="H351" s="13">
        <f>ROUND(P351/(1-((R351+S351))/100)*Q351, 3)</f>
        <v>13.512</v>
      </c>
      <c r="I351" s="13">
        <v>1</v>
      </c>
      <c r="J351" s="13">
        <v>3</v>
      </c>
      <c r="K351" s="13">
        <v>1</v>
      </c>
      <c r="M351" s="13">
        <v>1</v>
      </c>
      <c r="N351" s="13">
        <v>1</v>
      </c>
      <c r="P351" s="13">
        <f>IFERROR(ROUND(VLOOKUP(BC351, BA:BA:BB:BB, 2, 0)/AA351,3),)</f>
        <v>12.884</v>
      </c>
      <c r="Q351" s="13">
        <f>IFERROR(VLOOKUP(BC351, BA:BA:BD:BD, 4, 0),1)</f>
        <v>1</v>
      </c>
      <c r="R351" s="13">
        <v>1</v>
      </c>
      <c r="S351" s="13">
        <v>3.65</v>
      </c>
      <c r="T351" s="13">
        <v>0</v>
      </c>
      <c r="V351" s="13" t="s">
        <v>11050</v>
      </c>
      <c r="W351" s="13">
        <v>100</v>
      </c>
      <c r="X351" s="13" t="s">
        <v>7709</v>
      </c>
      <c r="Y351" s="13" t="s">
        <v>10904</v>
      </c>
      <c r="Z351" s="13">
        <v>2</v>
      </c>
      <c r="AA351" s="13">
        <v>5.75</v>
      </c>
      <c r="AB351" s="13">
        <f t="shared" si="46"/>
        <v>77.694000000000003</v>
      </c>
      <c r="AC351" s="13">
        <f>ROUND(VLOOKUP(X351,'Base de dados'!A:B, 2, 0)*AB351, 2)</f>
        <v>11.65</v>
      </c>
      <c r="AD351" s="13">
        <f>ROUND((AB351*(Destino!AG$351/100))*(W351/100),2)</f>
        <v>3.11</v>
      </c>
      <c r="AE351" s="13">
        <f>ROUND((AB351*(Destino!AH$351/100)),2)</f>
        <v>7.19</v>
      </c>
      <c r="AG351" s="13">
        <f>ROUND(AB351 *(J351/100),2)</f>
        <v>2.33</v>
      </c>
      <c r="AH351" s="13">
        <f t="shared" si="47"/>
        <v>0</v>
      </c>
      <c r="AI351" s="13">
        <f>ROUND(AB351-(AD351+AE351)+AG351+AH351, 3)</f>
        <v>69.724000000000004</v>
      </c>
      <c r="AJ351" s="13">
        <f t="shared" si="48"/>
        <v>69.724000000000004</v>
      </c>
      <c r="AK351" s="13">
        <f t="shared" si="49"/>
        <v>69.724000000000004</v>
      </c>
      <c r="AL351" s="13" t="str">
        <f t="shared" si="52"/>
        <v>14006000041382200001286</v>
      </c>
      <c r="AM351" s="13">
        <f>VLOOKUP(AL351,Destino!A:AE,31,0)</f>
        <v>69.727999999999994</v>
      </c>
      <c r="AN351" s="13">
        <f t="shared" si="53"/>
        <v>1.0000573690551315</v>
      </c>
      <c r="BB351" s="13">
        <f t="shared" si="50"/>
        <v>69.724000000000004</v>
      </c>
      <c r="BC351" s="13" t="s">
        <v>11152</v>
      </c>
      <c r="BD351" s="13">
        <f t="shared" si="51"/>
        <v>1</v>
      </c>
    </row>
    <row r="352" spans="1:56" x14ac:dyDescent="0.25">
      <c r="A352" s="13">
        <v>600004138</v>
      </c>
      <c r="B352" s="13">
        <v>1700</v>
      </c>
      <c r="C352" s="13">
        <v>2000005105</v>
      </c>
      <c r="D352" s="13" t="s">
        <v>10908</v>
      </c>
      <c r="E352" s="13">
        <f t="shared" si="45"/>
        <v>1700</v>
      </c>
      <c r="F352" s="13" t="s">
        <v>10933</v>
      </c>
      <c r="G352" s="13" t="s">
        <v>10907</v>
      </c>
      <c r="H352" s="13">
        <f>ROUND(P352/(1-((R352+S352))/100)*Q352, 3)</f>
        <v>10.569000000000001</v>
      </c>
      <c r="I352" s="13">
        <v>0.25</v>
      </c>
      <c r="J352" s="13">
        <v>7</v>
      </c>
      <c r="K352" s="13">
        <v>1</v>
      </c>
      <c r="M352" s="13">
        <v>4</v>
      </c>
      <c r="N352" s="13">
        <v>1</v>
      </c>
      <c r="P352" s="13">
        <f>IFERROR(ROUND(VLOOKUP(BC352, BA:BA:BB:BB, 2, 0)/AA352,3),)</f>
        <v>9.1690000000000005</v>
      </c>
      <c r="Q352" s="13">
        <f>IFERROR(VLOOKUP(BC352, BA:BA:BD:BD, 4, 0),1)</f>
        <v>1</v>
      </c>
      <c r="R352" s="13">
        <v>4</v>
      </c>
      <c r="S352" s="13">
        <v>9.25</v>
      </c>
      <c r="T352" s="13">
        <v>0</v>
      </c>
      <c r="V352" s="13" t="s">
        <v>11050</v>
      </c>
      <c r="W352" s="13">
        <v>100</v>
      </c>
      <c r="X352" s="13" t="s">
        <v>7709</v>
      </c>
      <c r="Y352" s="13" t="s">
        <v>10904</v>
      </c>
      <c r="Z352" s="13">
        <v>2</v>
      </c>
      <c r="AA352" s="13">
        <v>5.75</v>
      </c>
      <c r="AB352" s="13">
        <f t="shared" si="46"/>
        <v>15.193</v>
      </c>
      <c r="AC352" s="13">
        <f>ROUND(VLOOKUP(X352,'Base de dados'!A:B, 2, 0)*AB352, 2)</f>
        <v>2.2799999999999998</v>
      </c>
      <c r="AD352" s="13">
        <f>ROUND((AB352*(Destino!AG$352/100))*(W352/100),2)</f>
        <v>0.61</v>
      </c>
      <c r="AE352" s="13">
        <f>ROUND((AB352*(Destino!AH$352/100)),2)</f>
        <v>0</v>
      </c>
      <c r="AF352" s="13">
        <f>ROUND((((AB352+AC352)*(1 + VLOOKUP(X352,'Base de dados'!A:M, 13, 0) ))*(Destino!AI$352/100))-AD352, 2)</f>
        <v>3.93</v>
      </c>
      <c r="AG352" s="13">
        <f>ROUND((AB352+AC352+AF352)*(J352/100),2)</f>
        <v>1.5</v>
      </c>
      <c r="AH352" s="13">
        <f t="shared" si="47"/>
        <v>0</v>
      </c>
      <c r="AI352" s="13">
        <f>ROUND(AB352+AC352-AE352+AF352+AG352+AH352, 3)</f>
        <v>22.902999999999999</v>
      </c>
      <c r="AJ352" s="13">
        <f t="shared" si="48"/>
        <v>91.611999999999995</v>
      </c>
      <c r="AK352" s="13">
        <f t="shared" si="49"/>
        <v>91.611999999999995</v>
      </c>
      <c r="AL352" s="13" t="str">
        <f t="shared" si="52"/>
        <v>17006000041382000005105</v>
      </c>
      <c r="AM352" s="13">
        <f>VLOOKUP(AL352,Destino!A:AE,31,0)</f>
        <v>73.903999999999996</v>
      </c>
      <c r="AN352" s="13">
        <f t="shared" si="53"/>
        <v>0.80670654499410555</v>
      </c>
      <c r="BB352" s="13">
        <f t="shared" si="50"/>
        <v>91.611999999999995</v>
      </c>
      <c r="BC352" s="13" t="s">
        <v>11148</v>
      </c>
      <c r="BD352" s="13">
        <f t="shared" si="51"/>
        <v>1</v>
      </c>
    </row>
    <row r="353" spans="1:56" x14ac:dyDescent="0.25">
      <c r="A353" s="13">
        <v>600004138</v>
      </c>
      <c r="B353" s="13">
        <v>1700</v>
      </c>
      <c r="C353" s="13">
        <v>2200001421</v>
      </c>
      <c r="D353" s="13" t="s">
        <v>10908</v>
      </c>
      <c r="E353" s="13">
        <f t="shared" si="45"/>
        <v>1700</v>
      </c>
      <c r="F353" s="13" t="s">
        <v>10933</v>
      </c>
      <c r="G353" s="13" t="s">
        <v>10907</v>
      </c>
      <c r="H353" s="13">
        <f>ROUND(P353/(1-((R353+S353))/100)*Q353, 3)</f>
        <v>10.851000000000001</v>
      </c>
      <c r="I353" s="13">
        <v>0.25</v>
      </c>
      <c r="J353" s="13">
        <v>3</v>
      </c>
      <c r="K353" s="13">
        <v>1</v>
      </c>
      <c r="M353" s="13">
        <v>4</v>
      </c>
      <c r="N353" s="13">
        <v>1</v>
      </c>
      <c r="O353" s="13" t="s">
        <v>10895</v>
      </c>
      <c r="P353" s="13">
        <f>IFERROR(ROUND(VLOOKUP(BC353, BA:BA:BB:BB, 2, 0)/AA353,3),)</f>
        <v>9.4130000000000003</v>
      </c>
      <c r="Q353" s="13">
        <f>IFERROR(VLOOKUP(BC353, BA:BA:BD:BD, 4, 0),1)</f>
        <v>1</v>
      </c>
      <c r="R353" s="13">
        <v>4</v>
      </c>
      <c r="S353" s="13">
        <v>9.25</v>
      </c>
      <c r="T353" s="13">
        <v>0</v>
      </c>
      <c r="V353" s="13" t="s">
        <v>11050</v>
      </c>
      <c r="W353" s="13">
        <v>100</v>
      </c>
      <c r="X353" s="13" t="s">
        <v>7709</v>
      </c>
      <c r="Y353" s="13" t="s">
        <v>10904</v>
      </c>
      <c r="Z353" s="13">
        <v>2</v>
      </c>
      <c r="AA353" s="13">
        <v>5.75</v>
      </c>
      <c r="AB353" s="13">
        <f t="shared" si="46"/>
        <v>15.598000000000001</v>
      </c>
      <c r="AC353" s="13">
        <f>ROUND(VLOOKUP(X353,'Base de dados'!A:B, 2, 0)*AB353, 2)</f>
        <v>2.34</v>
      </c>
      <c r="AD353" s="13">
        <f>ROUND((AB353*(Destino!AG$353/100))*(W353/100),2)</f>
        <v>0.62</v>
      </c>
      <c r="AE353" s="13">
        <f>ROUND((AB353*(Destino!AH$353/100)),2)</f>
        <v>0</v>
      </c>
      <c r="AF353" s="13">
        <f>ROUND((((AB353+AC353)*(1 + VLOOKUP(X353,'Base de dados'!A:M, 13, 0) ))*(Destino!AI$353/100))-AD353, 2)</f>
        <v>4.04</v>
      </c>
      <c r="AG353" s="13">
        <f>ROUND((AB353+AC353+AF353)*(J353/100),2)</f>
        <v>0.66</v>
      </c>
      <c r="AH353" s="13">
        <f t="shared" si="47"/>
        <v>0</v>
      </c>
      <c r="AI353" s="13">
        <f>ROUND(AB353+AC353-AE353+AF353+AG353+AH353, 3)</f>
        <v>22.638000000000002</v>
      </c>
      <c r="AJ353" s="13">
        <f t="shared" si="48"/>
        <v>90.552000000000007</v>
      </c>
      <c r="AK353" s="13">
        <f t="shared" si="49"/>
        <v>90.552000000000007</v>
      </c>
      <c r="AL353" s="13" t="str">
        <f t="shared" si="52"/>
        <v>17006000041382200001421</v>
      </c>
      <c r="AM353" s="13">
        <f>VLOOKUP(AL353,Destino!A:AE,31,0)</f>
        <v>90.495999999999995</v>
      </c>
      <c r="AN353" s="13">
        <f t="shared" si="53"/>
        <v>0.99938157081014212</v>
      </c>
      <c r="BA353" s="13" t="s">
        <v>11154</v>
      </c>
      <c r="BB353" s="13">
        <f t="shared" si="50"/>
        <v>90.552000000000007</v>
      </c>
      <c r="BC353" s="13" t="s">
        <v>11153</v>
      </c>
      <c r="BD353" s="13">
        <f t="shared" si="51"/>
        <v>1</v>
      </c>
    </row>
    <row r="354" spans="1:56" x14ac:dyDescent="0.25">
      <c r="A354" s="13">
        <v>600004139</v>
      </c>
      <c r="B354" s="13">
        <v>1000</v>
      </c>
      <c r="C354" s="13">
        <v>2200000102</v>
      </c>
      <c r="D354" s="13" t="s">
        <v>10908</v>
      </c>
      <c r="E354" s="13">
        <f t="shared" si="45"/>
        <v>1000</v>
      </c>
      <c r="F354" s="13" t="s">
        <v>10905</v>
      </c>
      <c r="G354" s="13" t="s">
        <v>10907</v>
      </c>
      <c r="H354" s="13">
        <f>ROUND(P354/(1-((R354+S354))/100)*Q354, 3)</f>
        <v>11.276</v>
      </c>
      <c r="I354" s="13">
        <v>1</v>
      </c>
      <c r="J354" s="13">
        <v>4.5</v>
      </c>
      <c r="K354" s="13">
        <v>1</v>
      </c>
      <c r="M354" s="13">
        <v>1</v>
      </c>
      <c r="N354" s="13">
        <v>1</v>
      </c>
      <c r="P354" s="13">
        <f>IFERROR(ROUND(VLOOKUP(BC354, BA:BA:BB:BB, 2, 0)/AA354,3),)</f>
        <v>10.413</v>
      </c>
      <c r="Q354" s="13">
        <f>IFERROR(VLOOKUP(BC354, BA:BA:BD:BD, 4, 0),1)</f>
        <v>1</v>
      </c>
      <c r="R354" s="13">
        <v>4</v>
      </c>
      <c r="S354" s="13">
        <v>3.65</v>
      </c>
      <c r="T354" s="13">
        <v>0</v>
      </c>
      <c r="V354" s="13" t="s">
        <v>11050</v>
      </c>
      <c r="W354" s="13">
        <v>100</v>
      </c>
      <c r="X354" s="13" t="s">
        <v>7709</v>
      </c>
      <c r="Y354" s="13" t="s">
        <v>10904</v>
      </c>
      <c r="Z354" s="13">
        <v>1</v>
      </c>
      <c r="AA354" s="13">
        <v>5.75</v>
      </c>
      <c r="AB354" s="13">
        <f t="shared" si="46"/>
        <v>64.837000000000003</v>
      </c>
      <c r="AC354" s="13">
        <f>ROUND(VLOOKUP(X354,'Base de dados'!A:B, 2, 0)*AB354, 2)</f>
        <v>9.73</v>
      </c>
      <c r="AD354" s="13">
        <f>ROUND((AB354*(Destino!AG$354/100))*(W354/100),2)</f>
        <v>2.59</v>
      </c>
      <c r="AE354" s="13">
        <f>ROUND((AB354*(Destino!AH$354/100)),2)</f>
        <v>6</v>
      </c>
      <c r="AG354" s="13">
        <f>ROUND((AB354+ AC354)*(J354/100),2)</f>
        <v>3.36</v>
      </c>
      <c r="AH354" s="13">
        <f t="shared" si="47"/>
        <v>0</v>
      </c>
      <c r="AI354" s="13">
        <f>ROUND(AB354-(AD354+AE354)+AG354+AH354, 3)</f>
        <v>59.606999999999999</v>
      </c>
      <c r="AJ354" s="13">
        <f t="shared" si="48"/>
        <v>59.606999999999999</v>
      </c>
      <c r="AK354" s="13">
        <f t="shared" si="49"/>
        <v>59.606999999999999</v>
      </c>
      <c r="AL354" s="13" t="str">
        <f t="shared" si="52"/>
        <v>10006000041392200000102</v>
      </c>
      <c r="AM354" s="13">
        <f>VLOOKUP(AL354,Destino!A:AE,31,0)</f>
        <v>59.619</v>
      </c>
      <c r="AN354" s="13">
        <f t="shared" si="53"/>
        <v>1.0002013186370728</v>
      </c>
      <c r="BB354" s="13">
        <f t="shared" si="50"/>
        <v>59.606999999999999</v>
      </c>
      <c r="BC354" s="13" t="s">
        <v>11156</v>
      </c>
      <c r="BD354" s="13">
        <f t="shared" si="51"/>
        <v>1</v>
      </c>
    </row>
    <row r="355" spans="1:56" x14ac:dyDescent="0.25">
      <c r="A355" s="13">
        <v>600004139</v>
      </c>
      <c r="B355" s="13">
        <v>1000</v>
      </c>
      <c r="C355" s="13">
        <v>2200000363</v>
      </c>
      <c r="D355" s="13" t="s">
        <v>10908</v>
      </c>
      <c r="E355" s="13">
        <f t="shared" si="45"/>
        <v>1000</v>
      </c>
      <c r="F355" s="13" t="s">
        <v>10912</v>
      </c>
      <c r="G355" s="13" t="s">
        <v>10907</v>
      </c>
      <c r="H355" s="13">
        <v>6.36</v>
      </c>
      <c r="I355" s="13">
        <v>1</v>
      </c>
      <c r="J355" s="13">
        <v>0</v>
      </c>
      <c r="K355" s="13">
        <v>1.0487420000000001</v>
      </c>
      <c r="M355" s="13">
        <v>1</v>
      </c>
      <c r="N355" s="13">
        <v>1</v>
      </c>
      <c r="O355" s="13" t="s">
        <v>10895</v>
      </c>
      <c r="P355" s="13">
        <v>0</v>
      </c>
      <c r="Q355" s="13">
        <v>1</v>
      </c>
      <c r="R355" s="13">
        <v>0</v>
      </c>
      <c r="S355" s="13">
        <v>0</v>
      </c>
      <c r="T355" s="13">
        <v>34.630000000000003</v>
      </c>
      <c r="V355" s="13" t="s">
        <v>11050</v>
      </c>
      <c r="W355" s="13">
        <v>100</v>
      </c>
      <c r="X355" s="13" t="s">
        <v>7709</v>
      </c>
      <c r="Y355" s="13" t="s">
        <v>10904</v>
      </c>
      <c r="Z355" s="13">
        <v>1</v>
      </c>
      <c r="AA355" s="13">
        <v>5.75</v>
      </c>
      <c r="AB355" s="13">
        <f t="shared" si="46"/>
        <v>36.57</v>
      </c>
      <c r="AC355" s="13">
        <f>ROUND(VLOOKUP(X355,'Base de dados'!A:B, 2, 0)*AB355, 2)</f>
        <v>5.49</v>
      </c>
      <c r="AD355" s="13">
        <f>ROUND((AB355*(Destino!AG$355/100))*(W355/100),2)</f>
        <v>0</v>
      </c>
      <c r="AE355" s="13">
        <f>ROUND((AB355*(Destino!AH$355/100)),2)</f>
        <v>0</v>
      </c>
      <c r="AG355" s="13">
        <f>ROUND((AB355+ AC355)*(J355/100),2)</f>
        <v>0</v>
      </c>
      <c r="AH355" s="13">
        <f t="shared" si="47"/>
        <v>12.66</v>
      </c>
      <c r="AI355" s="13">
        <f>ROUND(AB355+AG355+AH355, 3)</f>
        <v>49.23</v>
      </c>
      <c r="AJ355" s="13">
        <f t="shared" si="48"/>
        <v>49.23</v>
      </c>
      <c r="AK355" s="13">
        <f t="shared" si="49"/>
        <v>51.629568659999997</v>
      </c>
      <c r="AL355" s="13" t="str">
        <f t="shared" si="52"/>
        <v>10006000041392200000363</v>
      </c>
      <c r="AM355" s="13">
        <f>VLOOKUP(AL355,Destino!A:AE,31,0)</f>
        <v>51.63</v>
      </c>
      <c r="AN355" s="13">
        <f t="shared" si="53"/>
        <v>1.0000083545148875</v>
      </c>
      <c r="BA355" s="13" t="s">
        <v>11155</v>
      </c>
      <c r="BB355" s="13">
        <f t="shared" si="50"/>
        <v>51.629568659999997</v>
      </c>
      <c r="BD355" s="13">
        <f t="shared" si="51"/>
        <v>1</v>
      </c>
    </row>
    <row r="356" spans="1:56" x14ac:dyDescent="0.25">
      <c r="A356" s="13">
        <v>600004139</v>
      </c>
      <c r="B356" s="13">
        <v>1000</v>
      </c>
      <c r="C356" s="13">
        <v>2200001286</v>
      </c>
      <c r="D356" s="13" t="s">
        <v>10908</v>
      </c>
      <c r="E356" s="13">
        <f t="shared" si="45"/>
        <v>1000</v>
      </c>
      <c r="F356" s="13" t="s">
        <v>10915</v>
      </c>
      <c r="G356" s="13" t="s">
        <v>10907</v>
      </c>
      <c r="H356" s="13">
        <f>ROUND(P356/(1-((R356+S356))/100)*Q356, 3)</f>
        <v>13.233000000000001</v>
      </c>
      <c r="I356" s="13">
        <v>1</v>
      </c>
      <c r="J356" s="13">
        <v>6</v>
      </c>
      <c r="K356" s="13">
        <v>1</v>
      </c>
      <c r="M356" s="13">
        <v>1</v>
      </c>
      <c r="N356" s="13">
        <v>1</v>
      </c>
      <c r="P356" s="13">
        <f>IFERROR(ROUND(VLOOKUP(BC356, BA:BA:BB:BB, 2, 0)/AA356,3),)</f>
        <v>12.618</v>
      </c>
      <c r="Q356" s="13">
        <f>IFERROR(VLOOKUP(BC356, BA:BA:BD:BD, 4, 0),1)</f>
        <v>1</v>
      </c>
      <c r="R356" s="13">
        <v>1</v>
      </c>
      <c r="S356" s="13">
        <v>3.65</v>
      </c>
      <c r="T356" s="13">
        <v>0</v>
      </c>
      <c r="V356" s="13" t="s">
        <v>11050</v>
      </c>
      <c r="W356" s="13">
        <v>100</v>
      </c>
      <c r="X356" s="13" t="s">
        <v>7709</v>
      </c>
      <c r="Y356" s="13" t="s">
        <v>10904</v>
      </c>
      <c r="Z356" s="13">
        <v>1</v>
      </c>
      <c r="AA356" s="13">
        <v>5.75</v>
      </c>
      <c r="AB356" s="13">
        <f t="shared" si="46"/>
        <v>76.09</v>
      </c>
      <c r="AC356" s="13">
        <f>ROUND(VLOOKUP(X356,'Base de dados'!A:B, 2, 0)*AB356, 2)</f>
        <v>11.41</v>
      </c>
      <c r="AD356" s="13">
        <f>ROUND((AB356*(Destino!AG$356/100))*(W356/100),2)</f>
        <v>3.04</v>
      </c>
      <c r="AE356" s="13">
        <f>ROUND((AB356*(Destino!AH$356/100)),2)</f>
        <v>7.04</v>
      </c>
      <c r="AG356" s="13">
        <f>ROUND(AB356 *(J356/100),2)</f>
        <v>4.57</v>
      </c>
      <c r="AH356" s="13">
        <f t="shared" si="47"/>
        <v>0</v>
      </c>
      <c r="AI356" s="13">
        <f>ROUND(AB356-(AD356+AE356)+AG356+AH356, 3)</f>
        <v>70.58</v>
      </c>
      <c r="AJ356" s="13">
        <f t="shared" si="48"/>
        <v>70.58</v>
      </c>
      <c r="AK356" s="13">
        <f t="shared" si="49"/>
        <v>70.58</v>
      </c>
      <c r="AL356" s="13" t="str">
        <f t="shared" si="52"/>
        <v>10006000041392200001286</v>
      </c>
      <c r="AM356" s="13">
        <f>VLOOKUP(AL356,Destino!A:AE,31,0)</f>
        <v>70.590999999999994</v>
      </c>
      <c r="AN356" s="13">
        <f t="shared" si="53"/>
        <v>1.0001558515160101</v>
      </c>
      <c r="BB356" s="13">
        <f t="shared" si="50"/>
        <v>70.58</v>
      </c>
      <c r="BC356" s="13" t="s">
        <v>11159</v>
      </c>
      <c r="BD356" s="13">
        <f t="shared" si="51"/>
        <v>1</v>
      </c>
    </row>
    <row r="357" spans="1:56" x14ac:dyDescent="0.25">
      <c r="A357" s="13">
        <v>600004139</v>
      </c>
      <c r="B357" s="13">
        <v>1000</v>
      </c>
      <c r="C357" s="13">
        <v>2200001327</v>
      </c>
      <c r="D357" s="13" t="s">
        <v>10908</v>
      </c>
      <c r="E357" s="13">
        <f t="shared" si="45"/>
        <v>1000</v>
      </c>
      <c r="F357" s="13" t="s">
        <v>10905</v>
      </c>
      <c r="G357" s="13" t="s">
        <v>10907</v>
      </c>
      <c r="H357" s="13">
        <f>ROUND(P357/(1-((R357+S357))/100)*Q357, 3)</f>
        <v>11.016999999999999</v>
      </c>
      <c r="I357" s="13">
        <v>1</v>
      </c>
      <c r="J357" s="13">
        <v>5</v>
      </c>
      <c r="K357" s="13">
        <v>1</v>
      </c>
      <c r="M357" s="13">
        <v>1</v>
      </c>
      <c r="N357" s="13">
        <v>1</v>
      </c>
      <c r="P357" s="13">
        <f>IFERROR(ROUND(VLOOKUP(BC357, BA:BA:BB:BB, 2, 0)/AA357,3),)</f>
        <v>13.561</v>
      </c>
      <c r="Q357" s="13">
        <f>IFERROR(VLOOKUP(BC357, BA:BA:BD:BD, 4, 0),1)</f>
        <v>0.75022299999999997</v>
      </c>
      <c r="R357" s="13">
        <v>4</v>
      </c>
      <c r="S357" s="13">
        <v>3.65</v>
      </c>
      <c r="T357" s="13">
        <v>0</v>
      </c>
      <c r="V357" s="13" t="s">
        <v>11050</v>
      </c>
      <c r="W357" s="13">
        <v>100</v>
      </c>
      <c r="X357" s="13" t="s">
        <v>7709</v>
      </c>
      <c r="Y357" s="13" t="s">
        <v>10904</v>
      </c>
      <c r="Z357" s="13">
        <v>1</v>
      </c>
      <c r="AA357" s="13">
        <v>5.75</v>
      </c>
      <c r="AB357" s="13">
        <f t="shared" si="46"/>
        <v>63.347999999999999</v>
      </c>
      <c r="AC357" s="13">
        <f>ROUND(VLOOKUP(X357,'Base de dados'!A:B, 2, 0)*AB357, 2)</f>
        <v>9.5</v>
      </c>
      <c r="AD357" s="13">
        <f>ROUND((AB357*(Destino!AG$357/100))*(W357/100),2)</f>
        <v>2.5299999999999998</v>
      </c>
      <c r="AE357" s="13">
        <f>ROUND((AB357*(Destino!AH$357/100)),2)</f>
        <v>5.86</v>
      </c>
      <c r="AG357" s="13">
        <f>ROUND((AB357+ AC357)*(J357/100),2)</f>
        <v>3.64</v>
      </c>
      <c r="AH357" s="13">
        <f t="shared" si="47"/>
        <v>0</v>
      </c>
      <c r="AI357" s="13">
        <f>ROUND(AB357-(AD357+AE357)+AG357+AH357, 3)</f>
        <v>58.597999999999999</v>
      </c>
      <c r="AJ357" s="13">
        <f t="shared" si="48"/>
        <v>58.597999999999999</v>
      </c>
      <c r="AK357" s="13">
        <f t="shared" si="49"/>
        <v>58.597999999999999</v>
      </c>
      <c r="AL357" s="13" t="str">
        <f t="shared" si="52"/>
        <v>10006000041392200001327</v>
      </c>
      <c r="AM357" s="13">
        <f>VLOOKUP(AL357,Destino!A:AE,31,0)</f>
        <v>58.597999999999999</v>
      </c>
      <c r="AN357" s="13">
        <f t="shared" si="53"/>
        <v>1</v>
      </c>
      <c r="BB357" s="13">
        <f t="shared" si="50"/>
        <v>58.597999999999999</v>
      </c>
      <c r="BC357" s="13" t="s">
        <v>11157</v>
      </c>
      <c r="BD357" s="13">
        <f t="shared" si="51"/>
        <v>1</v>
      </c>
    </row>
    <row r="358" spans="1:56" x14ac:dyDescent="0.25">
      <c r="A358" s="13">
        <v>600004139</v>
      </c>
      <c r="B358" s="13">
        <v>1000</v>
      </c>
      <c r="C358" s="13">
        <v>2200001421</v>
      </c>
      <c r="D358" s="13" t="s">
        <v>10908</v>
      </c>
      <c r="E358" s="13">
        <f t="shared" si="45"/>
        <v>1000</v>
      </c>
      <c r="F358" s="13" t="s">
        <v>10905</v>
      </c>
      <c r="G358" s="13" t="s">
        <v>10907</v>
      </c>
      <c r="H358" s="13">
        <f>ROUND(P358/(1-((R358+S358))/100)*Q358, 3)</f>
        <v>10.625999999999999</v>
      </c>
      <c r="I358" s="13">
        <v>1</v>
      </c>
      <c r="J358" s="13">
        <v>4</v>
      </c>
      <c r="K358" s="13">
        <v>1</v>
      </c>
      <c r="M358" s="13">
        <v>1</v>
      </c>
      <c r="N358" s="13">
        <v>1</v>
      </c>
      <c r="P358" s="13">
        <f>IFERROR(ROUND(VLOOKUP(BC358, BA:BA:BB:BB, 2, 0)/AA358,3),)</f>
        <v>9.218</v>
      </c>
      <c r="Q358" s="13">
        <f>IFERROR(VLOOKUP(BC358, BA:BA:BD:BD, 4, 0),1)</f>
        <v>1</v>
      </c>
      <c r="R358" s="13">
        <v>4</v>
      </c>
      <c r="S358" s="13">
        <v>9.25</v>
      </c>
      <c r="T358" s="13">
        <v>0</v>
      </c>
      <c r="V358" s="13" t="s">
        <v>11050</v>
      </c>
      <c r="W358" s="13">
        <v>100</v>
      </c>
      <c r="X358" s="13" t="s">
        <v>7709</v>
      </c>
      <c r="Y358" s="13" t="s">
        <v>10904</v>
      </c>
      <c r="Z358" s="13">
        <v>1</v>
      </c>
      <c r="AA358" s="13">
        <v>5.75</v>
      </c>
      <c r="AB358" s="13">
        <f t="shared" si="46"/>
        <v>61.1</v>
      </c>
      <c r="AC358" s="13">
        <f>ROUND(VLOOKUP(X358,'Base de dados'!A:B, 2, 0)*AB358, 2)</f>
        <v>9.17</v>
      </c>
      <c r="AD358" s="13">
        <f>ROUND((AB358*(Destino!AG$358/100))*(W358/100),2)</f>
        <v>2.44</v>
      </c>
      <c r="AE358" s="13">
        <f>ROUND((AB358*(Destino!AH$358/100)),2)</f>
        <v>5.65</v>
      </c>
      <c r="AG358" s="13">
        <f>ROUND((AB358+ AC358)*(J358/100),2)</f>
        <v>2.81</v>
      </c>
      <c r="AH358" s="13">
        <f t="shared" si="47"/>
        <v>0</v>
      </c>
      <c r="AI358" s="13">
        <f>ROUND(AB358-(AD358+AE358)+AG358+AH358, 3)</f>
        <v>55.82</v>
      </c>
      <c r="AJ358" s="13">
        <f t="shared" si="48"/>
        <v>55.82</v>
      </c>
      <c r="AK358" s="13">
        <f t="shared" si="49"/>
        <v>55.82</v>
      </c>
      <c r="AL358" s="13" t="str">
        <f t="shared" si="52"/>
        <v>10006000041392200001421</v>
      </c>
      <c r="AM358" s="13">
        <f>VLOOKUP(AL358,Destino!A:AE,31,0)</f>
        <v>55.831000000000003</v>
      </c>
      <c r="AN358" s="13">
        <f t="shared" si="53"/>
        <v>1.0001970619849516</v>
      </c>
      <c r="BB358" s="13">
        <f t="shared" si="50"/>
        <v>55.82</v>
      </c>
      <c r="BC358" s="13" t="s">
        <v>11160</v>
      </c>
      <c r="BD358" s="13">
        <f t="shared" si="51"/>
        <v>1</v>
      </c>
    </row>
    <row r="359" spans="1:56" x14ac:dyDescent="0.25">
      <c r="A359" s="13">
        <v>600004139</v>
      </c>
      <c r="B359" s="13">
        <v>1100</v>
      </c>
      <c r="C359" s="13">
        <v>2000005105</v>
      </c>
      <c r="D359" s="13" t="s">
        <v>10908</v>
      </c>
      <c r="E359" s="13">
        <f t="shared" si="45"/>
        <v>1100</v>
      </c>
      <c r="F359" s="13" t="s">
        <v>10905</v>
      </c>
      <c r="G359" s="13" t="s">
        <v>10907</v>
      </c>
      <c r="H359" s="13">
        <f>ROUND(P359/(1-((R359+S359))/100)*Q359, 3)</f>
        <v>10.35</v>
      </c>
      <c r="I359" s="13">
        <v>1</v>
      </c>
      <c r="J359" s="13">
        <v>4</v>
      </c>
      <c r="K359" s="13">
        <v>1</v>
      </c>
      <c r="M359" s="13">
        <v>1</v>
      </c>
      <c r="N359" s="13">
        <v>1</v>
      </c>
      <c r="O359" s="13" t="s">
        <v>10895</v>
      </c>
      <c r="P359" s="13">
        <f>IFERROR(ROUND(VLOOKUP(BC359, BA:BA:BB:BB, 2, 0)/AA359,3),)</f>
        <v>8.9789999999999992</v>
      </c>
      <c r="Q359" s="13">
        <f>IFERROR(VLOOKUP(BC359, BA:BA:BD:BD, 4, 0),1)</f>
        <v>1</v>
      </c>
      <c r="R359" s="13">
        <v>4</v>
      </c>
      <c r="S359" s="13">
        <v>9.25</v>
      </c>
      <c r="T359" s="13">
        <v>0</v>
      </c>
      <c r="V359" s="13" t="s">
        <v>11050</v>
      </c>
      <c r="W359" s="13">
        <v>100</v>
      </c>
      <c r="X359" s="13" t="s">
        <v>7709</v>
      </c>
      <c r="Y359" s="13" t="s">
        <v>10904</v>
      </c>
      <c r="Z359" s="13">
        <v>2</v>
      </c>
      <c r="AA359" s="13">
        <v>5.75</v>
      </c>
      <c r="AB359" s="13">
        <f t="shared" si="46"/>
        <v>59.512999999999998</v>
      </c>
      <c r="AC359" s="13">
        <f>ROUND(VLOOKUP(X359,'Base de dados'!A:B, 2, 0)*AB359, 2)</f>
        <v>8.93</v>
      </c>
      <c r="AD359" s="13">
        <f>ROUND((AB359*(Destino!AG$359/100))*(W359/100),2)</f>
        <v>2.38</v>
      </c>
      <c r="AE359" s="13">
        <f>ROUND((AB359*(Destino!AH$359/100)),2)</f>
        <v>0</v>
      </c>
      <c r="AG359" s="13">
        <f>ROUND((AB359+ AC359)*(J359/100),2)</f>
        <v>2.74</v>
      </c>
      <c r="AH359" s="13">
        <f t="shared" si="47"/>
        <v>0</v>
      </c>
      <c r="AI359" s="13">
        <f>ROUND(AB359-(AD359+AE359)+AG359+AH359, 3)</f>
        <v>59.872999999999998</v>
      </c>
      <c r="AJ359" s="13">
        <f t="shared" si="48"/>
        <v>59.872999999999998</v>
      </c>
      <c r="AK359" s="13">
        <f t="shared" si="49"/>
        <v>59.872999999999998</v>
      </c>
      <c r="AL359" s="13" t="str">
        <f t="shared" si="52"/>
        <v>11006000041392000005105</v>
      </c>
      <c r="AM359" s="13">
        <f>VLOOKUP(AL359,Destino!A:AE,31,0)</f>
        <v>59.884</v>
      </c>
      <c r="AN359" s="13">
        <f t="shared" si="53"/>
        <v>1.0001837222120156</v>
      </c>
      <c r="BA359" s="13" t="s">
        <v>11156</v>
      </c>
      <c r="BB359" s="13">
        <f t="shared" si="50"/>
        <v>59.872999999999998</v>
      </c>
      <c r="BC359" s="13" t="s">
        <v>11155</v>
      </c>
      <c r="BD359" s="13">
        <f t="shared" si="51"/>
        <v>1</v>
      </c>
    </row>
    <row r="360" spans="1:56" x14ac:dyDescent="0.25">
      <c r="A360" s="13">
        <v>600004139</v>
      </c>
      <c r="B360" s="13">
        <v>1100</v>
      </c>
      <c r="C360" s="13">
        <v>2200001286</v>
      </c>
      <c r="D360" s="13" t="s">
        <v>10908</v>
      </c>
      <c r="E360" s="13">
        <f t="shared" si="45"/>
        <v>1100</v>
      </c>
      <c r="F360" s="13" t="s">
        <v>10915</v>
      </c>
      <c r="G360" s="13" t="s">
        <v>10907</v>
      </c>
      <c r="H360" s="13">
        <f>ROUND(P360/(1-((R360+S360))/100)*Q360, 3)</f>
        <v>13.233000000000001</v>
      </c>
      <c r="I360" s="13">
        <v>1</v>
      </c>
      <c r="J360" s="13">
        <v>5</v>
      </c>
      <c r="K360" s="13">
        <v>1</v>
      </c>
      <c r="M360" s="13">
        <v>1</v>
      </c>
      <c r="N360" s="13">
        <v>1</v>
      </c>
      <c r="P360" s="13">
        <f>IFERROR(ROUND(VLOOKUP(BC360, BA:BA:BB:BB, 2, 0)/AA360,3),)</f>
        <v>12.618</v>
      </c>
      <c r="Q360" s="13">
        <f>IFERROR(VLOOKUP(BC360, BA:BA:BD:BD, 4, 0),1)</f>
        <v>1</v>
      </c>
      <c r="R360" s="13">
        <v>1</v>
      </c>
      <c r="S360" s="13">
        <v>3.65</v>
      </c>
      <c r="T360" s="13">
        <v>0</v>
      </c>
      <c r="V360" s="13" t="s">
        <v>11050</v>
      </c>
      <c r="W360" s="13">
        <v>100</v>
      </c>
      <c r="X360" s="13" t="s">
        <v>7709</v>
      </c>
      <c r="Y360" s="13" t="s">
        <v>10904</v>
      </c>
      <c r="Z360" s="13">
        <v>2</v>
      </c>
      <c r="AA360" s="13">
        <v>5.75</v>
      </c>
      <c r="AB360" s="13">
        <f t="shared" si="46"/>
        <v>76.09</v>
      </c>
      <c r="AC360" s="13">
        <f>ROUND(VLOOKUP(X360,'Base de dados'!A:B, 2, 0)*AB360, 2)</f>
        <v>11.41</v>
      </c>
      <c r="AD360" s="13">
        <f>ROUND((AB360*(Destino!AG$360/100))*(W360/100),2)</f>
        <v>3.04</v>
      </c>
      <c r="AE360" s="13">
        <f>ROUND((AB360*(Destino!AH$360/100)),2)</f>
        <v>0</v>
      </c>
      <c r="AG360" s="13">
        <f>ROUND(AB360 *(J360/100),2)</f>
        <v>3.8</v>
      </c>
      <c r="AH360" s="13">
        <f t="shared" si="47"/>
        <v>0</v>
      </c>
      <c r="AI360" s="13">
        <f>ROUND(AB360-(AD360+AE360)+AG360+AH360, 3)</f>
        <v>76.849999999999994</v>
      </c>
      <c r="AJ360" s="13">
        <f t="shared" si="48"/>
        <v>76.849999999999994</v>
      </c>
      <c r="AK360" s="13">
        <f t="shared" si="49"/>
        <v>76.849999999999994</v>
      </c>
      <c r="AL360" s="13" t="str">
        <f t="shared" si="52"/>
        <v>11006000041392200001286</v>
      </c>
      <c r="AM360" s="13">
        <f>VLOOKUP(AL360,Destino!A:AE,31,0)</f>
        <v>76.870999999999995</v>
      </c>
      <c r="AN360" s="13">
        <f t="shared" si="53"/>
        <v>1.0002732595966168</v>
      </c>
      <c r="BB360" s="13">
        <f t="shared" si="50"/>
        <v>76.849999999999994</v>
      </c>
      <c r="BC360" s="13" t="s">
        <v>11159</v>
      </c>
      <c r="BD360" s="13">
        <f t="shared" si="51"/>
        <v>1</v>
      </c>
    </row>
    <row r="361" spans="1:56" x14ac:dyDescent="0.25">
      <c r="A361" s="13">
        <v>600004139</v>
      </c>
      <c r="B361" s="13">
        <v>1100</v>
      </c>
      <c r="C361" s="13">
        <v>2200001327</v>
      </c>
      <c r="D361" s="13" t="s">
        <v>10908</v>
      </c>
      <c r="E361" s="13">
        <f t="shared" si="45"/>
        <v>1100</v>
      </c>
      <c r="F361" s="13" t="s">
        <v>10923</v>
      </c>
      <c r="G361" s="13" t="s">
        <v>10907</v>
      </c>
      <c r="H361" s="13">
        <f>ROUND(P361/(1-((R361+S361))/100)*Q361, 3)</f>
        <v>10.598000000000001</v>
      </c>
      <c r="I361" s="13">
        <v>1</v>
      </c>
      <c r="J361" s="13">
        <v>5</v>
      </c>
      <c r="K361" s="13">
        <v>1</v>
      </c>
      <c r="M361" s="13">
        <v>1</v>
      </c>
      <c r="N361" s="13">
        <v>1</v>
      </c>
      <c r="P361" s="13">
        <f>IFERROR(ROUND(VLOOKUP(BC361, BA:BA:BB:BB, 2, 0)/AA361,3),)</f>
        <v>13.561</v>
      </c>
      <c r="Q361" s="13">
        <f>IFERROR(VLOOKUP(BC361, BA:BA:BD:BD, 4, 0),1)</f>
        <v>0.75022299999999997</v>
      </c>
      <c r="R361" s="13">
        <v>4</v>
      </c>
      <c r="S361" s="13">
        <v>0</v>
      </c>
      <c r="T361" s="13">
        <v>0</v>
      </c>
      <c r="V361" s="13" t="s">
        <v>11050</v>
      </c>
      <c r="W361" s="13">
        <v>100</v>
      </c>
      <c r="X361" s="13" t="s">
        <v>7709</v>
      </c>
      <c r="Y361" s="13" t="s">
        <v>10904</v>
      </c>
      <c r="Z361" s="13">
        <v>2</v>
      </c>
      <c r="AA361" s="13">
        <v>5.75</v>
      </c>
      <c r="AB361" s="13">
        <f t="shared" si="46"/>
        <v>60.939</v>
      </c>
      <c r="AC361" s="13">
        <f>ROUND(VLOOKUP(X361,'Base de dados'!A:B, 2, 0)*AB361, 2)</f>
        <v>9.14</v>
      </c>
      <c r="AD361" s="13">
        <f>ROUND((AB361*(Destino!AG$361/100))*(W361/100),2)</f>
        <v>2.44</v>
      </c>
      <c r="AE361" s="13">
        <f>ROUND((AB361*(Destino!AH$361/100)),2)</f>
        <v>0</v>
      </c>
      <c r="AG361" s="13">
        <f>ROUND((AB361+ AC361)*(J361/100),2)</f>
        <v>3.5</v>
      </c>
      <c r="AH361" s="13">
        <f t="shared" si="47"/>
        <v>0</v>
      </c>
      <c r="AI361" s="13">
        <f>ROUND(AB361-AD361+AG361+AH361, 3)</f>
        <v>61.999000000000002</v>
      </c>
      <c r="AJ361" s="13">
        <f t="shared" si="48"/>
        <v>61.999000000000002</v>
      </c>
      <c r="AK361" s="13">
        <f t="shared" si="49"/>
        <v>61.999000000000002</v>
      </c>
      <c r="AL361" s="13" t="str">
        <f t="shared" si="52"/>
        <v>11006000041392200001327</v>
      </c>
      <c r="AM361" s="13">
        <f>VLOOKUP(AL361,Destino!A:AE,31,0)</f>
        <v>61.999000000000002</v>
      </c>
      <c r="AN361" s="13">
        <f t="shared" si="53"/>
        <v>1</v>
      </c>
      <c r="BB361" s="13">
        <f t="shared" si="50"/>
        <v>61.999000000000002</v>
      </c>
      <c r="BC361" s="13" t="s">
        <v>11157</v>
      </c>
      <c r="BD361" s="13">
        <f t="shared" si="51"/>
        <v>1</v>
      </c>
    </row>
    <row r="362" spans="1:56" x14ac:dyDescent="0.25">
      <c r="A362" s="13">
        <v>600004139</v>
      </c>
      <c r="B362" s="13">
        <v>1100</v>
      </c>
      <c r="C362" s="13">
        <v>2200001421</v>
      </c>
      <c r="D362" s="13" t="s">
        <v>10908</v>
      </c>
      <c r="E362" s="13">
        <f t="shared" si="45"/>
        <v>1100</v>
      </c>
      <c r="F362" s="13" t="s">
        <v>10905</v>
      </c>
      <c r="G362" s="13" t="s">
        <v>10907</v>
      </c>
      <c r="H362" s="13">
        <f>ROUND(P362/(1-((R362+S362))/100)*Q362, 3)</f>
        <v>10.625999999999999</v>
      </c>
      <c r="I362" s="13">
        <v>1</v>
      </c>
      <c r="J362" s="13">
        <v>3</v>
      </c>
      <c r="K362" s="13">
        <v>1</v>
      </c>
      <c r="M362" s="13">
        <v>1</v>
      </c>
      <c r="N362" s="13">
        <v>1</v>
      </c>
      <c r="P362" s="13">
        <f>IFERROR(ROUND(VLOOKUP(BC362, BA:BA:BB:BB, 2, 0)/AA362,3),)</f>
        <v>9.218</v>
      </c>
      <c r="Q362" s="13">
        <f>IFERROR(VLOOKUP(BC362, BA:BA:BD:BD, 4, 0),1)</f>
        <v>1</v>
      </c>
      <c r="R362" s="13">
        <v>4</v>
      </c>
      <c r="S362" s="13">
        <v>9.25</v>
      </c>
      <c r="T362" s="13">
        <v>0</v>
      </c>
      <c r="V362" s="13" t="s">
        <v>11050</v>
      </c>
      <c r="W362" s="13">
        <v>100</v>
      </c>
      <c r="X362" s="13" t="s">
        <v>7709</v>
      </c>
      <c r="Y362" s="13" t="s">
        <v>10904</v>
      </c>
      <c r="Z362" s="13">
        <v>2</v>
      </c>
      <c r="AA362" s="13">
        <v>5.75</v>
      </c>
      <c r="AB362" s="13">
        <f t="shared" si="46"/>
        <v>61.1</v>
      </c>
      <c r="AC362" s="13">
        <f>ROUND(VLOOKUP(X362,'Base de dados'!A:B, 2, 0)*AB362, 2)</f>
        <v>9.17</v>
      </c>
      <c r="AD362" s="13">
        <f>ROUND((AB362*(Destino!AG$362/100))*(W362/100),2)</f>
        <v>2.44</v>
      </c>
      <c r="AE362" s="13">
        <f>ROUND((AB362*(Destino!AH$362/100)),2)</f>
        <v>0</v>
      </c>
      <c r="AG362" s="13">
        <f>ROUND((AB362+ AC362)*(J362/100),2)</f>
        <v>2.11</v>
      </c>
      <c r="AH362" s="13">
        <f t="shared" si="47"/>
        <v>0</v>
      </c>
      <c r="AI362" s="13">
        <f>ROUND(AB362-(AD362+AE362)+AG362+AH362, 3)</f>
        <v>60.77</v>
      </c>
      <c r="AJ362" s="13">
        <f t="shared" si="48"/>
        <v>60.77</v>
      </c>
      <c r="AK362" s="13">
        <f t="shared" si="49"/>
        <v>60.77</v>
      </c>
      <c r="AL362" s="13" t="str">
        <f t="shared" si="52"/>
        <v>11006000041392200001421</v>
      </c>
      <c r="AM362" s="13">
        <f>VLOOKUP(AL362,Destino!A:AE,31,0)</f>
        <v>60.780999999999999</v>
      </c>
      <c r="AN362" s="13">
        <f t="shared" si="53"/>
        <v>1.0001810103669573</v>
      </c>
      <c r="BB362" s="13">
        <f t="shared" si="50"/>
        <v>60.77</v>
      </c>
      <c r="BC362" s="13" t="s">
        <v>11160</v>
      </c>
      <c r="BD362" s="13">
        <f t="shared" si="51"/>
        <v>1</v>
      </c>
    </row>
    <row r="363" spans="1:56" x14ac:dyDescent="0.25">
      <c r="A363" s="13">
        <v>600004139</v>
      </c>
      <c r="B363" s="13">
        <v>1110</v>
      </c>
      <c r="C363" s="13">
        <v>2000005105</v>
      </c>
      <c r="D363" s="13" t="s">
        <v>10908</v>
      </c>
      <c r="E363" s="13" t="str">
        <f t="shared" si="45"/>
        <v>1100</v>
      </c>
      <c r="F363" s="13" t="s">
        <v>10925</v>
      </c>
      <c r="G363" s="13" t="s">
        <v>10907</v>
      </c>
      <c r="H363" s="13">
        <f>ROUND(P363/(1-((R363+S363))/100)*Q363, 3)</f>
        <v>10.35</v>
      </c>
      <c r="I363" s="13">
        <v>1</v>
      </c>
      <c r="J363" s="13">
        <v>4</v>
      </c>
      <c r="K363" s="13">
        <v>1</v>
      </c>
      <c r="M363" s="13">
        <v>1</v>
      </c>
      <c r="N363" s="13">
        <v>0.75022299999999997</v>
      </c>
      <c r="O363" s="13" t="s">
        <v>10895</v>
      </c>
      <c r="P363" s="13">
        <f>IFERROR(ROUND(VLOOKUP(BC363, BA:BA:BB:BB, 2, 0)/AA363,3),)</f>
        <v>8.9789999999999992</v>
      </c>
      <c r="Q363" s="13">
        <f>IFERROR(VLOOKUP(BC363, BA:BA:BD:BD, 4, 0),1)</f>
        <v>1</v>
      </c>
      <c r="R363" s="13">
        <v>4</v>
      </c>
      <c r="S363" s="13">
        <v>9.25</v>
      </c>
      <c r="T363" s="13">
        <v>0</v>
      </c>
      <c r="V363" s="13" t="s">
        <v>11050</v>
      </c>
      <c r="W363" s="13">
        <v>100</v>
      </c>
      <c r="X363" s="13" t="s">
        <v>7709</v>
      </c>
      <c r="Y363" s="13" t="s">
        <v>10904</v>
      </c>
      <c r="Z363" s="13">
        <v>2</v>
      </c>
      <c r="AA363" s="13">
        <v>5.75</v>
      </c>
      <c r="AB363" s="13">
        <f t="shared" si="46"/>
        <v>59.512999999999998</v>
      </c>
      <c r="AC363" s="13">
        <f>ROUND(VLOOKUP(X363,'Base de dados'!A:B, 2, 0)*AB363, 2)</f>
        <v>8.93</v>
      </c>
      <c r="AD363" s="13">
        <f>ROUND((AB363*(Destino!AG$363/100))*(W363/100),2)</f>
        <v>2.38</v>
      </c>
      <c r="AE363" s="13">
        <f>ROUND((AB363*(Destino!AH$363/100)),2)</f>
        <v>0</v>
      </c>
      <c r="AF363" s="13">
        <f>ROUND((((AB363+AC363)*(1 + VLOOKUP(X363,'Base de dados'!A:P, 16, 0) ))*(Destino!AI$363/100))-AD363, 2)</f>
        <v>15.12</v>
      </c>
      <c r="AG363" s="13">
        <f>ROUND((AB363+AC363+AF363)*(J363/100),2)</f>
        <v>3.34</v>
      </c>
      <c r="AH363" s="13">
        <f t="shared" si="47"/>
        <v>0</v>
      </c>
      <c r="AI363" s="13">
        <f>ROUND(AB363+AF363-AE363+AG363+AH363, 3)</f>
        <v>77.972999999999999</v>
      </c>
      <c r="AJ363" s="13">
        <f t="shared" si="48"/>
        <v>77.972999999999999</v>
      </c>
      <c r="AK363" s="13">
        <f t="shared" si="49"/>
        <v>77.972999999999999</v>
      </c>
      <c r="AL363" s="13" t="str">
        <f t="shared" si="52"/>
        <v>11106000041392000005105</v>
      </c>
      <c r="AM363" s="13">
        <f>VLOOKUP(AL363,Destino!A:AE,31,0)</f>
        <v>77.983999999999995</v>
      </c>
      <c r="AN363" s="13">
        <f t="shared" si="53"/>
        <v>1.0001410744744976</v>
      </c>
      <c r="BA363" s="13" t="s">
        <v>11157</v>
      </c>
      <c r="BB363" s="13">
        <f t="shared" si="50"/>
        <v>77.972999999999999</v>
      </c>
      <c r="BC363" s="13" t="s">
        <v>11155</v>
      </c>
      <c r="BD363" s="13">
        <f t="shared" si="51"/>
        <v>0.75022299999999997</v>
      </c>
    </row>
    <row r="364" spans="1:56" x14ac:dyDescent="0.25">
      <c r="A364" s="13">
        <v>600004139</v>
      </c>
      <c r="B364" s="13">
        <v>1110</v>
      </c>
      <c r="C364" s="13">
        <v>2200000102</v>
      </c>
      <c r="D364" s="13" t="s">
        <v>10908</v>
      </c>
      <c r="E364" s="13" t="str">
        <f t="shared" si="45"/>
        <v>1100</v>
      </c>
      <c r="F364" s="13" t="s">
        <v>10926</v>
      </c>
      <c r="G364" s="13" t="s">
        <v>10907</v>
      </c>
      <c r="H364" s="13">
        <f>ROUND(P364/(1-((R364+S364))/100)*Q364, 3)</f>
        <v>10.847</v>
      </c>
      <c r="I364" s="13">
        <v>1</v>
      </c>
      <c r="J364" s="13">
        <v>4</v>
      </c>
      <c r="K364" s="13">
        <v>1</v>
      </c>
      <c r="M364" s="13">
        <v>1</v>
      </c>
      <c r="N364" s="13">
        <v>0.76779600000000003</v>
      </c>
      <c r="P364" s="13">
        <f>IFERROR(ROUND(VLOOKUP(BC364, BA:BA:BB:BB, 2, 0)/AA364,3),)</f>
        <v>10.413</v>
      </c>
      <c r="Q364" s="13">
        <f>IFERROR(VLOOKUP(BC364, BA:BA:BD:BD, 4, 0),1)</f>
        <v>1</v>
      </c>
      <c r="R364" s="13">
        <v>4</v>
      </c>
      <c r="S364" s="13">
        <v>0</v>
      </c>
      <c r="T364" s="13">
        <v>0</v>
      </c>
      <c r="V364" s="13" t="s">
        <v>11050</v>
      </c>
      <c r="W364" s="13">
        <v>100</v>
      </c>
      <c r="X364" s="13" t="s">
        <v>7709</v>
      </c>
      <c r="Y364" s="13" t="s">
        <v>10904</v>
      </c>
      <c r="Z364" s="13">
        <v>2</v>
      </c>
      <c r="AA364" s="13">
        <v>5.75</v>
      </c>
      <c r="AB364" s="13">
        <f t="shared" si="46"/>
        <v>62.37</v>
      </c>
      <c r="AC364" s="13">
        <f>ROUND(VLOOKUP(X364,'Base de dados'!A:B, 2, 0)*AB364, 2)</f>
        <v>9.36</v>
      </c>
      <c r="AD364" s="13">
        <f>ROUND((AB364*(Destino!AG$364/100))*(W364/100),2)</f>
        <v>2.4900000000000002</v>
      </c>
      <c r="AE364" s="13">
        <f>ROUND((AB364*(Destino!AH$364/100)),2)</f>
        <v>0</v>
      </c>
      <c r="AF364" s="13">
        <f>ROUND((((AB364+AC364)*(1 + VLOOKUP(X364,'Base de dados'!A:P, 16, 0) ))*(Destino!AI$364/100))-AD364, 2)</f>
        <v>15.85</v>
      </c>
      <c r="AG364" s="13">
        <f>ROUND((AB364+AC364+AF364)*(J364/100),2)</f>
        <v>3.5</v>
      </c>
      <c r="AH364" s="13">
        <f t="shared" si="47"/>
        <v>0</v>
      </c>
      <c r="AI364" s="13">
        <f>ROUND(AB364+AF364+AG364+AH364, 3)</f>
        <v>81.72</v>
      </c>
      <c r="AJ364" s="13">
        <f t="shared" si="48"/>
        <v>81.72</v>
      </c>
      <c r="AK364" s="13">
        <f t="shared" si="49"/>
        <v>81.72</v>
      </c>
      <c r="AL364" s="13" t="str">
        <f t="shared" si="52"/>
        <v>11106000041392200000102</v>
      </c>
      <c r="AM364" s="13">
        <f>VLOOKUP(AL364,Destino!A:AE,31,0)</f>
        <v>81.731999999999999</v>
      </c>
      <c r="AN364" s="13">
        <f t="shared" si="53"/>
        <v>1.0001468428781204</v>
      </c>
      <c r="BB364" s="13">
        <f t="shared" si="50"/>
        <v>81.72</v>
      </c>
      <c r="BC364" s="13" t="s">
        <v>11156</v>
      </c>
      <c r="BD364" s="13">
        <f t="shared" si="51"/>
        <v>0.76779600000000003</v>
      </c>
    </row>
    <row r="365" spans="1:56" x14ac:dyDescent="0.25">
      <c r="A365" s="13">
        <v>600004139</v>
      </c>
      <c r="B365" s="13">
        <v>1110</v>
      </c>
      <c r="C365" s="13">
        <v>2200001286</v>
      </c>
      <c r="D365" s="13" t="s">
        <v>10908</v>
      </c>
      <c r="E365" s="13" t="str">
        <f t="shared" si="45"/>
        <v>1100</v>
      </c>
      <c r="F365" s="13" t="s">
        <v>10927</v>
      </c>
      <c r="G365" s="13" t="s">
        <v>10907</v>
      </c>
      <c r="H365" s="13">
        <f>ROUND(P365/(1-((R365+S365))/100)*Q365, 3)</f>
        <v>13.233000000000001</v>
      </c>
      <c r="I365" s="13">
        <v>1</v>
      </c>
      <c r="J365" s="13">
        <v>5</v>
      </c>
      <c r="K365" s="13">
        <v>1</v>
      </c>
      <c r="M365" s="13">
        <v>1</v>
      </c>
      <c r="N365" s="13">
        <v>0.74936899999999995</v>
      </c>
      <c r="P365" s="13">
        <f>IFERROR(ROUND(VLOOKUP(BC365, BA:BA:BB:BB, 2, 0)/AA365,3),)</f>
        <v>12.618</v>
      </c>
      <c r="Q365" s="13">
        <f>IFERROR(VLOOKUP(BC365, BA:BA:BD:BD, 4, 0),1)</f>
        <v>1</v>
      </c>
      <c r="R365" s="13">
        <v>1</v>
      </c>
      <c r="S365" s="13">
        <v>3.65</v>
      </c>
      <c r="T365" s="13">
        <v>0</v>
      </c>
      <c r="V365" s="13" t="s">
        <v>11050</v>
      </c>
      <c r="W365" s="13">
        <v>100</v>
      </c>
      <c r="X365" s="13" t="s">
        <v>7709</v>
      </c>
      <c r="Y365" s="13" t="s">
        <v>10904</v>
      </c>
      <c r="Z365" s="13">
        <v>2</v>
      </c>
      <c r="AA365" s="13">
        <v>5.75</v>
      </c>
      <c r="AB365" s="13">
        <f t="shared" si="46"/>
        <v>76.09</v>
      </c>
      <c r="AC365" s="13">
        <f>ROUND(VLOOKUP(X365,'Base de dados'!A:B, 2, 0)*AB365, 2)</f>
        <v>11.41</v>
      </c>
      <c r="AD365" s="13">
        <f>ROUND((AB365*(Destino!AG$365/100))*(W365/100),2)</f>
        <v>3.04</v>
      </c>
      <c r="AE365" s="13">
        <f>ROUND((AB365*(Destino!AH$365/100)),2)</f>
        <v>0</v>
      </c>
      <c r="AF365" s="13">
        <f>ROUND((((AB365+AC365)*(1 + VLOOKUP(X365,'Base de dados'!A:P, 16, 0) ))*(Destino!AI$365/100))-AD365, 2)</f>
        <v>19.329999999999998</v>
      </c>
      <c r="AG365" s="13">
        <f>ROUND((AB365+AF365)*(J365/100),2)</f>
        <v>4.7699999999999996</v>
      </c>
      <c r="AH365" s="13">
        <f t="shared" si="47"/>
        <v>0</v>
      </c>
      <c r="AI365" s="13">
        <f>ROUND(AB365-AE365+AF365+AG365+AH365, 3)</f>
        <v>100.19</v>
      </c>
      <c r="AJ365" s="13">
        <f t="shared" si="48"/>
        <v>100.19</v>
      </c>
      <c r="AK365" s="13">
        <f t="shared" si="49"/>
        <v>100.19</v>
      </c>
      <c r="AL365" s="13" t="str">
        <f t="shared" si="52"/>
        <v>11106000041392200001286</v>
      </c>
      <c r="AM365" s="13">
        <f>VLOOKUP(AL365,Destino!A:AE,31,0)</f>
        <v>100.20099999999999</v>
      </c>
      <c r="AN365" s="13">
        <f t="shared" si="53"/>
        <v>1.0001097913963468</v>
      </c>
      <c r="BB365" s="13">
        <f t="shared" si="50"/>
        <v>100.19</v>
      </c>
      <c r="BC365" s="13" t="s">
        <v>11159</v>
      </c>
      <c r="BD365" s="13">
        <f t="shared" si="51"/>
        <v>0.74936899999999995</v>
      </c>
    </row>
    <row r="366" spans="1:56" x14ac:dyDescent="0.25">
      <c r="A366" s="13">
        <v>600004139</v>
      </c>
      <c r="B366" s="13">
        <v>1110</v>
      </c>
      <c r="C366" s="13">
        <v>2200001421</v>
      </c>
      <c r="D366" s="13" t="s">
        <v>10908</v>
      </c>
      <c r="E366" s="13" t="str">
        <f t="shared" si="45"/>
        <v>1100</v>
      </c>
      <c r="F366" s="13" t="s">
        <v>10925</v>
      </c>
      <c r="G366" s="13" t="s">
        <v>10907</v>
      </c>
      <c r="H366" s="13">
        <f>ROUND(P366/(1-((R366+S366))/100)*Q366, 3)</f>
        <v>10.625999999999999</v>
      </c>
      <c r="I366" s="13">
        <v>1</v>
      </c>
      <c r="J366" s="13">
        <v>1.5</v>
      </c>
      <c r="K366" s="13">
        <v>1</v>
      </c>
      <c r="M366" s="13">
        <v>1</v>
      </c>
      <c r="N366" s="13">
        <v>0.74817</v>
      </c>
      <c r="P366" s="13">
        <f>IFERROR(ROUND(VLOOKUP(BC366, BA:BA:BB:BB, 2, 0)/AA366,3),)</f>
        <v>9.218</v>
      </c>
      <c r="Q366" s="13">
        <f>IFERROR(VLOOKUP(BC366, BA:BA:BD:BD, 4, 0),1)</f>
        <v>1</v>
      </c>
      <c r="R366" s="13">
        <v>4</v>
      </c>
      <c r="S366" s="13">
        <v>9.25</v>
      </c>
      <c r="T366" s="13">
        <v>0</v>
      </c>
      <c r="V366" s="13" t="s">
        <v>11050</v>
      </c>
      <c r="W366" s="13">
        <v>100</v>
      </c>
      <c r="X366" s="13" t="s">
        <v>7709</v>
      </c>
      <c r="Y366" s="13" t="s">
        <v>10904</v>
      </c>
      <c r="Z366" s="13">
        <v>2</v>
      </c>
      <c r="AA366" s="13">
        <v>5.75</v>
      </c>
      <c r="AB366" s="13">
        <f t="shared" si="46"/>
        <v>61.1</v>
      </c>
      <c r="AC366" s="13">
        <f>ROUND(VLOOKUP(X366,'Base de dados'!A:B, 2, 0)*AB366, 2)</f>
        <v>9.17</v>
      </c>
      <c r="AD366" s="13">
        <f>ROUND((AB366*(Destino!AG$366/100))*(W366/100),2)</f>
        <v>2.44</v>
      </c>
      <c r="AE366" s="13">
        <f>ROUND((AB366*(Destino!AH$366/100)),2)</f>
        <v>0</v>
      </c>
      <c r="AF366" s="13">
        <f>ROUND((((AB366+AC366)*(1 + VLOOKUP(X366,'Base de dados'!A:P, 16, 0) ))*(Destino!AI$366/100))-AD366, 2)</f>
        <v>15.53</v>
      </c>
      <c r="AG366" s="13">
        <f>ROUND((AB366+AC366+AF366)*(J366/100),2)</f>
        <v>1.29</v>
      </c>
      <c r="AH366" s="13">
        <f t="shared" si="47"/>
        <v>0</v>
      </c>
      <c r="AI366" s="13">
        <f>ROUND(AB366+AF366-AE366+AG366+AH366, 3)</f>
        <v>77.92</v>
      </c>
      <c r="AJ366" s="13">
        <f t="shared" si="48"/>
        <v>77.92</v>
      </c>
      <c r="AK366" s="13">
        <f t="shared" si="49"/>
        <v>77.92</v>
      </c>
      <c r="AL366" s="13" t="str">
        <f t="shared" si="52"/>
        <v>11106000041392200001421</v>
      </c>
      <c r="AM366" s="13">
        <f>VLOOKUP(AL366,Destino!A:AE,31,0)</f>
        <v>77.921000000000006</v>
      </c>
      <c r="AN366" s="13">
        <f t="shared" si="53"/>
        <v>1.0000128336755647</v>
      </c>
      <c r="BB366" s="13">
        <f t="shared" si="50"/>
        <v>77.92</v>
      </c>
      <c r="BC366" s="13" t="s">
        <v>11160</v>
      </c>
      <c r="BD366" s="13">
        <f t="shared" si="51"/>
        <v>0.74817</v>
      </c>
    </row>
    <row r="367" spans="1:56" x14ac:dyDescent="0.25">
      <c r="A367" s="13">
        <v>600004139</v>
      </c>
      <c r="B367" s="13">
        <v>1210</v>
      </c>
      <c r="C367" s="13">
        <v>2000005105</v>
      </c>
      <c r="D367" s="13" t="s">
        <v>10908</v>
      </c>
      <c r="E367" s="13" t="str">
        <f t="shared" si="45"/>
        <v>1200</v>
      </c>
      <c r="F367" s="13" t="s">
        <v>10905</v>
      </c>
      <c r="G367" s="13" t="s">
        <v>10907</v>
      </c>
      <c r="H367" s="13">
        <f>ROUND(P367/(1-((R367+S367))/100)*Q367, 3)</f>
        <v>10.35</v>
      </c>
      <c r="I367" s="13">
        <v>1</v>
      </c>
      <c r="J367" s="13">
        <v>2</v>
      </c>
      <c r="K367" s="13">
        <v>1</v>
      </c>
      <c r="M367" s="13">
        <v>1</v>
      </c>
      <c r="N367" s="13">
        <v>1</v>
      </c>
      <c r="O367" s="13" t="s">
        <v>10895</v>
      </c>
      <c r="P367" s="13">
        <f>IFERROR(ROUND(VLOOKUP(BC367, BA:BA:BB:BB, 2, 0)/AA367,3),)</f>
        <v>8.9789999999999992</v>
      </c>
      <c r="Q367" s="13">
        <f>IFERROR(VLOOKUP(BC367, BA:BA:BD:BD, 4, 0),1)</f>
        <v>1</v>
      </c>
      <c r="R367" s="13">
        <v>4</v>
      </c>
      <c r="S367" s="13">
        <v>9.25</v>
      </c>
      <c r="T367" s="13">
        <v>0</v>
      </c>
      <c r="V367" s="13" t="s">
        <v>11050</v>
      </c>
      <c r="W367" s="13">
        <v>100</v>
      </c>
      <c r="X367" s="13" t="s">
        <v>7709</v>
      </c>
      <c r="Y367" s="13" t="s">
        <v>10904</v>
      </c>
      <c r="Z367" s="13">
        <v>2</v>
      </c>
      <c r="AA367" s="13">
        <v>5.75</v>
      </c>
      <c r="AB367" s="13">
        <f t="shared" si="46"/>
        <v>59.512999999999998</v>
      </c>
      <c r="AC367" s="13">
        <f>ROUND(VLOOKUP(X367,'Base de dados'!A:B, 2, 0)*AB367, 2)</f>
        <v>8.93</v>
      </c>
      <c r="AD367" s="13">
        <f>ROUND((AB367*(Destino!AG$367/100))*(W367/100),2)</f>
        <v>2.38</v>
      </c>
      <c r="AE367" s="13">
        <f>ROUND((AB367*(Destino!AH$367/100)),2)</f>
        <v>5.5</v>
      </c>
      <c r="AG367" s="13">
        <f>ROUND((AB367+ AC367)*(J367/100),2)</f>
        <v>1.37</v>
      </c>
      <c r="AH367" s="13">
        <f t="shared" si="47"/>
        <v>0</v>
      </c>
      <c r="AI367" s="13">
        <f>ROUND(AB367-(AD367+AE367)+AG367+AH367, 3)</f>
        <v>53.003</v>
      </c>
      <c r="AJ367" s="13">
        <f t="shared" si="48"/>
        <v>53.003</v>
      </c>
      <c r="AK367" s="13">
        <f t="shared" si="49"/>
        <v>53.003</v>
      </c>
      <c r="AL367" s="13" t="str">
        <f t="shared" si="52"/>
        <v>12106000041392000005105</v>
      </c>
      <c r="AM367" s="13">
        <f>VLOOKUP(AL367,Destino!A:AE,31,0)</f>
        <v>53.014000000000003</v>
      </c>
      <c r="AN367" s="13">
        <f t="shared" si="53"/>
        <v>1.0002075354225233</v>
      </c>
      <c r="BA367" s="13" t="s">
        <v>11158</v>
      </c>
      <c r="BB367" s="13">
        <f t="shared" si="50"/>
        <v>53.003</v>
      </c>
      <c r="BC367" s="13" t="s">
        <v>11155</v>
      </c>
      <c r="BD367" s="13">
        <f t="shared" si="51"/>
        <v>1</v>
      </c>
    </row>
    <row r="368" spans="1:56" x14ac:dyDescent="0.25">
      <c r="A368" s="13">
        <v>600004139</v>
      </c>
      <c r="B368" s="13">
        <v>1210</v>
      </c>
      <c r="C368" s="13">
        <v>2200001421</v>
      </c>
      <c r="D368" s="13" t="s">
        <v>10908</v>
      </c>
      <c r="E368" s="13" t="str">
        <f t="shared" si="45"/>
        <v>1200</v>
      </c>
      <c r="F368" s="13" t="s">
        <v>10905</v>
      </c>
      <c r="G368" s="13" t="s">
        <v>10907</v>
      </c>
      <c r="H368" s="13">
        <f>ROUND(P368/(1-((R368+S368))/100)*Q368, 3)</f>
        <v>12.670999999999999</v>
      </c>
      <c r="I368" s="13">
        <v>1</v>
      </c>
      <c r="J368" s="13">
        <v>0</v>
      </c>
      <c r="K368" s="13">
        <v>1</v>
      </c>
      <c r="M368" s="13">
        <v>1</v>
      </c>
      <c r="N368" s="13">
        <f>IFERROR(VLOOKUP(BC368, BA:BA:BD:BD, 4, 0),1)</f>
        <v>1</v>
      </c>
      <c r="P368" s="13">
        <f>IFERROR(ROUND(VLOOKUP(BC368, BA:BA:BB:BB, 2, 0)/AA368,3),)</f>
        <v>9.218</v>
      </c>
      <c r="Q368" s="13">
        <v>1</v>
      </c>
      <c r="R368" s="13">
        <v>18</v>
      </c>
      <c r="S368" s="13">
        <v>9.25</v>
      </c>
      <c r="T368" s="13">
        <v>0</v>
      </c>
      <c r="V368" s="13" t="s">
        <v>11050</v>
      </c>
      <c r="W368" s="13">
        <v>100</v>
      </c>
      <c r="X368" s="13" t="s">
        <v>7709</v>
      </c>
      <c r="Y368" s="13" t="s">
        <v>10904</v>
      </c>
      <c r="Z368" s="13">
        <v>2</v>
      </c>
      <c r="AA368" s="13">
        <v>5.75</v>
      </c>
      <c r="AB368" s="13">
        <f t="shared" si="46"/>
        <v>72.858000000000004</v>
      </c>
      <c r="AC368" s="13">
        <f>ROUND(VLOOKUP(X368,'Base de dados'!A:B, 2, 0)*AB368, 2)</f>
        <v>10.93</v>
      </c>
      <c r="AD368" s="13">
        <f>ROUND((AB368*(Destino!AG$368/100))*(W368/100),2)</f>
        <v>13.11</v>
      </c>
      <c r="AE368" s="13">
        <f>ROUND((AB368*(Destino!AH$368/100)),2)</f>
        <v>6.74</v>
      </c>
      <c r="AG368" s="13">
        <f>ROUND((AB368+ AC368)*(J368/100),2)</f>
        <v>0</v>
      </c>
      <c r="AH368" s="13">
        <f t="shared" si="47"/>
        <v>0</v>
      </c>
      <c r="AI368" s="13">
        <f>ROUND(AB368-(AD368+AE368)+AG368+AH368, 3)</f>
        <v>53.008000000000003</v>
      </c>
      <c r="AJ368" s="13">
        <f t="shared" si="48"/>
        <v>53.008000000000003</v>
      </c>
      <c r="AK368" s="13">
        <f t="shared" si="49"/>
        <v>53.008000000000003</v>
      </c>
      <c r="AL368" s="13" t="str">
        <f t="shared" si="52"/>
        <v>12106000041392200001421</v>
      </c>
      <c r="AM368" s="13">
        <f>VLOOKUP(AL368,Destino!A:AE,31,0)</f>
        <v>53.015999999999998</v>
      </c>
      <c r="AN368" s="13">
        <f t="shared" si="53"/>
        <v>1.0001509206157559</v>
      </c>
      <c r="BB368" s="13">
        <f t="shared" si="50"/>
        <v>53.008000000000003</v>
      </c>
      <c r="BC368" s="13" t="s">
        <v>11160</v>
      </c>
      <c r="BD368" s="13">
        <f t="shared" si="51"/>
        <v>1</v>
      </c>
    </row>
    <row r="369" spans="1:56" x14ac:dyDescent="0.25">
      <c r="A369" s="13">
        <v>600004139</v>
      </c>
      <c r="B369" s="13">
        <v>1300</v>
      </c>
      <c r="C369" s="13">
        <v>2000005105</v>
      </c>
      <c r="D369" s="13" t="s">
        <v>10908</v>
      </c>
      <c r="E369" s="13">
        <f t="shared" si="45"/>
        <v>1300</v>
      </c>
      <c r="F369" s="13" t="s">
        <v>10930</v>
      </c>
      <c r="G369" s="13" t="s">
        <v>10907</v>
      </c>
      <c r="H369" s="13">
        <f>ROUND(P369/(1-((R369+S369))/100)*Q369, 3)</f>
        <v>10.35</v>
      </c>
      <c r="I369" s="13">
        <v>1</v>
      </c>
      <c r="J369" s="13">
        <v>6</v>
      </c>
      <c r="K369" s="13">
        <v>1</v>
      </c>
      <c r="M369" s="13">
        <v>1</v>
      </c>
      <c r="N369" s="13">
        <v>1</v>
      </c>
      <c r="O369" s="13" t="s">
        <v>10895</v>
      </c>
      <c r="P369" s="13">
        <f>IFERROR(ROUND(VLOOKUP(BC369, BA:BA:BB:BB, 2, 0)/AA369,3),)</f>
        <v>8.9789999999999992</v>
      </c>
      <c r="Q369" s="13">
        <f>IFERROR(VLOOKUP(BC369, BA:BA:BD:BD, 4, 0),1)</f>
        <v>1</v>
      </c>
      <c r="R369" s="13">
        <v>4</v>
      </c>
      <c r="S369" s="13">
        <v>9.25</v>
      </c>
      <c r="T369" s="13">
        <v>0</v>
      </c>
      <c r="V369" s="13" t="s">
        <v>11050</v>
      </c>
      <c r="W369" s="13">
        <v>100</v>
      </c>
      <c r="X369" s="13" t="s">
        <v>7709</v>
      </c>
      <c r="Y369" s="13" t="s">
        <v>10904</v>
      </c>
      <c r="Z369" s="13">
        <v>2</v>
      </c>
      <c r="AA369" s="13">
        <v>5.75</v>
      </c>
      <c r="AB369" s="13">
        <f t="shared" si="46"/>
        <v>59.512999999999998</v>
      </c>
      <c r="AC369" s="13">
        <f>ROUND(VLOOKUP(X369,'Base de dados'!A:B, 2, 0)*AB369, 2)</f>
        <v>8.93</v>
      </c>
      <c r="AD369" s="13">
        <f>ROUND((AB369*(Destino!AG$369/100))*(W369/100),2)</f>
        <v>0</v>
      </c>
      <c r="AG369" s="13">
        <f>ROUND((AB369+ AC369)*(J369/100),2)</f>
        <v>4.1100000000000003</v>
      </c>
      <c r="AH369" s="13">
        <f t="shared" si="47"/>
        <v>0</v>
      </c>
      <c r="AI369" s="13">
        <f>ROUND((AB369+AC369)-(AD369+AE369)+AG369+AH369, 3)</f>
        <v>72.552999999999997</v>
      </c>
      <c r="AJ369" s="13">
        <f t="shared" si="48"/>
        <v>72.552999999999997</v>
      </c>
      <c r="AK369" s="13">
        <f t="shared" si="49"/>
        <v>72.552999999999997</v>
      </c>
      <c r="AL369" s="13" t="str">
        <f t="shared" si="52"/>
        <v>13006000041392000005105</v>
      </c>
      <c r="AM369" s="13">
        <f>VLOOKUP(AL369,Destino!A:AE,31,0)</f>
        <v>72.563999999999993</v>
      </c>
      <c r="AN369" s="13">
        <f t="shared" si="53"/>
        <v>1.0001516133033781</v>
      </c>
      <c r="BA369" s="13" t="s">
        <v>11159</v>
      </c>
      <c r="BB369" s="13">
        <f t="shared" si="50"/>
        <v>72.552999999999997</v>
      </c>
      <c r="BC369" s="13" t="s">
        <v>11155</v>
      </c>
      <c r="BD369" s="13">
        <f t="shared" si="51"/>
        <v>1</v>
      </c>
    </row>
    <row r="370" spans="1:56" x14ac:dyDescent="0.25">
      <c r="A370" s="13">
        <v>600004139</v>
      </c>
      <c r="B370" s="13">
        <v>1300</v>
      </c>
      <c r="C370" s="13">
        <v>2200000102</v>
      </c>
      <c r="D370" s="13" t="s">
        <v>10908</v>
      </c>
      <c r="E370" s="13">
        <f t="shared" si="45"/>
        <v>1300</v>
      </c>
      <c r="F370" s="13" t="s">
        <v>10930</v>
      </c>
      <c r="G370" s="13" t="s">
        <v>10907</v>
      </c>
      <c r="H370" s="13">
        <f>ROUND(P370/(1-((R370+S370))/100)*Q370, 3)</f>
        <v>11.276</v>
      </c>
      <c r="I370" s="13">
        <v>1</v>
      </c>
      <c r="J370" s="13">
        <v>3.5</v>
      </c>
      <c r="K370" s="13">
        <v>1</v>
      </c>
      <c r="M370" s="13">
        <v>1</v>
      </c>
      <c r="N370" s="13">
        <v>1</v>
      </c>
      <c r="P370" s="13">
        <f>IFERROR(ROUND(VLOOKUP(BC370, BA:BA:BB:BB, 2, 0)/AA370,3),)</f>
        <v>10.413</v>
      </c>
      <c r="Q370" s="13">
        <f>IFERROR(VLOOKUP(BC370, BA:BA:BD:BD, 4, 0),1)</f>
        <v>1</v>
      </c>
      <c r="R370" s="13">
        <v>4</v>
      </c>
      <c r="S370" s="13">
        <v>3.65</v>
      </c>
      <c r="T370" s="13">
        <v>0</v>
      </c>
      <c r="V370" s="13" t="s">
        <v>11050</v>
      </c>
      <c r="W370" s="13">
        <v>100</v>
      </c>
      <c r="X370" s="13" t="s">
        <v>7709</v>
      </c>
      <c r="Y370" s="13" t="s">
        <v>10904</v>
      </c>
      <c r="Z370" s="13">
        <v>2</v>
      </c>
      <c r="AA370" s="13">
        <v>5.75</v>
      </c>
      <c r="AB370" s="13">
        <f t="shared" si="46"/>
        <v>64.837000000000003</v>
      </c>
      <c r="AC370" s="13">
        <f>ROUND(VLOOKUP(X370,'Base de dados'!A:B, 2, 0)*AB370, 2)</f>
        <v>9.73</v>
      </c>
      <c r="AD370" s="13">
        <f>ROUND((AB370*(Destino!AG$370/100))*(W370/100),2)</f>
        <v>0</v>
      </c>
      <c r="AG370" s="13">
        <f>ROUND((AB370+ AC370)*(J370/100),2)</f>
        <v>2.61</v>
      </c>
      <c r="AH370" s="13">
        <f t="shared" si="47"/>
        <v>0</v>
      </c>
      <c r="AI370" s="13">
        <f>ROUND((AB370+AC370)-(AD370+AE370)+AG370+AH370, 3)</f>
        <v>77.177000000000007</v>
      </c>
      <c r="AJ370" s="13">
        <f t="shared" si="48"/>
        <v>77.177000000000007</v>
      </c>
      <c r="AK370" s="13">
        <f t="shared" si="49"/>
        <v>77.177000000000007</v>
      </c>
      <c r="AL370" s="13" t="str">
        <f t="shared" si="52"/>
        <v>13006000041392200000102</v>
      </c>
      <c r="AM370" s="13">
        <f>VLOOKUP(AL370,Destino!A:AE,31,0)</f>
        <v>77.188999999999993</v>
      </c>
      <c r="AN370" s="13">
        <f t="shared" si="53"/>
        <v>1.0001554867382767</v>
      </c>
      <c r="BB370" s="13">
        <f t="shared" si="50"/>
        <v>77.177000000000007</v>
      </c>
      <c r="BC370" s="13" t="s">
        <v>11156</v>
      </c>
      <c r="BD370" s="13">
        <f t="shared" si="51"/>
        <v>1</v>
      </c>
    </row>
    <row r="371" spans="1:56" x14ac:dyDescent="0.25">
      <c r="A371" s="13">
        <v>600004139</v>
      </c>
      <c r="B371" s="13">
        <v>1300</v>
      </c>
      <c r="C371" s="13">
        <v>2200001327</v>
      </c>
      <c r="D371" s="13" t="s">
        <v>10908</v>
      </c>
      <c r="E371" s="13">
        <f t="shared" si="45"/>
        <v>1300</v>
      </c>
      <c r="F371" s="13" t="s">
        <v>10930</v>
      </c>
      <c r="G371" s="13" t="s">
        <v>10907</v>
      </c>
      <c r="H371" s="13">
        <f>ROUND(P371/(1-((R371+S371))/100)*Q371, 3)</f>
        <v>11.016999999999999</v>
      </c>
      <c r="I371" s="13">
        <v>1</v>
      </c>
      <c r="J371" s="13">
        <v>2</v>
      </c>
      <c r="K371" s="13">
        <v>1</v>
      </c>
      <c r="M371" s="13">
        <v>1</v>
      </c>
      <c r="N371" s="13">
        <v>1</v>
      </c>
      <c r="P371" s="13">
        <f>IFERROR(ROUND(VLOOKUP(BC371, BA:BA:BB:BB, 2, 0)/AA371,3),)</f>
        <v>13.561</v>
      </c>
      <c r="Q371" s="13">
        <f>IFERROR(VLOOKUP(BC371, BA:BA:BD:BD, 4, 0),1)</f>
        <v>0.75022299999999997</v>
      </c>
      <c r="R371" s="13">
        <v>4</v>
      </c>
      <c r="S371" s="13">
        <v>3.65</v>
      </c>
      <c r="T371" s="13">
        <v>0</v>
      </c>
      <c r="V371" s="13" t="s">
        <v>11050</v>
      </c>
      <c r="W371" s="13">
        <v>100</v>
      </c>
      <c r="X371" s="13" t="s">
        <v>7709</v>
      </c>
      <c r="Y371" s="13" t="s">
        <v>10904</v>
      </c>
      <c r="Z371" s="13">
        <v>2</v>
      </c>
      <c r="AA371" s="13">
        <v>5.75</v>
      </c>
      <c r="AB371" s="13">
        <f t="shared" si="46"/>
        <v>63.347999999999999</v>
      </c>
      <c r="AC371" s="13">
        <f>ROUND(VLOOKUP(X371,'Base de dados'!A:B, 2, 0)*AB371, 2)</f>
        <v>9.5</v>
      </c>
      <c r="AD371" s="13">
        <f>ROUND((AB371*(Destino!AG$371/100))*(W371/100),2)</f>
        <v>0</v>
      </c>
      <c r="AG371" s="13">
        <f>ROUND((AB371+ AC371)*(J371/100),2)</f>
        <v>1.46</v>
      </c>
      <c r="AH371" s="13">
        <f t="shared" si="47"/>
        <v>0</v>
      </c>
      <c r="AI371" s="13">
        <f>ROUND((AB371+AC371)-(AD371+AE371)+AG371+AH371, 3)</f>
        <v>74.308000000000007</v>
      </c>
      <c r="AJ371" s="13">
        <f t="shared" si="48"/>
        <v>74.308000000000007</v>
      </c>
      <c r="AK371" s="13">
        <f t="shared" si="49"/>
        <v>74.308000000000007</v>
      </c>
      <c r="AL371" s="13" t="str">
        <f t="shared" si="52"/>
        <v>13006000041392200001327</v>
      </c>
      <c r="AM371" s="13">
        <f>VLOOKUP(AL371,Destino!A:AE,31,0)</f>
        <v>74.308000000000007</v>
      </c>
      <c r="AN371" s="13">
        <f t="shared" si="53"/>
        <v>1</v>
      </c>
      <c r="BB371" s="13">
        <f t="shared" si="50"/>
        <v>74.308000000000007</v>
      </c>
      <c r="BC371" s="13" t="s">
        <v>11157</v>
      </c>
      <c r="BD371" s="13">
        <f t="shared" si="51"/>
        <v>1</v>
      </c>
    </row>
    <row r="372" spans="1:56" x14ac:dyDescent="0.25">
      <c r="A372" s="13">
        <v>600004139</v>
      </c>
      <c r="B372" s="13">
        <v>1300</v>
      </c>
      <c r="C372" s="13">
        <v>2200001421</v>
      </c>
      <c r="D372" s="13" t="s">
        <v>10908</v>
      </c>
      <c r="E372" s="13">
        <f t="shared" si="45"/>
        <v>1300</v>
      </c>
      <c r="F372" s="13" t="s">
        <v>10930</v>
      </c>
      <c r="G372" s="13" t="s">
        <v>10907</v>
      </c>
      <c r="H372" s="13">
        <f>ROUND(P372/(1-((R372+S372))/100)*Q372, 3)</f>
        <v>10.625999999999999</v>
      </c>
      <c r="I372" s="13">
        <v>1</v>
      </c>
      <c r="J372" s="13">
        <v>7</v>
      </c>
      <c r="K372" s="13">
        <v>1</v>
      </c>
      <c r="M372" s="13">
        <v>1</v>
      </c>
      <c r="N372" s="13">
        <v>1</v>
      </c>
      <c r="P372" s="13">
        <f>IFERROR(ROUND(VLOOKUP(BC372, BA:BA:BB:BB, 2, 0)/AA372,3),)</f>
        <v>9.218</v>
      </c>
      <c r="Q372" s="13">
        <f>IFERROR(VLOOKUP(BC372, BA:BA:BD:BD, 4, 0),1)</f>
        <v>1</v>
      </c>
      <c r="R372" s="13">
        <v>4</v>
      </c>
      <c r="S372" s="13">
        <v>9.25</v>
      </c>
      <c r="T372" s="13">
        <v>0</v>
      </c>
      <c r="V372" s="13" t="s">
        <v>11050</v>
      </c>
      <c r="W372" s="13">
        <v>100</v>
      </c>
      <c r="X372" s="13" t="s">
        <v>7709</v>
      </c>
      <c r="Y372" s="13" t="s">
        <v>10904</v>
      </c>
      <c r="Z372" s="13">
        <v>2</v>
      </c>
      <c r="AA372" s="13">
        <v>5.75</v>
      </c>
      <c r="AB372" s="13">
        <f t="shared" si="46"/>
        <v>61.1</v>
      </c>
      <c r="AC372" s="13">
        <f>ROUND(VLOOKUP(X372,'Base de dados'!A:B, 2, 0)*AB372, 2)</f>
        <v>9.17</v>
      </c>
      <c r="AD372" s="13">
        <f>ROUND((AB372*(Destino!AG$372/100))*(W372/100),2)</f>
        <v>0</v>
      </c>
      <c r="AG372" s="13">
        <f>ROUND((AB372+ AC372)*(J372/100),2)</f>
        <v>4.92</v>
      </c>
      <c r="AH372" s="13">
        <f t="shared" si="47"/>
        <v>0</v>
      </c>
      <c r="AI372" s="13">
        <f>ROUND((AB372+AC372)-(AD372+AE372)+AG372+AH372, 3)</f>
        <v>75.19</v>
      </c>
      <c r="AJ372" s="13">
        <f t="shared" si="48"/>
        <v>75.19</v>
      </c>
      <c r="AK372" s="13">
        <f t="shared" si="49"/>
        <v>75.19</v>
      </c>
      <c r="AL372" s="13" t="str">
        <f t="shared" si="52"/>
        <v>13006000041392200001421</v>
      </c>
      <c r="AM372" s="13">
        <f>VLOOKUP(AL372,Destino!A:AE,31,0)</f>
        <v>75.200999999999993</v>
      </c>
      <c r="AN372" s="13">
        <f t="shared" si="53"/>
        <v>1.0001462960500065</v>
      </c>
      <c r="BB372" s="13">
        <f t="shared" si="50"/>
        <v>75.19</v>
      </c>
      <c r="BC372" s="13" t="s">
        <v>11160</v>
      </c>
      <c r="BD372" s="13">
        <f t="shared" si="51"/>
        <v>1</v>
      </c>
    </row>
    <row r="373" spans="1:56" x14ac:dyDescent="0.25">
      <c r="A373" s="13">
        <v>600004139</v>
      </c>
      <c r="B373" s="13">
        <v>1400</v>
      </c>
      <c r="C373" s="13">
        <v>2000005105</v>
      </c>
      <c r="D373" s="13" t="s">
        <v>10908</v>
      </c>
      <c r="E373" s="13">
        <f t="shared" si="45"/>
        <v>1400</v>
      </c>
      <c r="F373" s="13" t="s">
        <v>10905</v>
      </c>
      <c r="G373" s="13" t="s">
        <v>10907</v>
      </c>
      <c r="H373" s="13">
        <f>ROUND(P373/(1-((R373+S373))/100)*Q373, 3)</f>
        <v>10.35</v>
      </c>
      <c r="I373" s="13">
        <v>1</v>
      </c>
      <c r="J373" s="13">
        <v>2</v>
      </c>
      <c r="K373" s="13">
        <v>1</v>
      </c>
      <c r="M373" s="13">
        <v>1</v>
      </c>
      <c r="N373" s="13">
        <v>1</v>
      </c>
      <c r="O373" s="13" t="s">
        <v>10895</v>
      </c>
      <c r="P373" s="13">
        <f>IFERROR(ROUND(VLOOKUP(BC373, BA:BA:BB:BB, 2, 0)/AA373,3),)</f>
        <v>8.9789999999999992</v>
      </c>
      <c r="Q373" s="13">
        <f>IFERROR(VLOOKUP(BC373, BA:BA:BD:BD, 4, 0),1)</f>
        <v>1</v>
      </c>
      <c r="R373" s="13">
        <v>4</v>
      </c>
      <c r="S373" s="13">
        <v>9.25</v>
      </c>
      <c r="T373" s="13">
        <v>0</v>
      </c>
      <c r="V373" s="13" t="s">
        <v>11050</v>
      </c>
      <c r="W373" s="13">
        <v>100</v>
      </c>
      <c r="X373" s="13" t="s">
        <v>7709</v>
      </c>
      <c r="Y373" s="13" t="s">
        <v>10904</v>
      </c>
      <c r="Z373" s="13">
        <v>2</v>
      </c>
      <c r="AA373" s="13">
        <v>5.75</v>
      </c>
      <c r="AB373" s="13">
        <f t="shared" si="46"/>
        <v>59.512999999999998</v>
      </c>
      <c r="AC373" s="13">
        <f>ROUND(VLOOKUP(X373,'Base de dados'!A:B, 2, 0)*AB373, 2)</f>
        <v>8.93</v>
      </c>
      <c r="AD373" s="13">
        <f>ROUND((AB373*(Destino!AG$373/100))*(W373/100),2)</f>
        <v>2.38</v>
      </c>
      <c r="AE373" s="13">
        <f>ROUND((AB373*(Destino!AH$373/100)),2)</f>
        <v>5.5</v>
      </c>
      <c r="AG373" s="13">
        <f>ROUND((AB373+ AC373)*(J373/100),2)</f>
        <v>1.37</v>
      </c>
      <c r="AH373" s="13">
        <f t="shared" si="47"/>
        <v>0</v>
      </c>
      <c r="AI373" s="13">
        <f>ROUND(AB373-(AD373+AE373)+AG373+AH373, 3)</f>
        <v>53.003</v>
      </c>
      <c r="AJ373" s="13">
        <f t="shared" si="48"/>
        <v>53.003</v>
      </c>
      <c r="AK373" s="13">
        <f t="shared" si="49"/>
        <v>53.003</v>
      </c>
      <c r="AL373" s="13" t="str">
        <f t="shared" si="52"/>
        <v>14006000041392000005105</v>
      </c>
      <c r="AM373" s="13">
        <f>VLOOKUP(AL373,Destino!A:AE,31,0)</f>
        <v>53.014000000000003</v>
      </c>
      <c r="AN373" s="13">
        <f t="shared" si="53"/>
        <v>1.0002075354225233</v>
      </c>
      <c r="BA373" s="13" t="s">
        <v>11160</v>
      </c>
      <c r="BB373" s="13">
        <f t="shared" si="50"/>
        <v>53.003</v>
      </c>
      <c r="BC373" s="13" t="s">
        <v>11155</v>
      </c>
      <c r="BD373" s="13">
        <f t="shared" si="51"/>
        <v>1</v>
      </c>
    </row>
    <row r="374" spans="1:56" x14ac:dyDescent="0.25">
      <c r="A374" s="13">
        <v>600004139</v>
      </c>
      <c r="B374" s="13">
        <v>1400</v>
      </c>
      <c r="C374" s="13">
        <v>2200000102</v>
      </c>
      <c r="D374" s="13" t="s">
        <v>10908</v>
      </c>
      <c r="E374" s="13">
        <f t="shared" si="45"/>
        <v>1400</v>
      </c>
      <c r="F374" s="13" t="s">
        <v>10905</v>
      </c>
      <c r="G374" s="13" t="s">
        <v>10907</v>
      </c>
      <c r="H374" s="13">
        <f>ROUND(P374/(1-((R374+S374))/100)*Q374, 3)</f>
        <v>11.276</v>
      </c>
      <c r="I374" s="13">
        <v>1</v>
      </c>
      <c r="J374" s="13">
        <v>2</v>
      </c>
      <c r="K374" s="13">
        <v>1</v>
      </c>
      <c r="M374" s="13">
        <v>1</v>
      </c>
      <c r="N374" s="13">
        <v>1</v>
      </c>
      <c r="P374" s="13">
        <f>IFERROR(ROUND(VLOOKUP(BC374, BA:BA:BB:BB, 2, 0)/AA374,3),)</f>
        <v>10.413</v>
      </c>
      <c r="Q374" s="13">
        <f>IFERROR(VLOOKUP(BC374, BA:BA:BD:BD, 4, 0),1)</f>
        <v>1</v>
      </c>
      <c r="R374" s="13">
        <v>4</v>
      </c>
      <c r="S374" s="13">
        <v>3.65</v>
      </c>
      <c r="T374" s="13">
        <v>0</v>
      </c>
      <c r="V374" s="13" t="s">
        <v>11050</v>
      </c>
      <c r="W374" s="13">
        <v>100</v>
      </c>
      <c r="X374" s="13" t="s">
        <v>7709</v>
      </c>
      <c r="Y374" s="13" t="s">
        <v>10904</v>
      </c>
      <c r="Z374" s="13">
        <v>2</v>
      </c>
      <c r="AA374" s="13">
        <v>5.75</v>
      </c>
      <c r="AB374" s="13">
        <f t="shared" si="46"/>
        <v>64.837000000000003</v>
      </c>
      <c r="AC374" s="13">
        <f>ROUND(VLOOKUP(X374,'Base de dados'!A:B, 2, 0)*AB374, 2)</f>
        <v>9.73</v>
      </c>
      <c r="AD374" s="13">
        <f>ROUND((AB374*(Destino!AG$374/100))*(W374/100),2)</f>
        <v>2.59</v>
      </c>
      <c r="AE374" s="13">
        <f>ROUND((AB374*(Destino!AH$374/100)),2)</f>
        <v>6</v>
      </c>
      <c r="AG374" s="13">
        <f>ROUND((AB374+ AC374)*(J374/100),2)</f>
        <v>1.49</v>
      </c>
      <c r="AH374" s="13">
        <f t="shared" si="47"/>
        <v>0</v>
      </c>
      <c r="AI374" s="13">
        <f>ROUND(AB374-(AD374+AE374)+AG374+AH374, 3)</f>
        <v>57.737000000000002</v>
      </c>
      <c r="AJ374" s="13">
        <f t="shared" si="48"/>
        <v>57.737000000000002</v>
      </c>
      <c r="AK374" s="13">
        <f t="shared" si="49"/>
        <v>57.737000000000002</v>
      </c>
      <c r="AL374" s="13" t="str">
        <f t="shared" si="52"/>
        <v>14006000041392200000102</v>
      </c>
      <c r="AM374" s="13">
        <f>VLOOKUP(AL374,Destino!A:AE,31,0)</f>
        <v>57.749000000000002</v>
      </c>
      <c r="AN374" s="13">
        <f t="shared" si="53"/>
        <v>1.0002078389940592</v>
      </c>
      <c r="BB374" s="13">
        <f t="shared" si="50"/>
        <v>57.737000000000002</v>
      </c>
      <c r="BC374" s="13" t="s">
        <v>11156</v>
      </c>
      <c r="BD374" s="13">
        <f t="shared" si="51"/>
        <v>1</v>
      </c>
    </row>
    <row r="375" spans="1:56" x14ac:dyDescent="0.25">
      <c r="A375" s="13">
        <v>600004139</v>
      </c>
      <c r="B375" s="13">
        <v>1400</v>
      </c>
      <c r="C375" s="13">
        <v>2200001286</v>
      </c>
      <c r="D375" s="13" t="s">
        <v>10908</v>
      </c>
      <c r="E375" s="13">
        <f t="shared" si="45"/>
        <v>1400</v>
      </c>
      <c r="F375" s="13" t="s">
        <v>10915</v>
      </c>
      <c r="G375" s="13" t="s">
        <v>10907</v>
      </c>
      <c r="H375" s="13">
        <f>ROUND(P375/(1-((R375+S375))/100)*Q375, 3)</f>
        <v>13.233000000000001</v>
      </c>
      <c r="I375" s="13">
        <v>1</v>
      </c>
      <c r="J375" s="13">
        <v>3</v>
      </c>
      <c r="K375" s="13">
        <v>1</v>
      </c>
      <c r="M375" s="13">
        <v>1</v>
      </c>
      <c r="N375" s="13">
        <v>1</v>
      </c>
      <c r="P375" s="13">
        <f>IFERROR(ROUND(VLOOKUP(BC375, BA:BA:BB:BB, 2, 0)/AA375,3),)</f>
        <v>12.618</v>
      </c>
      <c r="Q375" s="13">
        <f>IFERROR(VLOOKUP(BC375, BA:BA:BD:BD, 4, 0),1)</f>
        <v>1</v>
      </c>
      <c r="R375" s="13">
        <v>1</v>
      </c>
      <c r="S375" s="13">
        <v>3.65</v>
      </c>
      <c r="T375" s="13">
        <v>0</v>
      </c>
      <c r="V375" s="13" t="s">
        <v>11050</v>
      </c>
      <c r="W375" s="13">
        <v>100</v>
      </c>
      <c r="X375" s="13" t="s">
        <v>7709</v>
      </c>
      <c r="Y375" s="13" t="s">
        <v>10904</v>
      </c>
      <c r="Z375" s="13">
        <v>2</v>
      </c>
      <c r="AA375" s="13">
        <v>5.75</v>
      </c>
      <c r="AB375" s="13">
        <f t="shared" si="46"/>
        <v>76.09</v>
      </c>
      <c r="AC375" s="13">
        <f>ROUND(VLOOKUP(X375,'Base de dados'!A:B, 2, 0)*AB375, 2)</f>
        <v>11.41</v>
      </c>
      <c r="AD375" s="13">
        <f>ROUND((AB375*(Destino!AG$375/100))*(W375/100),2)</f>
        <v>3.04</v>
      </c>
      <c r="AE375" s="13">
        <f>ROUND((AB375*(Destino!AH$375/100)),2)</f>
        <v>7.04</v>
      </c>
      <c r="AG375" s="13">
        <f>ROUND(AB375 *(J375/100),2)</f>
        <v>2.2799999999999998</v>
      </c>
      <c r="AH375" s="13">
        <f t="shared" si="47"/>
        <v>0</v>
      </c>
      <c r="AI375" s="13">
        <f>ROUND(AB375-(AD375+AE375)+AG375+AH375, 3)</f>
        <v>68.290000000000006</v>
      </c>
      <c r="AJ375" s="13">
        <f t="shared" si="48"/>
        <v>68.290000000000006</v>
      </c>
      <c r="AK375" s="13">
        <f t="shared" si="49"/>
        <v>68.290000000000006</v>
      </c>
      <c r="AL375" s="13" t="str">
        <f t="shared" si="52"/>
        <v>14006000041392200001286</v>
      </c>
      <c r="AM375" s="13">
        <f>VLOOKUP(AL375,Destino!A:AE,31,0)</f>
        <v>68.301000000000002</v>
      </c>
      <c r="AN375" s="13">
        <f t="shared" si="53"/>
        <v>1.0001610777566261</v>
      </c>
      <c r="BB375" s="13">
        <f t="shared" si="50"/>
        <v>68.290000000000006</v>
      </c>
      <c r="BC375" s="13" t="s">
        <v>11159</v>
      </c>
      <c r="BD375" s="13">
        <f t="shared" si="51"/>
        <v>1</v>
      </c>
    </row>
    <row r="376" spans="1:56" x14ac:dyDescent="0.25">
      <c r="A376" s="13">
        <v>600004139</v>
      </c>
      <c r="B376" s="13">
        <v>1700</v>
      </c>
      <c r="C376" s="13">
        <v>2000005105</v>
      </c>
      <c r="D376" s="13" t="s">
        <v>10908</v>
      </c>
      <c r="E376" s="13">
        <f t="shared" si="45"/>
        <v>1700</v>
      </c>
      <c r="F376" s="13" t="s">
        <v>10933</v>
      </c>
      <c r="G376" s="13" t="s">
        <v>10907</v>
      </c>
      <c r="H376" s="13">
        <f>ROUND(P376/(1-((R376+S376))/100)*Q376, 3)</f>
        <v>10.35</v>
      </c>
      <c r="I376" s="13">
        <v>0.25</v>
      </c>
      <c r="J376" s="13">
        <v>7</v>
      </c>
      <c r="K376" s="13">
        <v>1</v>
      </c>
      <c r="M376" s="13">
        <v>4</v>
      </c>
      <c r="N376" s="13">
        <v>1</v>
      </c>
      <c r="P376" s="13">
        <f>IFERROR(ROUND(VLOOKUP(BC376, BA:BA:BB:BB, 2, 0)/AA376,3),)</f>
        <v>8.9789999999999992</v>
      </c>
      <c r="Q376" s="13">
        <f>IFERROR(VLOOKUP(BC376, BA:BA:BD:BD, 4, 0),1)</f>
        <v>1</v>
      </c>
      <c r="R376" s="13">
        <v>4</v>
      </c>
      <c r="S376" s="13">
        <v>9.25</v>
      </c>
      <c r="T376" s="13">
        <v>0</v>
      </c>
      <c r="V376" s="13" t="s">
        <v>11050</v>
      </c>
      <c r="W376" s="13">
        <v>100</v>
      </c>
      <c r="X376" s="13" t="s">
        <v>7709</v>
      </c>
      <c r="Y376" s="13" t="s">
        <v>10904</v>
      </c>
      <c r="Z376" s="13">
        <v>2</v>
      </c>
      <c r="AA376" s="13">
        <v>5.75</v>
      </c>
      <c r="AB376" s="13">
        <f t="shared" si="46"/>
        <v>14.878</v>
      </c>
      <c r="AC376" s="13">
        <f>ROUND(VLOOKUP(X376,'Base de dados'!A:B, 2, 0)*AB376, 2)</f>
        <v>2.23</v>
      </c>
      <c r="AD376" s="13">
        <f>ROUND((AB376*(Destino!AG$376/100))*(W376/100),2)</f>
        <v>0.6</v>
      </c>
      <c r="AE376" s="13">
        <f>ROUND((AB376*(Destino!AH$376/100)),2)</f>
        <v>0</v>
      </c>
      <c r="AF376" s="13">
        <f>ROUND((((AB376+AC376)*(1 + VLOOKUP(X376,'Base de dados'!A:M, 13, 0) ))*(Destino!AI$376/100))-AD376, 2)</f>
        <v>3.84</v>
      </c>
      <c r="AG376" s="13">
        <f>ROUND((AB376+AC376+AF376)*(J376/100),2)</f>
        <v>1.47</v>
      </c>
      <c r="AH376" s="13">
        <f t="shared" si="47"/>
        <v>0</v>
      </c>
      <c r="AI376" s="13">
        <f>ROUND(AB376+AC376-AE376+AF376+AG376+AH376, 3)</f>
        <v>22.417999999999999</v>
      </c>
      <c r="AJ376" s="13">
        <f t="shared" si="48"/>
        <v>89.671999999999997</v>
      </c>
      <c r="AK376" s="13">
        <f t="shared" si="49"/>
        <v>89.671999999999997</v>
      </c>
      <c r="AL376" s="13" t="str">
        <f t="shared" si="52"/>
        <v>17006000041392000005105</v>
      </c>
      <c r="AM376" s="13">
        <f>VLOOKUP(AL376,Destino!A:AE,31,0)</f>
        <v>81.391999999999996</v>
      </c>
      <c r="AN376" s="13">
        <f t="shared" si="53"/>
        <v>0.90766348469979474</v>
      </c>
      <c r="BB376" s="13">
        <f t="shared" si="50"/>
        <v>89.671999999999997</v>
      </c>
      <c r="BC376" s="13" t="s">
        <v>11155</v>
      </c>
      <c r="BD376" s="13">
        <f t="shared" si="51"/>
        <v>1</v>
      </c>
    </row>
    <row r="377" spans="1:56" x14ac:dyDescent="0.25">
      <c r="A377" s="13">
        <v>600004139</v>
      </c>
      <c r="B377" s="13">
        <v>1700</v>
      </c>
      <c r="C377" s="13">
        <v>2200001421</v>
      </c>
      <c r="D377" s="13" t="s">
        <v>10908</v>
      </c>
      <c r="E377" s="13">
        <f t="shared" si="45"/>
        <v>1700</v>
      </c>
      <c r="F377" s="13" t="s">
        <v>10933</v>
      </c>
      <c r="G377" s="13" t="s">
        <v>10907</v>
      </c>
      <c r="H377" s="13">
        <f>ROUND(P377/(1-((R377+S377))/100)*Q377, 3)</f>
        <v>10.625999999999999</v>
      </c>
      <c r="I377" s="13">
        <v>0.25</v>
      </c>
      <c r="J377" s="13">
        <v>3</v>
      </c>
      <c r="K377" s="13">
        <v>1</v>
      </c>
      <c r="M377" s="13">
        <v>4</v>
      </c>
      <c r="N377" s="13">
        <v>1</v>
      </c>
      <c r="O377" s="13" t="s">
        <v>10895</v>
      </c>
      <c r="P377" s="13">
        <f>IFERROR(ROUND(VLOOKUP(BC377, BA:BA:BB:BB, 2, 0)/AA377,3),)</f>
        <v>9.218</v>
      </c>
      <c r="Q377" s="13">
        <f>IFERROR(VLOOKUP(BC377, BA:BA:BD:BD, 4, 0),1)</f>
        <v>1</v>
      </c>
      <c r="R377" s="13">
        <v>4</v>
      </c>
      <c r="S377" s="13">
        <v>9.25</v>
      </c>
      <c r="T377" s="13">
        <v>0</v>
      </c>
      <c r="V377" s="13" t="s">
        <v>11050</v>
      </c>
      <c r="W377" s="13">
        <v>100</v>
      </c>
      <c r="X377" s="13" t="s">
        <v>7709</v>
      </c>
      <c r="Y377" s="13" t="s">
        <v>10904</v>
      </c>
      <c r="Z377" s="13">
        <v>2</v>
      </c>
      <c r="AA377" s="13">
        <v>5.75</v>
      </c>
      <c r="AB377" s="13">
        <f t="shared" si="46"/>
        <v>15.275</v>
      </c>
      <c r="AC377" s="13">
        <f>ROUND(VLOOKUP(X377,'Base de dados'!A:B, 2, 0)*AB377, 2)</f>
        <v>2.29</v>
      </c>
      <c r="AD377" s="13">
        <f>ROUND((AB377*(Destino!AG$377/100))*(W377/100),2)</f>
        <v>0.61</v>
      </c>
      <c r="AE377" s="13">
        <f>ROUND((AB377*(Destino!AH$377/100)),2)</f>
        <v>0</v>
      </c>
      <c r="AF377" s="13">
        <f>ROUND((((AB377+AC377)*(1 + VLOOKUP(X377,'Base de dados'!A:M, 13, 0) ))*(Destino!AI$377/100))-AD377, 2)</f>
        <v>3.95</v>
      </c>
      <c r="AG377" s="13">
        <f>ROUND((AB377+AC377+AF377)*(J377/100),2)</f>
        <v>0.65</v>
      </c>
      <c r="AH377" s="13">
        <f t="shared" si="47"/>
        <v>0</v>
      </c>
      <c r="AI377" s="13">
        <f>ROUND(AB377+AC377-AE377+AF377+AG377+AH377, 3)</f>
        <v>22.164999999999999</v>
      </c>
      <c r="AJ377" s="13">
        <f t="shared" si="48"/>
        <v>88.66</v>
      </c>
      <c r="AK377" s="13">
        <f t="shared" si="49"/>
        <v>88.66</v>
      </c>
      <c r="AL377" s="13" t="str">
        <f t="shared" si="52"/>
        <v>17006000041392200001421</v>
      </c>
      <c r="AM377" s="13">
        <f>VLOOKUP(AL377,Destino!A:AE,31,0)</f>
        <v>88.671999999999997</v>
      </c>
      <c r="AN377" s="13">
        <f t="shared" si="53"/>
        <v>1.0001353485224453</v>
      </c>
      <c r="BA377" s="13" t="s">
        <v>11161</v>
      </c>
      <c r="BB377" s="13">
        <f t="shared" si="50"/>
        <v>88.66</v>
      </c>
      <c r="BC377" s="13" t="s">
        <v>11160</v>
      </c>
      <c r="BD377" s="13">
        <f t="shared" si="51"/>
        <v>1</v>
      </c>
    </row>
    <row r="378" spans="1:56" x14ac:dyDescent="0.25">
      <c r="A378" s="13">
        <v>600004152</v>
      </c>
      <c r="B378" s="13">
        <v>1000</v>
      </c>
      <c r="C378" s="13">
        <v>2200000102</v>
      </c>
      <c r="D378" s="13" t="s">
        <v>10908</v>
      </c>
      <c r="E378" s="13">
        <f t="shared" si="45"/>
        <v>1000</v>
      </c>
      <c r="F378" s="13" t="s">
        <v>10905</v>
      </c>
      <c r="G378" s="13" t="s">
        <v>10907</v>
      </c>
      <c r="H378" s="13">
        <f>ROUND(P378/(1-((R378+S378))/100)*Q378, 3)</f>
        <v>11.041</v>
      </c>
      <c r="I378" s="13">
        <v>1</v>
      </c>
      <c r="J378" s="13">
        <v>4.5</v>
      </c>
      <c r="K378" s="13">
        <v>1</v>
      </c>
      <c r="M378" s="13">
        <v>1</v>
      </c>
      <c r="N378" s="13">
        <v>1</v>
      </c>
      <c r="P378" s="13">
        <f>IFERROR(ROUND(VLOOKUP(BC378, BA:BA:BB:BB, 2, 0)/AA378,3),)</f>
        <v>10.196</v>
      </c>
      <c r="Q378" s="13">
        <f>IFERROR(VLOOKUP(BC378, BA:BA:BD:BD, 4, 0),1)</f>
        <v>1</v>
      </c>
      <c r="R378" s="13">
        <v>4</v>
      </c>
      <c r="S378" s="13">
        <v>3.65</v>
      </c>
      <c r="T378" s="13">
        <v>0</v>
      </c>
      <c r="V378" s="13" t="s">
        <v>11050</v>
      </c>
      <c r="W378" s="13">
        <v>100</v>
      </c>
      <c r="X378" s="13" t="s">
        <v>7709</v>
      </c>
      <c r="Y378" s="13" t="s">
        <v>10904</v>
      </c>
      <c r="Z378" s="13">
        <v>1</v>
      </c>
      <c r="AA378" s="13">
        <v>5.75</v>
      </c>
      <c r="AB378" s="13">
        <f t="shared" si="46"/>
        <v>63.485999999999997</v>
      </c>
      <c r="AC378" s="13">
        <f>ROUND(VLOOKUP(X378,'Base de dados'!A:B, 2, 0)*AB378, 2)</f>
        <v>9.52</v>
      </c>
      <c r="AD378" s="13">
        <f>ROUND((AB378*(Destino!AG$378/100))*(W378/100),2)</f>
        <v>2.54</v>
      </c>
      <c r="AE378" s="13">
        <f>ROUND((AB378*(Destino!AH$378/100)),2)</f>
        <v>5.87</v>
      </c>
      <c r="AG378" s="13">
        <f>ROUND((AB378+ AC378)*(J378/100),2)</f>
        <v>3.29</v>
      </c>
      <c r="AH378" s="13">
        <f t="shared" si="47"/>
        <v>0</v>
      </c>
      <c r="AI378" s="13">
        <f>ROUND(AB378-(AD378+AE378)+AG378+AH378, 3)</f>
        <v>58.366</v>
      </c>
      <c r="AJ378" s="13">
        <f t="shared" si="48"/>
        <v>58.366</v>
      </c>
      <c r="AK378" s="13">
        <f t="shared" si="49"/>
        <v>58.366</v>
      </c>
      <c r="AL378" s="13" t="str">
        <f t="shared" si="52"/>
        <v>10006000041522200000102</v>
      </c>
      <c r="AM378" s="13">
        <f>VLOOKUP(AL378,Destino!A:AE,31,0)</f>
        <v>58.36</v>
      </c>
      <c r="AN378" s="13">
        <f t="shared" si="53"/>
        <v>0.99989720042490493</v>
      </c>
      <c r="BB378" s="13">
        <f t="shared" si="50"/>
        <v>58.366</v>
      </c>
      <c r="BC378" s="13" t="s">
        <v>11163</v>
      </c>
      <c r="BD378" s="13">
        <f t="shared" si="51"/>
        <v>1</v>
      </c>
    </row>
    <row r="379" spans="1:56" x14ac:dyDescent="0.25">
      <c r="A379" s="13">
        <v>600004152</v>
      </c>
      <c r="B379" s="13">
        <v>1000</v>
      </c>
      <c r="C379" s="13">
        <v>2200001327</v>
      </c>
      <c r="D379" s="13" t="s">
        <v>10908</v>
      </c>
      <c r="E379" s="13">
        <f t="shared" si="45"/>
        <v>1000</v>
      </c>
      <c r="F379" s="13" t="s">
        <v>10905</v>
      </c>
      <c r="G379" s="13" t="s">
        <v>10907</v>
      </c>
      <c r="H379" s="13">
        <f>ROUND(P379/(1-((R379+S379))/100)*Q379, 3)</f>
        <v>10.785</v>
      </c>
      <c r="I379" s="13">
        <v>1</v>
      </c>
      <c r="J379" s="13">
        <v>5</v>
      </c>
      <c r="K379" s="13">
        <v>1</v>
      </c>
      <c r="M379" s="13">
        <v>1</v>
      </c>
      <c r="N379" s="13">
        <v>1</v>
      </c>
      <c r="P379" s="13">
        <f>IFERROR(ROUND(VLOOKUP(BC379, BA:BA:BB:BB, 2, 0)/AA379,3),)</f>
        <v>13.278</v>
      </c>
      <c r="Q379" s="13">
        <f>IFERROR(VLOOKUP(BC379, BA:BA:BD:BD, 4, 0),1)</f>
        <v>0.75010200000000005</v>
      </c>
      <c r="R379" s="13">
        <v>4</v>
      </c>
      <c r="S379" s="13">
        <v>3.65</v>
      </c>
      <c r="T379" s="13">
        <v>0</v>
      </c>
      <c r="V379" s="13" t="s">
        <v>11050</v>
      </c>
      <c r="W379" s="13">
        <v>100</v>
      </c>
      <c r="X379" s="13" t="s">
        <v>7709</v>
      </c>
      <c r="Y379" s="13" t="s">
        <v>10904</v>
      </c>
      <c r="Z379" s="13">
        <v>1</v>
      </c>
      <c r="AA379" s="13">
        <v>5.75</v>
      </c>
      <c r="AB379" s="13">
        <f t="shared" si="46"/>
        <v>62.014000000000003</v>
      </c>
      <c r="AC379" s="13">
        <f>ROUND(VLOOKUP(X379,'Base de dados'!A:B, 2, 0)*AB379, 2)</f>
        <v>9.3000000000000007</v>
      </c>
      <c r="AD379" s="13">
        <f>ROUND((AB379*(Destino!AG$379/100))*(W379/100),2)</f>
        <v>2.48</v>
      </c>
      <c r="AE379" s="13">
        <f>ROUND((AB379*(Destino!AH$379/100)),2)</f>
        <v>5.74</v>
      </c>
      <c r="AG379" s="13">
        <f>ROUND((AB379+ AC379)*(J379/100),2)</f>
        <v>3.57</v>
      </c>
      <c r="AH379" s="13">
        <f t="shared" si="47"/>
        <v>0</v>
      </c>
      <c r="AI379" s="13">
        <f>ROUND(AB379-(AD379+AE379)+AG379+AH379, 3)</f>
        <v>57.363999999999997</v>
      </c>
      <c r="AJ379" s="13">
        <f t="shared" si="48"/>
        <v>57.363999999999997</v>
      </c>
      <c r="AK379" s="13">
        <f t="shared" si="49"/>
        <v>57.363999999999997</v>
      </c>
      <c r="AL379" s="13" t="str">
        <f t="shared" si="52"/>
        <v>10006000041522200001327</v>
      </c>
      <c r="AM379" s="13">
        <f>VLOOKUP(AL379,Destino!A:AE,31,0)</f>
        <v>57.38</v>
      </c>
      <c r="AN379" s="13">
        <f t="shared" si="53"/>
        <v>1.0002789205773657</v>
      </c>
      <c r="BB379" s="13">
        <f t="shared" si="50"/>
        <v>57.363999999999997</v>
      </c>
      <c r="BC379" s="13" t="s">
        <v>11164</v>
      </c>
      <c r="BD379" s="13">
        <f t="shared" si="51"/>
        <v>1</v>
      </c>
    </row>
    <row r="380" spans="1:56" x14ac:dyDescent="0.25">
      <c r="A380" s="13">
        <v>600004152</v>
      </c>
      <c r="B380" s="13">
        <v>1000</v>
      </c>
      <c r="C380" s="13">
        <v>2200001421</v>
      </c>
      <c r="D380" s="13" t="s">
        <v>10908</v>
      </c>
      <c r="E380" s="13">
        <f t="shared" si="45"/>
        <v>1000</v>
      </c>
      <c r="F380" s="13" t="s">
        <v>10905</v>
      </c>
      <c r="G380" s="13" t="s">
        <v>10907</v>
      </c>
      <c r="H380" s="13">
        <f>ROUND(P380/(1-((R380+S380))/100)*Q380, 3)</f>
        <v>10.403</v>
      </c>
      <c r="I380" s="13">
        <v>1</v>
      </c>
      <c r="J380" s="13">
        <v>4</v>
      </c>
      <c r="K380" s="13">
        <v>1</v>
      </c>
      <c r="M380" s="13">
        <v>1</v>
      </c>
      <c r="N380" s="13">
        <v>1</v>
      </c>
      <c r="P380" s="13">
        <f>IFERROR(ROUND(VLOOKUP(BC380, BA:BA:BB:BB, 2, 0)/AA380,3),)</f>
        <v>9.0250000000000004</v>
      </c>
      <c r="Q380" s="13">
        <f>IFERROR(VLOOKUP(BC380, BA:BA:BD:BD, 4, 0),1)</f>
        <v>1</v>
      </c>
      <c r="R380" s="13">
        <v>4</v>
      </c>
      <c r="S380" s="13">
        <v>9.25</v>
      </c>
      <c r="T380" s="13">
        <v>0</v>
      </c>
      <c r="V380" s="13" t="s">
        <v>11050</v>
      </c>
      <c r="W380" s="13">
        <v>100</v>
      </c>
      <c r="X380" s="13" t="s">
        <v>7709</v>
      </c>
      <c r="Y380" s="13" t="s">
        <v>10904</v>
      </c>
      <c r="Z380" s="13">
        <v>1</v>
      </c>
      <c r="AA380" s="13">
        <v>5.75</v>
      </c>
      <c r="AB380" s="13">
        <f t="shared" si="46"/>
        <v>59.817</v>
      </c>
      <c r="AC380" s="13">
        <f>ROUND(VLOOKUP(X380,'Base de dados'!A:B, 2, 0)*AB380, 2)</f>
        <v>8.9700000000000006</v>
      </c>
      <c r="AD380" s="13">
        <f>ROUND((AB380*(Destino!AG$380/100))*(W380/100),2)</f>
        <v>2.39</v>
      </c>
      <c r="AE380" s="13">
        <f>ROUND((AB380*(Destino!AH$380/100)),2)</f>
        <v>5.53</v>
      </c>
      <c r="AG380" s="13">
        <f>ROUND((AB380+ AC380)*(J380/100),2)</f>
        <v>2.75</v>
      </c>
      <c r="AH380" s="13">
        <f t="shared" si="47"/>
        <v>0</v>
      </c>
      <c r="AI380" s="13">
        <f>ROUND(AB380-(AD380+AE380)+AG380+AH380, 3)</f>
        <v>54.646999999999998</v>
      </c>
      <c r="AJ380" s="13">
        <f t="shared" si="48"/>
        <v>54.646999999999998</v>
      </c>
      <c r="AK380" s="13">
        <f t="shared" si="49"/>
        <v>54.646999999999998</v>
      </c>
      <c r="AL380" s="13" t="str">
        <f t="shared" si="52"/>
        <v>10006000041522200001421</v>
      </c>
      <c r="AM380" s="13">
        <f>VLOOKUP(AL380,Destino!A:AE,31,0)</f>
        <v>53.76</v>
      </c>
      <c r="AN380" s="13">
        <f t="shared" si="53"/>
        <v>0.9837685508811097</v>
      </c>
      <c r="BB380" s="13">
        <f t="shared" si="50"/>
        <v>54.646999999999998</v>
      </c>
      <c r="BC380" s="13" t="s">
        <v>11166</v>
      </c>
      <c r="BD380" s="13">
        <f t="shared" si="51"/>
        <v>1</v>
      </c>
    </row>
    <row r="381" spans="1:56" x14ac:dyDescent="0.25">
      <c r="A381" s="13">
        <v>600004152</v>
      </c>
      <c r="B381" s="13">
        <v>1000</v>
      </c>
      <c r="C381" s="13">
        <v>2200008967</v>
      </c>
      <c r="D381" s="13" t="s">
        <v>10908</v>
      </c>
      <c r="E381" s="13">
        <f t="shared" si="45"/>
        <v>1000</v>
      </c>
      <c r="F381" s="13" t="s">
        <v>10912</v>
      </c>
      <c r="G381" s="13" t="s">
        <v>10907</v>
      </c>
      <c r="H381" s="13">
        <v>5.91</v>
      </c>
      <c r="I381" s="13">
        <v>1</v>
      </c>
      <c r="J381" s="13">
        <v>0</v>
      </c>
      <c r="K381" s="13">
        <v>1.1049070000000001</v>
      </c>
      <c r="M381" s="13">
        <v>1</v>
      </c>
      <c r="N381" s="13">
        <v>1</v>
      </c>
      <c r="O381" s="13" t="s">
        <v>10895</v>
      </c>
      <c r="P381" s="13">
        <v>0</v>
      </c>
      <c r="Q381" s="13">
        <v>1</v>
      </c>
      <c r="R381" s="13">
        <v>0</v>
      </c>
      <c r="S381" s="13">
        <v>0</v>
      </c>
      <c r="T381" s="13">
        <v>34.630000000000003</v>
      </c>
      <c r="V381" s="13" t="s">
        <v>11050</v>
      </c>
      <c r="W381" s="13">
        <v>100</v>
      </c>
      <c r="X381" s="13" t="s">
        <v>7709</v>
      </c>
      <c r="Y381" s="13" t="s">
        <v>10904</v>
      </c>
      <c r="Z381" s="13">
        <v>1</v>
      </c>
      <c r="AA381" s="13">
        <v>5.75</v>
      </c>
      <c r="AB381" s="13">
        <f t="shared" si="46"/>
        <v>33.982999999999997</v>
      </c>
      <c r="AC381" s="13">
        <f>ROUND(VLOOKUP(X381,'Base de dados'!A:B, 2, 0)*AB381, 2)</f>
        <v>5.0999999999999996</v>
      </c>
      <c r="AD381" s="13">
        <f>ROUND((AB381*(Destino!AG$381/100))*(W381/100),2)</f>
        <v>0</v>
      </c>
      <c r="AE381" s="13">
        <f>ROUND((AB381*(Destino!AH$381/100)),2)</f>
        <v>0</v>
      </c>
      <c r="AG381" s="13">
        <f>ROUND((AB381+ AC381)*(J381/100),2)</f>
        <v>0</v>
      </c>
      <c r="AH381" s="13">
        <f t="shared" si="47"/>
        <v>11.77</v>
      </c>
      <c r="AI381" s="13">
        <f>ROUND(AB381+AG381+AH381, 3)</f>
        <v>45.753</v>
      </c>
      <c r="AJ381" s="13">
        <f t="shared" si="48"/>
        <v>45.753</v>
      </c>
      <c r="AK381" s="13">
        <f t="shared" si="49"/>
        <v>50.552809971000002</v>
      </c>
      <c r="AL381" s="13" t="str">
        <f t="shared" si="52"/>
        <v>10006000041522200008967</v>
      </c>
      <c r="AM381" s="13">
        <f>VLOOKUP(AL381,Destino!A:AE,31,0)</f>
        <v>50.552999999999997</v>
      </c>
      <c r="AN381" s="13">
        <f t="shared" si="53"/>
        <v>1.0000037590195303</v>
      </c>
      <c r="BA381" s="13" t="s">
        <v>11162</v>
      </c>
      <c r="BB381" s="13">
        <f t="shared" si="50"/>
        <v>50.552809971000002</v>
      </c>
      <c r="BD381" s="13">
        <f t="shared" si="51"/>
        <v>1</v>
      </c>
    </row>
    <row r="382" spans="1:56" x14ac:dyDescent="0.25">
      <c r="A382" s="13">
        <v>600004152</v>
      </c>
      <c r="B382" s="13">
        <v>1100</v>
      </c>
      <c r="C382" s="13">
        <v>2000005105</v>
      </c>
      <c r="D382" s="13" t="s">
        <v>10908</v>
      </c>
      <c r="E382" s="13">
        <f t="shared" si="45"/>
        <v>1100</v>
      </c>
      <c r="F382" s="13" t="s">
        <v>10905</v>
      </c>
      <c r="G382" s="13" t="s">
        <v>10907</v>
      </c>
      <c r="H382" s="13">
        <f>ROUND(P382/(1-((R382+S382))/100)*Q382, 3)</f>
        <v>10.135</v>
      </c>
      <c r="I382" s="13">
        <v>1</v>
      </c>
      <c r="J382" s="13">
        <v>4</v>
      </c>
      <c r="K382" s="13">
        <v>1</v>
      </c>
      <c r="M382" s="13">
        <v>1</v>
      </c>
      <c r="N382" s="13">
        <v>1</v>
      </c>
      <c r="O382" s="13" t="s">
        <v>10895</v>
      </c>
      <c r="P382" s="13">
        <f>IFERROR(ROUND(VLOOKUP(BC382, BA:BA:BB:BB, 2, 0)/AA382,3),)</f>
        <v>8.7919999999999998</v>
      </c>
      <c r="Q382" s="13">
        <f>IFERROR(VLOOKUP(BC382, BA:BA:BD:BD, 4, 0),1)</f>
        <v>1</v>
      </c>
      <c r="R382" s="13">
        <v>4</v>
      </c>
      <c r="S382" s="13">
        <v>9.25</v>
      </c>
      <c r="T382" s="13">
        <v>0</v>
      </c>
      <c r="V382" s="13" t="s">
        <v>11050</v>
      </c>
      <c r="W382" s="13">
        <v>100</v>
      </c>
      <c r="X382" s="13" t="s">
        <v>7709</v>
      </c>
      <c r="Y382" s="13" t="s">
        <v>10904</v>
      </c>
      <c r="Z382" s="13">
        <v>2</v>
      </c>
      <c r="AA382" s="13">
        <v>5.75</v>
      </c>
      <c r="AB382" s="13">
        <f t="shared" si="46"/>
        <v>58.276000000000003</v>
      </c>
      <c r="AC382" s="13">
        <f>ROUND(VLOOKUP(X382,'Base de dados'!A:B, 2, 0)*AB382, 2)</f>
        <v>8.74</v>
      </c>
      <c r="AD382" s="13">
        <f>ROUND((AB382*(Destino!AG$382/100))*(W382/100),2)</f>
        <v>2.33</v>
      </c>
      <c r="AE382" s="13">
        <f>ROUND((AB382*(Destino!AH$382/100)),2)</f>
        <v>0</v>
      </c>
      <c r="AG382" s="13">
        <f>ROUND((AB382+ AC382)*(J382/100),2)</f>
        <v>2.68</v>
      </c>
      <c r="AH382" s="13">
        <f t="shared" si="47"/>
        <v>0</v>
      </c>
      <c r="AI382" s="13">
        <f>ROUND(AB382-(AD382+AE382)+AG382+AH382, 3)</f>
        <v>58.625999999999998</v>
      </c>
      <c r="AJ382" s="13">
        <f t="shared" si="48"/>
        <v>58.625999999999998</v>
      </c>
      <c r="AK382" s="13">
        <f t="shared" si="49"/>
        <v>58.625999999999998</v>
      </c>
      <c r="AL382" s="13" t="str">
        <f t="shared" si="52"/>
        <v>11006000041522000005105</v>
      </c>
      <c r="AM382" s="13">
        <f>VLOOKUP(AL382,Destino!A:AE,31,0)</f>
        <v>58.621000000000002</v>
      </c>
      <c r="AN382" s="13">
        <f t="shared" si="53"/>
        <v>0.99991471360829676</v>
      </c>
      <c r="BA382" s="13" t="s">
        <v>11163</v>
      </c>
      <c r="BB382" s="13">
        <f t="shared" si="50"/>
        <v>58.625999999999998</v>
      </c>
      <c r="BC382" s="13" t="s">
        <v>11162</v>
      </c>
      <c r="BD382" s="13">
        <f t="shared" si="51"/>
        <v>1</v>
      </c>
    </row>
    <row r="383" spans="1:56" x14ac:dyDescent="0.25">
      <c r="A383" s="13">
        <v>600004152</v>
      </c>
      <c r="B383" s="13">
        <v>1100</v>
      </c>
      <c r="C383" s="13">
        <v>2200001327</v>
      </c>
      <c r="D383" s="13" t="s">
        <v>10908</v>
      </c>
      <c r="E383" s="13">
        <f t="shared" si="45"/>
        <v>1100</v>
      </c>
      <c r="F383" s="13" t="s">
        <v>10923</v>
      </c>
      <c r="G383" s="13" t="s">
        <v>10907</v>
      </c>
      <c r="H383" s="13">
        <f>ROUND(P383/(1-((R383+S383))/100)*Q383, 3)</f>
        <v>10.375</v>
      </c>
      <c r="I383" s="13">
        <v>1</v>
      </c>
      <c r="J383" s="13">
        <v>5</v>
      </c>
      <c r="K383" s="13">
        <v>1</v>
      </c>
      <c r="M383" s="13">
        <v>1</v>
      </c>
      <c r="N383" s="13">
        <v>1</v>
      </c>
      <c r="P383" s="13">
        <f>IFERROR(ROUND(VLOOKUP(BC383, BA:BA:BB:BB, 2, 0)/AA383,3),)</f>
        <v>13.278</v>
      </c>
      <c r="Q383" s="13">
        <f>IFERROR(VLOOKUP(BC383, BA:BA:BD:BD, 4, 0),1)</f>
        <v>0.75010200000000005</v>
      </c>
      <c r="R383" s="13">
        <v>4</v>
      </c>
      <c r="S383" s="13">
        <v>0</v>
      </c>
      <c r="T383" s="13">
        <v>0</v>
      </c>
      <c r="V383" s="13" t="s">
        <v>11050</v>
      </c>
      <c r="W383" s="13">
        <v>100</v>
      </c>
      <c r="X383" s="13" t="s">
        <v>7709</v>
      </c>
      <c r="Y383" s="13" t="s">
        <v>10904</v>
      </c>
      <c r="Z383" s="13">
        <v>2</v>
      </c>
      <c r="AA383" s="13">
        <v>5.75</v>
      </c>
      <c r="AB383" s="13">
        <f t="shared" si="46"/>
        <v>59.655999999999999</v>
      </c>
      <c r="AC383" s="13">
        <f>ROUND(VLOOKUP(X383,'Base de dados'!A:B, 2, 0)*AB383, 2)</f>
        <v>8.9499999999999993</v>
      </c>
      <c r="AD383" s="13">
        <f>ROUND((AB383*(Destino!AG$383/100))*(W383/100),2)</f>
        <v>2.39</v>
      </c>
      <c r="AE383" s="13">
        <f>ROUND((AB383*(Destino!AH$383/100)),2)</f>
        <v>0</v>
      </c>
      <c r="AG383" s="13">
        <f>ROUND((AB383+ AC383)*(J383/100),2)</f>
        <v>3.43</v>
      </c>
      <c r="AH383" s="13">
        <f t="shared" si="47"/>
        <v>0</v>
      </c>
      <c r="AI383" s="13">
        <f>ROUND(AB383-AD383+AG383+AH383, 3)</f>
        <v>60.695999999999998</v>
      </c>
      <c r="AJ383" s="13">
        <f t="shared" si="48"/>
        <v>60.695999999999998</v>
      </c>
      <c r="AK383" s="13">
        <f t="shared" si="49"/>
        <v>60.695999999999998</v>
      </c>
      <c r="AL383" s="13" t="str">
        <f t="shared" si="52"/>
        <v>11006000041522200001327</v>
      </c>
      <c r="AM383" s="13">
        <f>VLOOKUP(AL383,Destino!A:AE,31,0)</f>
        <v>60.701999999999998</v>
      </c>
      <c r="AN383" s="13">
        <f t="shared" si="53"/>
        <v>1.0000988533017003</v>
      </c>
      <c r="BB383" s="13">
        <f t="shared" si="50"/>
        <v>60.695999999999998</v>
      </c>
      <c r="BC383" s="13" t="s">
        <v>11164</v>
      </c>
      <c r="BD383" s="13">
        <f t="shared" si="51"/>
        <v>1</v>
      </c>
    </row>
    <row r="384" spans="1:56" x14ac:dyDescent="0.25">
      <c r="A384" s="13">
        <v>600004152</v>
      </c>
      <c r="B384" s="13">
        <v>1100</v>
      </c>
      <c r="C384" s="13">
        <v>2200001421</v>
      </c>
      <c r="D384" s="13" t="s">
        <v>10908</v>
      </c>
      <c r="E384" s="13">
        <f t="shared" si="45"/>
        <v>1100</v>
      </c>
      <c r="F384" s="13" t="s">
        <v>10905</v>
      </c>
      <c r="G384" s="13" t="s">
        <v>10907</v>
      </c>
      <c r="H384" s="13">
        <f>ROUND(P384/(1-((R384+S384))/100)*Q384, 3)</f>
        <v>10.403</v>
      </c>
      <c r="I384" s="13">
        <v>1</v>
      </c>
      <c r="J384" s="13">
        <v>3</v>
      </c>
      <c r="K384" s="13">
        <v>1</v>
      </c>
      <c r="M384" s="13">
        <v>1</v>
      </c>
      <c r="N384" s="13">
        <v>1</v>
      </c>
      <c r="P384" s="13">
        <f>IFERROR(ROUND(VLOOKUP(BC384, BA:BA:BB:BB, 2, 0)/AA384,3),)</f>
        <v>9.0250000000000004</v>
      </c>
      <c r="Q384" s="13">
        <f>IFERROR(VLOOKUP(BC384, BA:BA:BD:BD, 4, 0),1)</f>
        <v>1</v>
      </c>
      <c r="R384" s="13">
        <v>4</v>
      </c>
      <c r="S384" s="13">
        <v>9.25</v>
      </c>
      <c r="T384" s="13">
        <v>0</v>
      </c>
      <c r="V384" s="13" t="s">
        <v>11050</v>
      </c>
      <c r="W384" s="13">
        <v>100</v>
      </c>
      <c r="X384" s="13" t="s">
        <v>7709</v>
      </c>
      <c r="Y384" s="13" t="s">
        <v>10904</v>
      </c>
      <c r="Z384" s="13">
        <v>2</v>
      </c>
      <c r="AA384" s="13">
        <v>5.75</v>
      </c>
      <c r="AB384" s="13">
        <f t="shared" si="46"/>
        <v>59.817</v>
      </c>
      <c r="AC384" s="13">
        <f>ROUND(VLOOKUP(X384,'Base de dados'!A:B, 2, 0)*AB384, 2)</f>
        <v>8.9700000000000006</v>
      </c>
      <c r="AD384" s="13">
        <f>ROUND((AB384*(Destino!AG$384/100))*(W384/100),2)</f>
        <v>2.39</v>
      </c>
      <c r="AE384" s="13">
        <f>ROUND((AB384*(Destino!AH$384/100)),2)</f>
        <v>0</v>
      </c>
      <c r="AG384" s="13">
        <f>ROUND((AB384+ AC384)*(J384/100),2)</f>
        <v>2.06</v>
      </c>
      <c r="AH384" s="13">
        <f t="shared" si="47"/>
        <v>0</v>
      </c>
      <c r="AI384" s="13">
        <f>ROUND(AB384-(AD384+AE384)+AG384+AH384, 3)</f>
        <v>59.487000000000002</v>
      </c>
      <c r="AJ384" s="13">
        <f t="shared" si="48"/>
        <v>59.487000000000002</v>
      </c>
      <c r="AK384" s="13">
        <f t="shared" si="49"/>
        <v>59.487000000000002</v>
      </c>
      <c r="AL384" s="13" t="str">
        <f t="shared" si="52"/>
        <v>11006000041522200001421</v>
      </c>
      <c r="AM384" s="13">
        <f>VLOOKUP(AL384,Destino!A:AE,31,0)</f>
        <v>58.52</v>
      </c>
      <c r="AN384" s="13">
        <f t="shared" si="53"/>
        <v>0.9837443475044968</v>
      </c>
      <c r="BB384" s="13">
        <f t="shared" si="50"/>
        <v>59.487000000000002</v>
      </c>
      <c r="BC384" s="13" t="s">
        <v>11166</v>
      </c>
      <c r="BD384" s="13">
        <f t="shared" si="51"/>
        <v>1</v>
      </c>
    </row>
    <row r="385" spans="1:56" x14ac:dyDescent="0.25">
      <c r="A385" s="13">
        <v>600004152</v>
      </c>
      <c r="B385" s="13">
        <v>1110</v>
      </c>
      <c r="C385" s="13">
        <v>2000005105</v>
      </c>
      <c r="D385" s="13" t="s">
        <v>10908</v>
      </c>
      <c r="E385" s="13" t="str">
        <f t="shared" si="45"/>
        <v>1100</v>
      </c>
      <c r="F385" s="13" t="s">
        <v>10925</v>
      </c>
      <c r="G385" s="13" t="s">
        <v>10907</v>
      </c>
      <c r="H385" s="13">
        <f>ROUND(P385/(1-((R385+S385))/100)*Q385, 3)</f>
        <v>10.135</v>
      </c>
      <c r="I385" s="13">
        <v>1</v>
      </c>
      <c r="J385" s="13">
        <v>4</v>
      </c>
      <c r="K385" s="13">
        <v>1</v>
      </c>
      <c r="M385" s="13">
        <v>1</v>
      </c>
      <c r="N385" s="13">
        <v>0.75010200000000005</v>
      </c>
      <c r="O385" s="13" t="s">
        <v>10895</v>
      </c>
      <c r="P385" s="13">
        <f>IFERROR(ROUND(VLOOKUP(BC385, BA:BA:BB:BB, 2, 0)/AA385,3),)</f>
        <v>8.7919999999999998</v>
      </c>
      <c r="Q385" s="13">
        <f>IFERROR(VLOOKUP(BC385, BA:BA:BD:BD, 4, 0),1)</f>
        <v>1</v>
      </c>
      <c r="R385" s="13">
        <v>4</v>
      </c>
      <c r="S385" s="13">
        <v>9.25</v>
      </c>
      <c r="T385" s="13">
        <v>0</v>
      </c>
      <c r="V385" s="13" t="s">
        <v>11050</v>
      </c>
      <c r="W385" s="13">
        <v>100</v>
      </c>
      <c r="X385" s="13" t="s">
        <v>7709</v>
      </c>
      <c r="Y385" s="13" t="s">
        <v>10904</v>
      </c>
      <c r="Z385" s="13">
        <v>2</v>
      </c>
      <c r="AA385" s="13">
        <v>5.75</v>
      </c>
      <c r="AB385" s="13">
        <f t="shared" si="46"/>
        <v>58.276000000000003</v>
      </c>
      <c r="AC385" s="13">
        <f>ROUND(VLOOKUP(X385,'Base de dados'!A:B, 2, 0)*AB385, 2)</f>
        <v>8.74</v>
      </c>
      <c r="AD385" s="13">
        <f>ROUND((AB385*(Destino!AG$385/100))*(W385/100),2)</f>
        <v>2.33</v>
      </c>
      <c r="AE385" s="13">
        <f>ROUND((AB385*(Destino!AH$385/100)),2)</f>
        <v>0</v>
      </c>
      <c r="AF385" s="13">
        <f>ROUND((((AB385+AC385)*(1 + VLOOKUP(X385,'Base de dados'!A:P, 16, 0) ))*(Destino!AI$385/100))-AD385, 2)</f>
        <v>14.8</v>
      </c>
      <c r="AG385" s="13">
        <f>ROUND((AB385+AC385+AF385)*(J385/100),2)</f>
        <v>3.27</v>
      </c>
      <c r="AH385" s="13">
        <f t="shared" si="47"/>
        <v>0</v>
      </c>
      <c r="AI385" s="13">
        <f>ROUND(AB385+AF385-AE385+AG385+AH385, 3)</f>
        <v>76.346000000000004</v>
      </c>
      <c r="AJ385" s="13">
        <f t="shared" si="48"/>
        <v>76.346000000000004</v>
      </c>
      <c r="AK385" s="13">
        <f t="shared" si="49"/>
        <v>76.346000000000004</v>
      </c>
      <c r="AL385" s="13" t="str">
        <f t="shared" si="52"/>
        <v>11106000041522000005105</v>
      </c>
      <c r="AM385" s="13">
        <f>VLOOKUP(AL385,Destino!A:AE,31,0)</f>
        <v>76.340999999999994</v>
      </c>
      <c r="AN385" s="13">
        <f t="shared" si="53"/>
        <v>0.99993450868414835</v>
      </c>
      <c r="BA385" s="13" t="s">
        <v>11164</v>
      </c>
      <c r="BB385" s="13">
        <f t="shared" si="50"/>
        <v>76.346000000000004</v>
      </c>
      <c r="BC385" s="13" t="s">
        <v>11162</v>
      </c>
      <c r="BD385" s="13">
        <f t="shared" si="51"/>
        <v>0.75010200000000005</v>
      </c>
    </row>
    <row r="386" spans="1:56" x14ac:dyDescent="0.25">
      <c r="A386" s="13">
        <v>600004152</v>
      </c>
      <c r="B386" s="13">
        <v>1110</v>
      </c>
      <c r="C386" s="13">
        <v>2200000102</v>
      </c>
      <c r="D386" s="13" t="s">
        <v>10908</v>
      </c>
      <c r="E386" s="13" t="str">
        <f t="shared" ref="E386:E449" si="54">IF(AND(B386&lt;&gt;1110,B386&lt;&gt;1210,B386&lt;&gt;1510,B386&lt;&gt;1710),B386,IF(B386=1110,"1100",IF(B386=1210,"1200",IF(B386=1510,"1500",IF(B386=1710,"1700","X")))))</f>
        <v>1100</v>
      </c>
      <c r="F386" s="13" t="s">
        <v>10926</v>
      </c>
      <c r="G386" s="13" t="s">
        <v>10907</v>
      </c>
      <c r="H386" s="13">
        <f>ROUND(P386/(1-((R386+S386))/100)*Q386, 3)</f>
        <v>10.621</v>
      </c>
      <c r="I386" s="13">
        <v>1</v>
      </c>
      <c r="J386" s="13">
        <v>4</v>
      </c>
      <c r="K386" s="13">
        <v>1</v>
      </c>
      <c r="M386" s="13">
        <v>1</v>
      </c>
      <c r="N386" s="13">
        <v>0.76787099999999997</v>
      </c>
      <c r="P386" s="13">
        <f>IFERROR(ROUND(VLOOKUP(BC386, BA:BA:BB:BB, 2, 0)/AA386,3),)</f>
        <v>10.196</v>
      </c>
      <c r="Q386" s="13">
        <f>IFERROR(VLOOKUP(BC386, BA:BA:BD:BD, 4, 0),1)</f>
        <v>1</v>
      </c>
      <c r="R386" s="13">
        <v>4</v>
      </c>
      <c r="S386" s="13">
        <v>0</v>
      </c>
      <c r="T386" s="13">
        <v>0</v>
      </c>
      <c r="V386" s="13" t="s">
        <v>11050</v>
      </c>
      <c r="W386" s="13">
        <v>100</v>
      </c>
      <c r="X386" s="13" t="s">
        <v>7709</v>
      </c>
      <c r="Y386" s="13" t="s">
        <v>10904</v>
      </c>
      <c r="Z386" s="13">
        <v>2</v>
      </c>
      <c r="AA386" s="13">
        <v>5.75</v>
      </c>
      <c r="AB386" s="13">
        <f t="shared" ref="AB386:AB449" si="55">ROUND(H386*I386*AA386, 3)</f>
        <v>61.070999999999998</v>
      </c>
      <c r="AC386" s="13">
        <f>ROUND(VLOOKUP(X386,'Base de dados'!A:B, 2, 0)*AB386, 2)</f>
        <v>9.16</v>
      </c>
      <c r="AD386" s="13">
        <f>ROUND((AB386*(Destino!AG$386/100))*(W386/100),2)</f>
        <v>2.44</v>
      </c>
      <c r="AE386" s="13">
        <f>ROUND((AB386*(Destino!AH$386/100)),2)</f>
        <v>0</v>
      </c>
      <c r="AF386" s="13">
        <f>ROUND((((AB386+AC386)*(1 + VLOOKUP(X386,'Base de dados'!A:P, 16, 0) ))*(Destino!AI$386/100))-AD386, 2)</f>
        <v>15.52</v>
      </c>
      <c r="AG386" s="13">
        <f>ROUND((AB386+AC386+AF386)*(J386/100),2)</f>
        <v>3.43</v>
      </c>
      <c r="AH386" s="13">
        <f t="shared" ref="AH386:AH449" si="56">ROUND(AB386*((T386/100)),2)</f>
        <v>0</v>
      </c>
      <c r="AI386" s="13">
        <f>ROUND(AB386+AF386+AG386+AH386, 3)</f>
        <v>80.021000000000001</v>
      </c>
      <c r="AJ386" s="13">
        <f t="shared" ref="AJ386:AJ449" si="57">AI386*M386</f>
        <v>80.021000000000001</v>
      </c>
      <c r="AK386" s="13">
        <f t="shared" ref="AK386:AK449" si="58">AJ386*K386</f>
        <v>80.021000000000001</v>
      </c>
      <c r="AL386" s="13" t="str">
        <f t="shared" si="52"/>
        <v>11106000041522200000102</v>
      </c>
      <c r="AM386" s="13">
        <f>VLOOKUP(AL386,Destino!A:AE,31,0)</f>
        <v>80.004999999999995</v>
      </c>
      <c r="AN386" s="13">
        <f t="shared" si="53"/>
        <v>0.99980005248622228</v>
      </c>
      <c r="BB386" s="13">
        <f t="shared" ref="BB386:BB449" si="59">AK386</f>
        <v>80.021000000000001</v>
      </c>
      <c r="BC386" s="13" t="s">
        <v>11163</v>
      </c>
      <c r="BD386" s="13">
        <f t="shared" ref="BD386:BD449" si="60">N386</f>
        <v>0.76787099999999997</v>
      </c>
    </row>
    <row r="387" spans="1:56" x14ac:dyDescent="0.25">
      <c r="A387" s="13">
        <v>600004152</v>
      </c>
      <c r="B387" s="13">
        <v>1110</v>
      </c>
      <c r="C387" s="13">
        <v>2200001421</v>
      </c>
      <c r="D387" s="13" t="s">
        <v>10908</v>
      </c>
      <c r="E387" s="13" t="str">
        <f t="shared" si="54"/>
        <v>1100</v>
      </c>
      <c r="F387" s="13" t="s">
        <v>10925</v>
      </c>
      <c r="G387" s="13" t="s">
        <v>10907</v>
      </c>
      <c r="H387" s="13">
        <f>ROUND(P387/(1-((R387+S387))/100)*Q387, 3)</f>
        <v>10.403</v>
      </c>
      <c r="I387" s="13">
        <v>1</v>
      </c>
      <c r="J387" s="13">
        <v>1.5</v>
      </c>
      <c r="K387" s="13">
        <v>1</v>
      </c>
      <c r="M387" s="13">
        <v>1</v>
      </c>
      <c r="N387" s="13">
        <v>0.74814800000000004</v>
      </c>
      <c r="P387" s="13">
        <f>IFERROR(ROUND(VLOOKUP(BC387, BA:BA:BB:BB, 2, 0)/AA387,3),)</f>
        <v>9.0250000000000004</v>
      </c>
      <c r="Q387" s="13">
        <f>IFERROR(VLOOKUP(BC387, BA:BA:BD:BD, 4, 0),1)</f>
        <v>1</v>
      </c>
      <c r="R387" s="13">
        <v>4</v>
      </c>
      <c r="S387" s="13">
        <v>9.25</v>
      </c>
      <c r="T387" s="13">
        <v>0</v>
      </c>
      <c r="V387" s="13" t="s">
        <v>11050</v>
      </c>
      <c r="W387" s="13">
        <v>100</v>
      </c>
      <c r="X387" s="13" t="s">
        <v>7709</v>
      </c>
      <c r="Y387" s="13" t="s">
        <v>10904</v>
      </c>
      <c r="Z387" s="13">
        <v>2</v>
      </c>
      <c r="AA387" s="13">
        <v>5.75</v>
      </c>
      <c r="AB387" s="13">
        <f t="shared" si="55"/>
        <v>59.817</v>
      </c>
      <c r="AC387" s="13">
        <f>ROUND(VLOOKUP(X387,'Base de dados'!A:B, 2, 0)*AB387, 2)</f>
        <v>8.9700000000000006</v>
      </c>
      <c r="AD387" s="13">
        <f>ROUND((AB387*(Destino!AG$387/100))*(W387/100),2)</f>
        <v>2.39</v>
      </c>
      <c r="AE387" s="13">
        <f>ROUND((AB387*(Destino!AH$387/100)),2)</f>
        <v>0</v>
      </c>
      <c r="AF387" s="13">
        <f>ROUND((((AB387+AC387)*(1 + VLOOKUP(X387,'Base de dados'!A:P, 16, 0) ))*(Destino!AI$387/100))-AD387, 2)</f>
        <v>15.2</v>
      </c>
      <c r="AG387" s="13">
        <f>ROUND((AB387+AC387+AF387)*(J387/100),2)</f>
        <v>1.26</v>
      </c>
      <c r="AH387" s="13">
        <f t="shared" si="56"/>
        <v>0</v>
      </c>
      <c r="AI387" s="13">
        <f>ROUND(AB387+AF387-AE387+AG387+AH387, 3)</f>
        <v>76.277000000000001</v>
      </c>
      <c r="AJ387" s="13">
        <f t="shared" si="57"/>
        <v>76.277000000000001</v>
      </c>
      <c r="AK387" s="13">
        <f t="shared" si="58"/>
        <v>76.277000000000001</v>
      </c>
      <c r="AL387" s="13" t="str">
        <f t="shared" ref="AL387:AL450" si="61">_xlfn.CONCAT(B387,A387,C387)</f>
        <v>11106000041522200001421</v>
      </c>
      <c r="AM387" s="13">
        <f>VLOOKUP(AL387,Destino!A:AE,31,0)</f>
        <v>75.03</v>
      </c>
      <c r="AN387" s="13">
        <f t="shared" ref="AN387:AN450" si="62">AM387/AK387</f>
        <v>0.98365169054892043</v>
      </c>
      <c r="BB387" s="13">
        <f t="shared" si="59"/>
        <v>76.277000000000001</v>
      </c>
      <c r="BC387" s="13" t="s">
        <v>11166</v>
      </c>
      <c r="BD387" s="13">
        <f t="shared" si="60"/>
        <v>0.74814800000000004</v>
      </c>
    </row>
    <row r="388" spans="1:56" x14ac:dyDescent="0.25">
      <c r="A388" s="13">
        <v>600004152</v>
      </c>
      <c r="B388" s="13">
        <v>1210</v>
      </c>
      <c r="C388" s="13">
        <v>2000005105</v>
      </c>
      <c r="D388" s="13" t="s">
        <v>10908</v>
      </c>
      <c r="E388" s="13" t="str">
        <f t="shared" si="54"/>
        <v>1200</v>
      </c>
      <c r="F388" s="13" t="s">
        <v>10905</v>
      </c>
      <c r="G388" s="13" t="s">
        <v>10907</v>
      </c>
      <c r="H388" s="13">
        <f>ROUND(P388/(1-((R388+S388))/100)*Q388, 3)</f>
        <v>10.135</v>
      </c>
      <c r="I388" s="13">
        <v>1</v>
      </c>
      <c r="J388" s="13">
        <v>2</v>
      </c>
      <c r="K388" s="13">
        <v>1</v>
      </c>
      <c r="M388" s="13">
        <v>1</v>
      </c>
      <c r="N388" s="13">
        <v>1</v>
      </c>
      <c r="O388" s="13" t="s">
        <v>10895</v>
      </c>
      <c r="P388" s="13">
        <f>IFERROR(ROUND(VLOOKUP(BC388, BA:BA:BB:BB, 2, 0)/AA388,3),)</f>
        <v>8.7919999999999998</v>
      </c>
      <c r="Q388" s="13">
        <f>IFERROR(VLOOKUP(BC388, BA:BA:BD:BD, 4, 0),1)</f>
        <v>1</v>
      </c>
      <c r="R388" s="13">
        <v>4</v>
      </c>
      <c r="S388" s="13">
        <v>9.25</v>
      </c>
      <c r="T388" s="13">
        <v>0</v>
      </c>
      <c r="V388" s="13" t="s">
        <v>11050</v>
      </c>
      <c r="W388" s="13">
        <v>100</v>
      </c>
      <c r="X388" s="13" t="s">
        <v>7709</v>
      </c>
      <c r="Y388" s="13" t="s">
        <v>10904</v>
      </c>
      <c r="Z388" s="13">
        <v>2</v>
      </c>
      <c r="AA388" s="13">
        <v>5.75</v>
      </c>
      <c r="AB388" s="13">
        <f t="shared" si="55"/>
        <v>58.276000000000003</v>
      </c>
      <c r="AC388" s="13">
        <f>ROUND(VLOOKUP(X388,'Base de dados'!A:B, 2, 0)*AB388, 2)</f>
        <v>8.74</v>
      </c>
      <c r="AD388" s="13">
        <f>ROUND((AB388*(Destino!AG$388/100))*(W388/100),2)</f>
        <v>2.33</v>
      </c>
      <c r="AE388" s="13">
        <f>ROUND((AB388*(Destino!AH$388/100)),2)</f>
        <v>5.39</v>
      </c>
      <c r="AG388" s="13">
        <f>ROUND((AB388+ AC388)*(J388/100),2)</f>
        <v>1.34</v>
      </c>
      <c r="AH388" s="13">
        <f t="shared" si="56"/>
        <v>0</v>
      </c>
      <c r="AI388" s="13">
        <f>ROUND(AB388-(AD388+AE388)+AG388+AH388, 3)</f>
        <v>51.896000000000001</v>
      </c>
      <c r="AJ388" s="13">
        <f t="shared" si="57"/>
        <v>51.896000000000001</v>
      </c>
      <c r="AK388" s="13">
        <f t="shared" si="58"/>
        <v>51.896000000000001</v>
      </c>
      <c r="AL388" s="13" t="str">
        <f t="shared" si="61"/>
        <v>12106000041522000005105</v>
      </c>
      <c r="AM388" s="13">
        <f>VLOOKUP(AL388,Destino!A:AE,31,0)</f>
        <v>51.890999999999998</v>
      </c>
      <c r="AN388" s="13">
        <f t="shared" si="62"/>
        <v>0.99990365346076759</v>
      </c>
      <c r="BA388" s="13" t="s">
        <v>11165</v>
      </c>
      <c r="BB388" s="13">
        <f t="shared" si="59"/>
        <v>51.896000000000001</v>
      </c>
      <c r="BC388" s="13" t="s">
        <v>11162</v>
      </c>
      <c r="BD388" s="13">
        <f t="shared" si="60"/>
        <v>1</v>
      </c>
    </row>
    <row r="389" spans="1:56" x14ac:dyDescent="0.25">
      <c r="A389" s="13">
        <v>600004152</v>
      </c>
      <c r="B389" s="13">
        <v>1210</v>
      </c>
      <c r="C389" s="13">
        <v>2200001421</v>
      </c>
      <c r="D389" s="13" t="s">
        <v>10908</v>
      </c>
      <c r="E389" s="13" t="str">
        <f t="shared" si="54"/>
        <v>1200</v>
      </c>
      <c r="F389" s="13" t="s">
        <v>10905</v>
      </c>
      <c r="G389" s="13" t="s">
        <v>10907</v>
      </c>
      <c r="H389" s="13">
        <f>ROUND(P389/(1-((R389+S389))/100)*Q389, 3)</f>
        <v>12.404999999999999</v>
      </c>
      <c r="I389" s="13">
        <v>1</v>
      </c>
      <c r="J389" s="13">
        <v>0</v>
      </c>
      <c r="K389" s="13">
        <v>1</v>
      </c>
      <c r="M389" s="13">
        <v>1</v>
      </c>
      <c r="N389" s="13">
        <f>IFERROR(VLOOKUP(BC389, BA:BA:BD:BD, 4, 0),1)</f>
        <v>1</v>
      </c>
      <c r="P389" s="13">
        <f>IFERROR(ROUND(VLOOKUP(BC389, BA:BA:BB:BB, 2, 0)/AA389,3),)</f>
        <v>9.0250000000000004</v>
      </c>
      <c r="Q389" s="13">
        <v>1</v>
      </c>
      <c r="R389" s="13">
        <v>18</v>
      </c>
      <c r="S389" s="13">
        <v>9.25</v>
      </c>
      <c r="T389" s="13">
        <v>0</v>
      </c>
      <c r="V389" s="13" t="s">
        <v>11050</v>
      </c>
      <c r="W389" s="13">
        <v>100</v>
      </c>
      <c r="X389" s="13" t="s">
        <v>7709</v>
      </c>
      <c r="Y389" s="13" t="s">
        <v>10904</v>
      </c>
      <c r="Z389" s="13">
        <v>2</v>
      </c>
      <c r="AA389" s="13">
        <v>5.75</v>
      </c>
      <c r="AB389" s="13">
        <f t="shared" si="55"/>
        <v>71.328999999999994</v>
      </c>
      <c r="AC389" s="13">
        <f>ROUND(VLOOKUP(X389,'Base de dados'!A:B, 2, 0)*AB389, 2)</f>
        <v>10.7</v>
      </c>
      <c r="AD389" s="13">
        <f>ROUND((AB389*(Destino!AG$389/100))*(W389/100),2)</f>
        <v>12.84</v>
      </c>
      <c r="AE389" s="13">
        <f>ROUND((AB389*(Destino!AH$389/100)),2)</f>
        <v>6.6</v>
      </c>
      <c r="AG389" s="13">
        <f>ROUND((AB389+ AC389)*(J389/100),2)</f>
        <v>0</v>
      </c>
      <c r="AH389" s="13">
        <f t="shared" si="56"/>
        <v>0</v>
      </c>
      <c r="AI389" s="13">
        <f>ROUND(AB389-(AD389+AE389)+AG389+AH389, 3)</f>
        <v>51.889000000000003</v>
      </c>
      <c r="AJ389" s="13">
        <f t="shared" si="57"/>
        <v>51.889000000000003</v>
      </c>
      <c r="AK389" s="13">
        <f t="shared" si="58"/>
        <v>51.889000000000003</v>
      </c>
      <c r="AL389" s="13" t="str">
        <f t="shared" si="61"/>
        <v>12106000041522200001421</v>
      </c>
      <c r="AM389" s="13">
        <f>VLOOKUP(AL389,Destino!A:AE,31,0)</f>
        <v>51.042000000000002</v>
      </c>
      <c r="AN389" s="13">
        <f t="shared" si="62"/>
        <v>0.98367669448245287</v>
      </c>
      <c r="BB389" s="13">
        <f t="shared" si="59"/>
        <v>51.889000000000003</v>
      </c>
      <c r="BC389" s="13" t="s">
        <v>11166</v>
      </c>
      <c r="BD389" s="13">
        <f t="shared" si="60"/>
        <v>1</v>
      </c>
    </row>
    <row r="390" spans="1:56" x14ac:dyDescent="0.25">
      <c r="A390" s="13">
        <v>600004152</v>
      </c>
      <c r="B390" s="13">
        <v>1400</v>
      </c>
      <c r="C390" s="13">
        <v>2000005105</v>
      </c>
      <c r="D390" s="13" t="s">
        <v>10908</v>
      </c>
      <c r="E390" s="13">
        <f t="shared" si="54"/>
        <v>1400</v>
      </c>
      <c r="F390" s="13" t="s">
        <v>10905</v>
      </c>
      <c r="G390" s="13" t="s">
        <v>10907</v>
      </c>
      <c r="H390" s="13">
        <f>ROUND(P390/(1-((R390+S390))/100)*Q390, 3)</f>
        <v>10.135</v>
      </c>
      <c r="I390" s="13">
        <v>1</v>
      </c>
      <c r="J390" s="13">
        <v>2</v>
      </c>
      <c r="K390" s="13">
        <v>1</v>
      </c>
      <c r="M390" s="13">
        <v>1</v>
      </c>
      <c r="N390" s="13">
        <v>1</v>
      </c>
      <c r="O390" s="13" t="s">
        <v>10895</v>
      </c>
      <c r="P390" s="13">
        <f>IFERROR(ROUND(VLOOKUP(BC390, BA:BA:BB:BB, 2, 0)/AA390,3),)</f>
        <v>8.7919999999999998</v>
      </c>
      <c r="Q390" s="13">
        <f>IFERROR(VLOOKUP(BC390, BA:BA:BD:BD, 4, 0),1)</f>
        <v>1</v>
      </c>
      <c r="R390" s="13">
        <v>4</v>
      </c>
      <c r="S390" s="13">
        <v>9.25</v>
      </c>
      <c r="T390" s="13">
        <v>0</v>
      </c>
      <c r="V390" s="13" t="s">
        <v>11050</v>
      </c>
      <c r="W390" s="13">
        <v>100</v>
      </c>
      <c r="X390" s="13" t="s">
        <v>7709</v>
      </c>
      <c r="Y390" s="13" t="s">
        <v>10904</v>
      </c>
      <c r="Z390" s="13">
        <v>2</v>
      </c>
      <c r="AA390" s="13">
        <v>5.75</v>
      </c>
      <c r="AB390" s="13">
        <f t="shared" si="55"/>
        <v>58.276000000000003</v>
      </c>
      <c r="AC390" s="13">
        <f>ROUND(VLOOKUP(X390,'Base de dados'!A:B, 2, 0)*AB390, 2)</f>
        <v>8.74</v>
      </c>
      <c r="AD390" s="13">
        <f>ROUND((AB390*(Destino!AG$390/100))*(W390/100),2)</f>
        <v>2.33</v>
      </c>
      <c r="AE390" s="13">
        <f>ROUND((AB390*(Destino!AH$390/100)),2)</f>
        <v>5.39</v>
      </c>
      <c r="AG390" s="13">
        <f>ROUND((AB390+ AC390)*(J390/100),2)</f>
        <v>1.34</v>
      </c>
      <c r="AH390" s="13">
        <f t="shared" si="56"/>
        <v>0</v>
      </c>
      <c r="AI390" s="13">
        <f>ROUND(AB390-(AD390+AE390)+AG390+AH390, 3)</f>
        <v>51.896000000000001</v>
      </c>
      <c r="AJ390" s="13">
        <f t="shared" si="57"/>
        <v>51.896000000000001</v>
      </c>
      <c r="AK390" s="13">
        <f t="shared" si="58"/>
        <v>51.896000000000001</v>
      </c>
      <c r="AL390" s="13" t="str">
        <f t="shared" si="61"/>
        <v>14006000041522000005105</v>
      </c>
      <c r="AM390" s="13">
        <f>VLOOKUP(AL390,Destino!A:AE,31,0)</f>
        <v>51.890999999999998</v>
      </c>
      <c r="AN390" s="13">
        <f t="shared" si="62"/>
        <v>0.99990365346076759</v>
      </c>
      <c r="BA390" s="13" t="s">
        <v>11166</v>
      </c>
      <c r="BB390" s="13">
        <f t="shared" si="59"/>
        <v>51.896000000000001</v>
      </c>
      <c r="BC390" s="13" t="s">
        <v>11162</v>
      </c>
      <c r="BD390" s="13">
        <f t="shared" si="60"/>
        <v>1</v>
      </c>
    </row>
    <row r="391" spans="1:56" x14ac:dyDescent="0.25">
      <c r="A391" s="13">
        <v>600004152</v>
      </c>
      <c r="B391" s="13">
        <v>1400</v>
      </c>
      <c r="C391" s="13">
        <v>2200000102</v>
      </c>
      <c r="D391" s="13" t="s">
        <v>10908</v>
      </c>
      <c r="E391" s="13">
        <f t="shared" si="54"/>
        <v>1400</v>
      </c>
      <c r="F391" s="13" t="s">
        <v>10905</v>
      </c>
      <c r="G391" s="13" t="s">
        <v>10907</v>
      </c>
      <c r="H391" s="13">
        <f>ROUND(P391/(1-((R391+S391))/100)*Q391, 3)</f>
        <v>11.041</v>
      </c>
      <c r="I391" s="13">
        <v>1</v>
      </c>
      <c r="J391" s="13">
        <v>2</v>
      </c>
      <c r="K391" s="13">
        <v>1</v>
      </c>
      <c r="M391" s="13">
        <v>1</v>
      </c>
      <c r="N391" s="13">
        <v>1</v>
      </c>
      <c r="P391" s="13">
        <f>IFERROR(ROUND(VLOOKUP(BC391, BA:BA:BB:BB, 2, 0)/AA391,3),)</f>
        <v>10.196</v>
      </c>
      <c r="Q391" s="13">
        <f>IFERROR(VLOOKUP(BC391, BA:BA:BD:BD, 4, 0),1)</f>
        <v>1</v>
      </c>
      <c r="R391" s="13">
        <v>4</v>
      </c>
      <c r="S391" s="13">
        <v>3.65</v>
      </c>
      <c r="T391" s="13">
        <v>0</v>
      </c>
      <c r="V391" s="13" t="s">
        <v>11050</v>
      </c>
      <c r="W391" s="13">
        <v>100</v>
      </c>
      <c r="X391" s="13" t="s">
        <v>7709</v>
      </c>
      <c r="Y391" s="13" t="s">
        <v>10904</v>
      </c>
      <c r="Z391" s="13">
        <v>2</v>
      </c>
      <c r="AA391" s="13">
        <v>5.75</v>
      </c>
      <c r="AB391" s="13">
        <f t="shared" si="55"/>
        <v>63.485999999999997</v>
      </c>
      <c r="AC391" s="13">
        <f>ROUND(VLOOKUP(X391,'Base de dados'!A:B, 2, 0)*AB391, 2)</f>
        <v>9.52</v>
      </c>
      <c r="AD391" s="13">
        <f>ROUND((AB391*(Destino!AG$391/100))*(W391/100),2)</f>
        <v>2.54</v>
      </c>
      <c r="AE391" s="13">
        <f>ROUND((AB391*(Destino!AH$391/100)),2)</f>
        <v>5.87</v>
      </c>
      <c r="AG391" s="13">
        <f>ROUND((AB391+ AC391)*(J391/100),2)</f>
        <v>1.46</v>
      </c>
      <c r="AH391" s="13">
        <f t="shared" si="56"/>
        <v>0</v>
      </c>
      <c r="AI391" s="13">
        <f>ROUND(AB391-(AD391+AE391)+AG391+AH391, 3)</f>
        <v>56.536000000000001</v>
      </c>
      <c r="AJ391" s="13">
        <f t="shared" si="57"/>
        <v>56.536000000000001</v>
      </c>
      <c r="AK391" s="13">
        <f t="shared" si="58"/>
        <v>56.536000000000001</v>
      </c>
      <c r="AL391" s="13" t="str">
        <f t="shared" si="61"/>
        <v>14006000041522200000102</v>
      </c>
      <c r="AM391" s="13">
        <f>VLOOKUP(AL391,Destino!A:AE,31,0)</f>
        <v>56.53</v>
      </c>
      <c r="AN391" s="13">
        <f t="shared" si="62"/>
        <v>0.99989387293052212</v>
      </c>
      <c r="BB391" s="13">
        <f t="shared" si="59"/>
        <v>56.536000000000001</v>
      </c>
      <c r="BC391" s="13" t="s">
        <v>11163</v>
      </c>
      <c r="BD391" s="13">
        <f t="shared" si="60"/>
        <v>1</v>
      </c>
    </row>
    <row r="392" spans="1:56" x14ac:dyDescent="0.25">
      <c r="A392" s="13">
        <v>600004152</v>
      </c>
      <c r="B392" s="13">
        <v>1700</v>
      </c>
      <c r="C392" s="13">
        <v>2000005105</v>
      </c>
      <c r="D392" s="13" t="s">
        <v>10908</v>
      </c>
      <c r="E392" s="13">
        <f t="shared" si="54"/>
        <v>1700</v>
      </c>
      <c r="F392" s="13" t="s">
        <v>10933</v>
      </c>
      <c r="G392" s="13" t="s">
        <v>10907</v>
      </c>
      <c r="H392" s="13">
        <f>ROUND(P392/(1-((R392+S392))/100)*Q392, 3)</f>
        <v>10.135</v>
      </c>
      <c r="I392" s="13">
        <v>0.25</v>
      </c>
      <c r="J392" s="13">
        <v>7</v>
      </c>
      <c r="K392" s="13">
        <v>1</v>
      </c>
      <c r="M392" s="13">
        <v>4</v>
      </c>
      <c r="N392" s="13">
        <v>1</v>
      </c>
      <c r="P392" s="13">
        <f>IFERROR(ROUND(VLOOKUP(BC392, BA:BA:BB:BB, 2, 0)/AA392,3),)</f>
        <v>8.7919999999999998</v>
      </c>
      <c r="Q392" s="13">
        <f>IFERROR(VLOOKUP(BC392, BA:BA:BD:BD, 4, 0),1)</f>
        <v>1</v>
      </c>
      <c r="R392" s="13">
        <v>4</v>
      </c>
      <c r="S392" s="13">
        <v>9.25</v>
      </c>
      <c r="T392" s="13">
        <v>0</v>
      </c>
      <c r="V392" s="13" t="s">
        <v>11050</v>
      </c>
      <c r="W392" s="13">
        <v>100</v>
      </c>
      <c r="X392" s="13" t="s">
        <v>7709</v>
      </c>
      <c r="Y392" s="13" t="s">
        <v>10904</v>
      </c>
      <c r="Z392" s="13">
        <v>2</v>
      </c>
      <c r="AA392" s="13">
        <v>5.75</v>
      </c>
      <c r="AB392" s="13">
        <f t="shared" si="55"/>
        <v>14.569000000000001</v>
      </c>
      <c r="AC392" s="13">
        <f>ROUND(VLOOKUP(X392,'Base de dados'!A:B, 2, 0)*AB392, 2)</f>
        <v>2.19</v>
      </c>
      <c r="AD392" s="13">
        <f>ROUND((AB392*(Destino!AG$392/100))*(W392/100),2)</f>
        <v>0.57999999999999996</v>
      </c>
      <c r="AE392" s="13">
        <f>ROUND((AB392*(Destino!AH$392/100)),2)</f>
        <v>0</v>
      </c>
      <c r="AF392" s="13">
        <f>ROUND((((AB392+AC392)*(1 + VLOOKUP(X392,'Base de dados'!A:M, 13, 0) ))*(Destino!AI$392/100))-AD392, 2)</f>
        <v>3.77</v>
      </c>
      <c r="AG392" s="13">
        <f>ROUND((AB392+AC392+AF392)*(J392/100),2)</f>
        <v>1.44</v>
      </c>
      <c r="AH392" s="13">
        <f t="shared" si="56"/>
        <v>0</v>
      </c>
      <c r="AI392" s="13">
        <f>ROUND(AB392+AC392-AE392+AF392+AG392+AH392, 3)</f>
        <v>21.969000000000001</v>
      </c>
      <c r="AJ392" s="13">
        <f t="shared" si="57"/>
        <v>87.876000000000005</v>
      </c>
      <c r="AK392" s="13">
        <f t="shared" si="58"/>
        <v>87.876000000000005</v>
      </c>
      <c r="AL392" s="13" t="str">
        <f t="shared" si="61"/>
        <v>17006000041522000005105</v>
      </c>
      <c r="AM392" s="13">
        <f>VLOOKUP(AL392,Destino!A:AE,31,0)</f>
        <v>86.4</v>
      </c>
      <c r="AN392" s="13">
        <f t="shared" si="62"/>
        <v>0.98320360507988536</v>
      </c>
      <c r="BB392" s="13">
        <f t="shared" si="59"/>
        <v>87.876000000000005</v>
      </c>
      <c r="BC392" s="13" t="s">
        <v>11162</v>
      </c>
      <c r="BD392" s="13">
        <f t="shared" si="60"/>
        <v>1</v>
      </c>
    </row>
    <row r="393" spans="1:56" x14ac:dyDescent="0.25">
      <c r="A393" s="13">
        <v>600004152</v>
      </c>
      <c r="B393" s="13">
        <v>1700</v>
      </c>
      <c r="C393" s="13">
        <v>2200001421</v>
      </c>
      <c r="D393" s="13" t="s">
        <v>10908</v>
      </c>
      <c r="E393" s="13">
        <f t="shared" si="54"/>
        <v>1700</v>
      </c>
      <c r="F393" s="13" t="s">
        <v>10933</v>
      </c>
      <c r="G393" s="13" t="s">
        <v>10907</v>
      </c>
      <c r="H393" s="13">
        <f>ROUND(P393/(1-((R393+S393))/100)*Q393, 3)</f>
        <v>10.403</v>
      </c>
      <c r="I393" s="13">
        <v>0.25</v>
      </c>
      <c r="J393" s="13">
        <v>3</v>
      </c>
      <c r="K393" s="13">
        <v>1</v>
      </c>
      <c r="M393" s="13">
        <v>4</v>
      </c>
      <c r="N393" s="13">
        <v>1</v>
      </c>
      <c r="O393" s="13" t="s">
        <v>10895</v>
      </c>
      <c r="P393" s="13">
        <f>IFERROR(ROUND(VLOOKUP(BC393, BA:BA:BB:BB, 2, 0)/AA393,3),)</f>
        <v>9.0250000000000004</v>
      </c>
      <c r="Q393" s="13">
        <f>IFERROR(VLOOKUP(BC393, BA:BA:BD:BD, 4, 0),1)</f>
        <v>1</v>
      </c>
      <c r="R393" s="13">
        <v>4</v>
      </c>
      <c r="S393" s="13">
        <v>9.25</v>
      </c>
      <c r="T393" s="13">
        <v>0</v>
      </c>
      <c r="V393" s="13" t="s">
        <v>11050</v>
      </c>
      <c r="W393" s="13">
        <v>100</v>
      </c>
      <c r="X393" s="13" t="s">
        <v>7709</v>
      </c>
      <c r="Y393" s="13" t="s">
        <v>10904</v>
      </c>
      <c r="Z393" s="13">
        <v>2</v>
      </c>
      <c r="AA393" s="13">
        <v>5.75</v>
      </c>
      <c r="AB393" s="13">
        <f t="shared" si="55"/>
        <v>14.954000000000001</v>
      </c>
      <c r="AC393" s="13">
        <f>ROUND(VLOOKUP(X393,'Base de dados'!A:B, 2, 0)*AB393, 2)</f>
        <v>2.2400000000000002</v>
      </c>
      <c r="AD393" s="13">
        <f>ROUND((AB393*(Destino!AG$393/100))*(W393/100),2)</f>
        <v>0.6</v>
      </c>
      <c r="AE393" s="13">
        <f>ROUND((AB393*(Destino!AH$393/100)),2)</f>
        <v>0</v>
      </c>
      <c r="AF393" s="13">
        <f>ROUND((((AB393+AC393)*(1 + VLOOKUP(X393,'Base de dados'!A:M, 13, 0) ))*(Destino!AI$393/100))-AD393, 2)</f>
        <v>3.87</v>
      </c>
      <c r="AG393" s="13">
        <f>ROUND((AB393+AC393+AF393)*(J393/100),2)</f>
        <v>0.63</v>
      </c>
      <c r="AH393" s="13">
        <f t="shared" si="56"/>
        <v>0</v>
      </c>
      <c r="AI393" s="13">
        <f>ROUND(AB393+AC393-AE393+AF393+AG393+AH393, 3)</f>
        <v>21.693999999999999</v>
      </c>
      <c r="AJ393" s="13">
        <f t="shared" si="57"/>
        <v>86.775999999999996</v>
      </c>
      <c r="AK393" s="13">
        <f t="shared" si="58"/>
        <v>86.775999999999996</v>
      </c>
      <c r="AL393" s="13" t="str">
        <f t="shared" si="61"/>
        <v>17006000041522200001421</v>
      </c>
      <c r="AM393" s="13">
        <f>VLOOKUP(AL393,Destino!A:AE,31,0)</f>
        <v>86.775999999999996</v>
      </c>
      <c r="AN393" s="13">
        <f t="shared" si="62"/>
        <v>1</v>
      </c>
      <c r="BA393" s="13" t="s">
        <v>11167</v>
      </c>
      <c r="BB393" s="13">
        <f t="shared" si="59"/>
        <v>86.775999999999996</v>
      </c>
      <c r="BC393" s="13" t="s">
        <v>11166</v>
      </c>
      <c r="BD393" s="13">
        <f t="shared" si="60"/>
        <v>1</v>
      </c>
    </row>
    <row r="394" spans="1:56" x14ac:dyDescent="0.25">
      <c r="A394" s="13">
        <v>600004153</v>
      </c>
      <c r="B394" s="13">
        <v>1000</v>
      </c>
      <c r="C394" s="13">
        <v>2200000102</v>
      </c>
      <c r="D394" s="13" t="s">
        <v>10908</v>
      </c>
      <c r="E394" s="13">
        <f t="shared" si="54"/>
        <v>1000</v>
      </c>
      <c r="F394" s="13" t="s">
        <v>10905</v>
      </c>
      <c r="G394" s="13" t="s">
        <v>10907</v>
      </c>
      <c r="H394" s="13">
        <f>ROUND(P394/(1-((R394+S394))/100)*Q394, 3)</f>
        <v>9.8249999999999993</v>
      </c>
      <c r="I394" s="13">
        <v>1</v>
      </c>
      <c r="J394" s="13">
        <v>4.5</v>
      </c>
      <c r="K394" s="13">
        <v>1</v>
      </c>
      <c r="M394" s="13">
        <v>1</v>
      </c>
      <c r="N394" s="13">
        <v>1</v>
      </c>
      <c r="P394" s="13">
        <f>IFERROR(ROUND(VLOOKUP(BC394, BA:BA:BB:BB, 2, 0)/AA394,3),)</f>
        <v>9.0730000000000004</v>
      </c>
      <c r="Q394" s="13">
        <f>IFERROR(VLOOKUP(BC394, BA:BA:BD:BD, 4, 0),1)</f>
        <v>1</v>
      </c>
      <c r="R394" s="13">
        <v>4</v>
      </c>
      <c r="S394" s="13">
        <v>3.65</v>
      </c>
      <c r="T394" s="13">
        <v>0</v>
      </c>
      <c r="V394" s="13" t="s">
        <v>11050</v>
      </c>
      <c r="W394" s="13">
        <v>100</v>
      </c>
      <c r="X394" s="13" t="s">
        <v>7709</v>
      </c>
      <c r="Y394" s="13" t="s">
        <v>10904</v>
      </c>
      <c r="Z394" s="13">
        <v>1</v>
      </c>
      <c r="AA394" s="13">
        <v>5.75</v>
      </c>
      <c r="AB394" s="13">
        <f t="shared" si="55"/>
        <v>56.494</v>
      </c>
      <c r="AC394" s="13">
        <f>ROUND(VLOOKUP(X394,'Base de dados'!A:B, 2, 0)*AB394, 2)</f>
        <v>8.4700000000000006</v>
      </c>
      <c r="AD394" s="13">
        <f>ROUND((AB394*(Destino!AG$394/100))*(W394/100),2)</f>
        <v>2.2599999999999998</v>
      </c>
      <c r="AE394" s="13">
        <f>ROUND((AB394*(Destino!AH$394/100)),2)</f>
        <v>5.23</v>
      </c>
      <c r="AG394" s="13">
        <f>ROUND((AB394+ AC394)*(J394/100),2)</f>
        <v>2.92</v>
      </c>
      <c r="AH394" s="13">
        <f t="shared" si="56"/>
        <v>0</v>
      </c>
      <c r="AI394" s="13">
        <f>ROUND(AB394-(AD394+AE394)+AG394+AH394, 3)</f>
        <v>51.923999999999999</v>
      </c>
      <c r="AJ394" s="13">
        <f t="shared" si="57"/>
        <v>51.923999999999999</v>
      </c>
      <c r="AK394" s="13">
        <f t="shared" si="58"/>
        <v>51.923999999999999</v>
      </c>
      <c r="AL394" s="13" t="str">
        <f t="shared" si="61"/>
        <v>10006000041532200000102</v>
      </c>
      <c r="AM394" s="13">
        <f>VLOOKUP(AL394,Destino!A:AE,31,0)</f>
        <v>51.933999999999997</v>
      </c>
      <c r="AN394" s="13">
        <f t="shared" si="62"/>
        <v>1.0001925891687851</v>
      </c>
      <c r="BB394" s="13">
        <f t="shared" si="59"/>
        <v>51.923999999999999</v>
      </c>
      <c r="BC394" s="13" t="s">
        <v>11169</v>
      </c>
      <c r="BD394" s="13">
        <f t="shared" si="60"/>
        <v>1</v>
      </c>
    </row>
    <row r="395" spans="1:56" x14ac:dyDescent="0.25">
      <c r="A395" s="13">
        <v>600004153</v>
      </c>
      <c r="B395" s="13">
        <v>1000</v>
      </c>
      <c r="C395" s="13">
        <v>2200000362</v>
      </c>
      <c r="D395" s="13" t="s">
        <v>10908</v>
      </c>
      <c r="E395" s="13">
        <f t="shared" si="54"/>
        <v>1000</v>
      </c>
      <c r="F395" s="13" t="s">
        <v>10912</v>
      </c>
      <c r="G395" s="13" t="s">
        <v>10907</v>
      </c>
      <c r="H395" s="13">
        <v>5.81</v>
      </c>
      <c r="I395" s="13">
        <v>1</v>
      </c>
      <c r="J395" s="13">
        <v>0</v>
      </c>
      <c r="K395" s="13">
        <v>1</v>
      </c>
      <c r="M395" s="13">
        <v>1</v>
      </c>
      <c r="N395" s="13">
        <v>1</v>
      </c>
      <c r="O395" s="13" t="s">
        <v>10895</v>
      </c>
      <c r="P395" s="13">
        <v>0</v>
      </c>
      <c r="Q395" s="13">
        <v>1</v>
      </c>
      <c r="R395" s="13">
        <v>0</v>
      </c>
      <c r="S395" s="13">
        <v>0</v>
      </c>
      <c r="T395" s="13">
        <v>34.630000000000003</v>
      </c>
      <c r="V395" s="13" t="s">
        <v>11050</v>
      </c>
      <c r="W395" s="13">
        <v>100</v>
      </c>
      <c r="X395" s="13" t="s">
        <v>7709</v>
      </c>
      <c r="Y395" s="13" t="s">
        <v>10904</v>
      </c>
      <c r="Z395" s="13">
        <v>1</v>
      </c>
      <c r="AA395" s="13">
        <v>5.75</v>
      </c>
      <c r="AB395" s="13">
        <f t="shared" si="55"/>
        <v>33.408000000000001</v>
      </c>
      <c r="AC395" s="13">
        <f>ROUND(VLOOKUP(X395,'Base de dados'!A:B, 2, 0)*AB395, 2)</f>
        <v>5.01</v>
      </c>
      <c r="AD395" s="13">
        <f>ROUND((AB395*(Destino!AG$395/100))*(W395/100),2)</f>
        <v>0</v>
      </c>
      <c r="AE395" s="13">
        <f>ROUND((AB395*(Destino!AH$395/100)),2)</f>
        <v>0</v>
      </c>
      <c r="AG395" s="13">
        <f>ROUND((AB395+ AC395)*(J395/100),2)</f>
        <v>0</v>
      </c>
      <c r="AH395" s="13">
        <f t="shared" si="56"/>
        <v>11.57</v>
      </c>
      <c r="AI395" s="13">
        <f>ROUND(AB395+AG395+AH395, 3)</f>
        <v>44.978000000000002</v>
      </c>
      <c r="AJ395" s="13">
        <f t="shared" si="57"/>
        <v>44.978000000000002</v>
      </c>
      <c r="AK395" s="13">
        <f t="shared" si="58"/>
        <v>44.978000000000002</v>
      </c>
      <c r="AL395" s="13" t="str">
        <f t="shared" si="61"/>
        <v>10006000041532200000362</v>
      </c>
      <c r="AM395" s="13">
        <f>VLOOKUP(AL395,Destino!A:AE,31,0)</f>
        <v>44.978000000000002</v>
      </c>
      <c r="AN395" s="13">
        <f t="shared" si="62"/>
        <v>1</v>
      </c>
      <c r="BA395" s="13" t="s">
        <v>11168</v>
      </c>
      <c r="BB395" s="13">
        <f t="shared" si="59"/>
        <v>44.978000000000002</v>
      </c>
      <c r="BD395" s="13">
        <f t="shared" si="60"/>
        <v>1</v>
      </c>
    </row>
    <row r="396" spans="1:56" x14ac:dyDescent="0.25">
      <c r="A396" s="13">
        <v>600004153</v>
      </c>
      <c r="B396" s="13">
        <v>1000</v>
      </c>
      <c r="C396" s="13">
        <v>2200001327</v>
      </c>
      <c r="D396" s="13" t="s">
        <v>10908</v>
      </c>
      <c r="E396" s="13">
        <f t="shared" si="54"/>
        <v>1000</v>
      </c>
      <c r="F396" s="13" t="s">
        <v>10905</v>
      </c>
      <c r="G396" s="13" t="s">
        <v>10907</v>
      </c>
      <c r="H396" s="13">
        <f>ROUND(P396/(1-((R396+S396))/100)*Q396, 3)</f>
        <v>9.5990000000000002</v>
      </c>
      <c r="I396" s="13">
        <v>1</v>
      </c>
      <c r="J396" s="13">
        <v>5</v>
      </c>
      <c r="K396" s="13">
        <v>1</v>
      </c>
      <c r="M396" s="13">
        <v>1</v>
      </c>
      <c r="N396" s="13">
        <v>1</v>
      </c>
      <c r="P396" s="13">
        <f>IFERROR(ROUND(VLOOKUP(BC396, BA:BA:BB:BB, 2, 0)/AA396,3),)</f>
        <v>11.814</v>
      </c>
      <c r="Q396" s="13">
        <f>IFERROR(VLOOKUP(BC396, BA:BA:BD:BD, 4, 0),1)</f>
        <v>0.75037399999999999</v>
      </c>
      <c r="R396" s="13">
        <v>4</v>
      </c>
      <c r="S396" s="13">
        <v>3.65</v>
      </c>
      <c r="T396" s="13">
        <v>0</v>
      </c>
      <c r="V396" s="13" t="s">
        <v>11050</v>
      </c>
      <c r="W396" s="13">
        <v>100</v>
      </c>
      <c r="X396" s="13" t="s">
        <v>7709</v>
      </c>
      <c r="Y396" s="13" t="s">
        <v>10904</v>
      </c>
      <c r="Z396" s="13">
        <v>1</v>
      </c>
      <c r="AA396" s="13">
        <v>5.75</v>
      </c>
      <c r="AB396" s="13">
        <f t="shared" si="55"/>
        <v>55.194000000000003</v>
      </c>
      <c r="AC396" s="13">
        <f>ROUND(VLOOKUP(X396,'Base de dados'!A:B, 2, 0)*AB396, 2)</f>
        <v>8.2799999999999994</v>
      </c>
      <c r="AD396" s="13">
        <f>ROUND((AB396*(Destino!AG$396/100))*(W396/100),2)</f>
        <v>2.21</v>
      </c>
      <c r="AE396" s="13">
        <f>ROUND((AB396*(Destino!AH$396/100)),2)</f>
        <v>5.1100000000000003</v>
      </c>
      <c r="AG396" s="13">
        <f>ROUND((AB396+ AC396)*(J396/100),2)</f>
        <v>3.17</v>
      </c>
      <c r="AH396" s="13">
        <f t="shared" si="56"/>
        <v>0</v>
      </c>
      <c r="AI396" s="13">
        <f>ROUND(AB396-(AD396+AE396)+AG396+AH396, 3)</f>
        <v>51.043999999999997</v>
      </c>
      <c r="AJ396" s="13">
        <f t="shared" si="57"/>
        <v>51.043999999999997</v>
      </c>
      <c r="AK396" s="13">
        <f t="shared" si="58"/>
        <v>51.043999999999997</v>
      </c>
      <c r="AL396" s="13" t="str">
        <f t="shared" si="61"/>
        <v>10006000041532200001327</v>
      </c>
      <c r="AM396" s="13">
        <f>VLOOKUP(AL396,Destino!A:AE,31,0)</f>
        <v>51.036999999999999</v>
      </c>
      <c r="AN396" s="13">
        <f t="shared" si="62"/>
        <v>0.9998628634119584</v>
      </c>
      <c r="BB396" s="13">
        <f t="shared" si="59"/>
        <v>51.043999999999997</v>
      </c>
      <c r="BC396" s="13" t="s">
        <v>11170</v>
      </c>
      <c r="BD396" s="13">
        <f t="shared" si="60"/>
        <v>1</v>
      </c>
    </row>
    <row r="397" spans="1:56" x14ac:dyDescent="0.25">
      <c r="A397" s="13">
        <v>600004153</v>
      </c>
      <c r="B397" s="13">
        <v>1000</v>
      </c>
      <c r="C397" s="13">
        <v>2200001421</v>
      </c>
      <c r="D397" s="13" t="s">
        <v>10908</v>
      </c>
      <c r="E397" s="13">
        <f t="shared" si="54"/>
        <v>1000</v>
      </c>
      <c r="F397" s="13" t="s">
        <v>10905</v>
      </c>
      <c r="G397" s="13" t="s">
        <v>10907</v>
      </c>
      <c r="H397" s="13">
        <f>ROUND(P397/(1-((R397+S397))/100)*Q397, 3)</f>
        <v>9.2550000000000008</v>
      </c>
      <c r="I397" s="13">
        <v>1</v>
      </c>
      <c r="J397" s="13">
        <v>4</v>
      </c>
      <c r="K397" s="13">
        <v>1</v>
      </c>
      <c r="M397" s="13">
        <v>1</v>
      </c>
      <c r="N397" s="13">
        <v>1</v>
      </c>
      <c r="P397" s="13">
        <f>IFERROR(ROUND(VLOOKUP(BC397, BA:BA:BB:BB, 2, 0)/AA397,3),)</f>
        <v>8.0289999999999999</v>
      </c>
      <c r="Q397" s="13">
        <f>IFERROR(VLOOKUP(BC397, BA:BA:BD:BD, 4, 0),1)</f>
        <v>1</v>
      </c>
      <c r="R397" s="13">
        <v>4</v>
      </c>
      <c r="S397" s="13">
        <v>9.25</v>
      </c>
      <c r="T397" s="13">
        <v>0</v>
      </c>
      <c r="V397" s="13" t="s">
        <v>11050</v>
      </c>
      <c r="W397" s="13">
        <v>100</v>
      </c>
      <c r="X397" s="13" t="s">
        <v>7709</v>
      </c>
      <c r="Y397" s="13" t="s">
        <v>10904</v>
      </c>
      <c r="Z397" s="13">
        <v>1</v>
      </c>
      <c r="AA397" s="13">
        <v>5.75</v>
      </c>
      <c r="AB397" s="13">
        <f t="shared" si="55"/>
        <v>53.216000000000001</v>
      </c>
      <c r="AC397" s="13">
        <f>ROUND(VLOOKUP(X397,'Base de dados'!A:B, 2, 0)*AB397, 2)</f>
        <v>7.98</v>
      </c>
      <c r="AD397" s="13">
        <f>ROUND((AB397*(Destino!AG$397/100))*(W397/100),2)</f>
        <v>2.13</v>
      </c>
      <c r="AE397" s="13">
        <f>ROUND((AB397*(Destino!AH$397/100)),2)</f>
        <v>4.92</v>
      </c>
      <c r="AG397" s="13">
        <f>ROUND((AB397+ AC397)*(J397/100),2)</f>
        <v>2.4500000000000002</v>
      </c>
      <c r="AH397" s="13">
        <f t="shared" si="56"/>
        <v>0</v>
      </c>
      <c r="AI397" s="13">
        <f>ROUND(AB397-(AD397+AE397)+AG397+AH397, 3)</f>
        <v>48.616</v>
      </c>
      <c r="AJ397" s="13">
        <f t="shared" si="57"/>
        <v>48.616</v>
      </c>
      <c r="AK397" s="13">
        <f t="shared" si="58"/>
        <v>48.616</v>
      </c>
      <c r="AL397" s="13" t="str">
        <f t="shared" si="61"/>
        <v>10006000041532200001421</v>
      </c>
      <c r="AM397" s="13">
        <f>VLOOKUP(AL397,Destino!A:AE,31,0)</f>
        <v>43.771000000000001</v>
      </c>
      <c r="AN397" s="13">
        <f t="shared" si="62"/>
        <v>0.90034145137403321</v>
      </c>
      <c r="BB397" s="13">
        <f t="shared" si="59"/>
        <v>48.616</v>
      </c>
      <c r="BC397" s="13" t="s">
        <v>11172</v>
      </c>
      <c r="BD397" s="13">
        <f t="shared" si="60"/>
        <v>1</v>
      </c>
    </row>
    <row r="398" spans="1:56" x14ac:dyDescent="0.25">
      <c r="A398" s="13">
        <v>600004153</v>
      </c>
      <c r="B398" s="13">
        <v>1100</v>
      </c>
      <c r="C398" s="13">
        <v>2000005105</v>
      </c>
      <c r="D398" s="13" t="s">
        <v>10908</v>
      </c>
      <c r="E398" s="13">
        <f t="shared" si="54"/>
        <v>1100</v>
      </c>
      <c r="F398" s="13" t="s">
        <v>10905</v>
      </c>
      <c r="G398" s="13" t="s">
        <v>10907</v>
      </c>
      <c r="H398" s="13">
        <f>ROUND(P398/(1-((R398+S398))/100)*Q398, 3)</f>
        <v>9.0169999999999995</v>
      </c>
      <c r="I398" s="13">
        <v>1</v>
      </c>
      <c r="J398" s="13">
        <v>4</v>
      </c>
      <c r="K398" s="13">
        <v>1</v>
      </c>
      <c r="M398" s="13">
        <v>1</v>
      </c>
      <c r="N398" s="13">
        <v>1</v>
      </c>
      <c r="O398" s="13" t="s">
        <v>10895</v>
      </c>
      <c r="P398" s="13">
        <f>IFERROR(ROUND(VLOOKUP(BC398, BA:BA:BB:BB, 2, 0)/AA398,3),)</f>
        <v>7.8220000000000001</v>
      </c>
      <c r="Q398" s="13">
        <f>IFERROR(VLOOKUP(BC398, BA:BA:BD:BD, 4, 0),1)</f>
        <v>1</v>
      </c>
      <c r="R398" s="13">
        <v>4</v>
      </c>
      <c r="S398" s="13">
        <v>9.25</v>
      </c>
      <c r="T398" s="13">
        <v>0</v>
      </c>
      <c r="V398" s="13" t="s">
        <v>11050</v>
      </c>
      <c r="W398" s="13">
        <v>100</v>
      </c>
      <c r="X398" s="13" t="s">
        <v>7709</v>
      </c>
      <c r="Y398" s="13" t="s">
        <v>10904</v>
      </c>
      <c r="Z398" s="13">
        <v>2</v>
      </c>
      <c r="AA398" s="13">
        <v>5.75</v>
      </c>
      <c r="AB398" s="13">
        <f t="shared" si="55"/>
        <v>51.847999999999999</v>
      </c>
      <c r="AC398" s="13">
        <f>ROUND(VLOOKUP(X398,'Base de dados'!A:B, 2, 0)*AB398, 2)</f>
        <v>7.78</v>
      </c>
      <c r="AD398" s="13">
        <f>ROUND((AB398*(Destino!AG$398/100))*(W398/100),2)</f>
        <v>2.0699999999999998</v>
      </c>
      <c r="AE398" s="13">
        <f>ROUND((AB398*(Destino!AH$398/100)),2)</f>
        <v>0</v>
      </c>
      <c r="AG398" s="13">
        <f>ROUND((AB398+ AC398)*(J398/100),2)</f>
        <v>2.39</v>
      </c>
      <c r="AH398" s="13">
        <f t="shared" si="56"/>
        <v>0</v>
      </c>
      <c r="AI398" s="13">
        <f>ROUND(AB398-(AD398+AE398)+AG398+AH398, 3)</f>
        <v>52.167999999999999</v>
      </c>
      <c r="AJ398" s="13">
        <f t="shared" si="57"/>
        <v>52.167999999999999</v>
      </c>
      <c r="AK398" s="13">
        <f t="shared" si="58"/>
        <v>52.167999999999999</v>
      </c>
      <c r="AL398" s="13" t="str">
        <f t="shared" si="61"/>
        <v>11006000041532000005105</v>
      </c>
      <c r="AM398" s="13">
        <f>VLOOKUP(AL398,Destino!A:AE,31,0)</f>
        <v>52.167999999999999</v>
      </c>
      <c r="AN398" s="13">
        <f t="shared" si="62"/>
        <v>1</v>
      </c>
      <c r="BA398" s="13" t="s">
        <v>11169</v>
      </c>
      <c r="BB398" s="13">
        <f t="shared" si="59"/>
        <v>52.167999999999999</v>
      </c>
      <c r="BC398" s="13" t="s">
        <v>11168</v>
      </c>
      <c r="BD398" s="13">
        <f t="shared" si="60"/>
        <v>1</v>
      </c>
    </row>
    <row r="399" spans="1:56" x14ac:dyDescent="0.25">
      <c r="A399" s="13">
        <v>600004153</v>
      </c>
      <c r="B399" s="13">
        <v>1100</v>
      </c>
      <c r="C399" s="13">
        <v>2200001327</v>
      </c>
      <c r="D399" s="13" t="s">
        <v>10908</v>
      </c>
      <c r="E399" s="13">
        <f t="shared" si="54"/>
        <v>1100</v>
      </c>
      <c r="F399" s="13" t="s">
        <v>10923</v>
      </c>
      <c r="G399" s="13" t="s">
        <v>10907</v>
      </c>
      <c r="H399" s="13">
        <f>ROUND(P399/(1-((R399+S399))/100)*Q399, 3)</f>
        <v>9.234</v>
      </c>
      <c r="I399" s="13">
        <v>1</v>
      </c>
      <c r="J399" s="13">
        <v>5</v>
      </c>
      <c r="K399" s="13">
        <v>1</v>
      </c>
      <c r="M399" s="13">
        <v>1</v>
      </c>
      <c r="N399" s="13">
        <v>1</v>
      </c>
      <c r="P399" s="13">
        <f>IFERROR(ROUND(VLOOKUP(BC399, BA:BA:BB:BB, 2, 0)/AA399,3),)</f>
        <v>11.814</v>
      </c>
      <c r="Q399" s="13">
        <f>IFERROR(VLOOKUP(BC399, BA:BA:BD:BD, 4, 0),1)</f>
        <v>0.75037399999999999</v>
      </c>
      <c r="R399" s="13">
        <v>4</v>
      </c>
      <c r="S399" s="13">
        <v>0</v>
      </c>
      <c r="T399" s="13">
        <v>0</v>
      </c>
      <c r="V399" s="13" t="s">
        <v>11050</v>
      </c>
      <c r="W399" s="13">
        <v>100</v>
      </c>
      <c r="X399" s="13" t="s">
        <v>7709</v>
      </c>
      <c r="Y399" s="13" t="s">
        <v>10904</v>
      </c>
      <c r="Z399" s="13">
        <v>2</v>
      </c>
      <c r="AA399" s="13">
        <v>5.75</v>
      </c>
      <c r="AB399" s="13">
        <f t="shared" si="55"/>
        <v>53.095999999999997</v>
      </c>
      <c r="AC399" s="13">
        <f>ROUND(VLOOKUP(X399,'Base de dados'!A:B, 2, 0)*AB399, 2)</f>
        <v>7.96</v>
      </c>
      <c r="AD399" s="13">
        <f>ROUND((AB399*(Destino!AG$399/100))*(W399/100),2)</f>
        <v>2.12</v>
      </c>
      <c r="AE399" s="13">
        <f>ROUND((AB399*(Destino!AH$399/100)),2)</f>
        <v>0</v>
      </c>
      <c r="AG399" s="13">
        <f>ROUND((AB399+ AC399)*(J399/100),2)</f>
        <v>3.05</v>
      </c>
      <c r="AH399" s="13">
        <f t="shared" si="56"/>
        <v>0</v>
      </c>
      <c r="AI399" s="13">
        <f>ROUND(AB399-AD399+AG399+AH399, 3)</f>
        <v>54.026000000000003</v>
      </c>
      <c r="AJ399" s="13">
        <f t="shared" si="57"/>
        <v>54.026000000000003</v>
      </c>
      <c r="AK399" s="13">
        <f t="shared" si="58"/>
        <v>54.026000000000003</v>
      </c>
      <c r="AL399" s="13" t="str">
        <f t="shared" si="61"/>
        <v>11006000041532200001327</v>
      </c>
      <c r="AM399" s="13">
        <f>VLOOKUP(AL399,Destino!A:AE,31,0)</f>
        <v>54.008000000000003</v>
      </c>
      <c r="AN399" s="13">
        <f t="shared" si="62"/>
        <v>0.99966682708325616</v>
      </c>
      <c r="BB399" s="13">
        <f t="shared" si="59"/>
        <v>54.026000000000003</v>
      </c>
      <c r="BC399" s="13" t="s">
        <v>11170</v>
      </c>
      <c r="BD399" s="13">
        <f t="shared" si="60"/>
        <v>1</v>
      </c>
    </row>
    <row r="400" spans="1:56" x14ac:dyDescent="0.25">
      <c r="A400" s="13">
        <v>600004153</v>
      </c>
      <c r="B400" s="13">
        <v>1100</v>
      </c>
      <c r="C400" s="13">
        <v>2200001421</v>
      </c>
      <c r="D400" s="13" t="s">
        <v>10908</v>
      </c>
      <c r="E400" s="13">
        <f t="shared" si="54"/>
        <v>1100</v>
      </c>
      <c r="F400" s="13" t="s">
        <v>10905</v>
      </c>
      <c r="G400" s="13" t="s">
        <v>10907</v>
      </c>
      <c r="H400" s="13">
        <f>ROUND(P400/(1-((R400+S400))/100)*Q400, 3)</f>
        <v>9.2550000000000008</v>
      </c>
      <c r="I400" s="13">
        <v>1</v>
      </c>
      <c r="J400" s="13">
        <v>3</v>
      </c>
      <c r="K400" s="13">
        <v>1</v>
      </c>
      <c r="M400" s="13">
        <v>1</v>
      </c>
      <c r="N400" s="13">
        <v>1</v>
      </c>
      <c r="P400" s="13">
        <f>IFERROR(ROUND(VLOOKUP(BC400, BA:BA:BB:BB, 2, 0)/AA400,3),)</f>
        <v>8.0289999999999999</v>
      </c>
      <c r="Q400" s="13">
        <f>IFERROR(VLOOKUP(BC400, BA:BA:BD:BD, 4, 0),1)</f>
        <v>1</v>
      </c>
      <c r="R400" s="13">
        <v>4</v>
      </c>
      <c r="S400" s="13">
        <v>9.25</v>
      </c>
      <c r="T400" s="13">
        <v>0</v>
      </c>
      <c r="V400" s="13" t="s">
        <v>11050</v>
      </c>
      <c r="W400" s="13">
        <v>100</v>
      </c>
      <c r="X400" s="13" t="s">
        <v>7709</v>
      </c>
      <c r="Y400" s="13" t="s">
        <v>10904</v>
      </c>
      <c r="Z400" s="13">
        <v>2</v>
      </c>
      <c r="AA400" s="13">
        <v>5.75</v>
      </c>
      <c r="AB400" s="13">
        <f t="shared" si="55"/>
        <v>53.216000000000001</v>
      </c>
      <c r="AC400" s="13">
        <f>ROUND(VLOOKUP(X400,'Base de dados'!A:B, 2, 0)*AB400, 2)</f>
        <v>7.98</v>
      </c>
      <c r="AD400" s="13">
        <f>ROUND((AB400*(Destino!AG$400/100))*(W400/100),2)</f>
        <v>2.13</v>
      </c>
      <c r="AE400" s="13">
        <f>ROUND((AB400*(Destino!AH$400/100)),2)</f>
        <v>0</v>
      </c>
      <c r="AG400" s="13">
        <f>ROUND((AB400+ AC400)*(J400/100),2)</f>
        <v>1.84</v>
      </c>
      <c r="AH400" s="13">
        <f t="shared" si="56"/>
        <v>0</v>
      </c>
      <c r="AI400" s="13">
        <f>ROUND(AB400-(AD400+AE400)+AG400+AH400, 3)</f>
        <v>52.926000000000002</v>
      </c>
      <c r="AJ400" s="13">
        <f t="shared" si="57"/>
        <v>52.926000000000002</v>
      </c>
      <c r="AK400" s="13">
        <f t="shared" si="58"/>
        <v>52.926000000000002</v>
      </c>
      <c r="AL400" s="13" t="str">
        <f t="shared" si="61"/>
        <v>11006000041532200001421</v>
      </c>
      <c r="AM400" s="13">
        <f>VLOOKUP(AL400,Destino!A:AE,31,0)</f>
        <v>47.651000000000003</v>
      </c>
      <c r="AN400" s="13">
        <f t="shared" si="62"/>
        <v>0.9003325397725126</v>
      </c>
      <c r="BB400" s="13">
        <f t="shared" si="59"/>
        <v>52.926000000000002</v>
      </c>
      <c r="BC400" s="13" t="s">
        <v>11172</v>
      </c>
      <c r="BD400" s="13">
        <f t="shared" si="60"/>
        <v>1</v>
      </c>
    </row>
    <row r="401" spans="1:56" x14ac:dyDescent="0.25">
      <c r="A401" s="13">
        <v>600004153</v>
      </c>
      <c r="B401" s="13">
        <v>1110</v>
      </c>
      <c r="C401" s="13">
        <v>2000005105</v>
      </c>
      <c r="D401" s="13" t="s">
        <v>10908</v>
      </c>
      <c r="E401" s="13" t="str">
        <f t="shared" si="54"/>
        <v>1100</v>
      </c>
      <c r="F401" s="13" t="s">
        <v>10925</v>
      </c>
      <c r="G401" s="13" t="s">
        <v>10907</v>
      </c>
      <c r="H401" s="13">
        <f>ROUND(P401/(1-((R401+S401))/100)*Q401, 3)</f>
        <v>9.0169999999999995</v>
      </c>
      <c r="I401" s="13">
        <v>1</v>
      </c>
      <c r="J401" s="13">
        <v>4</v>
      </c>
      <c r="K401" s="13">
        <v>1</v>
      </c>
      <c r="M401" s="13">
        <v>1</v>
      </c>
      <c r="N401" s="13">
        <v>0.75037399999999999</v>
      </c>
      <c r="O401" s="13" t="s">
        <v>10895</v>
      </c>
      <c r="P401" s="13">
        <f>IFERROR(ROUND(VLOOKUP(BC401, BA:BA:BB:BB, 2, 0)/AA401,3),)</f>
        <v>7.8220000000000001</v>
      </c>
      <c r="Q401" s="13">
        <f>IFERROR(VLOOKUP(BC401, BA:BA:BD:BD, 4, 0),1)</f>
        <v>1</v>
      </c>
      <c r="R401" s="13">
        <v>4</v>
      </c>
      <c r="S401" s="13">
        <v>9.25</v>
      </c>
      <c r="T401" s="13">
        <v>0</v>
      </c>
      <c r="V401" s="13" t="s">
        <v>11050</v>
      </c>
      <c r="W401" s="13">
        <v>100</v>
      </c>
      <c r="X401" s="13" t="s">
        <v>7709</v>
      </c>
      <c r="Y401" s="13" t="s">
        <v>10904</v>
      </c>
      <c r="Z401" s="13">
        <v>2</v>
      </c>
      <c r="AA401" s="13">
        <v>5.75</v>
      </c>
      <c r="AB401" s="13">
        <f t="shared" si="55"/>
        <v>51.847999999999999</v>
      </c>
      <c r="AC401" s="13">
        <f>ROUND(VLOOKUP(X401,'Base de dados'!A:B, 2, 0)*AB401, 2)</f>
        <v>7.78</v>
      </c>
      <c r="AD401" s="13">
        <f>ROUND((AB401*(Destino!AG$401/100))*(W401/100),2)</f>
        <v>2.0699999999999998</v>
      </c>
      <c r="AE401" s="13">
        <f>ROUND((AB401*(Destino!AH$401/100)),2)</f>
        <v>0</v>
      </c>
      <c r="AF401" s="13">
        <f>ROUND((((AB401+AC401)*(1 + VLOOKUP(X401,'Base de dados'!A:P, 16, 0) ))*(Destino!AI$401/100))-AD401, 2)</f>
        <v>13.17</v>
      </c>
      <c r="AG401" s="13">
        <f>ROUND((AB401+AC401+AF401)*(J401/100),2)</f>
        <v>2.91</v>
      </c>
      <c r="AH401" s="13">
        <f t="shared" si="56"/>
        <v>0</v>
      </c>
      <c r="AI401" s="13">
        <f>ROUND(AB401+AF401-AE401+AG401+AH401, 3)</f>
        <v>67.927999999999997</v>
      </c>
      <c r="AJ401" s="13">
        <f t="shared" si="57"/>
        <v>67.927999999999997</v>
      </c>
      <c r="AK401" s="13">
        <f t="shared" si="58"/>
        <v>67.927999999999997</v>
      </c>
      <c r="AL401" s="13" t="str">
        <f t="shared" si="61"/>
        <v>11106000041532000005105</v>
      </c>
      <c r="AM401" s="13">
        <f>VLOOKUP(AL401,Destino!A:AE,31,0)</f>
        <v>67.927999999999997</v>
      </c>
      <c r="AN401" s="13">
        <f t="shared" si="62"/>
        <v>1</v>
      </c>
      <c r="BA401" s="13" t="s">
        <v>11170</v>
      </c>
      <c r="BB401" s="13">
        <f t="shared" si="59"/>
        <v>67.927999999999997</v>
      </c>
      <c r="BC401" s="13" t="s">
        <v>11168</v>
      </c>
      <c r="BD401" s="13">
        <f t="shared" si="60"/>
        <v>0.75037399999999999</v>
      </c>
    </row>
    <row r="402" spans="1:56" x14ac:dyDescent="0.25">
      <c r="A402" s="13">
        <v>600004153</v>
      </c>
      <c r="B402" s="13">
        <v>1110</v>
      </c>
      <c r="C402" s="13">
        <v>2200000102</v>
      </c>
      <c r="D402" s="13" t="s">
        <v>10908</v>
      </c>
      <c r="E402" s="13" t="str">
        <f t="shared" si="54"/>
        <v>1100</v>
      </c>
      <c r="F402" s="13" t="s">
        <v>10926</v>
      </c>
      <c r="G402" s="13" t="s">
        <v>10907</v>
      </c>
      <c r="H402" s="13">
        <f>ROUND(P402/(1-((R402+S402))/100)*Q402, 3)</f>
        <v>9.4510000000000005</v>
      </c>
      <c r="I402" s="13">
        <v>1</v>
      </c>
      <c r="J402" s="13">
        <v>4</v>
      </c>
      <c r="K402" s="13">
        <v>1</v>
      </c>
      <c r="M402" s="13">
        <v>1</v>
      </c>
      <c r="N402" s="13">
        <v>0.76773000000000002</v>
      </c>
      <c r="P402" s="13">
        <f>IFERROR(ROUND(VLOOKUP(BC402, BA:BA:BB:BB, 2, 0)/AA402,3),)</f>
        <v>9.0730000000000004</v>
      </c>
      <c r="Q402" s="13">
        <f>IFERROR(VLOOKUP(BC402, BA:BA:BD:BD, 4, 0),1)</f>
        <v>1</v>
      </c>
      <c r="R402" s="13">
        <v>4</v>
      </c>
      <c r="S402" s="13">
        <v>0</v>
      </c>
      <c r="T402" s="13">
        <v>0</v>
      </c>
      <c r="V402" s="13" t="s">
        <v>11050</v>
      </c>
      <c r="W402" s="13">
        <v>100</v>
      </c>
      <c r="X402" s="13" t="s">
        <v>7709</v>
      </c>
      <c r="Y402" s="13" t="s">
        <v>10904</v>
      </c>
      <c r="Z402" s="13">
        <v>2</v>
      </c>
      <c r="AA402" s="13">
        <v>5.75</v>
      </c>
      <c r="AB402" s="13">
        <f t="shared" si="55"/>
        <v>54.343000000000004</v>
      </c>
      <c r="AC402" s="13">
        <f>ROUND(VLOOKUP(X402,'Base de dados'!A:B, 2, 0)*AB402, 2)</f>
        <v>8.15</v>
      </c>
      <c r="AD402" s="13">
        <f>ROUND((AB402*(Destino!AG$402/100))*(W402/100),2)</f>
        <v>2.17</v>
      </c>
      <c r="AE402" s="13">
        <f>ROUND((AB402*(Destino!AH$402/100)),2)</f>
        <v>0</v>
      </c>
      <c r="AF402" s="13">
        <f>ROUND((((AB402+AC402)*(1 + VLOOKUP(X402,'Base de dados'!A:P, 16, 0) ))*(Destino!AI$402/100))-AD402, 2)</f>
        <v>13.81</v>
      </c>
      <c r="AG402" s="13">
        <f>ROUND((AB402+AC402+AF402)*(J402/100),2)</f>
        <v>3.05</v>
      </c>
      <c r="AH402" s="13">
        <f t="shared" si="56"/>
        <v>0</v>
      </c>
      <c r="AI402" s="13">
        <f>ROUND(AB402+AF402+AG402+AH402, 3)</f>
        <v>71.203000000000003</v>
      </c>
      <c r="AJ402" s="13">
        <f t="shared" si="57"/>
        <v>71.203000000000003</v>
      </c>
      <c r="AK402" s="13">
        <f t="shared" si="58"/>
        <v>71.203000000000003</v>
      </c>
      <c r="AL402" s="13" t="str">
        <f t="shared" si="61"/>
        <v>11106000041532200000102</v>
      </c>
      <c r="AM402" s="13">
        <f>VLOOKUP(AL402,Destino!A:AE,31,0)</f>
        <v>71.192999999999998</v>
      </c>
      <c r="AN402" s="13">
        <f t="shared" si="62"/>
        <v>0.99985955647936176</v>
      </c>
      <c r="BB402" s="13">
        <f t="shared" si="59"/>
        <v>71.203000000000003</v>
      </c>
      <c r="BC402" s="13" t="s">
        <v>11169</v>
      </c>
      <c r="BD402" s="13">
        <f t="shared" si="60"/>
        <v>0.76773000000000002</v>
      </c>
    </row>
    <row r="403" spans="1:56" x14ac:dyDescent="0.25">
      <c r="A403" s="13">
        <v>600004153</v>
      </c>
      <c r="B403" s="13">
        <v>1110</v>
      </c>
      <c r="C403" s="13">
        <v>2200001421</v>
      </c>
      <c r="D403" s="13" t="s">
        <v>10908</v>
      </c>
      <c r="E403" s="13" t="str">
        <f t="shared" si="54"/>
        <v>1100</v>
      </c>
      <c r="F403" s="13" t="s">
        <v>10925</v>
      </c>
      <c r="G403" s="13" t="s">
        <v>10907</v>
      </c>
      <c r="H403" s="13">
        <f>ROUND(P403/(1-((R403+S403))/100)*Q403, 3)</f>
        <v>9.2550000000000008</v>
      </c>
      <c r="I403" s="13">
        <v>1</v>
      </c>
      <c r="J403" s="13">
        <v>1.5</v>
      </c>
      <c r="K403" s="13">
        <v>1</v>
      </c>
      <c r="M403" s="13">
        <v>1</v>
      </c>
      <c r="N403" s="13">
        <v>0.74819599999999997</v>
      </c>
      <c r="P403" s="13">
        <f>IFERROR(ROUND(VLOOKUP(BC403, BA:BA:BB:BB, 2, 0)/AA403,3),)</f>
        <v>8.0289999999999999</v>
      </c>
      <c r="Q403" s="13">
        <f>IFERROR(VLOOKUP(BC403, BA:BA:BD:BD, 4, 0),1)</f>
        <v>1</v>
      </c>
      <c r="R403" s="13">
        <v>4</v>
      </c>
      <c r="S403" s="13">
        <v>9.25</v>
      </c>
      <c r="T403" s="13">
        <v>0</v>
      </c>
      <c r="V403" s="13" t="s">
        <v>11050</v>
      </c>
      <c r="W403" s="13">
        <v>100</v>
      </c>
      <c r="X403" s="13" t="s">
        <v>7709</v>
      </c>
      <c r="Y403" s="13" t="s">
        <v>10904</v>
      </c>
      <c r="Z403" s="13">
        <v>2</v>
      </c>
      <c r="AA403" s="13">
        <v>5.75</v>
      </c>
      <c r="AB403" s="13">
        <f t="shared" si="55"/>
        <v>53.216000000000001</v>
      </c>
      <c r="AC403" s="13">
        <f>ROUND(VLOOKUP(X403,'Base de dados'!A:B, 2, 0)*AB403, 2)</f>
        <v>7.98</v>
      </c>
      <c r="AD403" s="13">
        <f>ROUND((AB403*(Destino!AG$403/100))*(W403/100),2)</f>
        <v>2.13</v>
      </c>
      <c r="AE403" s="13">
        <f>ROUND((AB403*(Destino!AH$403/100)),2)</f>
        <v>0</v>
      </c>
      <c r="AF403" s="13">
        <f>ROUND((((AB403+AC403)*(1 + VLOOKUP(X403,'Base de dados'!A:P, 16, 0) ))*(Destino!AI$403/100))-AD403, 2)</f>
        <v>13.52</v>
      </c>
      <c r="AG403" s="13">
        <f>ROUND((AB403+AC403+AF403)*(J403/100),2)</f>
        <v>1.1200000000000001</v>
      </c>
      <c r="AH403" s="13">
        <f t="shared" si="56"/>
        <v>0</v>
      </c>
      <c r="AI403" s="13">
        <f>ROUND(AB403+AF403-AE403+AG403+AH403, 3)</f>
        <v>67.855999999999995</v>
      </c>
      <c r="AJ403" s="13">
        <f t="shared" si="57"/>
        <v>67.855999999999995</v>
      </c>
      <c r="AK403" s="13">
        <f t="shared" si="58"/>
        <v>67.855999999999995</v>
      </c>
      <c r="AL403" s="13" t="str">
        <f t="shared" si="61"/>
        <v>11106000041532200001421</v>
      </c>
      <c r="AM403" s="13">
        <f>VLOOKUP(AL403,Destino!A:AE,31,0)</f>
        <v>61.100999999999999</v>
      </c>
      <c r="AN403" s="13">
        <f t="shared" si="62"/>
        <v>0.90045095496345207</v>
      </c>
      <c r="BB403" s="13">
        <f t="shared" si="59"/>
        <v>67.855999999999995</v>
      </c>
      <c r="BC403" s="13" t="s">
        <v>11172</v>
      </c>
      <c r="BD403" s="13">
        <f t="shared" si="60"/>
        <v>0.74819599999999997</v>
      </c>
    </row>
    <row r="404" spans="1:56" x14ac:dyDescent="0.25">
      <c r="A404" s="13">
        <v>600004153</v>
      </c>
      <c r="B404" s="13">
        <v>1210</v>
      </c>
      <c r="C404" s="13">
        <v>2000005105</v>
      </c>
      <c r="D404" s="13" t="s">
        <v>10908</v>
      </c>
      <c r="E404" s="13" t="str">
        <f t="shared" si="54"/>
        <v>1200</v>
      </c>
      <c r="F404" s="13" t="s">
        <v>10905</v>
      </c>
      <c r="G404" s="13" t="s">
        <v>10907</v>
      </c>
      <c r="H404" s="13">
        <f>ROUND(P404/(1-((R404+S404))/100)*Q404, 3)</f>
        <v>9.0169999999999995</v>
      </c>
      <c r="I404" s="13">
        <v>1</v>
      </c>
      <c r="J404" s="13">
        <v>2</v>
      </c>
      <c r="K404" s="13">
        <v>1</v>
      </c>
      <c r="M404" s="13">
        <v>1</v>
      </c>
      <c r="N404" s="13">
        <v>1</v>
      </c>
      <c r="O404" s="13" t="s">
        <v>10895</v>
      </c>
      <c r="P404" s="13">
        <f>IFERROR(ROUND(VLOOKUP(BC404, BA:BA:BB:BB, 2, 0)/AA404,3),)</f>
        <v>7.8220000000000001</v>
      </c>
      <c r="Q404" s="13">
        <f>IFERROR(VLOOKUP(BC404, BA:BA:BD:BD, 4, 0),1)</f>
        <v>1</v>
      </c>
      <c r="R404" s="13">
        <v>4</v>
      </c>
      <c r="S404" s="13">
        <v>9.25</v>
      </c>
      <c r="T404" s="13">
        <v>0</v>
      </c>
      <c r="V404" s="13" t="s">
        <v>11050</v>
      </c>
      <c r="W404" s="13">
        <v>100</v>
      </c>
      <c r="X404" s="13" t="s">
        <v>7709</v>
      </c>
      <c r="Y404" s="13" t="s">
        <v>10904</v>
      </c>
      <c r="Z404" s="13">
        <v>2</v>
      </c>
      <c r="AA404" s="13">
        <v>5.75</v>
      </c>
      <c r="AB404" s="13">
        <f t="shared" si="55"/>
        <v>51.847999999999999</v>
      </c>
      <c r="AC404" s="13">
        <f>ROUND(VLOOKUP(X404,'Base de dados'!A:B, 2, 0)*AB404, 2)</f>
        <v>7.78</v>
      </c>
      <c r="AD404" s="13">
        <f>ROUND((AB404*(Destino!AG$404/100))*(W404/100),2)</f>
        <v>2.0699999999999998</v>
      </c>
      <c r="AE404" s="13">
        <f>ROUND((AB404*(Destino!AH$404/100)),2)</f>
        <v>4.8</v>
      </c>
      <c r="AG404" s="13">
        <f>ROUND((AB404+ AC404)*(J404/100),2)</f>
        <v>1.19</v>
      </c>
      <c r="AH404" s="13">
        <f t="shared" si="56"/>
        <v>0</v>
      </c>
      <c r="AI404" s="13">
        <f>ROUND(AB404-(AD404+AE404)+AG404+AH404, 3)</f>
        <v>46.167999999999999</v>
      </c>
      <c r="AJ404" s="13">
        <f t="shared" si="57"/>
        <v>46.167999999999999</v>
      </c>
      <c r="AK404" s="13">
        <f t="shared" si="58"/>
        <v>46.167999999999999</v>
      </c>
      <c r="AL404" s="13" t="str">
        <f t="shared" si="61"/>
        <v>12106000041532000005105</v>
      </c>
      <c r="AM404" s="13">
        <f>VLOOKUP(AL404,Destino!A:AE,31,0)</f>
        <v>46.167999999999999</v>
      </c>
      <c r="AN404" s="13">
        <f t="shared" si="62"/>
        <v>1</v>
      </c>
      <c r="BA404" s="13" t="s">
        <v>11171</v>
      </c>
      <c r="BB404" s="13">
        <f t="shared" si="59"/>
        <v>46.167999999999999</v>
      </c>
      <c r="BC404" s="13" t="s">
        <v>11168</v>
      </c>
      <c r="BD404" s="13">
        <f t="shared" si="60"/>
        <v>1</v>
      </c>
    </row>
    <row r="405" spans="1:56" x14ac:dyDescent="0.25">
      <c r="A405" s="13">
        <v>600004153</v>
      </c>
      <c r="B405" s="13">
        <v>1210</v>
      </c>
      <c r="C405" s="13">
        <v>2200001421</v>
      </c>
      <c r="D405" s="13" t="s">
        <v>10908</v>
      </c>
      <c r="E405" s="13" t="str">
        <f t="shared" si="54"/>
        <v>1200</v>
      </c>
      <c r="F405" s="13" t="s">
        <v>10905</v>
      </c>
      <c r="G405" s="13" t="s">
        <v>10907</v>
      </c>
      <c r="H405" s="13">
        <f>ROUND(P405/(1-((R405+S405))/100)*Q405, 3)</f>
        <v>11.036</v>
      </c>
      <c r="I405" s="13">
        <v>1</v>
      </c>
      <c r="J405" s="13">
        <v>0</v>
      </c>
      <c r="K405" s="13">
        <v>1</v>
      </c>
      <c r="M405" s="13">
        <v>1</v>
      </c>
      <c r="N405" s="13">
        <f>IFERROR(VLOOKUP(BC405, BA:BA:BD:BD, 4, 0),1)</f>
        <v>1</v>
      </c>
      <c r="P405" s="13">
        <f>IFERROR(ROUND(VLOOKUP(BC405, BA:BA:BB:BB, 2, 0)/AA405,3),)</f>
        <v>8.0289999999999999</v>
      </c>
      <c r="Q405" s="13">
        <v>1</v>
      </c>
      <c r="R405" s="13">
        <v>18</v>
      </c>
      <c r="S405" s="13">
        <v>9.25</v>
      </c>
      <c r="T405" s="13">
        <v>0</v>
      </c>
      <c r="V405" s="13" t="s">
        <v>11050</v>
      </c>
      <c r="W405" s="13">
        <v>100</v>
      </c>
      <c r="X405" s="13" t="s">
        <v>7709</v>
      </c>
      <c r="Y405" s="13" t="s">
        <v>10904</v>
      </c>
      <c r="Z405" s="13">
        <v>2</v>
      </c>
      <c r="AA405" s="13">
        <v>5.75</v>
      </c>
      <c r="AB405" s="13">
        <f t="shared" si="55"/>
        <v>63.457000000000001</v>
      </c>
      <c r="AC405" s="13">
        <f>ROUND(VLOOKUP(X405,'Base de dados'!A:B, 2, 0)*AB405, 2)</f>
        <v>9.52</v>
      </c>
      <c r="AD405" s="13">
        <f>ROUND((AB405*(Destino!AG$405/100))*(W405/100),2)</f>
        <v>11.42</v>
      </c>
      <c r="AE405" s="13">
        <f>ROUND((AB405*(Destino!AH$405/100)),2)</f>
        <v>5.87</v>
      </c>
      <c r="AG405" s="13">
        <f>ROUND((AB405+ AC405)*(J405/100),2)</f>
        <v>0</v>
      </c>
      <c r="AH405" s="13">
        <f t="shared" si="56"/>
        <v>0</v>
      </c>
      <c r="AI405" s="13">
        <f>ROUND(AB405-(AD405+AE405)+AG405+AH405, 3)</f>
        <v>46.167000000000002</v>
      </c>
      <c r="AJ405" s="13">
        <f t="shared" si="57"/>
        <v>46.167000000000002</v>
      </c>
      <c r="AK405" s="13">
        <f t="shared" si="58"/>
        <v>46.167000000000002</v>
      </c>
      <c r="AL405" s="13" t="str">
        <f t="shared" si="61"/>
        <v>12106000041532200001421</v>
      </c>
      <c r="AM405" s="13">
        <f>VLOOKUP(AL405,Destino!A:AE,31,0)</f>
        <v>41.584000000000003</v>
      </c>
      <c r="AN405" s="13">
        <f t="shared" si="62"/>
        <v>0.90072995862845762</v>
      </c>
      <c r="BB405" s="13">
        <f t="shared" si="59"/>
        <v>46.167000000000002</v>
      </c>
      <c r="BC405" s="13" t="s">
        <v>11172</v>
      </c>
      <c r="BD405" s="13">
        <f t="shared" si="60"/>
        <v>1</v>
      </c>
    </row>
    <row r="406" spans="1:56" x14ac:dyDescent="0.25">
      <c r="A406" s="13">
        <v>600004153</v>
      </c>
      <c r="B406" s="13">
        <v>1400</v>
      </c>
      <c r="C406" s="13">
        <v>2000005105</v>
      </c>
      <c r="D406" s="13" t="s">
        <v>10908</v>
      </c>
      <c r="E406" s="13">
        <f t="shared" si="54"/>
        <v>1400</v>
      </c>
      <c r="F406" s="13" t="s">
        <v>10905</v>
      </c>
      <c r="G406" s="13" t="s">
        <v>10907</v>
      </c>
      <c r="H406" s="13">
        <f>ROUND(P406/(1-((R406+S406))/100)*Q406, 3)</f>
        <v>9.0169999999999995</v>
      </c>
      <c r="I406" s="13">
        <v>1</v>
      </c>
      <c r="J406" s="13">
        <v>2</v>
      </c>
      <c r="K406" s="13">
        <v>1</v>
      </c>
      <c r="M406" s="13">
        <v>1</v>
      </c>
      <c r="N406" s="13">
        <v>1</v>
      </c>
      <c r="O406" s="13" t="s">
        <v>10895</v>
      </c>
      <c r="P406" s="13">
        <f>IFERROR(ROUND(VLOOKUP(BC406, BA:BA:BB:BB, 2, 0)/AA406,3),)</f>
        <v>7.8220000000000001</v>
      </c>
      <c r="Q406" s="13">
        <f>IFERROR(VLOOKUP(BC406, BA:BA:BD:BD, 4, 0),1)</f>
        <v>1</v>
      </c>
      <c r="R406" s="13">
        <v>4</v>
      </c>
      <c r="S406" s="13">
        <v>9.25</v>
      </c>
      <c r="T406" s="13">
        <v>0</v>
      </c>
      <c r="V406" s="13" t="s">
        <v>11050</v>
      </c>
      <c r="W406" s="13">
        <v>100</v>
      </c>
      <c r="X406" s="13" t="s">
        <v>7709</v>
      </c>
      <c r="Y406" s="13" t="s">
        <v>10904</v>
      </c>
      <c r="Z406" s="13">
        <v>2</v>
      </c>
      <c r="AA406" s="13">
        <v>5.75</v>
      </c>
      <c r="AB406" s="13">
        <f t="shared" si="55"/>
        <v>51.847999999999999</v>
      </c>
      <c r="AC406" s="13">
        <f>ROUND(VLOOKUP(X406,'Base de dados'!A:B, 2, 0)*AB406, 2)</f>
        <v>7.78</v>
      </c>
      <c r="AD406" s="13">
        <f>ROUND((AB406*(Destino!AG$406/100))*(W406/100),2)</f>
        <v>2.0699999999999998</v>
      </c>
      <c r="AE406" s="13">
        <f>ROUND((AB406*(Destino!AH$406/100)),2)</f>
        <v>4.8</v>
      </c>
      <c r="AG406" s="13">
        <f>ROUND((AB406+ AC406)*(J406/100),2)</f>
        <v>1.19</v>
      </c>
      <c r="AH406" s="13">
        <f t="shared" si="56"/>
        <v>0</v>
      </c>
      <c r="AI406" s="13">
        <f>ROUND(AB406-(AD406+AE406)+AG406+AH406, 3)</f>
        <v>46.167999999999999</v>
      </c>
      <c r="AJ406" s="13">
        <f t="shared" si="57"/>
        <v>46.167999999999999</v>
      </c>
      <c r="AK406" s="13">
        <f t="shared" si="58"/>
        <v>46.167999999999999</v>
      </c>
      <c r="AL406" s="13" t="str">
        <f t="shared" si="61"/>
        <v>14006000041532000005105</v>
      </c>
      <c r="AM406" s="13">
        <f>VLOOKUP(AL406,Destino!A:AE,31,0)</f>
        <v>46.167999999999999</v>
      </c>
      <c r="AN406" s="13">
        <f t="shared" si="62"/>
        <v>1</v>
      </c>
      <c r="BA406" s="13" t="s">
        <v>11172</v>
      </c>
      <c r="BB406" s="13">
        <f t="shared" si="59"/>
        <v>46.167999999999999</v>
      </c>
      <c r="BC406" s="13" t="s">
        <v>11168</v>
      </c>
      <c r="BD406" s="13">
        <f t="shared" si="60"/>
        <v>1</v>
      </c>
    </row>
    <row r="407" spans="1:56" x14ac:dyDescent="0.25">
      <c r="A407" s="13">
        <v>600004153</v>
      </c>
      <c r="B407" s="13">
        <v>1400</v>
      </c>
      <c r="C407" s="13">
        <v>2200000102</v>
      </c>
      <c r="D407" s="13" t="s">
        <v>10908</v>
      </c>
      <c r="E407" s="13">
        <f t="shared" si="54"/>
        <v>1400</v>
      </c>
      <c r="F407" s="13" t="s">
        <v>10905</v>
      </c>
      <c r="G407" s="13" t="s">
        <v>10907</v>
      </c>
      <c r="H407" s="13">
        <f>ROUND(P407/(1-((R407+S407))/100)*Q407, 3)</f>
        <v>9.8249999999999993</v>
      </c>
      <c r="I407" s="13">
        <v>1</v>
      </c>
      <c r="J407" s="13">
        <v>2</v>
      </c>
      <c r="K407" s="13">
        <v>1</v>
      </c>
      <c r="M407" s="13">
        <v>1</v>
      </c>
      <c r="N407" s="13">
        <v>1</v>
      </c>
      <c r="P407" s="13">
        <f>IFERROR(ROUND(VLOOKUP(BC407, BA:BA:BB:BB, 2, 0)/AA407,3),)</f>
        <v>9.0730000000000004</v>
      </c>
      <c r="Q407" s="13">
        <f>IFERROR(VLOOKUP(BC407, BA:BA:BD:BD, 4, 0),1)</f>
        <v>1</v>
      </c>
      <c r="R407" s="13">
        <v>4</v>
      </c>
      <c r="S407" s="13">
        <v>3.65</v>
      </c>
      <c r="T407" s="13">
        <v>0</v>
      </c>
      <c r="V407" s="13" t="s">
        <v>11050</v>
      </c>
      <c r="W407" s="13">
        <v>100</v>
      </c>
      <c r="X407" s="13" t="s">
        <v>7709</v>
      </c>
      <c r="Y407" s="13" t="s">
        <v>10904</v>
      </c>
      <c r="Z407" s="13">
        <v>2</v>
      </c>
      <c r="AA407" s="13">
        <v>5.75</v>
      </c>
      <c r="AB407" s="13">
        <f t="shared" si="55"/>
        <v>56.494</v>
      </c>
      <c r="AC407" s="13">
        <f>ROUND(VLOOKUP(X407,'Base de dados'!A:B, 2, 0)*AB407, 2)</f>
        <v>8.4700000000000006</v>
      </c>
      <c r="AD407" s="13">
        <f>ROUND((AB407*(Destino!AG$407/100))*(W407/100),2)</f>
        <v>2.2599999999999998</v>
      </c>
      <c r="AE407" s="13">
        <f>ROUND((AB407*(Destino!AH$407/100)),2)</f>
        <v>5.23</v>
      </c>
      <c r="AG407" s="13">
        <f>ROUND((AB407+ AC407)*(J407/100),2)</f>
        <v>1.3</v>
      </c>
      <c r="AH407" s="13">
        <f t="shared" si="56"/>
        <v>0</v>
      </c>
      <c r="AI407" s="13">
        <f>ROUND(AB407-(AD407+AE407)+AG407+AH407, 3)</f>
        <v>50.304000000000002</v>
      </c>
      <c r="AJ407" s="13">
        <f t="shared" si="57"/>
        <v>50.304000000000002</v>
      </c>
      <c r="AK407" s="13">
        <f t="shared" si="58"/>
        <v>50.304000000000002</v>
      </c>
      <c r="AL407" s="13" t="str">
        <f t="shared" si="61"/>
        <v>14006000041532200000102</v>
      </c>
      <c r="AM407" s="13">
        <f>VLOOKUP(AL407,Destino!A:AE,31,0)</f>
        <v>50.314</v>
      </c>
      <c r="AN407" s="13">
        <f t="shared" si="62"/>
        <v>1.0001987913486006</v>
      </c>
      <c r="BB407" s="13">
        <f t="shared" si="59"/>
        <v>50.304000000000002</v>
      </c>
      <c r="BC407" s="13" t="s">
        <v>11169</v>
      </c>
      <c r="BD407" s="13">
        <f t="shared" si="60"/>
        <v>1</v>
      </c>
    </row>
    <row r="408" spans="1:56" x14ac:dyDescent="0.25">
      <c r="A408" s="13">
        <v>600004153</v>
      </c>
      <c r="B408" s="13">
        <v>1700</v>
      </c>
      <c r="C408" s="13">
        <v>2000005105</v>
      </c>
      <c r="D408" s="13" t="s">
        <v>10908</v>
      </c>
      <c r="E408" s="13">
        <f t="shared" si="54"/>
        <v>1700</v>
      </c>
      <c r="F408" s="13" t="s">
        <v>10933</v>
      </c>
      <c r="G408" s="13" t="s">
        <v>10907</v>
      </c>
      <c r="H408" s="13">
        <f>ROUND(P408/(1-((R408+S408))/100)*Q408, 3)</f>
        <v>9.0169999999999995</v>
      </c>
      <c r="I408" s="13">
        <v>0.25</v>
      </c>
      <c r="J408" s="13">
        <v>7</v>
      </c>
      <c r="K408" s="13">
        <v>1</v>
      </c>
      <c r="M408" s="13">
        <v>4</v>
      </c>
      <c r="N408" s="13">
        <v>1</v>
      </c>
      <c r="P408" s="13">
        <f>IFERROR(ROUND(VLOOKUP(BC408, BA:BA:BB:BB, 2, 0)/AA408,3),)</f>
        <v>7.8220000000000001</v>
      </c>
      <c r="Q408" s="13">
        <f>IFERROR(VLOOKUP(BC408, BA:BA:BD:BD, 4, 0),1)</f>
        <v>1</v>
      </c>
      <c r="R408" s="13">
        <v>4</v>
      </c>
      <c r="S408" s="13">
        <v>9.25</v>
      </c>
      <c r="T408" s="13">
        <v>0</v>
      </c>
      <c r="V408" s="13" t="s">
        <v>11050</v>
      </c>
      <c r="W408" s="13">
        <v>100</v>
      </c>
      <c r="X408" s="13" t="s">
        <v>7709</v>
      </c>
      <c r="Y408" s="13" t="s">
        <v>10904</v>
      </c>
      <c r="Z408" s="13">
        <v>2</v>
      </c>
      <c r="AA408" s="13">
        <v>5.75</v>
      </c>
      <c r="AB408" s="13">
        <f t="shared" si="55"/>
        <v>12.962</v>
      </c>
      <c r="AC408" s="13">
        <f>ROUND(VLOOKUP(X408,'Base de dados'!A:B, 2, 0)*AB408, 2)</f>
        <v>1.94</v>
      </c>
      <c r="AD408" s="13">
        <f>ROUND((AB408*(Destino!AG$408/100))*(W408/100),2)</f>
        <v>0.52</v>
      </c>
      <c r="AE408" s="13">
        <f>ROUND((AB408*(Destino!AH$408/100)),2)</f>
        <v>0</v>
      </c>
      <c r="AF408" s="13">
        <f>ROUND((((AB408+AC408)*(1 + VLOOKUP(X408,'Base de dados'!A:M, 13, 0) ))*(Destino!AI$408/100))-AD408, 2)</f>
        <v>3.35</v>
      </c>
      <c r="AG408" s="13">
        <f>ROUND((AB408+AC408+AF408)*(J408/100),2)</f>
        <v>1.28</v>
      </c>
      <c r="AH408" s="13">
        <f t="shared" si="56"/>
        <v>0</v>
      </c>
      <c r="AI408" s="13">
        <f>ROUND(AB408+AC408-AE408+AF408+AG408+AH408, 3)</f>
        <v>19.532</v>
      </c>
      <c r="AJ408" s="13">
        <f t="shared" si="57"/>
        <v>78.128</v>
      </c>
      <c r="AK408" s="13">
        <f t="shared" si="58"/>
        <v>78.128</v>
      </c>
      <c r="AL408" s="13" t="str">
        <f t="shared" si="61"/>
        <v>17006000041532000005105</v>
      </c>
      <c r="AM408" s="13">
        <f>VLOOKUP(AL408,Destino!A:AE,31,0)</f>
        <v>70.364000000000004</v>
      </c>
      <c r="AN408" s="13">
        <f t="shared" si="62"/>
        <v>0.90062461601474508</v>
      </c>
      <c r="BB408" s="13">
        <f t="shared" si="59"/>
        <v>78.128</v>
      </c>
      <c r="BC408" s="13" t="s">
        <v>11168</v>
      </c>
      <c r="BD408" s="13">
        <f t="shared" si="60"/>
        <v>1</v>
      </c>
    </row>
    <row r="409" spans="1:56" x14ac:dyDescent="0.25">
      <c r="A409" s="13">
        <v>600004153</v>
      </c>
      <c r="B409" s="13">
        <v>1700</v>
      </c>
      <c r="C409" s="13">
        <v>2200001421</v>
      </c>
      <c r="D409" s="13" t="s">
        <v>10908</v>
      </c>
      <c r="E409" s="13">
        <f t="shared" si="54"/>
        <v>1700</v>
      </c>
      <c r="F409" s="13" t="s">
        <v>10933</v>
      </c>
      <c r="G409" s="13" t="s">
        <v>10907</v>
      </c>
      <c r="H409" s="13">
        <f>ROUND(P409/(1-((R409+S409))/100)*Q409, 3)</f>
        <v>9.2550000000000008</v>
      </c>
      <c r="I409" s="13">
        <v>0.25</v>
      </c>
      <c r="J409" s="13">
        <v>3</v>
      </c>
      <c r="K409" s="13">
        <v>1</v>
      </c>
      <c r="M409" s="13">
        <v>4</v>
      </c>
      <c r="N409" s="13">
        <v>1</v>
      </c>
      <c r="O409" s="13" t="s">
        <v>10895</v>
      </c>
      <c r="P409" s="13">
        <f>IFERROR(ROUND(VLOOKUP(BC409, BA:BA:BB:BB, 2, 0)/AA409,3),)</f>
        <v>8.0289999999999999</v>
      </c>
      <c r="Q409" s="13">
        <f>IFERROR(VLOOKUP(BC409, BA:BA:BD:BD, 4, 0),1)</f>
        <v>1</v>
      </c>
      <c r="R409" s="13">
        <v>4</v>
      </c>
      <c r="S409" s="13">
        <v>9.25</v>
      </c>
      <c r="T409" s="13">
        <v>0</v>
      </c>
      <c r="V409" s="13" t="s">
        <v>11050</v>
      </c>
      <c r="W409" s="13">
        <v>100</v>
      </c>
      <c r="X409" s="13" t="s">
        <v>7709</v>
      </c>
      <c r="Y409" s="13" t="s">
        <v>10904</v>
      </c>
      <c r="Z409" s="13">
        <v>2</v>
      </c>
      <c r="AA409" s="13">
        <v>5.75</v>
      </c>
      <c r="AB409" s="13">
        <f t="shared" si="55"/>
        <v>13.304</v>
      </c>
      <c r="AC409" s="13">
        <f>ROUND(VLOOKUP(X409,'Base de dados'!A:B, 2, 0)*AB409, 2)</f>
        <v>2</v>
      </c>
      <c r="AD409" s="13">
        <f>ROUND((AB409*(Destino!AG$409/100))*(W409/100),2)</f>
        <v>0.53</v>
      </c>
      <c r="AE409" s="13">
        <f>ROUND((AB409*(Destino!AH$409/100)),2)</f>
        <v>0</v>
      </c>
      <c r="AF409" s="13">
        <f>ROUND((((AB409+AC409)*(1 + VLOOKUP(X409,'Base de dados'!A:M, 13, 0) ))*(Destino!AI$409/100))-AD409, 2)</f>
        <v>3.44</v>
      </c>
      <c r="AG409" s="13">
        <f>ROUND((AB409+AC409+AF409)*(J409/100),2)</f>
        <v>0.56000000000000005</v>
      </c>
      <c r="AH409" s="13">
        <f t="shared" si="56"/>
        <v>0</v>
      </c>
      <c r="AI409" s="13">
        <f>ROUND(AB409+AC409-AE409+AF409+AG409+AH409, 3)</f>
        <v>19.303999999999998</v>
      </c>
      <c r="AJ409" s="13">
        <f t="shared" si="57"/>
        <v>77.215999999999994</v>
      </c>
      <c r="AK409" s="13">
        <f t="shared" si="58"/>
        <v>77.215999999999994</v>
      </c>
      <c r="AL409" s="13" t="str">
        <f t="shared" si="61"/>
        <v>17006000041532200001421</v>
      </c>
      <c r="AM409" s="13">
        <f>VLOOKUP(AL409,Destino!A:AE,31,0)</f>
        <v>77.215999999999994</v>
      </c>
      <c r="AN409" s="13">
        <f t="shared" si="62"/>
        <v>1</v>
      </c>
      <c r="BA409" s="13" t="s">
        <v>11173</v>
      </c>
      <c r="BB409" s="13">
        <f t="shared" si="59"/>
        <v>77.215999999999994</v>
      </c>
      <c r="BC409" s="13" t="s">
        <v>11172</v>
      </c>
      <c r="BD409" s="13">
        <f t="shared" si="60"/>
        <v>1</v>
      </c>
    </row>
    <row r="410" spans="1:56" x14ac:dyDescent="0.25">
      <c r="A410" s="13">
        <v>600004313</v>
      </c>
      <c r="B410" s="13">
        <v>1000</v>
      </c>
      <c r="C410" s="13">
        <v>2200000102</v>
      </c>
      <c r="D410" s="13" t="s">
        <v>10908</v>
      </c>
      <c r="E410" s="13">
        <f t="shared" si="54"/>
        <v>1000</v>
      </c>
      <c r="F410" s="13" t="s">
        <v>10905</v>
      </c>
      <c r="G410" s="13" t="s">
        <v>10907</v>
      </c>
      <c r="H410" s="13">
        <f>ROUND(P410/(1-((R410+S410))/100)*Q410, 3)</f>
        <v>8.6229999999999993</v>
      </c>
      <c r="I410" s="13">
        <v>1</v>
      </c>
      <c r="J410" s="13">
        <v>4.5</v>
      </c>
      <c r="K410" s="13">
        <v>1</v>
      </c>
      <c r="M410" s="13">
        <v>1</v>
      </c>
      <c r="N410" s="13">
        <v>1</v>
      </c>
      <c r="P410" s="13">
        <f>IFERROR(ROUND(VLOOKUP(BC410, BA:BA:BB:BB, 2, 0)/AA410,3),)</f>
        <v>7.9630000000000001</v>
      </c>
      <c r="Q410" s="13">
        <f>IFERROR(VLOOKUP(BC410, BA:BA:BD:BD, 4, 0),1)</f>
        <v>1</v>
      </c>
      <c r="R410" s="13">
        <v>4</v>
      </c>
      <c r="S410" s="13">
        <v>3.65</v>
      </c>
      <c r="T410" s="13">
        <v>0</v>
      </c>
      <c r="V410" s="13" t="s">
        <v>11050</v>
      </c>
      <c r="W410" s="13">
        <v>100</v>
      </c>
      <c r="X410" s="13" t="s">
        <v>7709</v>
      </c>
      <c r="Y410" s="13" t="s">
        <v>10904</v>
      </c>
      <c r="Z410" s="13">
        <v>1</v>
      </c>
      <c r="AA410" s="13">
        <v>5.75</v>
      </c>
      <c r="AB410" s="13">
        <f t="shared" si="55"/>
        <v>49.582000000000001</v>
      </c>
      <c r="AC410" s="13">
        <f>ROUND(VLOOKUP(X410,'Base de dados'!A:B, 2, 0)*AB410, 2)</f>
        <v>7.44</v>
      </c>
      <c r="AD410" s="13">
        <f>ROUND((AB410*(Destino!AG$410/100))*(W410/100),2)</f>
        <v>1.98</v>
      </c>
      <c r="AE410" s="13">
        <f>ROUND((AB410*(Destino!AH$410/100)),2)</f>
        <v>4.59</v>
      </c>
      <c r="AG410" s="13">
        <f>ROUND((AB410+ AC410)*(J410/100),2)</f>
        <v>2.57</v>
      </c>
      <c r="AH410" s="13">
        <f t="shared" si="56"/>
        <v>0</v>
      </c>
      <c r="AI410" s="13">
        <f>ROUND(AB410-(AD410+AE410)+AG410+AH410, 3)</f>
        <v>45.582000000000001</v>
      </c>
      <c r="AJ410" s="13">
        <f t="shared" si="57"/>
        <v>45.582000000000001</v>
      </c>
      <c r="AK410" s="13">
        <f t="shared" si="58"/>
        <v>45.582000000000001</v>
      </c>
      <c r="AL410" s="13" t="str">
        <f t="shared" si="61"/>
        <v>10006000043132200000102</v>
      </c>
      <c r="AM410" s="13">
        <f>VLOOKUP(AL410,Destino!A:AE,31,0)</f>
        <v>45.582000000000001</v>
      </c>
      <c r="AN410" s="13">
        <f t="shared" si="62"/>
        <v>1</v>
      </c>
      <c r="BB410" s="13">
        <f t="shared" si="59"/>
        <v>45.582000000000001</v>
      </c>
      <c r="BC410" s="13" t="s">
        <v>11175</v>
      </c>
      <c r="BD410" s="13">
        <f t="shared" si="60"/>
        <v>1</v>
      </c>
    </row>
    <row r="411" spans="1:56" x14ac:dyDescent="0.25">
      <c r="A411" s="13">
        <v>600004313</v>
      </c>
      <c r="B411" s="13">
        <v>1000</v>
      </c>
      <c r="C411" s="13">
        <v>2200001327</v>
      </c>
      <c r="D411" s="13" t="s">
        <v>10908</v>
      </c>
      <c r="E411" s="13">
        <f t="shared" si="54"/>
        <v>1000</v>
      </c>
      <c r="F411" s="13" t="s">
        <v>10905</v>
      </c>
      <c r="G411" s="13" t="s">
        <v>10907</v>
      </c>
      <c r="H411" s="13">
        <f>ROUND(P411/(1-((R411+S411))/100)*Q411, 3)</f>
        <v>8.4269999999999996</v>
      </c>
      <c r="I411" s="13">
        <v>1</v>
      </c>
      <c r="J411" s="13">
        <v>5</v>
      </c>
      <c r="K411" s="13">
        <v>1</v>
      </c>
      <c r="M411" s="13">
        <v>1</v>
      </c>
      <c r="N411" s="13">
        <v>1</v>
      </c>
      <c r="P411" s="13">
        <f>IFERROR(ROUND(VLOOKUP(BC411, BA:BA:BB:BB, 2, 0)/AA411,3),)</f>
        <v>10.372</v>
      </c>
      <c r="Q411" s="13">
        <f>IFERROR(VLOOKUP(BC411, BA:BA:BD:BD, 4, 0),1)</f>
        <v>0.75032100000000002</v>
      </c>
      <c r="R411" s="13">
        <v>4</v>
      </c>
      <c r="S411" s="13">
        <v>3.65</v>
      </c>
      <c r="T411" s="13">
        <v>0</v>
      </c>
      <c r="V411" s="13" t="s">
        <v>11050</v>
      </c>
      <c r="W411" s="13">
        <v>100</v>
      </c>
      <c r="X411" s="13" t="s">
        <v>7709</v>
      </c>
      <c r="Y411" s="13" t="s">
        <v>10904</v>
      </c>
      <c r="Z411" s="13">
        <v>1</v>
      </c>
      <c r="AA411" s="13">
        <v>5.75</v>
      </c>
      <c r="AB411" s="13">
        <f t="shared" si="55"/>
        <v>48.454999999999998</v>
      </c>
      <c r="AC411" s="13">
        <f>ROUND(VLOOKUP(X411,'Base de dados'!A:B, 2, 0)*AB411, 2)</f>
        <v>7.27</v>
      </c>
      <c r="AD411" s="13">
        <f>ROUND((AB411*(Destino!AG$411/100))*(W411/100),2)</f>
        <v>1.94</v>
      </c>
      <c r="AE411" s="13">
        <f>ROUND((AB411*(Destino!AH$411/100)),2)</f>
        <v>4.4800000000000004</v>
      </c>
      <c r="AG411" s="13">
        <f>ROUND((AB411+ AC411)*(J411/100),2)</f>
        <v>2.79</v>
      </c>
      <c r="AH411" s="13">
        <f t="shared" si="56"/>
        <v>0</v>
      </c>
      <c r="AI411" s="13">
        <f>ROUND(AB411-(AD411+AE411)+AG411+AH411, 3)</f>
        <v>44.825000000000003</v>
      </c>
      <c r="AJ411" s="13">
        <f t="shared" si="57"/>
        <v>44.825000000000003</v>
      </c>
      <c r="AK411" s="13">
        <f t="shared" si="58"/>
        <v>44.825000000000003</v>
      </c>
      <c r="AL411" s="13" t="str">
        <f t="shared" si="61"/>
        <v>10006000043132200001327</v>
      </c>
      <c r="AM411" s="13">
        <f>VLOOKUP(AL411,Destino!A:AE,31,0)</f>
        <v>44.814</v>
      </c>
      <c r="AN411" s="13">
        <f t="shared" si="62"/>
        <v>0.99975460122699378</v>
      </c>
      <c r="BB411" s="13">
        <f t="shared" si="59"/>
        <v>44.825000000000003</v>
      </c>
      <c r="BC411" s="13" t="s">
        <v>11176</v>
      </c>
      <c r="BD411" s="13">
        <f t="shared" si="60"/>
        <v>1</v>
      </c>
    </row>
    <row r="412" spans="1:56" x14ac:dyDescent="0.25">
      <c r="A412" s="13">
        <v>600004313</v>
      </c>
      <c r="B412" s="13">
        <v>1000</v>
      </c>
      <c r="C412" s="13">
        <v>2200001421</v>
      </c>
      <c r="D412" s="13" t="s">
        <v>10908</v>
      </c>
      <c r="E412" s="13">
        <f t="shared" si="54"/>
        <v>1000</v>
      </c>
      <c r="F412" s="13" t="s">
        <v>10905</v>
      </c>
      <c r="G412" s="13" t="s">
        <v>10907</v>
      </c>
      <c r="H412" s="13">
        <f>ROUND(P412/(1-((R412+S412))/100)*Q412, 3)</f>
        <v>8.1270000000000007</v>
      </c>
      <c r="I412" s="13">
        <v>1</v>
      </c>
      <c r="J412" s="13">
        <v>4</v>
      </c>
      <c r="K412" s="13">
        <v>1</v>
      </c>
      <c r="M412" s="13">
        <v>1</v>
      </c>
      <c r="N412" s="13">
        <v>1</v>
      </c>
      <c r="P412" s="13">
        <f>IFERROR(ROUND(VLOOKUP(BC412, BA:BA:BB:BB, 2, 0)/AA412,3),)</f>
        <v>7.05</v>
      </c>
      <c r="Q412" s="13">
        <f>IFERROR(VLOOKUP(BC412, BA:BA:BD:BD, 4, 0),1)</f>
        <v>1</v>
      </c>
      <c r="R412" s="13">
        <v>4</v>
      </c>
      <c r="S412" s="13">
        <v>9.25</v>
      </c>
      <c r="T412" s="13">
        <v>0</v>
      </c>
      <c r="V412" s="13" t="s">
        <v>11050</v>
      </c>
      <c r="W412" s="13">
        <v>100</v>
      </c>
      <c r="X412" s="13" t="s">
        <v>7709</v>
      </c>
      <c r="Y412" s="13" t="s">
        <v>10904</v>
      </c>
      <c r="Z412" s="13">
        <v>1</v>
      </c>
      <c r="AA412" s="13">
        <v>5.75</v>
      </c>
      <c r="AB412" s="13">
        <f t="shared" si="55"/>
        <v>46.73</v>
      </c>
      <c r="AC412" s="13">
        <f>ROUND(VLOOKUP(X412,'Base de dados'!A:B, 2, 0)*AB412, 2)</f>
        <v>7.01</v>
      </c>
      <c r="AD412" s="13">
        <f>ROUND((AB412*(Destino!AG$412/100))*(W412/100),2)</f>
        <v>1.87</v>
      </c>
      <c r="AE412" s="13">
        <f>ROUND((AB412*(Destino!AH$412/100)),2)</f>
        <v>4.32</v>
      </c>
      <c r="AG412" s="13">
        <f>ROUND((AB412+ AC412)*(J412/100),2)</f>
        <v>2.15</v>
      </c>
      <c r="AH412" s="13">
        <f t="shared" si="56"/>
        <v>0</v>
      </c>
      <c r="AI412" s="13">
        <f>ROUND(AB412-(AD412+AE412)+AG412+AH412, 3)</f>
        <v>42.69</v>
      </c>
      <c r="AJ412" s="13">
        <f t="shared" si="57"/>
        <v>42.69</v>
      </c>
      <c r="AK412" s="13">
        <f t="shared" si="58"/>
        <v>42.69</v>
      </c>
      <c r="AL412" s="13" t="str">
        <f t="shared" si="61"/>
        <v>10006000043132200001421</v>
      </c>
      <c r="AM412" s="13">
        <f>VLOOKUP(AL412,Destino!A:AE,31,0)</f>
        <v>38.409999999999997</v>
      </c>
      <c r="AN412" s="13">
        <f t="shared" si="62"/>
        <v>0.89974232841414847</v>
      </c>
      <c r="BB412" s="13">
        <f t="shared" si="59"/>
        <v>42.69</v>
      </c>
      <c r="BC412" s="13" t="s">
        <v>11178</v>
      </c>
      <c r="BD412" s="13">
        <f t="shared" si="60"/>
        <v>1</v>
      </c>
    </row>
    <row r="413" spans="1:56" x14ac:dyDescent="0.25">
      <c r="A413" s="13">
        <v>600004313</v>
      </c>
      <c r="B413" s="13">
        <v>1000</v>
      </c>
      <c r="C413" s="13">
        <v>2200008955</v>
      </c>
      <c r="D413" s="13" t="s">
        <v>10908</v>
      </c>
      <c r="E413" s="13">
        <f t="shared" si="54"/>
        <v>1000</v>
      </c>
      <c r="F413" s="13" t="s">
        <v>10912</v>
      </c>
      <c r="G413" s="13" t="s">
        <v>10907</v>
      </c>
      <c r="H413" s="13">
        <v>4.9400000000000004</v>
      </c>
      <c r="I413" s="13">
        <v>1</v>
      </c>
      <c r="J413" s="13">
        <v>0</v>
      </c>
      <c r="K413" s="13">
        <v>1.032389</v>
      </c>
      <c r="M413" s="13">
        <v>1</v>
      </c>
      <c r="N413" s="13">
        <v>1</v>
      </c>
      <c r="O413" s="13" t="s">
        <v>10895</v>
      </c>
      <c r="P413" s="13">
        <v>0</v>
      </c>
      <c r="Q413" s="13">
        <v>1</v>
      </c>
      <c r="R413" s="13">
        <v>0</v>
      </c>
      <c r="S413" s="13">
        <v>0</v>
      </c>
      <c r="T413" s="13">
        <v>34.630000000000003</v>
      </c>
      <c r="V413" s="13" t="s">
        <v>11050</v>
      </c>
      <c r="W413" s="13">
        <v>100</v>
      </c>
      <c r="X413" s="13" t="s">
        <v>7709</v>
      </c>
      <c r="Y413" s="13" t="s">
        <v>10904</v>
      </c>
      <c r="Z413" s="13">
        <v>1</v>
      </c>
      <c r="AA413" s="13">
        <v>5.75</v>
      </c>
      <c r="AB413" s="13">
        <f t="shared" si="55"/>
        <v>28.405000000000001</v>
      </c>
      <c r="AC413" s="13">
        <f>ROUND(VLOOKUP(X413,'Base de dados'!A:B, 2, 0)*AB413, 2)</f>
        <v>4.26</v>
      </c>
      <c r="AD413" s="13">
        <f>ROUND((AB413*(Destino!AG$413/100))*(W413/100),2)</f>
        <v>0</v>
      </c>
      <c r="AE413" s="13">
        <f>ROUND((AB413*(Destino!AH$413/100)),2)</f>
        <v>0</v>
      </c>
      <c r="AG413" s="13">
        <f>ROUND((AB413+ AC413)*(J413/100),2)</f>
        <v>0</v>
      </c>
      <c r="AH413" s="13">
        <f t="shared" si="56"/>
        <v>9.84</v>
      </c>
      <c r="AI413" s="13">
        <f>ROUND(AB413+AG413+AH413, 3)</f>
        <v>38.244999999999997</v>
      </c>
      <c r="AJ413" s="13">
        <f t="shared" si="57"/>
        <v>38.244999999999997</v>
      </c>
      <c r="AK413" s="13">
        <f t="shared" si="58"/>
        <v>39.483717304999999</v>
      </c>
      <c r="AL413" s="13" t="str">
        <f t="shared" si="61"/>
        <v>10006000043132200008955</v>
      </c>
      <c r="AM413" s="13">
        <f>VLOOKUP(AL413,Destino!A:AE,31,0)</f>
        <v>39.484000000000002</v>
      </c>
      <c r="AN413" s="13">
        <f t="shared" si="62"/>
        <v>1.0000071597868514</v>
      </c>
      <c r="BA413" s="13" t="s">
        <v>11174</v>
      </c>
      <c r="BB413" s="13">
        <f t="shared" si="59"/>
        <v>39.483717304999999</v>
      </c>
      <c r="BD413" s="13">
        <f t="shared" si="60"/>
        <v>1</v>
      </c>
    </row>
    <row r="414" spans="1:56" x14ac:dyDescent="0.25">
      <c r="A414" s="13">
        <v>600004313</v>
      </c>
      <c r="B414" s="13">
        <v>1100</v>
      </c>
      <c r="C414" s="13">
        <v>2000005105</v>
      </c>
      <c r="D414" s="13" t="s">
        <v>10908</v>
      </c>
      <c r="E414" s="13">
        <f t="shared" si="54"/>
        <v>1100</v>
      </c>
      <c r="F414" s="13" t="s">
        <v>10905</v>
      </c>
      <c r="G414" s="13" t="s">
        <v>10907</v>
      </c>
      <c r="H414" s="13">
        <f>ROUND(P414/(1-((R414+S414))/100)*Q414, 3)</f>
        <v>7.9160000000000004</v>
      </c>
      <c r="I414" s="13">
        <v>1</v>
      </c>
      <c r="J414" s="13">
        <v>4</v>
      </c>
      <c r="K414" s="13">
        <v>1</v>
      </c>
      <c r="M414" s="13">
        <v>1</v>
      </c>
      <c r="N414" s="13">
        <v>1</v>
      </c>
      <c r="O414" s="13" t="s">
        <v>10895</v>
      </c>
      <c r="P414" s="13">
        <f>IFERROR(ROUND(VLOOKUP(BC414, BA:BA:BB:BB, 2, 0)/AA414,3),)</f>
        <v>6.867</v>
      </c>
      <c r="Q414" s="13">
        <f>IFERROR(VLOOKUP(BC414, BA:BA:BD:BD, 4, 0),1)</f>
        <v>1</v>
      </c>
      <c r="R414" s="13">
        <v>4</v>
      </c>
      <c r="S414" s="13">
        <v>9.25</v>
      </c>
      <c r="T414" s="13">
        <v>0</v>
      </c>
      <c r="V414" s="13" t="s">
        <v>11050</v>
      </c>
      <c r="W414" s="13">
        <v>100</v>
      </c>
      <c r="X414" s="13" t="s">
        <v>7709</v>
      </c>
      <c r="Y414" s="13" t="s">
        <v>10904</v>
      </c>
      <c r="Z414" s="13">
        <v>2</v>
      </c>
      <c r="AA414" s="13">
        <v>5.75</v>
      </c>
      <c r="AB414" s="13">
        <f t="shared" si="55"/>
        <v>45.517000000000003</v>
      </c>
      <c r="AC414" s="13">
        <f>ROUND(VLOOKUP(X414,'Base de dados'!A:B, 2, 0)*AB414, 2)</f>
        <v>6.83</v>
      </c>
      <c r="AD414" s="13">
        <f>ROUND((AB414*(Destino!AG$414/100))*(W414/100),2)</f>
        <v>1.82</v>
      </c>
      <c r="AE414" s="13">
        <f>ROUND((AB414*(Destino!AH$414/100)),2)</f>
        <v>0</v>
      </c>
      <c r="AG414" s="13">
        <f>ROUND((AB414+ AC414)*(J414/100),2)</f>
        <v>2.09</v>
      </c>
      <c r="AH414" s="13">
        <f t="shared" si="56"/>
        <v>0</v>
      </c>
      <c r="AI414" s="13">
        <f>ROUND(AB414-(AD414+AE414)+AG414+AH414, 3)</f>
        <v>45.786999999999999</v>
      </c>
      <c r="AJ414" s="13">
        <f t="shared" si="57"/>
        <v>45.786999999999999</v>
      </c>
      <c r="AK414" s="13">
        <f t="shared" si="58"/>
        <v>45.786999999999999</v>
      </c>
      <c r="AL414" s="13" t="str">
        <f t="shared" si="61"/>
        <v>11006000043132000005105</v>
      </c>
      <c r="AM414" s="13">
        <f>VLOOKUP(AL414,Destino!A:AE,31,0)</f>
        <v>45.786999999999999</v>
      </c>
      <c r="AN414" s="13">
        <f t="shared" si="62"/>
        <v>1</v>
      </c>
      <c r="BA414" s="13" t="s">
        <v>11175</v>
      </c>
      <c r="BB414" s="13">
        <f t="shared" si="59"/>
        <v>45.786999999999999</v>
      </c>
      <c r="BC414" s="13" t="s">
        <v>11174</v>
      </c>
      <c r="BD414" s="13">
        <f t="shared" si="60"/>
        <v>1</v>
      </c>
    </row>
    <row r="415" spans="1:56" x14ac:dyDescent="0.25">
      <c r="A415" s="13">
        <v>600004313</v>
      </c>
      <c r="B415" s="13">
        <v>1100</v>
      </c>
      <c r="C415" s="13">
        <v>2200001327</v>
      </c>
      <c r="D415" s="13" t="s">
        <v>10908</v>
      </c>
      <c r="E415" s="13">
        <f t="shared" si="54"/>
        <v>1100</v>
      </c>
      <c r="F415" s="13" t="s">
        <v>10923</v>
      </c>
      <c r="G415" s="13" t="s">
        <v>10907</v>
      </c>
      <c r="H415" s="13">
        <f>ROUND(P415/(1-((R415+S415))/100)*Q415, 3)</f>
        <v>8.1069999999999993</v>
      </c>
      <c r="I415" s="13">
        <v>1</v>
      </c>
      <c r="J415" s="13">
        <v>5</v>
      </c>
      <c r="K415" s="13">
        <v>1</v>
      </c>
      <c r="M415" s="13">
        <v>1</v>
      </c>
      <c r="N415" s="13">
        <v>1</v>
      </c>
      <c r="P415" s="13">
        <f>IFERROR(ROUND(VLOOKUP(BC415, BA:BA:BB:BB, 2, 0)/AA415,3),)</f>
        <v>10.372</v>
      </c>
      <c r="Q415" s="13">
        <f>IFERROR(VLOOKUP(BC415, BA:BA:BD:BD, 4, 0),1)</f>
        <v>0.75032100000000002</v>
      </c>
      <c r="R415" s="13">
        <v>4</v>
      </c>
      <c r="S415" s="13">
        <v>0</v>
      </c>
      <c r="T415" s="13">
        <v>0</v>
      </c>
      <c r="V415" s="13" t="s">
        <v>11050</v>
      </c>
      <c r="W415" s="13">
        <v>100</v>
      </c>
      <c r="X415" s="13" t="s">
        <v>7709</v>
      </c>
      <c r="Y415" s="13" t="s">
        <v>10904</v>
      </c>
      <c r="Z415" s="13">
        <v>2</v>
      </c>
      <c r="AA415" s="13">
        <v>5.75</v>
      </c>
      <c r="AB415" s="13">
        <f t="shared" si="55"/>
        <v>46.615000000000002</v>
      </c>
      <c r="AC415" s="13">
        <f>ROUND(VLOOKUP(X415,'Base de dados'!A:B, 2, 0)*AB415, 2)</f>
        <v>6.99</v>
      </c>
      <c r="AD415" s="13">
        <f>ROUND((AB415*(Destino!AG$415/100))*(W415/100),2)</f>
        <v>1.86</v>
      </c>
      <c r="AE415" s="13">
        <f>ROUND((AB415*(Destino!AH$415/100)),2)</f>
        <v>0</v>
      </c>
      <c r="AG415" s="13">
        <f>ROUND((AB415+ AC415)*(J415/100),2)</f>
        <v>2.68</v>
      </c>
      <c r="AH415" s="13">
        <f t="shared" si="56"/>
        <v>0</v>
      </c>
      <c r="AI415" s="13">
        <f>ROUND(AB415-AD415+AG415+AH415, 3)</f>
        <v>47.435000000000002</v>
      </c>
      <c r="AJ415" s="13">
        <f t="shared" si="57"/>
        <v>47.435000000000002</v>
      </c>
      <c r="AK415" s="13">
        <f t="shared" si="58"/>
        <v>47.435000000000002</v>
      </c>
      <c r="AL415" s="13" t="str">
        <f t="shared" si="61"/>
        <v>11006000043132200001327</v>
      </c>
      <c r="AM415" s="13">
        <f>VLOOKUP(AL415,Destino!A:AE,31,0)</f>
        <v>47.423999999999999</v>
      </c>
      <c r="AN415" s="13">
        <f t="shared" si="62"/>
        <v>0.9997681037208811</v>
      </c>
      <c r="BB415" s="13">
        <f t="shared" si="59"/>
        <v>47.435000000000002</v>
      </c>
      <c r="BC415" s="13" t="s">
        <v>11176</v>
      </c>
      <c r="BD415" s="13">
        <f t="shared" si="60"/>
        <v>1</v>
      </c>
    </row>
    <row r="416" spans="1:56" x14ac:dyDescent="0.25">
      <c r="A416" s="13">
        <v>600004313</v>
      </c>
      <c r="B416" s="13">
        <v>1100</v>
      </c>
      <c r="C416" s="13">
        <v>2200001421</v>
      </c>
      <c r="D416" s="13" t="s">
        <v>10908</v>
      </c>
      <c r="E416" s="13">
        <f t="shared" si="54"/>
        <v>1100</v>
      </c>
      <c r="F416" s="13" t="s">
        <v>10905</v>
      </c>
      <c r="G416" s="13" t="s">
        <v>10907</v>
      </c>
      <c r="H416" s="13">
        <f>ROUND(P416/(1-((R416+S416))/100)*Q416, 3)</f>
        <v>8.1270000000000007</v>
      </c>
      <c r="I416" s="13">
        <v>1</v>
      </c>
      <c r="J416" s="13">
        <v>3</v>
      </c>
      <c r="K416" s="13">
        <v>1</v>
      </c>
      <c r="M416" s="13">
        <v>1</v>
      </c>
      <c r="N416" s="13">
        <v>1</v>
      </c>
      <c r="P416" s="13">
        <f>IFERROR(ROUND(VLOOKUP(BC416, BA:BA:BB:BB, 2, 0)/AA416,3),)</f>
        <v>7.05</v>
      </c>
      <c r="Q416" s="13">
        <f>IFERROR(VLOOKUP(BC416, BA:BA:BD:BD, 4, 0),1)</f>
        <v>1</v>
      </c>
      <c r="R416" s="13">
        <v>4</v>
      </c>
      <c r="S416" s="13">
        <v>9.25</v>
      </c>
      <c r="T416" s="13">
        <v>0</v>
      </c>
      <c r="V416" s="13" t="s">
        <v>11050</v>
      </c>
      <c r="W416" s="13">
        <v>100</v>
      </c>
      <c r="X416" s="13" t="s">
        <v>7709</v>
      </c>
      <c r="Y416" s="13" t="s">
        <v>10904</v>
      </c>
      <c r="Z416" s="13">
        <v>2</v>
      </c>
      <c r="AA416" s="13">
        <v>5.75</v>
      </c>
      <c r="AB416" s="13">
        <f t="shared" si="55"/>
        <v>46.73</v>
      </c>
      <c r="AC416" s="13">
        <f>ROUND(VLOOKUP(X416,'Base de dados'!A:B, 2, 0)*AB416, 2)</f>
        <v>7.01</v>
      </c>
      <c r="AD416" s="13">
        <f>ROUND((AB416*(Destino!AG$416/100))*(W416/100),2)</f>
        <v>1.87</v>
      </c>
      <c r="AE416" s="13">
        <f>ROUND((AB416*(Destino!AH$416/100)),2)</f>
        <v>0</v>
      </c>
      <c r="AG416" s="13">
        <f>ROUND((AB416+ AC416)*(J416/100),2)</f>
        <v>1.61</v>
      </c>
      <c r="AH416" s="13">
        <f t="shared" si="56"/>
        <v>0</v>
      </c>
      <c r="AI416" s="13">
        <f>ROUND(AB416-(AD416+AE416)+AG416+AH416, 3)</f>
        <v>46.47</v>
      </c>
      <c r="AJ416" s="13">
        <f t="shared" si="57"/>
        <v>46.47</v>
      </c>
      <c r="AK416" s="13">
        <f t="shared" si="58"/>
        <v>46.47</v>
      </c>
      <c r="AL416" s="13" t="str">
        <f t="shared" si="61"/>
        <v>11006000043132200001421</v>
      </c>
      <c r="AM416" s="13">
        <f>VLOOKUP(AL416,Destino!A:AE,31,0)</f>
        <v>41.82</v>
      </c>
      <c r="AN416" s="13">
        <f t="shared" si="62"/>
        <v>0.89993544222078758</v>
      </c>
      <c r="BB416" s="13">
        <f t="shared" si="59"/>
        <v>46.47</v>
      </c>
      <c r="BC416" s="13" t="s">
        <v>11178</v>
      </c>
      <c r="BD416" s="13">
        <f t="shared" si="60"/>
        <v>1</v>
      </c>
    </row>
    <row r="417" spans="1:56" x14ac:dyDescent="0.25">
      <c r="A417" s="13">
        <v>600004313</v>
      </c>
      <c r="B417" s="13">
        <v>1110</v>
      </c>
      <c r="C417" s="13">
        <v>2000005105</v>
      </c>
      <c r="D417" s="13" t="s">
        <v>10908</v>
      </c>
      <c r="E417" s="13" t="str">
        <f t="shared" si="54"/>
        <v>1100</v>
      </c>
      <c r="F417" s="13" t="s">
        <v>10925</v>
      </c>
      <c r="G417" s="13" t="s">
        <v>10907</v>
      </c>
      <c r="H417" s="13">
        <f>ROUND(P417/(1-((R417+S417))/100)*Q417, 3)</f>
        <v>7.9160000000000004</v>
      </c>
      <c r="I417" s="13">
        <v>1</v>
      </c>
      <c r="J417" s="13">
        <v>4</v>
      </c>
      <c r="K417" s="13">
        <v>1</v>
      </c>
      <c r="M417" s="13">
        <v>1</v>
      </c>
      <c r="N417" s="13">
        <v>0.75032100000000002</v>
      </c>
      <c r="O417" s="13" t="s">
        <v>10895</v>
      </c>
      <c r="P417" s="13">
        <f>IFERROR(ROUND(VLOOKUP(BC417, BA:BA:BB:BB, 2, 0)/AA417,3),)</f>
        <v>6.867</v>
      </c>
      <c r="Q417" s="13">
        <f>IFERROR(VLOOKUP(BC417, BA:BA:BD:BD, 4, 0),1)</f>
        <v>1</v>
      </c>
      <c r="R417" s="13">
        <v>4</v>
      </c>
      <c r="S417" s="13">
        <v>9.25</v>
      </c>
      <c r="T417" s="13">
        <v>0</v>
      </c>
      <c r="V417" s="13" t="s">
        <v>11050</v>
      </c>
      <c r="W417" s="13">
        <v>100</v>
      </c>
      <c r="X417" s="13" t="s">
        <v>7709</v>
      </c>
      <c r="Y417" s="13" t="s">
        <v>10904</v>
      </c>
      <c r="Z417" s="13">
        <v>2</v>
      </c>
      <c r="AA417" s="13">
        <v>5.75</v>
      </c>
      <c r="AB417" s="13">
        <f t="shared" si="55"/>
        <v>45.517000000000003</v>
      </c>
      <c r="AC417" s="13">
        <f>ROUND(VLOOKUP(X417,'Base de dados'!A:B, 2, 0)*AB417, 2)</f>
        <v>6.83</v>
      </c>
      <c r="AD417" s="13">
        <f>ROUND((AB417*(Destino!AG$417/100))*(W417/100),2)</f>
        <v>1.82</v>
      </c>
      <c r="AE417" s="13">
        <f>ROUND((AB417*(Destino!AH$417/100)),2)</f>
        <v>0</v>
      </c>
      <c r="AF417" s="13">
        <f>ROUND((((AB417+AC417)*(1 + VLOOKUP(X417,'Base de dados'!A:P, 16, 0) ))*(Destino!AI$417/100))-AD417, 2)</f>
        <v>11.56</v>
      </c>
      <c r="AG417" s="13">
        <f>ROUND((AB417+AC417+AF417)*(J417/100),2)</f>
        <v>2.56</v>
      </c>
      <c r="AH417" s="13">
        <f t="shared" si="56"/>
        <v>0</v>
      </c>
      <c r="AI417" s="13">
        <f>ROUND(AB417+AF417-AE417+AG417+AH417, 3)</f>
        <v>59.637</v>
      </c>
      <c r="AJ417" s="13">
        <f t="shared" si="57"/>
        <v>59.637</v>
      </c>
      <c r="AK417" s="13">
        <f t="shared" si="58"/>
        <v>59.637</v>
      </c>
      <c r="AL417" s="13" t="str">
        <f t="shared" si="61"/>
        <v>11106000043132000005105</v>
      </c>
      <c r="AM417" s="13">
        <f>VLOOKUP(AL417,Destino!A:AE,31,0)</f>
        <v>59.637</v>
      </c>
      <c r="AN417" s="13">
        <f t="shared" si="62"/>
        <v>1</v>
      </c>
      <c r="BA417" s="13" t="s">
        <v>11176</v>
      </c>
      <c r="BB417" s="13">
        <f t="shared" si="59"/>
        <v>59.637</v>
      </c>
      <c r="BC417" s="13" t="s">
        <v>11174</v>
      </c>
      <c r="BD417" s="13">
        <f t="shared" si="60"/>
        <v>0.75032100000000002</v>
      </c>
    </row>
    <row r="418" spans="1:56" x14ac:dyDescent="0.25">
      <c r="A418" s="13">
        <v>600004313</v>
      </c>
      <c r="B418" s="13">
        <v>1110</v>
      </c>
      <c r="C418" s="13">
        <v>2200000102</v>
      </c>
      <c r="D418" s="13" t="s">
        <v>10908</v>
      </c>
      <c r="E418" s="13" t="str">
        <f t="shared" si="54"/>
        <v>1100</v>
      </c>
      <c r="F418" s="13" t="s">
        <v>10926</v>
      </c>
      <c r="G418" s="13" t="s">
        <v>10907</v>
      </c>
      <c r="H418" s="13">
        <f>ROUND(P418/(1-((R418+S418))/100)*Q418, 3)</f>
        <v>8.2949999999999999</v>
      </c>
      <c r="I418" s="13">
        <v>1</v>
      </c>
      <c r="J418" s="13">
        <v>4</v>
      </c>
      <c r="K418" s="13">
        <v>1</v>
      </c>
      <c r="M418" s="13">
        <v>1</v>
      </c>
      <c r="N418" s="13">
        <v>0.76780899999999996</v>
      </c>
      <c r="P418" s="13">
        <f>IFERROR(ROUND(VLOOKUP(BC418, BA:BA:BB:BB, 2, 0)/AA418,3),)</f>
        <v>7.9630000000000001</v>
      </c>
      <c r="Q418" s="13">
        <f>IFERROR(VLOOKUP(BC418, BA:BA:BD:BD, 4, 0),1)</f>
        <v>1</v>
      </c>
      <c r="R418" s="13">
        <v>4</v>
      </c>
      <c r="S418" s="13">
        <v>0</v>
      </c>
      <c r="T418" s="13">
        <v>0</v>
      </c>
      <c r="V418" s="13" t="s">
        <v>11050</v>
      </c>
      <c r="W418" s="13">
        <v>100</v>
      </c>
      <c r="X418" s="13" t="s">
        <v>7709</v>
      </c>
      <c r="Y418" s="13" t="s">
        <v>10904</v>
      </c>
      <c r="Z418" s="13">
        <v>2</v>
      </c>
      <c r="AA418" s="13">
        <v>5.75</v>
      </c>
      <c r="AB418" s="13">
        <f t="shared" si="55"/>
        <v>47.695999999999998</v>
      </c>
      <c r="AC418" s="13">
        <f>ROUND(VLOOKUP(X418,'Base de dados'!A:B, 2, 0)*AB418, 2)</f>
        <v>7.15</v>
      </c>
      <c r="AD418" s="13">
        <f>ROUND((AB418*(Destino!AG$418/100))*(W418/100),2)</f>
        <v>1.91</v>
      </c>
      <c r="AE418" s="13">
        <f>ROUND((AB418*(Destino!AH$418/100)),2)</f>
        <v>0</v>
      </c>
      <c r="AF418" s="13">
        <f>ROUND((((AB418+AC418)*(1 + VLOOKUP(X418,'Base de dados'!A:P, 16, 0) ))*(Destino!AI$418/100))-AD418, 2)</f>
        <v>12.11</v>
      </c>
      <c r="AG418" s="13">
        <f>ROUND((AB418+AC418+AF418)*(J418/100),2)</f>
        <v>2.68</v>
      </c>
      <c r="AH418" s="13">
        <f t="shared" si="56"/>
        <v>0</v>
      </c>
      <c r="AI418" s="13">
        <f>ROUND(AB418+AF418+AG418+AH418, 3)</f>
        <v>62.485999999999997</v>
      </c>
      <c r="AJ418" s="13">
        <f t="shared" si="57"/>
        <v>62.485999999999997</v>
      </c>
      <c r="AK418" s="13">
        <f t="shared" si="58"/>
        <v>62.485999999999997</v>
      </c>
      <c r="AL418" s="13" t="str">
        <f t="shared" si="61"/>
        <v>11106000043132200000102</v>
      </c>
      <c r="AM418" s="13">
        <f>VLOOKUP(AL418,Destino!A:AE,31,0)</f>
        <v>62.496000000000002</v>
      </c>
      <c r="AN418" s="13">
        <f t="shared" si="62"/>
        <v>1.00016003584803</v>
      </c>
      <c r="BB418" s="13">
        <f t="shared" si="59"/>
        <v>62.485999999999997</v>
      </c>
      <c r="BC418" s="13" t="s">
        <v>11175</v>
      </c>
      <c r="BD418" s="13">
        <f t="shared" si="60"/>
        <v>0.76780899999999996</v>
      </c>
    </row>
    <row r="419" spans="1:56" x14ac:dyDescent="0.25">
      <c r="A419" s="13">
        <v>600004313</v>
      </c>
      <c r="B419" s="13">
        <v>1110</v>
      </c>
      <c r="C419" s="13">
        <v>2200001421</v>
      </c>
      <c r="D419" s="13" t="s">
        <v>10908</v>
      </c>
      <c r="E419" s="13" t="str">
        <f t="shared" si="54"/>
        <v>1100</v>
      </c>
      <c r="F419" s="13" t="s">
        <v>10925</v>
      </c>
      <c r="G419" s="13" t="s">
        <v>10907</v>
      </c>
      <c r="H419" s="13">
        <f>ROUND(P419/(1-((R419+S419))/100)*Q419, 3)</f>
        <v>8.1270000000000007</v>
      </c>
      <c r="I419" s="13">
        <v>1</v>
      </c>
      <c r="J419" s="13">
        <v>1.5</v>
      </c>
      <c r="K419" s="13">
        <v>1</v>
      </c>
      <c r="M419" s="13">
        <v>1</v>
      </c>
      <c r="N419" s="13">
        <v>0.74824000000000002</v>
      </c>
      <c r="P419" s="13">
        <f>IFERROR(ROUND(VLOOKUP(BC419, BA:BA:BB:BB, 2, 0)/AA419,3),)</f>
        <v>7.05</v>
      </c>
      <c r="Q419" s="13">
        <f>IFERROR(VLOOKUP(BC419, BA:BA:BD:BD, 4, 0),1)</f>
        <v>1</v>
      </c>
      <c r="R419" s="13">
        <v>4</v>
      </c>
      <c r="S419" s="13">
        <v>9.25</v>
      </c>
      <c r="T419" s="13">
        <v>0</v>
      </c>
      <c r="V419" s="13" t="s">
        <v>11050</v>
      </c>
      <c r="W419" s="13">
        <v>100</v>
      </c>
      <c r="X419" s="13" t="s">
        <v>7709</v>
      </c>
      <c r="Y419" s="13" t="s">
        <v>10904</v>
      </c>
      <c r="Z419" s="13">
        <v>2</v>
      </c>
      <c r="AA419" s="13">
        <v>5.75</v>
      </c>
      <c r="AB419" s="13">
        <f t="shared" si="55"/>
        <v>46.73</v>
      </c>
      <c r="AC419" s="13">
        <f>ROUND(VLOOKUP(X419,'Base de dados'!A:B, 2, 0)*AB419, 2)</f>
        <v>7.01</v>
      </c>
      <c r="AD419" s="13">
        <f>ROUND((AB419*(Destino!AG$419/100))*(W419/100),2)</f>
        <v>1.87</v>
      </c>
      <c r="AE419" s="13">
        <f>ROUND((AB419*(Destino!AH$419/100)),2)</f>
        <v>0</v>
      </c>
      <c r="AF419" s="13">
        <f>ROUND((((AB419+AC419)*(1 + VLOOKUP(X419,'Base de dados'!A:P, 16, 0) ))*(Destino!AI$419/100))-AD419, 2)</f>
        <v>11.87</v>
      </c>
      <c r="AG419" s="13">
        <f>ROUND((AB419+AC419+AF419)*(J419/100),2)</f>
        <v>0.98</v>
      </c>
      <c r="AH419" s="13">
        <f t="shared" si="56"/>
        <v>0</v>
      </c>
      <c r="AI419" s="13">
        <f>ROUND(AB419+AF419-AE419+AG419+AH419, 3)</f>
        <v>59.58</v>
      </c>
      <c r="AJ419" s="13">
        <f t="shared" si="57"/>
        <v>59.58</v>
      </c>
      <c r="AK419" s="13">
        <f t="shared" si="58"/>
        <v>59.58</v>
      </c>
      <c r="AL419" s="13" t="str">
        <f t="shared" si="61"/>
        <v>11106000043132200001421</v>
      </c>
      <c r="AM419" s="13">
        <f>VLOOKUP(AL419,Destino!A:AE,31,0)</f>
        <v>53.62</v>
      </c>
      <c r="AN419" s="13">
        <f t="shared" si="62"/>
        <v>0.899966431688486</v>
      </c>
      <c r="BB419" s="13">
        <f t="shared" si="59"/>
        <v>59.58</v>
      </c>
      <c r="BC419" s="13" t="s">
        <v>11178</v>
      </c>
      <c r="BD419" s="13">
        <f t="shared" si="60"/>
        <v>0.74824000000000002</v>
      </c>
    </row>
    <row r="420" spans="1:56" x14ac:dyDescent="0.25">
      <c r="A420" s="13">
        <v>600004313</v>
      </c>
      <c r="B420" s="13">
        <v>1210</v>
      </c>
      <c r="C420" s="13">
        <v>2000005105</v>
      </c>
      <c r="D420" s="13" t="s">
        <v>10908</v>
      </c>
      <c r="E420" s="13" t="str">
        <f t="shared" si="54"/>
        <v>1200</v>
      </c>
      <c r="F420" s="13" t="s">
        <v>10905</v>
      </c>
      <c r="G420" s="13" t="s">
        <v>10907</v>
      </c>
      <c r="H420" s="13">
        <f>ROUND(P420/(1-((R420+S420))/100)*Q420, 3)</f>
        <v>7.9160000000000004</v>
      </c>
      <c r="I420" s="13">
        <v>1</v>
      </c>
      <c r="J420" s="13">
        <v>2</v>
      </c>
      <c r="K420" s="13">
        <v>1</v>
      </c>
      <c r="M420" s="13">
        <v>1</v>
      </c>
      <c r="N420" s="13">
        <v>1</v>
      </c>
      <c r="O420" s="13" t="s">
        <v>10895</v>
      </c>
      <c r="P420" s="13">
        <f>IFERROR(ROUND(VLOOKUP(BC420, BA:BA:BB:BB, 2, 0)/AA420,3),)</f>
        <v>6.867</v>
      </c>
      <c r="Q420" s="13">
        <f>IFERROR(VLOOKUP(BC420, BA:BA:BD:BD, 4, 0),1)</f>
        <v>1</v>
      </c>
      <c r="R420" s="13">
        <v>4</v>
      </c>
      <c r="S420" s="13">
        <v>9.25</v>
      </c>
      <c r="T420" s="13">
        <v>0</v>
      </c>
      <c r="V420" s="13" t="s">
        <v>11050</v>
      </c>
      <c r="W420" s="13">
        <v>100</v>
      </c>
      <c r="X420" s="13" t="s">
        <v>7709</v>
      </c>
      <c r="Y420" s="13" t="s">
        <v>10904</v>
      </c>
      <c r="Z420" s="13">
        <v>2</v>
      </c>
      <c r="AA420" s="13">
        <v>5.75</v>
      </c>
      <c r="AB420" s="13">
        <f t="shared" si="55"/>
        <v>45.517000000000003</v>
      </c>
      <c r="AC420" s="13">
        <f>ROUND(VLOOKUP(X420,'Base de dados'!A:B, 2, 0)*AB420, 2)</f>
        <v>6.83</v>
      </c>
      <c r="AD420" s="13">
        <f>ROUND((AB420*(Destino!AG$420/100))*(W420/100),2)</f>
        <v>1.82</v>
      </c>
      <c r="AE420" s="13">
        <f>ROUND((AB420*(Destino!AH$420/100)),2)</f>
        <v>4.21</v>
      </c>
      <c r="AG420" s="13">
        <f>ROUND((AB420+ AC420)*(J420/100),2)</f>
        <v>1.05</v>
      </c>
      <c r="AH420" s="13">
        <f t="shared" si="56"/>
        <v>0</v>
      </c>
      <c r="AI420" s="13">
        <f>ROUND(AB420-(AD420+AE420)+AG420+AH420, 3)</f>
        <v>40.536999999999999</v>
      </c>
      <c r="AJ420" s="13">
        <f t="shared" si="57"/>
        <v>40.536999999999999</v>
      </c>
      <c r="AK420" s="13">
        <f t="shared" si="58"/>
        <v>40.536999999999999</v>
      </c>
      <c r="AL420" s="13" t="str">
        <f t="shared" si="61"/>
        <v>12106000043132000005105</v>
      </c>
      <c r="AM420" s="13">
        <f>VLOOKUP(AL420,Destino!A:AE,31,0)</f>
        <v>40.536999999999999</v>
      </c>
      <c r="AN420" s="13">
        <f t="shared" si="62"/>
        <v>1</v>
      </c>
      <c r="BA420" s="13" t="s">
        <v>11177</v>
      </c>
      <c r="BB420" s="13">
        <f t="shared" si="59"/>
        <v>40.536999999999999</v>
      </c>
      <c r="BC420" s="13" t="s">
        <v>11174</v>
      </c>
      <c r="BD420" s="13">
        <f t="shared" si="60"/>
        <v>1</v>
      </c>
    </row>
    <row r="421" spans="1:56" x14ac:dyDescent="0.25">
      <c r="A421" s="13">
        <v>600004313</v>
      </c>
      <c r="B421" s="13">
        <v>1210</v>
      </c>
      <c r="C421" s="13">
        <v>2200001421</v>
      </c>
      <c r="D421" s="13" t="s">
        <v>10908</v>
      </c>
      <c r="E421" s="13" t="str">
        <f t="shared" si="54"/>
        <v>1200</v>
      </c>
      <c r="F421" s="13" t="s">
        <v>10905</v>
      </c>
      <c r="G421" s="13" t="s">
        <v>10907</v>
      </c>
      <c r="H421" s="13">
        <f>ROUND(P421/(1-((R421+S421))/100)*Q421, 3)</f>
        <v>9.6910000000000007</v>
      </c>
      <c r="I421" s="13">
        <v>1</v>
      </c>
      <c r="J421" s="13">
        <v>0</v>
      </c>
      <c r="K421" s="13">
        <v>1</v>
      </c>
      <c r="M421" s="13">
        <v>1</v>
      </c>
      <c r="N421" s="13">
        <f>IFERROR(VLOOKUP(BC421, BA:BA:BD:BD, 4, 0),1)</f>
        <v>1</v>
      </c>
      <c r="P421" s="13">
        <f>IFERROR(ROUND(VLOOKUP(BC421, BA:BA:BB:BB, 2, 0)/AA421,3),)</f>
        <v>7.05</v>
      </c>
      <c r="Q421" s="13">
        <v>1</v>
      </c>
      <c r="R421" s="13">
        <v>18</v>
      </c>
      <c r="S421" s="13">
        <v>9.25</v>
      </c>
      <c r="T421" s="13">
        <v>0</v>
      </c>
      <c r="V421" s="13" t="s">
        <v>11050</v>
      </c>
      <c r="W421" s="13">
        <v>100</v>
      </c>
      <c r="X421" s="13" t="s">
        <v>7709</v>
      </c>
      <c r="Y421" s="13" t="s">
        <v>10904</v>
      </c>
      <c r="Z421" s="13">
        <v>2</v>
      </c>
      <c r="AA421" s="13">
        <v>5.75</v>
      </c>
      <c r="AB421" s="13">
        <f t="shared" si="55"/>
        <v>55.722999999999999</v>
      </c>
      <c r="AC421" s="13">
        <f>ROUND(VLOOKUP(X421,'Base de dados'!A:B, 2, 0)*AB421, 2)</f>
        <v>8.36</v>
      </c>
      <c r="AD421" s="13">
        <f>ROUND((AB421*(Destino!AG$421/100))*(W421/100),2)</f>
        <v>10.029999999999999</v>
      </c>
      <c r="AE421" s="13">
        <f>ROUND((AB421*(Destino!AH$421/100)),2)</f>
        <v>5.15</v>
      </c>
      <c r="AG421" s="13">
        <f>ROUND((AB421+ AC421)*(J421/100),2)</f>
        <v>0</v>
      </c>
      <c r="AH421" s="13">
        <f t="shared" si="56"/>
        <v>0</v>
      </c>
      <c r="AI421" s="13">
        <f>ROUND(AB421-(AD421+AE421)+AG421+AH421, 3)</f>
        <v>40.542999999999999</v>
      </c>
      <c r="AJ421" s="13">
        <f t="shared" si="57"/>
        <v>40.542999999999999</v>
      </c>
      <c r="AK421" s="13">
        <f t="shared" si="58"/>
        <v>40.542999999999999</v>
      </c>
      <c r="AL421" s="13" t="str">
        <f t="shared" si="61"/>
        <v>12106000043132200001421</v>
      </c>
      <c r="AM421" s="13">
        <f>VLOOKUP(AL421,Destino!A:AE,31,0)</f>
        <v>36.479999999999997</v>
      </c>
      <c r="AN421" s="13">
        <f t="shared" si="62"/>
        <v>0.89978541301827686</v>
      </c>
      <c r="BB421" s="13">
        <f t="shared" si="59"/>
        <v>40.542999999999999</v>
      </c>
      <c r="BC421" s="13" t="s">
        <v>11178</v>
      </c>
      <c r="BD421" s="13">
        <f t="shared" si="60"/>
        <v>1</v>
      </c>
    </row>
    <row r="422" spans="1:56" x14ac:dyDescent="0.25">
      <c r="A422" s="13">
        <v>600004313</v>
      </c>
      <c r="B422" s="13">
        <v>1400</v>
      </c>
      <c r="C422" s="13">
        <v>2000005105</v>
      </c>
      <c r="D422" s="13" t="s">
        <v>10908</v>
      </c>
      <c r="E422" s="13">
        <f t="shared" si="54"/>
        <v>1400</v>
      </c>
      <c r="F422" s="13" t="s">
        <v>10905</v>
      </c>
      <c r="G422" s="13" t="s">
        <v>10907</v>
      </c>
      <c r="H422" s="13">
        <f>ROUND(P422/(1-((R422+S422))/100)*Q422, 3)</f>
        <v>7.9160000000000004</v>
      </c>
      <c r="I422" s="13">
        <v>1</v>
      </c>
      <c r="J422" s="13">
        <v>2</v>
      </c>
      <c r="K422" s="13">
        <v>1</v>
      </c>
      <c r="M422" s="13">
        <v>1</v>
      </c>
      <c r="N422" s="13">
        <v>1</v>
      </c>
      <c r="O422" s="13" t="s">
        <v>10895</v>
      </c>
      <c r="P422" s="13">
        <f>IFERROR(ROUND(VLOOKUP(BC422, BA:BA:BB:BB, 2, 0)/AA422,3),)</f>
        <v>6.867</v>
      </c>
      <c r="Q422" s="13">
        <f>IFERROR(VLOOKUP(BC422, BA:BA:BD:BD, 4, 0),1)</f>
        <v>1</v>
      </c>
      <c r="R422" s="13">
        <v>4</v>
      </c>
      <c r="S422" s="13">
        <v>9.25</v>
      </c>
      <c r="T422" s="13">
        <v>0</v>
      </c>
      <c r="V422" s="13" t="s">
        <v>11050</v>
      </c>
      <c r="W422" s="13">
        <v>100</v>
      </c>
      <c r="X422" s="13" t="s">
        <v>7709</v>
      </c>
      <c r="Y422" s="13" t="s">
        <v>10904</v>
      </c>
      <c r="Z422" s="13">
        <v>2</v>
      </c>
      <c r="AA422" s="13">
        <v>5.75</v>
      </c>
      <c r="AB422" s="13">
        <f t="shared" si="55"/>
        <v>45.517000000000003</v>
      </c>
      <c r="AC422" s="13">
        <f>ROUND(VLOOKUP(X422,'Base de dados'!A:B, 2, 0)*AB422, 2)</f>
        <v>6.83</v>
      </c>
      <c r="AD422" s="13">
        <f>ROUND((AB422*(Destino!AG$422/100))*(W422/100),2)</f>
        <v>1.82</v>
      </c>
      <c r="AE422" s="13">
        <f>ROUND((AB422*(Destino!AH$422/100)),2)</f>
        <v>4.21</v>
      </c>
      <c r="AG422" s="13">
        <f>ROUND((AB422+ AC422)*(J422/100),2)</f>
        <v>1.05</v>
      </c>
      <c r="AH422" s="13">
        <f t="shared" si="56"/>
        <v>0</v>
      </c>
      <c r="AI422" s="13">
        <f>ROUND(AB422-(AD422+AE422)+AG422+AH422, 3)</f>
        <v>40.536999999999999</v>
      </c>
      <c r="AJ422" s="13">
        <f t="shared" si="57"/>
        <v>40.536999999999999</v>
      </c>
      <c r="AK422" s="13">
        <f t="shared" si="58"/>
        <v>40.536999999999999</v>
      </c>
      <c r="AL422" s="13" t="str">
        <f t="shared" si="61"/>
        <v>14006000043132000005105</v>
      </c>
      <c r="AM422" s="13">
        <f>VLOOKUP(AL422,Destino!A:AE,31,0)</f>
        <v>40.536999999999999</v>
      </c>
      <c r="AN422" s="13">
        <f t="shared" si="62"/>
        <v>1</v>
      </c>
      <c r="BA422" s="13" t="s">
        <v>11178</v>
      </c>
      <c r="BB422" s="13">
        <f t="shared" si="59"/>
        <v>40.536999999999999</v>
      </c>
      <c r="BC422" s="13" t="s">
        <v>11174</v>
      </c>
      <c r="BD422" s="13">
        <f t="shared" si="60"/>
        <v>1</v>
      </c>
    </row>
    <row r="423" spans="1:56" x14ac:dyDescent="0.25">
      <c r="A423" s="13">
        <v>600004313</v>
      </c>
      <c r="B423" s="13">
        <v>1400</v>
      </c>
      <c r="C423" s="13">
        <v>2200000102</v>
      </c>
      <c r="D423" s="13" t="s">
        <v>10908</v>
      </c>
      <c r="E423" s="13">
        <f t="shared" si="54"/>
        <v>1400</v>
      </c>
      <c r="F423" s="13" t="s">
        <v>10905</v>
      </c>
      <c r="G423" s="13" t="s">
        <v>10907</v>
      </c>
      <c r="H423" s="13">
        <f>ROUND(P423/(1-((R423+S423))/100)*Q423, 3)</f>
        <v>8.6229999999999993</v>
      </c>
      <c r="I423" s="13">
        <v>1</v>
      </c>
      <c r="J423" s="13">
        <v>2</v>
      </c>
      <c r="K423" s="13">
        <v>1</v>
      </c>
      <c r="M423" s="13">
        <v>1</v>
      </c>
      <c r="N423" s="13">
        <v>1</v>
      </c>
      <c r="P423" s="13">
        <f>IFERROR(ROUND(VLOOKUP(BC423, BA:BA:BB:BB, 2, 0)/AA423,3),)</f>
        <v>7.9630000000000001</v>
      </c>
      <c r="Q423" s="13">
        <f>IFERROR(VLOOKUP(BC423, BA:BA:BD:BD, 4, 0),1)</f>
        <v>1</v>
      </c>
      <c r="R423" s="13">
        <v>4</v>
      </c>
      <c r="S423" s="13">
        <v>3.65</v>
      </c>
      <c r="T423" s="13">
        <v>0</v>
      </c>
      <c r="V423" s="13" t="s">
        <v>11050</v>
      </c>
      <c r="W423" s="13">
        <v>100</v>
      </c>
      <c r="X423" s="13" t="s">
        <v>7709</v>
      </c>
      <c r="Y423" s="13" t="s">
        <v>10904</v>
      </c>
      <c r="Z423" s="13">
        <v>2</v>
      </c>
      <c r="AA423" s="13">
        <v>5.75</v>
      </c>
      <c r="AB423" s="13">
        <f t="shared" si="55"/>
        <v>49.582000000000001</v>
      </c>
      <c r="AC423" s="13">
        <f>ROUND(VLOOKUP(X423,'Base de dados'!A:B, 2, 0)*AB423, 2)</f>
        <v>7.44</v>
      </c>
      <c r="AD423" s="13">
        <f>ROUND((AB423*(Destino!AG$423/100))*(W423/100),2)</f>
        <v>1.98</v>
      </c>
      <c r="AE423" s="13">
        <f>ROUND((AB423*(Destino!AH$423/100)),2)</f>
        <v>4.59</v>
      </c>
      <c r="AG423" s="13">
        <f>ROUND((AB423+ AC423)*(J423/100),2)</f>
        <v>1.1399999999999999</v>
      </c>
      <c r="AH423" s="13">
        <f t="shared" si="56"/>
        <v>0</v>
      </c>
      <c r="AI423" s="13">
        <f>ROUND(AB423-(AD423+AE423)+AG423+AH423, 3)</f>
        <v>44.152000000000001</v>
      </c>
      <c r="AJ423" s="13">
        <f t="shared" si="57"/>
        <v>44.152000000000001</v>
      </c>
      <c r="AK423" s="13">
        <f t="shared" si="58"/>
        <v>44.152000000000001</v>
      </c>
      <c r="AL423" s="13" t="str">
        <f t="shared" si="61"/>
        <v>14006000043132200000102</v>
      </c>
      <c r="AM423" s="13">
        <f>VLOOKUP(AL423,Destino!A:AE,31,0)</f>
        <v>44.152000000000001</v>
      </c>
      <c r="AN423" s="13">
        <f t="shared" si="62"/>
        <v>1</v>
      </c>
      <c r="BB423" s="13">
        <f t="shared" si="59"/>
        <v>44.152000000000001</v>
      </c>
      <c r="BC423" s="13" t="s">
        <v>11175</v>
      </c>
      <c r="BD423" s="13">
        <f t="shared" si="60"/>
        <v>1</v>
      </c>
    </row>
    <row r="424" spans="1:56" x14ac:dyDescent="0.25">
      <c r="A424" s="13">
        <v>600004313</v>
      </c>
      <c r="B424" s="13">
        <v>1700</v>
      </c>
      <c r="C424" s="13">
        <v>2000005105</v>
      </c>
      <c r="D424" s="13" t="s">
        <v>10908</v>
      </c>
      <c r="E424" s="13">
        <f t="shared" si="54"/>
        <v>1700</v>
      </c>
      <c r="F424" s="13" t="s">
        <v>10933</v>
      </c>
      <c r="G424" s="13" t="s">
        <v>10907</v>
      </c>
      <c r="H424" s="13">
        <f>ROUND(P424/(1-((R424+S424))/100)*Q424, 3)</f>
        <v>7.9160000000000004</v>
      </c>
      <c r="I424" s="13">
        <v>0.25</v>
      </c>
      <c r="J424" s="13">
        <v>7</v>
      </c>
      <c r="K424" s="13">
        <v>1</v>
      </c>
      <c r="M424" s="13">
        <v>4</v>
      </c>
      <c r="N424" s="13">
        <v>1</v>
      </c>
      <c r="P424" s="13">
        <f>IFERROR(ROUND(VLOOKUP(BC424, BA:BA:BB:BB, 2, 0)/AA424,3),)</f>
        <v>6.867</v>
      </c>
      <c r="Q424" s="13">
        <f>IFERROR(VLOOKUP(BC424, BA:BA:BD:BD, 4, 0),1)</f>
        <v>1</v>
      </c>
      <c r="R424" s="13">
        <v>4</v>
      </c>
      <c r="S424" s="13">
        <v>9.25</v>
      </c>
      <c r="T424" s="13">
        <v>0</v>
      </c>
      <c r="V424" s="13" t="s">
        <v>11050</v>
      </c>
      <c r="W424" s="13">
        <v>100</v>
      </c>
      <c r="X424" s="13" t="s">
        <v>7709</v>
      </c>
      <c r="Y424" s="13" t="s">
        <v>10904</v>
      </c>
      <c r="Z424" s="13">
        <v>2</v>
      </c>
      <c r="AA424" s="13">
        <v>5.75</v>
      </c>
      <c r="AB424" s="13">
        <f t="shared" si="55"/>
        <v>11.379</v>
      </c>
      <c r="AC424" s="13">
        <f>ROUND(VLOOKUP(X424,'Base de dados'!A:B, 2, 0)*AB424, 2)</f>
        <v>1.71</v>
      </c>
      <c r="AD424" s="13">
        <f>ROUND((AB424*(Destino!AG$424/100))*(W424/100),2)</f>
        <v>0.46</v>
      </c>
      <c r="AE424" s="13">
        <f>ROUND((AB424*(Destino!AH$424/100)),2)</f>
        <v>0</v>
      </c>
      <c r="AF424" s="13">
        <f>ROUND((((AB424+AC424)*(1 + VLOOKUP(X424,'Base de dados'!A:M, 13, 0) ))*(Destino!AI$424/100))-AD424, 2)</f>
        <v>2.94</v>
      </c>
      <c r="AG424" s="13">
        <f>ROUND((AB424+AC424+AF424)*(J424/100),2)</f>
        <v>1.1200000000000001</v>
      </c>
      <c r="AH424" s="13">
        <f t="shared" si="56"/>
        <v>0</v>
      </c>
      <c r="AI424" s="13">
        <f>ROUND(AB424+AC424-AE424+AF424+AG424+AH424, 3)</f>
        <v>17.149000000000001</v>
      </c>
      <c r="AJ424" s="13">
        <f t="shared" si="57"/>
        <v>68.596000000000004</v>
      </c>
      <c r="AK424" s="13">
        <f t="shared" si="58"/>
        <v>68.596000000000004</v>
      </c>
      <c r="AL424" s="13" t="str">
        <f t="shared" si="61"/>
        <v>17006000043132000005105</v>
      </c>
      <c r="AM424" s="13">
        <f>VLOOKUP(AL424,Destino!A:AE,31,0)</f>
        <v>61.78</v>
      </c>
      <c r="AN424" s="13">
        <f t="shared" si="62"/>
        <v>0.90063560557466904</v>
      </c>
      <c r="BB424" s="13">
        <f t="shared" si="59"/>
        <v>68.596000000000004</v>
      </c>
      <c r="BC424" s="13" t="s">
        <v>11174</v>
      </c>
      <c r="BD424" s="13">
        <f t="shared" si="60"/>
        <v>1</v>
      </c>
    </row>
    <row r="425" spans="1:56" x14ac:dyDescent="0.25">
      <c r="A425" s="13">
        <v>600004313</v>
      </c>
      <c r="B425" s="13">
        <v>1700</v>
      </c>
      <c r="C425" s="13">
        <v>2200001421</v>
      </c>
      <c r="D425" s="13" t="s">
        <v>10908</v>
      </c>
      <c r="E425" s="13">
        <f t="shared" si="54"/>
        <v>1700</v>
      </c>
      <c r="F425" s="13" t="s">
        <v>10933</v>
      </c>
      <c r="G425" s="13" t="s">
        <v>10907</v>
      </c>
      <c r="H425" s="13">
        <f>ROUND(P425/(1-((R425+S425))/100)*Q425, 3)</f>
        <v>8.1270000000000007</v>
      </c>
      <c r="I425" s="13">
        <v>0.25</v>
      </c>
      <c r="J425" s="13">
        <v>3</v>
      </c>
      <c r="K425" s="13">
        <v>1</v>
      </c>
      <c r="M425" s="13">
        <v>4</v>
      </c>
      <c r="N425" s="13">
        <v>1</v>
      </c>
      <c r="O425" s="13" t="s">
        <v>10895</v>
      </c>
      <c r="P425" s="13">
        <f>IFERROR(ROUND(VLOOKUP(BC425, BA:BA:BB:BB, 2, 0)/AA425,3),)</f>
        <v>7.05</v>
      </c>
      <c r="Q425" s="13">
        <f>IFERROR(VLOOKUP(BC425, BA:BA:BD:BD, 4, 0),1)</f>
        <v>1</v>
      </c>
      <c r="R425" s="13">
        <v>4</v>
      </c>
      <c r="S425" s="13">
        <v>9.25</v>
      </c>
      <c r="T425" s="13">
        <v>0</v>
      </c>
      <c r="V425" s="13" t="s">
        <v>11050</v>
      </c>
      <c r="W425" s="13">
        <v>100</v>
      </c>
      <c r="X425" s="13" t="s">
        <v>7709</v>
      </c>
      <c r="Y425" s="13" t="s">
        <v>10904</v>
      </c>
      <c r="Z425" s="13">
        <v>2</v>
      </c>
      <c r="AA425" s="13">
        <v>5.75</v>
      </c>
      <c r="AB425" s="13">
        <f t="shared" si="55"/>
        <v>11.683</v>
      </c>
      <c r="AC425" s="13">
        <f>ROUND(VLOOKUP(X425,'Base de dados'!A:B, 2, 0)*AB425, 2)</f>
        <v>1.75</v>
      </c>
      <c r="AD425" s="13">
        <f>ROUND((AB425*(Destino!AG$425/100))*(W425/100),2)</f>
        <v>0.47</v>
      </c>
      <c r="AE425" s="13">
        <f>ROUND((AB425*(Destino!AH$425/100)),2)</f>
        <v>0</v>
      </c>
      <c r="AF425" s="13">
        <f>ROUND((((AB425+AC425)*(1 + VLOOKUP(X425,'Base de dados'!A:M, 13, 0) ))*(Destino!AI$425/100))-AD425, 2)</f>
        <v>3.02</v>
      </c>
      <c r="AG425" s="13">
        <f>ROUND((AB425+AC425+AF425)*(J425/100),2)</f>
        <v>0.49</v>
      </c>
      <c r="AH425" s="13">
        <f t="shared" si="56"/>
        <v>0</v>
      </c>
      <c r="AI425" s="13">
        <f>ROUND(AB425+AC425-AE425+AF425+AG425+AH425, 3)</f>
        <v>16.943000000000001</v>
      </c>
      <c r="AJ425" s="13">
        <f t="shared" si="57"/>
        <v>67.772000000000006</v>
      </c>
      <c r="AK425" s="13">
        <f t="shared" si="58"/>
        <v>67.772000000000006</v>
      </c>
      <c r="AL425" s="13" t="str">
        <f t="shared" si="61"/>
        <v>17006000043132200001421</v>
      </c>
      <c r="AM425" s="13">
        <f>VLOOKUP(AL425,Destino!A:AE,31,0)</f>
        <v>67.772000000000006</v>
      </c>
      <c r="AN425" s="13">
        <f t="shared" si="62"/>
        <v>1</v>
      </c>
      <c r="BA425" s="13" t="s">
        <v>11179</v>
      </c>
      <c r="BB425" s="13">
        <f t="shared" si="59"/>
        <v>67.772000000000006</v>
      </c>
      <c r="BC425" s="13" t="s">
        <v>11178</v>
      </c>
      <c r="BD425" s="13">
        <f t="shared" si="60"/>
        <v>1</v>
      </c>
    </row>
    <row r="426" spans="1:56" x14ac:dyDescent="0.25">
      <c r="A426" s="13">
        <v>600004403</v>
      </c>
      <c r="B426" s="13">
        <v>1000</v>
      </c>
      <c r="C426" s="13">
        <v>2200000102</v>
      </c>
      <c r="D426" s="13" t="s">
        <v>10908</v>
      </c>
      <c r="E426" s="13">
        <f t="shared" si="54"/>
        <v>1000</v>
      </c>
      <c r="F426" s="13" t="s">
        <v>10905</v>
      </c>
      <c r="G426" s="13" t="s">
        <v>10907</v>
      </c>
      <c r="H426" s="13">
        <f>ROUND(P426/(1-((R426+S426))/100)*Q426, 3)</f>
        <v>0.23799999999999999</v>
      </c>
      <c r="I426" s="13">
        <v>1</v>
      </c>
      <c r="J426" s="13">
        <v>4.5</v>
      </c>
      <c r="K426" s="13">
        <v>1</v>
      </c>
      <c r="M426" s="13">
        <v>1</v>
      </c>
      <c r="N426" s="13">
        <v>1</v>
      </c>
      <c r="P426" s="13">
        <f>IFERROR(ROUND(VLOOKUP(BC426, BA:BA:BB:BB, 2, 0)/AA426,3),)</f>
        <v>0.22</v>
      </c>
      <c r="Q426" s="13">
        <f>IFERROR(VLOOKUP(BC426, BA:BA:BD:BD, 4, 0),1)</f>
        <v>1</v>
      </c>
      <c r="R426" s="13">
        <v>4</v>
      </c>
      <c r="S426" s="13">
        <v>3.65</v>
      </c>
      <c r="T426" s="13">
        <v>0</v>
      </c>
      <c r="V426" s="13" t="s">
        <v>11050</v>
      </c>
      <c r="W426" s="13">
        <v>100</v>
      </c>
      <c r="X426" s="13" t="s">
        <v>7711</v>
      </c>
      <c r="Y426" s="13" t="s">
        <v>10904</v>
      </c>
      <c r="Z426" s="13">
        <v>1</v>
      </c>
      <c r="AA426" s="13">
        <v>5.75</v>
      </c>
      <c r="AB426" s="13">
        <f t="shared" si="55"/>
        <v>1.369</v>
      </c>
      <c r="AC426" s="13">
        <f>ROUND(VLOOKUP(X426,'Base de dados'!A:B, 2, 0)*AB426, 2)</f>
        <v>0.21</v>
      </c>
      <c r="AD426" s="13">
        <f>ROUND((AB426*(Destino!AG$426/100))*(W426/100),2)</f>
        <v>0.05</v>
      </c>
      <c r="AE426" s="13">
        <f>ROUND((AB426*(Destino!AH$426/100)),2)</f>
        <v>0.13</v>
      </c>
      <c r="AG426" s="13">
        <f>ROUND((AB426+ AC426)*(J426/100),2)</f>
        <v>7.0000000000000007E-2</v>
      </c>
      <c r="AH426" s="13">
        <f t="shared" si="56"/>
        <v>0</v>
      </c>
      <c r="AI426" s="13">
        <f>ROUND(AB426-(AD426+AE426)+AG426+AH426, 3)</f>
        <v>1.2589999999999999</v>
      </c>
      <c r="AJ426" s="13">
        <f t="shared" si="57"/>
        <v>1.2589999999999999</v>
      </c>
      <c r="AK426" s="13">
        <f t="shared" si="58"/>
        <v>1.2589999999999999</v>
      </c>
      <c r="AL426" s="13" t="str">
        <f t="shared" si="61"/>
        <v>10006000044032200000102</v>
      </c>
      <c r="AM426" s="13">
        <f>VLOOKUP(AL426,Destino!A:AE,31,0)</f>
        <v>1.2589999999999999</v>
      </c>
      <c r="AN426" s="13">
        <f t="shared" si="62"/>
        <v>1</v>
      </c>
      <c r="BB426" s="13">
        <f t="shared" si="59"/>
        <v>1.2589999999999999</v>
      </c>
      <c r="BC426" s="13" t="s">
        <v>11181</v>
      </c>
      <c r="BD426" s="13">
        <f t="shared" si="60"/>
        <v>1</v>
      </c>
    </row>
    <row r="427" spans="1:56" x14ac:dyDescent="0.25">
      <c r="A427" s="13">
        <v>600004403</v>
      </c>
      <c r="B427" s="13">
        <v>1000</v>
      </c>
      <c r="C427" s="13">
        <v>2200000363</v>
      </c>
      <c r="D427" s="13" t="s">
        <v>10908</v>
      </c>
      <c r="E427" s="13">
        <f t="shared" si="54"/>
        <v>1000</v>
      </c>
      <c r="F427" s="13" t="s">
        <v>10912</v>
      </c>
      <c r="G427" s="13" t="s">
        <v>10907</v>
      </c>
      <c r="H427" s="13">
        <v>0.11</v>
      </c>
      <c r="I427" s="13">
        <v>1</v>
      </c>
      <c r="J427" s="13">
        <v>0</v>
      </c>
      <c r="K427" s="13">
        <v>1.2727269999999999</v>
      </c>
      <c r="M427" s="13">
        <v>1</v>
      </c>
      <c r="N427" s="13">
        <v>1</v>
      </c>
      <c r="O427" s="13" t="s">
        <v>10895</v>
      </c>
      <c r="P427" s="13">
        <v>0</v>
      </c>
      <c r="Q427" s="13">
        <v>1</v>
      </c>
      <c r="R427" s="13">
        <v>0</v>
      </c>
      <c r="S427" s="13">
        <v>0</v>
      </c>
      <c r="T427" s="13">
        <v>34.630000000000003</v>
      </c>
      <c r="V427" s="13" t="s">
        <v>11050</v>
      </c>
      <c r="W427" s="13">
        <v>100</v>
      </c>
      <c r="X427" s="13" t="s">
        <v>7711</v>
      </c>
      <c r="Y427" s="13" t="s">
        <v>10904</v>
      </c>
      <c r="Z427" s="13">
        <v>1</v>
      </c>
      <c r="AA427" s="13">
        <v>5.75</v>
      </c>
      <c r="AB427" s="13">
        <f t="shared" si="55"/>
        <v>0.63300000000000001</v>
      </c>
      <c r="AC427" s="13">
        <f>ROUND(VLOOKUP(X427,'Base de dados'!A:B, 2, 0)*AB427, 2)</f>
        <v>0.09</v>
      </c>
      <c r="AD427" s="13">
        <f>ROUND((AB427*(Destino!AG$427/100))*(W427/100),2)</f>
        <v>0</v>
      </c>
      <c r="AE427" s="13">
        <f>ROUND((AB427*(Destino!AH$427/100)),2)</f>
        <v>0</v>
      </c>
      <c r="AG427" s="13">
        <f>ROUND((AB427+ AC427)*(J427/100),2)</f>
        <v>0</v>
      </c>
      <c r="AH427" s="13">
        <f t="shared" si="56"/>
        <v>0.22</v>
      </c>
      <c r="AI427" s="13">
        <f>ROUND(AB427+AG427+AH427, 3)</f>
        <v>0.85299999999999998</v>
      </c>
      <c r="AJ427" s="13">
        <f t="shared" si="57"/>
        <v>0.85299999999999998</v>
      </c>
      <c r="AK427" s="13">
        <f t="shared" si="58"/>
        <v>1.085636131</v>
      </c>
      <c r="AL427" s="13" t="str">
        <f t="shared" si="61"/>
        <v>10006000044032200000363</v>
      </c>
      <c r="AM427" s="13">
        <f>VLOOKUP(AL427,Destino!A:AE,31,0)</f>
        <v>1.0860000000000001</v>
      </c>
      <c r="AN427" s="13">
        <f t="shared" si="62"/>
        <v>1.0003351666268374</v>
      </c>
      <c r="BA427" s="13" t="s">
        <v>11180</v>
      </c>
      <c r="BB427" s="13">
        <f t="shared" si="59"/>
        <v>1.085636131</v>
      </c>
      <c r="BD427" s="13">
        <f t="shared" si="60"/>
        <v>1</v>
      </c>
    </row>
    <row r="428" spans="1:56" x14ac:dyDescent="0.25">
      <c r="A428" s="13">
        <v>600004403</v>
      </c>
      <c r="B428" s="13">
        <v>1000</v>
      </c>
      <c r="C428" s="13">
        <v>2200001286</v>
      </c>
      <c r="D428" s="13" t="s">
        <v>10908</v>
      </c>
      <c r="E428" s="13">
        <f t="shared" si="54"/>
        <v>1000</v>
      </c>
      <c r="F428" s="13" t="s">
        <v>10915</v>
      </c>
      <c r="G428" s="13" t="s">
        <v>10907</v>
      </c>
      <c r="H428" s="13">
        <f>ROUND(P428/(1-((R428+S428))/100)*Q428, 3)</f>
        <v>0.28000000000000003</v>
      </c>
      <c r="I428" s="13">
        <v>1</v>
      </c>
      <c r="J428" s="13">
        <v>6</v>
      </c>
      <c r="K428" s="13">
        <v>1</v>
      </c>
      <c r="M428" s="13">
        <v>1</v>
      </c>
      <c r="N428" s="13">
        <v>1</v>
      </c>
      <c r="P428" s="13">
        <f>IFERROR(ROUND(VLOOKUP(BC428, BA:BA:BB:BB, 2, 0)/AA428,3),)</f>
        <v>0.26700000000000002</v>
      </c>
      <c r="Q428" s="13">
        <f>IFERROR(VLOOKUP(BC428, BA:BA:BD:BD, 4, 0),1)</f>
        <v>1</v>
      </c>
      <c r="R428" s="13">
        <v>1</v>
      </c>
      <c r="S428" s="13">
        <v>3.65</v>
      </c>
      <c r="T428" s="13">
        <v>0</v>
      </c>
      <c r="V428" s="13" t="s">
        <v>11050</v>
      </c>
      <c r="W428" s="13">
        <v>100</v>
      </c>
      <c r="X428" s="13" t="s">
        <v>7711</v>
      </c>
      <c r="Y428" s="13" t="s">
        <v>10904</v>
      </c>
      <c r="Z428" s="13">
        <v>1</v>
      </c>
      <c r="AA428" s="13">
        <v>5.75</v>
      </c>
      <c r="AB428" s="13">
        <f t="shared" si="55"/>
        <v>1.61</v>
      </c>
      <c r="AC428" s="13">
        <f>ROUND(VLOOKUP(X428,'Base de dados'!A:B, 2, 0)*AB428, 2)</f>
        <v>0.24</v>
      </c>
      <c r="AD428" s="13">
        <f>ROUND((AB428*(Destino!AG$428/100))*(W428/100),2)</f>
        <v>0.06</v>
      </c>
      <c r="AE428" s="13">
        <f>ROUND((AB428*(Destino!AH$428/100)),2)</f>
        <v>0.15</v>
      </c>
      <c r="AG428" s="13">
        <f>ROUND(AB428 *(J428/100),2)</f>
        <v>0.1</v>
      </c>
      <c r="AH428" s="13">
        <f t="shared" si="56"/>
        <v>0</v>
      </c>
      <c r="AI428" s="13">
        <f>ROUND(AB428-(AD428+AE428)+AG428+AH428, 3)</f>
        <v>1.5</v>
      </c>
      <c r="AJ428" s="13">
        <f t="shared" si="57"/>
        <v>1.5</v>
      </c>
      <c r="AK428" s="13">
        <f t="shared" si="58"/>
        <v>1.5</v>
      </c>
      <c r="AL428" s="13" t="str">
        <f t="shared" si="61"/>
        <v>10006000044032200001286</v>
      </c>
      <c r="AM428" s="13">
        <f>VLOOKUP(AL428,Destino!A:AE,31,0)</f>
        <v>1.5</v>
      </c>
      <c r="AN428" s="13">
        <f t="shared" si="62"/>
        <v>1</v>
      </c>
      <c r="BB428" s="13">
        <f t="shared" si="59"/>
        <v>1.5</v>
      </c>
      <c r="BC428" s="13" t="s">
        <v>11184</v>
      </c>
      <c r="BD428" s="13">
        <f t="shared" si="60"/>
        <v>1</v>
      </c>
    </row>
    <row r="429" spans="1:56" x14ac:dyDescent="0.25">
      <c r="A429" s="13">
        <v>600004403</v>
      </c>
      <c r="B429" s="13">
        <v>1000</v>
      </c>
      <c r="C429" s="13">
        <v>2200001327</v>
      </c>
      <c r="D429" s="13" t="s">
        <v>10908</v>
      </c>
      <c r="E429" s="13">
        <f t="shared" si="54"/>
        <v>1000</v>
      </c>
      <c r="F429" s="13" t="s">
        <v>10905</v>
      </c>
      <c r="G429" s="13" t="s">
        <v>10907</v>
      </c>
      <c r="H429" s="13">
        <f>ROUND(P429/(1-((R429+S429))/100)*Q429, 3)</f>
        <v>0.23300000000000001</v>
      </c>
      <c r="I429" s="13">
        <v>1</v>
      </c>
      <c r="J429" s="13">
        <v>5</v>
      </c>
      <c r="K429" s="13">
        <v>1</v>
      </c>
      <c r="M429" s="13">
        <v>1</v>
      </c>
      <c r="N429" s="13">
        <v>1</v>
      </c>
      <c r="P429" s="13">
        <f>IFERROR(ROUND(VLOOKUP(BC429, BA:BA:BB:BB, 2, 0)/AA429,3),)</f>
        <v>0.28599999999999998</v>
      </c>
      <c r="Q429" s="13">
        <f>IFERROR(VLOOKUP(BC429, BA:BA:BD:BD, 4, 0),1)</f>
        <v>0.75250799999999995</v>
      </c>
      <c r="R429" s="13">
        <v>4</v>
      </c>
      <c r="S429" s="13">
        <v>3.65</v>
      </c>
      <c r="T429" s="13">
        <v>0</v>
      </c>
      <c r="V429" s="13" t="s">
        <v>11050</v>
      </c>
      <c r="W429" s="13">
        <v>100</v>
      </c>
      <c r="X429" s="13" t="s">
        <v>7711</v>
      </c>
      <c r="Y429" s="13" t="s">
        <v>10904</v>
      </c>
      <c r="Z429" s="13">
        <v>1</v>
      </c>
      <c r="AA429" s="13">
        <v>5.75</v>
      </c>
      <c r="AB429" s="13">
        <f t="shared" si="55"/>
        <v>1.34</v>
      </c>
      <c r="AC429" s="13">
        <f>ROUND(VLOOKUP(X429,'Base de dados'!A:B, 2, 0)*AB429, 2)</f>
        <v>0.2</v>
      </c>
      <c r="AD429" s="13">
        <f>ROUND((AB429*(Destino!AG$429/100))*(W429/100),2)</f>
        <v>0.05</v>
      </c>
      <c r="AE429" s="13">
        <f>ROUND((AB429*(Destino!AH$429/100)),2)</f>
        <v>0.12</v>
      </c>
      <c r="AG429" s="13">
        <f>ROUND((AB429+ AC429)*(J429/100),2)</f>
        <v>0.08</v>
      </c>
      <c r="AH429" s="13">
        <f t="shared" si="56"/>
        <v>0</v>
      </c>
      <c r="AI429" s="13">
        <f>ROUND(AB429-(AD429+AE429)+AG429+AH429, 3)</f>
        <v>1.25</v>
      </c>
      <c r="AJ429" s="13">
        <f t="shared" si="57"/>
        <v>1.25</v>
      </c>
      <c r="AK429" s="13">
        <f t="shared" si="58"/>
        <v>1.25</v>
      </c>
      <c r="AL429" s="13" t="str">
        <f t="shared" si="61"/>
        <v>10006000044032200001327</v>
      </c>
      <c r="AM429" s="13">
        <f>VLOOKUP(AL429,Destino!A:AE,31,0)</f>
        <v>1.256</v>
      </c>
      <c r="AN429" s="13">
        <f t="shared" si="62"/>
        <v>1.0047999999999999</v>
      </c>
      <c r="BB429" s="13">
        <f t="shared" si="59"/>
        <v>1.25</v>
      </c>
      <c r="BC429" s="13" t="s">
        <v>11182</v>
      </c>
      <c r="BD429" s="13">
        <f t="shared" si="60"/>
        <v>1</v>
      </c>
    </row>
    <row r="430" spans="1:56" x14ac:dyDescent="0.25">
      <c r="A430" s="13">
        <v>600004403</v>
      </c>
      <c r="B430" s="13">
        <v>1000</v>
      </c>
      <c r="C430" s="13">
        <v>2200001421</v>
      </c>
      <c r="D430" s="13" t="s">
        <v>10908</v>
      </c>
      <c r="E430" s="13">
        <f t="shared" si="54"/>
        <v>1000</v>
      </c>
      <c r="F430" s="13" t="s">
        <v>10905</v>
      </c>
      <c r="G430" s="13" t="s">
        <v>10907</v>
      </c>
      <c r="H430" s="13">
        <f>ROUND(P430/(1-((R430+S430))/100)*Q430, 3)</f>
        <v>0.224</v>
      </c>
      <c r="I430" s="13">
        <v>1</v>
      </c>
      <c r="J430" s="13">
        <v>4</v>
      </c>
      <c r="K430" s="13">
        <v>1</v>
      </c>
      <c r="M430" s="13">
        <v>1</v>
      </c>
      <c r="N430" s="13">
        <v>1</v>
      </c>
      <c r="P430" s="13">
        <f>IFERROR(ROUND(VLOOKUP(BC430, BA:BA:BB:BB, 2, 0)/AA430,3),)</f>
        <v>0.19400000000000001</v>
      </c>
      <c r="Q430" s="13">
        <f>IFERROR(VLOOKUP(BC430, BA:BA:BD:BD, 4, 0),1)</f>
        <v>1</v>
      </c>
      <c r="R430" s="13">
        <v>4</v>
      </c>
      <c r="S430" s="13">
        <v>9.25</v>
      </c>
      <c r="T430" s="13">
        <v>0</v>
      </c>
      <c r="V430" s="13" t="s">
        <v>11050</v>
      </c>
      <c r="W430" s="13">
        <v>100</v>
      </c>
      <c r="X430" s="13" t="s">
        <v>7711</v>
      </c>
      <c r="Y430" s="13" t="s">
        <v>10904</v>
      </c>
      <c r="Z430" s="13">
        <v>1</v>
      </c>
      <c r="AA430" s="13">
        <v>5.75</v>
      </c>
      <c r="AB430" s="13">
        <f t="shared" si="55"/>
        <v>1.288</v>
      </c>
      <c r="AC430" s="13">
        <f>ROUND(VLOOKUP(X430,'Base de dados'!A:B, 2, 0)*AB430, 2)</f>
        <v>0.19</v>
      </c>
      <c r="AD430" s="13">
        <f>ROUND((AB430*(Destino!AG$430/100))*(W430/100),2)</f>
        <v>0.05</v>
      </c>
      <c r="AE430" s="13">
        <f>ROUND((AB430*(Destino!AH$430/100)),2)</f>
        <v>0.12</v>
      </c>
      <c r="AG430" s="13">
        <f>ROUND((AB430+ AC430)*(J430/100),2)</f>
        <v>0.06</v>
      </c>
      <c r="AH430" s="13">
        <f t="shared" si="56"/>
        <v>0</v>
      </c>
      <c r="AI430" s="13">
        <f>ROUND(AB430-(AD430+AE430)+AG430+AH430, 3)</f>
        <v>1.1779999999999999</v>
      </c>
      <c r="AJ430" s="13">
        <f t="shared" si="57"/>
        <v>1.1779999999999999</v>
      </c>
      <c r="AK430" s="13">
        <f t="shared" si="58"/>
        <v>1.1779999999999999</v>
      </c>
      <c r="AL430" s="13" t="str">
        <f t="shared" si="61"/>
        <v>10006000044032200001421</v>
      </c>
      <c r="AM430" s="13">
        <f>VLOOKUP(AL430,Destino!A:AE,31,0)</f>
        <v>1.034</v>
      </c>
      <c r="AN430" s="13">
        <f t="shared" si="62"/>
        <v>0.87775891341256373</v>
      </c>
      <c r="BB430" s="13">
        <f t="shared" si="59"/>
        <v>1.1779999999999999</v>
      </c>
      <c r="BC430" s="13" t="s">
        <v>11185</v>
      </c>
      <c r="BD430" s="13">
        <f t="shared" si="60"/>
        <v>1</v>
      </c>
    </row>
    <row r="431" spans="1:56" x14ac:dyDescent="0.25">
      <c r="A431" s="13">
        <v>600004403</v>
      </c>
      <c r="B431" s="13">
        <v>1100</v>
      </c>
      <c r="C431" s="13">
        <v>2000005105</v>
      </c>
      <c r="D431" s="13" t="s">
        <v>10908</v>
      </c>
      <c r="E431" s="13">
        <f t="shared" si="54"/>
        <v>1100</v>
      </c>
      <c r="F431" s="13" t="s">
        <v>10905</v>
      </c>
      <c r="G431" s="13" t="s">
        <v>10907</v>
      </c>
      <c r="H431" s="13">
        <f>ROUND(P431/(1-((R431+S431))/100)*Q431, 3)</f>
        <v>0.218</v>
      </c>
      <c r="I431" s="13">
        <v>1</v>
      </c>
      <c r="J431" s="13">
        <v>4</v>
      </c>
      <c r="K431" s="13">
        <v>1</v>
      </c>
      <c r="M431" s="13">
        <v>1</v>
      </c>
      <c r="N431" s="13">
        <v>1</v>
      </c>
      <c r="O431" s="13" t="s">
        <v>10895</v>
      </c>
      <c r="P431" s="13">
        <f>IFERROR(ROUND(VLOOKUP(BC431, BA:BA:BB:BB, 2, 0)/AA431,3),)</f>
        <v>0.189</v>
      </c>
      <c r="Q431" s="13">
        <f>IFERROR(VLOOKUP(BC431, BA:BA:BD:BD, 4, 0),1)</f>
        <v>1</v>
      </c>
      <c r="R431" s="13">
        <v>4</v>
      </c>
      <c r="S431" s="13">
        <v>9.25</v>
      </c>
      <c r="T431" s="13">
        <v>0</v>
      </c>
      <c r="V431" s="13" t="s">
        <v>11050</v>
      </c>
      <c r="W431" s="13">
        <v>100</v>
      </c>
      <c r="X431" s="13" t="s">
        <v>7711</v>
      </c>
      <c r="Y431" s="13" t="s">
        <v>10904</v>
      </c>
      <c r="Z431" s="13">
        <v>2</v>
      </c>
      <c r="AA431" s="13">
        <v>5.75</v>
      </c>
      <c r="AB431" s="13">
        <f t="shared" si="55"/>
        <v>1.254</v>
      </c>
      <c r="AC431" s="13">
        <f>ROUND(VLOOKUP(X431,'Base de dados'!A:B, 2, 0)*AB431, 2)</f>
        <v>0.19</v>
      </c>
      <c r="AD431" s="13">
        <f>ROUND((AB431*(Destino!AG$431/100))*(W431/100),2)</f>
        <v>0.05</v>
      </c>
      <c r="AE431" s="13">
        <f>ROUND((AB431*(Destino!AH$431/100)),2)</f>
        <v>0</v>
      </c>
      <c r="AG431" s="13">
        <f>ROUND((AB431+ AC431)*(J431/100),2)</f>
        <v>0.06</v>
      </c>
      <c r="AH431" s="13">
        <f t="shared" si="56"/>
        <v>0</v>
      </c>
      <c r="AI431" s="13">
        <f>ROUND(AB431-(AD431+AE431)+AG431+AH431, 3)</f>
        <v>1.264</v>
      </c>
      <c r="AJ431" s="13">
        <f t="shared" si="57"/>
        <v>1.264</v>
      </c>
      <c r="AK431" s="13">
        <f t="shared" si="58"/>
        <v>1.264</v>
      </c>
      <c r="AL431" s="13" t="str">
        <f t="shared" si="61"/>
        <v>11006000044032000005105</v>
      </c>
      <c r="AM431" s="13">
        <f>VLOOKUP(AL431,Destino!A:AE,31,0)</f>
        <v>1.264</v>
      </c>
      <c r="AN431" s="13">
        <f t="shared" si="62"/>
        <v>1</v>
      </c>
      <c r="BA431" s="13" t="s">
        <v>11181</v>
      </c>
      <c r="BB431" s="13">
        <f t="shared" si="59"/>
        <v>1.264</v>
      </c>
      <c r="BC431" s="13" t="s">
        <v>11180</v>
      </c>
      <c r="BD431" s="13">
        <f t="shared" si="60"/>
        <v>1</v>
      </c>
    </row>
    <row r="432" spans="1:56" x14ac:dyDescent="0.25">
      <c r="A432" s="13">
        <v>600004403</v>
      </c>
      <c r="B432" s="13">
        <v>1100</v>
      </c>
      <c r="C432" s="13">
        <v>2200001286</v>
      </c>
      <c r="D432" s="13" t="s">
        <v>10908</v>
      </c>
      <c r="E432" s="13">
        <f t="shared" si="54"/>
        <v>1100</v>
      </c>
      <c r="F432" s="13" t="s">
        <v>10915</v>
      </c>
      <c r="G432" s="13" t="s">
        <v>10907</v>
      </c>
      <c r="H432" s="13">
        <f>ROUND(P432/(1-((R432+S432))/100)*Q432, 3)</f>
        <v>0.28000000000000003</v>
      </c>
      <c r="I432" s="13">
        <v>1</v>
      </c>
      <c r="J432" s="13">
        <v>5</v>
      </c>
      <c r="K432" s="13">
        <v>1</v>
      </c>
      <c r="M432" s="13">
        <v>1</v>
      </c>
      <c r="N432" s="13">
        <v>1</v>
      </c>
      <c r="P432" s="13">
        <f>IFERROR(ROUND(VLOOKUP(BC432, BA:BA:BB:BB, 2, 0)/AA432,3),)</f>
        <v>0.26700000000000002</v>
      </c>
      <c r="Q432" s="13">
        <f>IFERROR(VLOOKUP(BC432, BA:BA:BD:BD, 4, 0),1)</f>
        <v>1</v>
      </c>
      <c r="R432" s="13">
        <v>1</v>
      </c>
      <c r="S432" s="13">
        <v>3.65</v>
      </c>
      <c r="T432" s="13">
        <v>0</v>
      </c>
      <c r="V432" s="13" t="s">
        <v>11050</v>
      </c>
      <c r="W432" s="13">
        <v>100</v>
      </c>
      <c r="X432" s="13" t="s">
        <v>7711</v>
      </c>
      <c r="Y432" s="13" t="s">
        <v>10904</v>
      </c>
      <c r="Z432" s="13">
        <v>2</v>
      </c>
      <c r="AA432" s="13">
        <v>5.75</v>
      </c>
      <c r="AB432" s="13">
        <f t="shared" si="55"/>
        <v>1.61</v>
      </c>
      <c r="AC432" s="13">
        <f>ROUND(VLOOKUP(X432,'Base de dados'!A:B, 2, 0)*AB432, 2)</f>
        <v>0.24</v>
      </c>
      <c r="AD432" s="13">
        <f>ROUND((AB432*(Destino!AG$432/100))*(W432/100),2)</f>
        <v>0.06</v>
      </c>
      <c r="AE432" s="13">
        <f>ROUND((AB432*(Destino!AH$432/100)),2)</f>
        <v>0</v>
      </c>
      <c r="AG432" s="13">
        <f>ROUND(AB432 *(J432/100),2)</f>
        <v>0.08</v>
      </c>
      <c r="AH432" s="13">
        <f t="shared" si="56"/>
        <v>0</v>
      </c>
      <c r="AI432" s="13">
        <f>ROUND(AB432-(AD432+AE432)+AG432+AH432, 3)</f>
        <v>1.63</v>
      </c>
      <c r="AJ432" s="13">
        <f t="shared" si="57"/>
        <v>1.63</v>
      </c>
      <c r="AK432" s="13">
        <f t="shared" si="58"/>
        <v>1.63</v>
      </c>
      <c r="AL432" s="13" t="str">
        <f t="shared" si="61"/>
        <v>11006000044032200001286</v>
      </c>
      <c r="AM432" s="13">
        <f>VLOOKUP(AL432,Destino!A:AE,31,0)</f>
        <v>1.63</v>
      </c>
      <c r="AN432" s="13">
        <f t="shared" si="62"/>
        <v>1</v>
      </c>
      <c r="BB432" s="13">
        <f t="shared" si="59"/>
        <v>1.63</v>
      </c>
      <c r="BC432" s="13" t="s">
        <v>11184</v>
      </c>
      <c r="BD432" s="13">
        <f t="shared" si="60"/>
        <v>1</v>
      </c>
    </row>
    <row r="433" spans="1:56" x14ac:dyDescent="0.25">
      <c r="A433" s="13">
        <v>600004403</v>
      </c>
      <c r="B433" s="13">
        <v>1100</v>
      </c>
      <c r="C433" s="13">
        <v>2200001327</v>
      </c>
      <c r="D433" s="13" t="s">
        <v>10908</v>
      </c>
      <c r="E433" s="13">
        <f t="shared" si="54"/>
        <v>1100</v>
      </c>
      <c r="F433" s="13" t="s">
        <v>10923</v>
      </c>
      <c r="G433" s="13" t="s">
        <v>10907</v>
      </c>
      <c r="H433" s="13">
        <f>ROUND(P433/(1-((R433+S433))/100)*Q433, 3)</f>
        <v>0.224</v>
      </c>
      <c r="I433" s="13">
        <v>1</v>
      </c>
      <c r="J433" s="13">
        <v>5</v>
      </c>
      <c r="K433" s="13">
        <v>1</v>
      </c>
      <c r="M433" s="13">
        <v>1</v>
      </c>
      <c r="N433" s="13">
        <v>1</v>
      </c>
      <c r="P433" s="13">
        <f>IFERROR(ROUND(VLOOKUP(BC433, BA:BA:BB:BB, 2, 0)/AA433,3),)</f>
        <v>0.28599999999999998</v>
      </c>
      <c r="Q433" s="13">
        <f>IFERROR(VLOOKUP(BC433, BA:BA:BD:BD, 4, 0),1)</f>
        <v>0.75250799999999995</v>
      </c>
      <c r="R433" s="13">
        <v>4</v>
      </c>
      <c r="S433" s="13">
        <v>0</v>
      </c>
      <c r="T433" s="13">
        <v>0</v>
      </c>
      <c r="V433" s="13" t="s">
        <v>11050</v>
      </c>
      <c r="W433" s="13">
        <v>100</v>
      </c>
      <c r="X433" s="13" t="s">
        <v>7711</v>
      </c>
      <c r="Y433" s="13" t="s">
        <v>10904</v>
      </c>
      <c r="Z433" s="13">
        <v>2</v>
      </c>
      <c r="AA433" s="13">
        <v>5.75</v>
      </c>
      <c r="AB433" s="13">
        <f t="shared" si="55"/>
        <v>1.288</v>
      </c>
      <c r="AC433" s="13">
        <f>ROUND(VLOOKUP(X433,'Base de dados'!A:B, 2, 0)*AB433, 2)</f>
        <v>0.19</v>
      </c>
      <c r="AD433" s="13">
        <f>ROUND((AB433*(Destino!AG$433/100))*(W433/100),2)</f>
        <v>0.05</v>
      </c>
      <c r="AE433" s="13">
        <f>ROUND((AB433*(Destino!AH$433/100)),2)</f>
        <v>0</v>
      </c>
      <c r="AG433" s="13">
        <f>ROUND((AB433+ AC433)*(J433/100),2)</f>
        <v>7.0000000000000007E-2</v>
      </c>
      <c r="AH433" s="13">
        <f t="shared" si="56"/>
        <v>0</v>
      </c>
      <c r="AI433" s="13">
        <f>ROUND(AB433-AD433+AG433+AH433, 3)</f>
        <v>1.3080000000000001</v>
      </c>
      <c r="AJ433" s="13">
        <f t="shared" si="57"/>
        <v>1.3080000000000001</v>
      </c>
      <c r="AK433" s="13">
        <f t="shared" si="58"/>
        <v>1.3080000000000001</v>
      </c>
      <c r="AL433" s="13" t="str">
        <f t="shared" si="61"/>
        <v>11006000044032200001327</v>
      </c>
      <c r="AM433" s="13">
        <f>VLOOKUP(AL433,Destino!A:AE,31,0)</f>
        <v>1.3140000000000001</v>
      </c>
      <c r="AN433" s="13">
        <f t="shared" si="62"/>
        <v>1.0045871559633028</v>
      </c>
      <c r="BB433" s="13">
        <f t="shared" si="59"/>
        <v>1.3080000000000001</v>
      </c>
      <c r="BC433" s="13" t="s">
        <v>11182</v>
      </c>
      <c r="BD433" s="13">
        <f t="shared" si="60"/>
        <v>1</v>
      </c>
    </row>
    <row r="434" spans="1:56" x14ac:dyDescent="0.25">
      <c r="A434" s="13">
        <v>600004403</v>
      </c>
      <c r="B434" s="13">
        <v>1100</v>
      </c>
      <c r="C434" s="13">
        <v>2200001421</v>
      </c>
      <c r="D434" s="13" t="s">
        <v>10908</v>
      </c>
      <c r="E434" s="13">
        <f t="shared" si="54"/>
        <v>1100</v>
      </c>
      <c r="F434" s="13" t="s">
        <v>10905</v>
      </c>
      <c r="G434" s="13" t="s">
        <v>10907</v>
      </c>
      <c r="H434" s="13">
        <f>ROUND(P434/(1-((R434+S434))/100)*Q434, 3)</f>
        <v>0.224</v>
      </c>
      <c r="I434" s="13">
        <v>1</v>
      </c>
      <c r="J434" s="13">
        <v>3</v>
      </c>
      <c r="K434" s="13">
        <v>1</v>
      </c>
      <c r="M434" s="13">
        <v>1</v>
      </c>
      <c r="N434" s="13">
        <v>1</v>
      </c>
      <c r="P434" s="13">
        <f>IFERROR(ROUND(VLOOKUP(BC434, BA:BA:BB:BB, 2, 0)/AA434,3),)</f>
        <v>0.19400000000000001</v>
      </c>
      <c r="Q434" s="13">
        <f>IFERROR(VLOOKUP(BC434, BA:BA:BD:BD, 4, 0),1)</f>
        <v>1</v>
      </c>
      <c r="R434" s="13">
        <v>4</v>
      </c>
      <c r="S434" s="13">
        <v>9.25</v>
      </c>
      <c r="T434" s="13">
        <v>0</v>
      </c>
      <c r="V434" s="13" t="s">
        <v>11050</v>
      </c>
      <c r="W434" s="13">
        <v>100</v>
      </c>
      <c r="X434" s="13" t="s">
        <v>7711</v>
      </c>
      <c r="Y434" s="13" t="s">
        <v>10904</v>
      </c>
      <c r="Z434" s="13">
        <v>2</v>
      </c>
      <c r="AA434" s="13">
        <v>5.75</v>
      </c>
      <c r="AB434" s="13">
        <f t="shared" si="55"/>
        <v>1.288</v>
      </c>
      <c r="AC434" s="13">
        <f>ROUND(VLOOKUP(X434,'Base de dados'!A:B, 2, 0)*AB434, 2)</f>
        <v>0.19</v>
      </c>
      <c r="AD434" s="13">
        <f>ROUND((AB434*(Destino!AG$434/100))*(W434/100),2)</f>
        <v>0.05</v>
      </c>
      <c r="AE434" s="13">
        <f>ROUND((AB434*(Destino!AH$434/100)),2)</f>
        <v>0</v>
      </c>
      <c r="AG434" s="13">
        <f>ROUND((AB434+ AC434)*(J434/100),2)</f>
        <v>0.04</v>
      </c>
      <c r="AH434" s="13">
        <f t="shared" si="56"/>
        <v>0</v>
      </c>
      <c r="AI434" s="13">
        <f>ROUND(AB434-(AD434+AE434)+AG434+AH434, 3)</f>
        <v>1.278</v>
      </c>
      <c r="AJ434" s="13">
        <f t="shared" si="57"/>
        <v>1.278</v>
      </c>
      <c r="AK434" s="13">
        <f t="shared" si="58"/>
        <v>1.278</v>
      </c>
      <c r="AL434" s="13" t="str">
        <f t="shared" si="61"/>
        <v>11006000044032200001421</v>
      </c>
      <c r="AM434" s="13">
        <f>VLOOKUP(AL434,Destino!A:AE,31,0)</f>
        <v>1.1339999999999999</v>
      </c>
      <c r="AN434" s="13">
        <f t="shared" si="62"/>
        <v>0.88732394366197176</v>
      </c>
      <c r="BB434" s="13">
        <f t="shared" si="59"/>
        <v>1.278</v>
      </c>
      <c r="BC434" s="13" t="s">
        <v>11185</v>
      </c>
      <c r="BD434" s="13">
        <f t="shared" si="60"/>
        <v>1</v>
      </c>
    </row>
    <row r="435" spans="1:56" x14ac:dyDescent="0.25">
      <c r="A435" s="13">
        <v>600004403</v>
      </c>
      <c r="B435" s="13">
        <v>1110</v>
      </c>
      <c r="C435" s="13">
        <v>2000005105</v>
      </c>
      <c r="D435" s="13" t="s">
        <v>10908</v>
      </c>
      <c r="E435" s="13" t="str">
        <f t="shared" si="54"/>
        <v>1100</v>
      </c>
      <c r="F435" s="13" t="s">
        <v>10925</v>
      </c>
      <c r="G435" s="13" t="s">
        <v>10907</v>
      </c>
      <c r="H435" s="13">
        <f>ROUND(P435/(1-((R435+S435))/100)*Q435, 3)</f>
        <v>0.218</v>
      </c>
      <c r="I435" s="13">
        <v>1</v>
      </c>
      <c r="J435" s="13">
        <v>4</v>
      </c>
      <c r="K435" s="13">
        <v>1</v>
      </c>
      <c r="M435" s="13">
        <v>1</v>
      </c>
      <c r="N435" s="13">
        <v>0.75250799999999995</v>
      </c>
      <c r="O435" s="13" t="s">
        <v>10895</v>
      </c>
      <c r="P435" s="13">
        <f>IFERROR(ROUND(VLOOKUP(BC435, BA:BA:BB:BB, 2, 0)/AA435,3),)</f>
        <v>0.189</v>
      </c>
      <c r="Q435" s="13">
        <f>IFERROR(VLOOKUP(BC435, BA:BA:BD:BD, 4, 0),1)</f>
        <v>1</v>
      </c>
      <c r="R435" s="13">
        <v>4</v>
      </c>
      <c r="S435" s="13">
        <v>9.25</v>
      </c>
      <c r="T435" s="13">
        <v>0</v>
      </c>
      <c r="V435" s="13" t="s">
        <v>11050</v>
      </c>
      <c r="W435" s="13">
        <v>100</v>
      </c>
      <c r="X435" s="13" t="s">
        <v>7711</v>
      </c>
      <c r="Y435" s="13" t="s">
        <v>10904</v>
      </c>
      <c r="Z435" s="13">
        <v>2</v>
      </c>
      <c r="AA435" s="13">
        <v>5.75</v>
      </c>
      <c r="AB435" s="13">
        <f t="shared" si="55"/>
        <v>1.254</v>
      </c>
      <c r="AC435" s="13">
        <f>ROUND(VLOOKUP(X435,'Base de dados'!A:B, 2, 0)*AB435, 2)</f>
        <v>0.19</v>
      </c>
      <c r="AD435" s="13">
        <f>ROUND((AB435*(Destino!AG$435/100))*(W435/100),2)</f>
        <v>0.05</v>
      </c>
      <c r="AE435" s="13">
        <f>ROUND((AB435*(Destino!AH$435/100)),2)</f>
        <v>0</v>
      </c>
      <c r="AF435" s="13">
        <f>ROUND((((AB435+AC435)*(1 + VLOOKUP(X435,'Base de dados'!A:P, 16, 0) ))*(Destino!AI$435/100))-AD435, 2)</f>
        <v>0.32</v>
      </c>
      <c r="AG435" s="13">
        <f>ROUND((AB435+AC435+AF435)*(J435/100),2)</f>
        <v>7.0000000000000007E-2</v>
      </c>
      <c r="AH435" s="13">
        <f t="shared" si="56"/>
        <v>0</v>
      </c>
      <c r="AI435" s="13">
        <f>ROUND(AB435+AF435-AE435+AG435+AH435, 3)</f>
        <v>1.6439999999999999</v>
      </c>
      <c r="AJ435" s="13">
        <f t="shared" si="57"/>
        <v>1.6439999999999999</v>
      </c>
      <c r="AK435" s="13">
        <f t="shared" si="58"/>
        <v>1.6439999999999999</v>
      </c>
      <c r="AL435" s="13" t="str">
        <f t="shared" si="61"/>
        <v>11106000044032000005105</v>
      </c>
      <c r="AM435" s="13">
        <f>VLOOKUP(AL435,Destino!A:AE,31,0)</f>
        <v>1.6439999999999999</v>
      </c>
      <c r="AN435" s="13">
        <f t="shared" si="62"/>
        <v>1</v>
      </c>
      <c r="BA435" s="13" t="s">
        <v>11182</v>
      </c>
      <c r="BB435" s="13">
        <f t="shared" si="59"/>
        <v>1.6439999999999999</v>
      </c>
      <c r="BC435" s="13" t="s">
        <v>11180</v>
      </c>
      <c r="BD435" s="13">
        <f t="shared" si="60"/>
        <v>0.75250799999999995</v>
      </c>
    </row>
    <row r="436" spans="1:56" x14ac:dyDescent="0.25">
      <c r="A436" s="13">
        <v>600004403</v>
      </c>
      <c r="B436" s="13">
        <v>1110</v>
      </c>
      <c r="C436" s="13">
        <v>2200000102</v>
      </c>
      <c r="D436" s="13" t="s">
        <v>10908</v>
      </c>
      <c r="E436" s="13" t="str">
        <f t="shared" si="54"/>
        <v>1100</v>
      </c>
      <c r="F436" s="13" t="s">
        <v>10926</v>
      </c>
      <c r="G436" s="13" t="s">
        <v>10907</v>
      </c>
      <c r="H436" s="13">
        <f>ROUND(P436/(1-((R436+S436))/100)*Q436, 3)</f>
        <v>0.22900000000000001</v>
      </c>
      <c r="I436" s="13">
        <v>1</v>
      </c>
      <c r="J436" s="13">
        <v>4</v>
      </c>
      <c r="K436" s="13">
        <v>1</v>
      </c>
      <c r="M436" s="13">
        <v>1</v>
      </c>
      <c r="N436" s="13">
        <v>0.77104899999999998</v>
      </c>
      <c r="P436" s="13">
        <f>IFERROR(ROUND(VLOOKUP(BC436, BA:BA:BB:BB, 2, 0)/AA436,3),)</f>
        <v>0.22</v>
      </c>
      <c r="Q436" s="13">
        <f>IFERROR(VLOOKUP(BC436, BA:BA:BD:BD, 4, 0),1)</f>
        <v>1</v>
      </c>
      <c r="R436" s="13">
        <v>4</v>
      </c>
      <c r="S436" s="13">
        <v>0</v>
      </c>
      <c r="T436" s="13">
        <v>0</v>
      </c>
      <c r="V436" s="13" t="s">
        <v>11050</v>
      </c>
      <c r="W436" s="13">
        <v>100</v>
      </c>
      <c r="X436" s="13" t="s">
        <v>7711</v>
      </c>
      <c r="Y436" s="13" t="s">
        <v>10904</v>
      </c>
      <c r="Z436" s="13">
        <v>2</v>
      </c>
      <c r="AA436" s="13">
        <v>5.75</v>
      </c>
      <c r="AB436" s="13">
        <f t="shared" si="55"/>
        <v>1.3169999999999999</v>
      </c>
      <c r="AC436" s="13">
        <f>ROUND(VLOOKUP(X436,'Base de dados'!A:B, 2, 0)*AB436, 2)</f>
        <v>0.2</v>
      </c>
      <c r="AD436" s="13">
        <f>ROUND((AB436*(Destino!AG$436/100))*(W436/100),2)</f>
        <v>0.05</v>
      </c>
      <c r="AE436" s="13">
        <f>ROUND((AB436*(Destino!AH$436/100)),2)</f>
        <v>0</v>
      </c>
      <c r="AF436" s="13">
        <f>ROUND((((AB436+AC436)*(1 + VLOOKUP(X436,'Base de dados'!A:P, 16, 0) ))*(Destino!AI$436/100))-AD436, 2)</f>
        <v>0.34</v>
      </c>
      <c r="AG436" s="13">
        <f>ROUND((AB436+AC436+AF436)*(J436/100),2)</f>
        <v>7.0000000000000007E-2</v>
      </c>
      <c r="AH436" s="13">
        <f t="shared" si="56"/>
        <v>0</v>
      </c>
      <c r="AI436" s="13">
        <f>ROUND(AB436+AF436+AG436+AH436, 3)</f>
        <v>1.7270000000000001</v>
      </c>
      <c r="AJ436" s="13">
        <f t="shared" si="57"/>
        <v>1.7270000000000001</v>
      </c>
      <c r="AK436" s="13">
        <f t="shared" si="58"/>
        <v>1.7270000000000001</v>
      </c>
      <c r="AL436" s="13" t="str">
        <f t="shared" si="61"/>
        <v>11106000044032200000102</v>
      </c>
      <c r="AM436" s="13">
        <f>VLOOKUP(AL436,Destino!A:AE,31,0)</f>
        <v>1.7270000000000001</v>
      </c>
      <c r="AN436" s="13">
        <f t="shared" si="62"/>
        <v>1</v>
      </c>
      <c r="BB436" s="13">
        <f t="shared" si="59"/>
        <v>1.7270000000000001</v>
      </c>
      <c r="BC436" s="13" t="s">
        <v>11181</v>
      </c>
      <c r="BD436" s="13">
        <f t="shared" si="60"/>
        <v>0.77104899999999998</v>
      </c>
    </row>
    <row r="437" spans="1:56" x14ac:dyDescent="0.25">
      <c r="A437" s="13">
        <v>600004403</v>
      </c>
      <c r="B437" s="13">
        <v>1110</v>
      </c>
      <c r="C437" s="13">
        <v>2200001286</v>
      </c>
      <c r="D437" s="13" t="s">
        <v>10908</v>
      </c>
      <c r="E437" s="13" t="str">
        <f t="shared" si="54"/>
        <v>1100</v>
      </c>
      <c r="F437" s="13" t="s">
        <v>10927</v>
      </c>
      <c r="G437" s="13" t="s">
        <v>10907</v>
      </c>
      <c r="H437" s="13">
        <f>ROUND(P437/(1-((R437+S437))/100)*Q437, 3)</f>
        <v>0.28000000000000003</v>
      </c>
      <c r="I437" s="13">
        <v>1</v>
      </c>
      <c r="J437" s="13">
        <v>5</v>
      </c>
      <c r="K437" s="13">
        <v>1</v>
      </c>
      <c r="M437" s="13">
        <v>1</v>
      </c>
      <c r="N437" s="13">
        <v>0.757019</v>
      </c>
      <c r="P437" s="13">
        <f>IFERROR(ROUND(VLOOKUP(BC437, BA:BA:BB:BB, 2, 0)/AA437,3),)</f>
        <v>0.26700000000000002</v>
      </c>
      <c r="Q437" s="13">
        <f>IFERROR(VLOOKUP(BC437, BA:BA:BD:BD, 4, 0),1)</f>
        <v>1</v>
      </c>
      <c r="R437" s="13">
        <v>1</v>
      </c>
      <c r="S437" s="13">
        <v>3.65</v>
      </c>
      <c r="T437" s="13">
        <v>0</v>
      </c>
      <c r="V437" s="13" t="s">
        <v>11050</v>
      </c>
      <c r="W437" s="13">
        <v>100</v>
      </c>
      <c r="X437" s="13" t="s">
        <v>7711</v>
      </c>
      <c r="Y437" s="13" t="s">
        <v>10904</v>
      </c>
      <c r="Z437" s="13">
        <v>2</v>
      </c>
      <c r="AA437" s="13">
        <v>5.75</v>
      </c>
      <c r="AB437" s="13">
        <f t="shared" si="55"/>
        <v>1.61</v>
      </c>
      <c r="AC437" s="13">
        <f>ROUND(VLOOKUP(X437,'Base de dados'!A:B, 2, 0)*AB437, 2)</f>
        <v>0.24</v>
      </c>
      <c r="AD437" s="13">
        <f>ROUND((AB437*(Destino!AG$437/100))*(W437/100),2)</f>
        <v>0.06</v>
      </c>
      <c r="AE437" s="13">
        <f>ROUND((AB437*(Destino!AH$437/100)),2)</f>
        <v>0</v>
      </c>
      <c r="AF437" s="13">
        <f>ROUND((((AB437+AC437)*(1 + VLOOKUP(X437,'Base de dados'!A:P, 16, 0) ))*(Destino!AI$437/100))-AD437, 2)</f>
        <v>0.41</v>
      </c>
      <c r="AG437" s="13">
        <f>ROUND((AB437+AF437)*(J437/100),2)</f>
        <v>0.1</v>
      </c>
      <c r="AH437" s="13">
        <f t="shared" si="56"/>
        <v>0</v>
      </c>
      <c r="AI437" s="13">
        <f>ROUND(AB437-AE437+AF437+AG437+AH437, 3)</f>
        <v>2.12</v>
      </c>
      <c r="AJ437" s="13">
        <f t="shared" si="57"/>
        <v>2.12</v>
      </c>
      <c r="AK437" s="13">
        <f t="shared" si="58"/>
        <v>2.12</v>
      </c>
      <c r="AL437" s="13" t="str">
        <f t="shared" si="61"/>
        <v>11106000044032200001286</v>
      </c>
      <c r="AM437" s="13">
        <f>VLOOKUP(AL437,Destino!A:AE,31,0)</f>
        <v>2.12</v>
      </c>
      <c r="AN437" s="13">
        <f t="shared" si="62"/>
        <v>1</v>
      </c>
      <c r="BB437" s="13">
        <f t="shared" si="59"/>
        <v>2.12</v>
      </c>
      <c r="BC437" s="13" t="s">
        <v>11184</v>
      </c>
      <c r="BD437" s="13">
        <f t="shared" si="60"/>
        <v>0.757019</v>
      </c>
    </row>
    <row r="438" spans="1:56" x14ac:dyDescent="0.25">
      <c r="A438" s="13">
        <v>600004403</v>
      </c>
      <c r="B438" s="13">
        <v>1110</v>
      </c>
      <c r="C438" s="13">
        <v>2200001421</v>
      </c>
      <c r="D438" s="13" t="s">
        <v>10908</v>
      </c>
      <c r="E438" s="13" t="str">
        <f t="shared" si="54"/>
        <v>1100</v>
      </c>
      <c r="F438" s="13" t="s">
        <v>10925</v>
      </c>
      <c r="G438" s="13" t="s">
        <v>10907</v>
      </c>
      <c r="H438" s="13">
        <f>ROUND(P438/(1-((R438+S438))/100)*Q438, 3)</f>
        <v>0.224</v>
      </c>
      <c r="I438" s="13">
        <v>1</v>
      </c>
      <c r="J438" s="13">
        <v>1.5</v>
      </c>
      <c r="K438" s="13">
        <v>1</v>
      </c>
      <c r="M438" s="13">
        <v>1</v>
      </c>
      <c r="N438" s="13">
        <v>0.74702400000000002</v>
      </c>
      <c r="P438" s="13">
        <f>IFERROR(ROUND(VLOOKUP(BC438, BA:BA:BB:BB, 2, 0)/AA438,3),)</f>
        <v>0.19400000000000001</v>
      </c>
      <c r="Q438" s="13">
        <f>IFERROR(VLOOKUP(BC438, BA:BA:BD:BD, 4, 0),1)</f>
        <v>1</v>
      </c>
      <c r="R438" s="13">
        <v>4</v>
      </c>
      <c r="S438" s="13">
        <v>9.25</v>
      </c>
      <c r="T438" s="13">
        <v>0</v>
      </c>
      <c r="V438" s="13" t="s">
        <v>11050</v>
      </c>
      <c r="W438" s="13">
        <v>100</v>
      </c>
      <c r="X438" s="13" t="s">
        <v>7711</v>
      </c>
      <c r="Y438" s="13" t="s">
        <v>10904</v>
      </c>
      <c r="Z438" s="13">
        <v>2</v>
      </c>
      <c r="AA438" s="13">
        <v>5.75</v>
      </c>
      <c r="AB438" s="13">
        <f t="shared" si="55"/>
        <v>1.288</v>
      </c>
      <c r="AC438" s="13">
        <f>ROUND(VLOOKUP(X438,'Base de dados'!A:B, 2, 0)*AB438, 2)</f>
        <v>0.19</v>
      </c>
      <c r="AD438" s="13">
        <f>ROUND((AB438*(Destino!AG$438/100))*(W438/100),2)</f>
        <v>0.05</v>
      </c>
      <c r="AE438" s="13">
        <f>ROUND((AB438*(Destino!AH$438/100)),2)</f>
        <v>0</v>
      </c>
      <c r="AF438" s="13">
        <f>ROUND((((AB438+AC438)*(1 + VLOOKUP(X438,'Base de dados'!A:P, 16, 0) ))*(Destino!AI$438/100))-AD438, 2)</f>
        <v>0.33</v>
      </c>
      <c r="AG438" s="13">
        <f>ROUND((AB438+AC438+AF438)*(J438/100),2)</f>
        <v>0.03</v>
      </c>
      <c r="AH438" s="13">
        <f t="shared" si="56"/>
        <v>0</v>
      </c>
      <c r="AI438" s="13">
        <f>ROUND(AB438+AF438-AE438+AG438+AH438, 3)</f>
        <v>1.6479999999999999</v>
      </c>
      <c r="AJ438" s="13">
        <f t="shared" si="57"/>
        <v>1.6479999999999999</v>
      </c>
      <c r="AK438" s="13">
        <f t="shared" si="58"/>
        <v>1.6479999999999999</v>
      </c>
      <c r="AL438" s="13" t="str">
        <f t="shared" si="61"/>
        <v>11106000044032200001421</v>
      </c>
      <c r="AM438" s="13">
        <f>VLOOKUP(AL438,Destino!A:AE,31,0)</f>
        <v>1.454</v>
      </c>
      <c r="AN438" s="13">
        <f t="shared" si="62"/>
        <v>0.88228155339805825</v>
      </c>
      <c r="BB438" s="13">
        <f t="shared" si="59"/>
        <v>1.6479999999999999</v>
      </c>
      <c r="BC438" s="13" t="s">
        <v>11185</v>
      </c>
      <c r="BD438" s="13">
        <f t="shared" si="60"/>
        <v>0.74702400000000002</v>
      </c>
    </row>
    <row r="439" spans="1:56" x14ac:dyDescent="0.25">
      <c r="A439" s="13">
        <v>600004403</v>
      </c>
      <c r="B439" s="13">
        <v>1210</v>
      </c>
      <c r="C439" s="13">
        <v>2000005105</v>
      </c>
      <c r="D439" s="13" t="s">
        <v>10908</v>
      </c>
      <c r="E439" s="13" t="str">
        <f t="shared" si="54"/>
        <v>1200</v>
      </c>
      <c r="F439" s="13" t="s">
        <v>10905</v>
      </c>
      <c r="G439" s="13" t="s">
        <v>10907</v>
      </c>
      <c r="H439" s="13">
        <f>ROUND(P439/(1-((R439+S439))/100)*Q439, 3)</f>
        <v>0.218</v>
      </c>
      <c r="I439" s="13">
        <v>1</v>
      </c>
      <c r="J439" s="13">
        <v>2</v>
      </c>
      <c r="K439" s="13">
        <v>1</v>
      </c>
      <c r="M439" s="13">
        <v>1</v>
      </c>
      <c r="N439" s="13">
        <v>1</v>
      </c>
      <c r="O439" s="13" t="s">
        <v>10895</v>
      </c>
      <c r="P439" s="13">
        <f>IFERROR(ROUND(VLOOKUP(BC439, BA:BA:BB:BB, 2, 0)/AA439,3),)</f>
        <v>0.189</v>
      </c>
      <c r="Q439" s="13">
        <f>IFERROR(VLOOKUP(BC439, BA:BA:BD:BD, 4, 0),1)</f>
        <v>1</v>
      </c>
      <c r="R439" s="13">
        <v>4</v>
      </c>
      <c r="S439" s="13">
        <v>9.25</v>
      </c>
      <c r="T439" s="13">
        <v>0</v>
      </c>
      <c r="V439" s="13" t="s">
        <v>11050</v>
      </c>
      <c r="W439" s="13">
        <v>100</v>
      </c>
      <c r="X439" s="13" t="s">
        <v>7711</v>
      </c>
      <c r="Y439" s="13" t="s">
        <v>10904</v>
      </c>
      <c r="Z439" s="13">
        <v>2</v>
      </c>
      <c r="AA439" s="13">
        <v>5.75</v>
      </c>
      <c r="AB439" s="13">
        <f t="shared" si="55"/>
        <v>1.254</v>
      </c>
      <c r="AC439" s="13">
        <f>ROUND(VLOOKUP(X439,'Base de dados'!A:B, 2, 0)*AB439, 2)</f>
        <v>0.19</v>
      </c>
      <c r="AD439" s="13">
        <f>ROUND((AB439*(Destino!AG$439/100))*(W439/100),2)</f>
        <v>0.05</v>
      </c>
      <c r="AE439" s="13">
        <f>ROUND((AB439*(Destino!AH$439/100)),2)</f>
        <v>0.12</v>
      </c>
      <c r="AG439" s="13">
        <f>ROUND((AB439+ AC439)*(J439/100),2)</f>
        <v>0.03</v>
      </c>
      <c r="AH439" s="13">
        <f t="shared" si="56"/>
        <v>0</v>
      </c>
      <c r="AI439" s="13">
        <f>ROUND(AB439-(AD439+AE439)+AG439+AH439, 3)</f>
        <v>1.1140000000000001</v>
      </c>
      <c r="AJ439" s="13">
        <f t="shared" si="57"/>
        <v>1.1140000000000001</v>
      </c>
      <c r="AK439" s="13">
        <f t="shared" si="58"/>
        <v>1.1140000000000001</v>
      </c>
      <c r="AL439" s="13" t="str">
        <f t="shared" si="61"/>
        <v>12106000044032000005105</v>
      </c>
      <c r="AM439" s="13">
        <f>VLOOKUP(AL439,Destino!A:AE,31,0)</f>
        <v>1.1140000000000001</v>
      </c>
      <c r="AN439" s="13">
        <f t="shared" si="62"/>
        <v>1</v>
      </c>
      <c r="BA439" s="13" t="s">
        <v>11183</v>
      </c>
      <c r="BB439" s="13">
        <f t="shared" si="59"/>
        <v>1.1140000000000001</v>
      </c>
      <c r="BC439" s="13" t="s">
        <v>11180</v>
      </c>
      <c r="BD439" s="13">
        <f t="shared" si="60"/>
        <v>1</v>
      </c>
    </row>
    <row r="440" spans="1:56" x14ac:dyDescent="0.25">
      <c r="A440" s="13">
        <v>600004403</v>
      </c>
      <c r="B440" s="13">
        <v>1210</v>
      </c>
      <c r="C440" s="13">
        <v>2200001421</v>
      </c>
      <c r="D440" s="13" t="s">
        <v>10908</v>
      </c>
      <c r="E440" s="13" t="str">
        <f t="shared" si="54"/>
        <v>1200</v>
      </c>
      <c r="F440" s="13" t="s">
        <v>10905</v>
      </c>
      <c r="G440" s="13" t="s">
        <v>10907</v>
      </c>
      <c r="H440" s="13">
        <f>ROUND(P440/(1-((R440+S440))/100)*Q440, 3)</f>
        <v>0.26700000000000002</v>
      </c>
      <c r="I440" s="13">
        <v>1</v>
      </c>
      <c r="J440" s="13">
        <v>0</v>
      </c>
      <c r="K440" s="13">
        <v>1</v>
      </c>
      <c r="M440" s="13">
        <v>1</v>
      </c>
      <c r="N440" s="13">
        <f>IFERROR(VLOOKUP(BC440, BA:BA:BD:BD, 4, 0),1)</f>
        <v>1</v>
      </c>
      <c r="P440" s="13">
        <f>IFERROR(ROUND(VLOOKUP(BC440, BA:BA:BB:BB, 2, 0)/AA440,3),)</f>
        <v>0.19400000000000001</v>
      </c>
      <c r="Q440" s="13">
        <v>1</v>
      </c>
      <c r="R440" s="13">
        <v>18</v>
      </c>
      <c r="S440" s="13">
        <v>9.25</v>
      </c>
      <c r="T440" s="13">
        <v>0</v>
      </c>
      <c r="V440" s="13" t="s">
        <v>11050</v>
      </c>
      <c r="W440" s="13">
        <v>100</v>
      </c>
      <c r="X440" s="13" t="s">
        <v>7711</v>
      </c>
      <c r="Y440" s="13" t="s">
        <v>10904</v>
      </c>
      <c r="Z440" s="13">
        <v>2</v>
      </c>
      <c r="AA440" s="13">
        <v>5.75</v>
      </c>
      <c r="AB440" s="13">
        <f t="shared" si="55"/>
        <v>1.5349999999999999</v>
      </c>
      <c r="AC440" s="13">
        <f>ROUND(VLOOKUP(X440,'Base de dados'!A:B, 2, 0)*AB440, 2)</f>
        <v>0.23</v>
      </c>
      <c r="AD440" s="13">
        <f>ROUND((AB440*(Destino!AG$440/100))*(W440/100),2)</f>
        <v>0.28000000000000003</v>
      </c>
      <c r="AE440" s="13">
        <f>ROUND((AB440*(Destino!AH$440/100)),2)</f>
        <v>0.14000000000000001</v>
      </c>
      <c r="AG440" s="13">
        <f>ROUND((AB440+ AC440)*(J440/100),2)</f>
        <v>0</v>
      </c>
      <c r="AH440" s="13">
        <f t="shared" si="56"/>
        <v>0</v>
      </c>
      <c r="AI440" s="13">
        <f>ROUND(AB440-(AD440+AE440)+AG440+AH440, 3)</f>
        <v>1.115</v>
      </c>
      <c r="AJ440" s="13">
        <f t="shared" si="57"/>
        <v>1.115</v>
      </c>
      <c r="AK440" s="13">
        <f t="shared" si="58"/>
        <v>1.115</v>
      </c>
      <c r="AL440" s="13" t="str">
        <f t="shared" si="61"/>
        <v>12106000044032200001421</v>
      </c>
      <c r="AM440" s="13">
        <f>VLOOKUP(AL440,Destino!A:AE,31,0)</f>
        <v>0.999</v>
      </c>
      <c r="AN440" s="13">
        <f t="shared" si="62"/>
        <v>0.89596412556053817</v>
      </c>
      <c r="BB440" s="13">
        <f t="shared" si="59"/>
        <v>1.115</v>
      </c>
      <c r="BC440" s="13" t="s">
        <v>11185</v>
      </c>
      <c r="BD440" s="13">
        <f t="shared" si="60"/>
        <v>1</v>
      </c>
    </row>
    <row r="441" spans="1:56" x14ac:dyDescent="0.25">
      <c r="A441" s="13">
        <v>600004403</v>
      </c>
      <c r="B441" s="13">
        <v>1300</v>
      </c>
      <c r="C441" s="13">
        <v>2000005105</v>
      </c>
      <c r="D441" s="13" t="s">
        <v>10908</v>
      </c>
      <c r="E441" s="13">
        <f t="shared" si="54"/>
        <v>1300</v>
      </c>
      <c r="F441" s="13" t="s">
        <v>10930</v>
      </c>
      <c r="G441" s="13" t="s">
        <v>10907</v>
      </c>
      <c r="H441" s="13">
        <f>ROUND(P441/(1-((R441+S441))/100)*Q441, 3)</f>
        <v>0.218</v>
      </c>
      <c r="I441" s="13">
        <v>1</v>
      </c>
      <c r="J441" s="13">
        <v>6</v>
      </c>
      <c r="K441" s="13">
        <v>1</v>
      </c>
      <c r="M441" s="13">
        <v>1</v>
      </c>
      <c r="N441" s="13">
        <v>1</v>
      </c>
      <c r="O441" s="13" t="s">
        <v>10895</v>
      </c>
      <c r="P441" s="13">
        <f>IFERROR(ROUND(VLOOKUP(BC441, BA:BA:BB:BB, 2, 0)/AA441,3),)</f>
        <v>0.189</v>
      </c>
      <c r="Q441" s="13">
        <f>IFERROR(VLOOKUP(BC441, BA:BA:BD:BD, 4, 0),1)</f>
        <v>1</v>
      </c>
      <c r="R441" s="13">
        <v>4</v>
      </c>
      <c r="S441" s="13">
        <v>9.25</v>
      </c>
      <c r="T441" s="13">
        <v>0</v>
      </c>
      <c r="V441" s="13" t="s">
        <v>11050</v>
      </c>
      <c r="W441" s="13">
        <v>100</v>
      </c>
      <c r="X441" s="13" t="s">
        <v>7711</v>
      </c>
      <c r="Y441" s="13" t="s">
        <v>10904</v>
      </c>
      <c r="Z441" s="13">
        <v>2</v>
      </c>
      <c r="AA441" s="13">
        <v>5.75</v>
      </c>
      <c r="AB441" s="13">
        <f t="shared" si="55"/>
        <v>1.254</v>
      </c>
      <c r="AC441" s="13">
        <f>ROUND(VLOOKUP(X441,'Base de dados'!A:B, 2, 0)*AB441, 2)</f>
        <v>0.19</v>
      </c>
      <c r="AD441" s="13">
        <f>ROUND((AB441*(Destino!AG$441/100))*(W441/100),2)</f>
        <v>0</v>
      </c>
      <c r="AG441" s="13">
        <f>ROUND((AB441+ AC441)*(J441/100),2)</f>
        <v>0.09</v>
      </c>
      <c r="AH441" s="13">
        <f t="shared" si="56"/>
        <v>0</v>
      </c>
      <c r="AI441" s="13">
        <f>ROUND((AB441+AC441)-(AD441+AE441)+AG441+AH441, 3)</f>
        <v>1.534</v>
      </c>
      <c r="AJ441" s="13">
        <f t="shared" si="57"/>
        <v>1.534</v>
      </c>
      <c r="AK441" s="13">
        <f t="shared" si="58"/>
        <v>1.534</v>
      </c>
      <c r="AL441" s="13" t="str">
        <f t="shared" si="61"/>
        <v>13006000044032000005105</v>
      </c>
      <c r="AM441" s="13">
        <f>VLOOKUP(AL441,Destino!A:AE,31,0)</f>
        <v>1.534</v>
      </c>
      <c r="AN441" s="13">
        <f t="shared" si="62"/>
        <v>1</v>
      </c>
      <c r="BA441" s="13" t="s">
        <v>11184</v>
      </c>
      <c r="BB441" s="13">
        <f t="shared" si="59"/>
        <v>1.534</v>
      </c>
      <c r="BC441" s="13" t="s">
        <v>11180</v>
      </c>
      <c r="BD441" s="13">
        <f t="shared" si="60"/>
        <v>1</v>
      </c>
    </row>
    <row r="442" spans="1:56" x14ac:dyDescent="0.25">
      <c r="A442" s="13">
        <v>600004403</v>
      </c>
      <c r="B442" s="13">
        <v>1300</v>
      </c>
      <c r="C442" s="13">
        <v>2200000102</v>
      </c>
      <c r="D442" s="13" t="s">
        <v>10908</v>
      </c>
      <c r="E442" s="13">
        <f t="shared" si="54"/>
        <v>1300</v>
      </c>
      <c r="F442" s="13" t="s">
        <v>10930</v>
      </c>
      <c r="G442" s="13" t="s">
        <v>10907</v>
      </c>
      <c r="H442" s="13">
        <f>ROUND(P442/(1-((R442+S442))/100)*Q442, 3)</f>
        <v>0.23799999999999999</v>
      </c>
      <c r="I442" s="13">
        <v>1</v>
      </c>
      <c r="J442" s="13">
        <v>3.5</v>
      </c>
      <c r="K442" s="13">
        <v>1</v>
      </c>
      <c r="M442" s="13">
        <v>1</v>
      </c>
      <c r="N442" s="13">
        <v>1</v>
      </c>
      <c r="P442" s="13">
        <f>IFERROR(ROUND(VLOOKUP(BC442, BA:BA:BB:BB, 2, 0)/AA442,3),)</f>
        <v>0.22</v>
      </c>
      <c r="Q442" s="13">
        <f>IFERROR(VLOOKUP(BC442, BA:BA:BD:BD, 4, 0),1)</f>
        <v>1</v>
      </c>
      <c r="R442" s="13">
        <v>4</v>
      </c>
      <c r="S442" s="13">
        <v>3.65</v>
      </c>
      <c r="T442" s="13">
        <v>0</v>
      </c>
      <c r="V442" s="13" t="s">
        <v>11050</v>
      </c>
      <c r="W442" s="13">
        <v>100</v>
      </c>
      <c r="X442" s="13" t="s">
        <v>7711</v>
      </c>
      <c r="Y442" s="13" t="s">
        <v>10904</v>
      </c>
      <c r="Z442" s="13">
        <v>2</v>
      </c>
      <c r="AA442" s="13">
        <v>5.75</v>
      </c>
      <c r="AB442" s="13">
        <f t="shared" si="55"/>
        <v>1.369</v>
      </c>
      <c r="AC442" s="13">
        <f>ROUND(VLOOKUP(X442,'Base de dados'!A:B, 2, 0)*AB442, 2)</f>
        <v>0.21</v>
      </c>
      <c r="AD442" s="13">
        <f>ROUND((AB442*(Destino!AG$442/100))*(W442/100),2)</f>
        <v>0</v>
      </c>
      <c r="AG442" s="13">
        <f>ROUND((AB442+ AC442)*(J442/100),2)</f>
        <v>0.06</v>
      </c>
      <c r="AH442" s="13">
        <f t="shared" si="56"/>
        <v>0</v>
      </c>
      <c r="AI442" s="13">
        <f>ROUND((AB442+AC442)-(AD442+AE442)+AG442+AH442, 3)</f>
        <v>1.639</v>
      </c>
      <c r="AJ442" s="13">
        <f t="shared" si="57"/>
        <v>1.639</v>
      </c>
      <c r="AK442" s="13">
        <f t="shared" si="58"/>
        <v>1.639</v>
      </c>
      <c r="AL442" s="13" t="str">
        <f t="shared" si="61"/>
        <v>13006000044032200000102</v>
      </c>
      <c r="AM442" s="13">
        <f>VLOOKUP(AL442,Destino!A:AE,31,0)</f>
        <v>1.639</v>
      </c>
      <c r="AN442" s="13">
        <f t="shared" si="62"/>
        <v>1</v>
      </c>
      <c r="BB442" s="13">
        <f t="shared" si="59"/>
        <v>1.639</v>
      </c>
      <c r="BC442" s="13" t="s">
        <v>11181</v>
      </c>
      <c r="BD442" s="13">
        <f t="shared" si="60"/>
        <v>1</v>
      </c>
    </row>
    <row r="443" spans="1:56" x14ac:dyDescent="0.25">
      <c r="A443" s="13">
        <v>600004403</v>
      </c>
      <c r="B443" s="13">
        <v>1300</v>
      </c>
      <c r="C443" s="13">
        <v>2200001327</v>
      </c>
      <c r="D443" s="13" t="s">
        <v>10908</v>
      </c>
      <c r="E443" s="13">
        <f t="shared" si="54"/>
        <v>1300</v>
      </c>
      <c r="F443" s="13" t="s">
        <v>10930</v>
      </c>
      <c r="G443" s="13" t="s">
        <v>10907</v>
      </c>
      <c r="H443" s="13">
        <f>ROUND(P443/(1-((R443+S443))/100)*Q443, 3)</f>
        <v>0.23300000000000001</v>
      </c>
      <c r="I443" s="13">
        <v>1</v>
      </c>
      <c r="J443" s="13">
        <v>2</v>
      </c>
      <c r="K443" s="13">
        <v>1</v>
      </c>
      <c r="M443" s="13">
        <v>1</v>
      </c>
      <c r="N443" s="13">
        <v>1</v>
      </c>
      <c r="P443" s="13">
        <f>IFERROR(ROUND(VLOOKUP(BC443, BA:BA:BB:BB, 2, 0)/AA443,3),)</f>
        <v>0.28599999999999998</v>
      </c>
      <c r="Q443" s="13">
        <f>IFERROR(VLOOKUP(BC443, BA:BA:BD:BD, 4, 0),1)</f>
        <v>0.75250799999999995</v>
      </c>
      <c r="R443" s="13">
        <v>4</v>
      </c>
      <c r="S443" s="13">
        <v>3.65</v>
      </c>
      <c r="T443" s="13">
        <v>0</v>
      </c>
      <c r="V443" s="13" t="s">
        <v>11050</v>
      </c>
      <c r="W443" s="13">
        <v>100</v>
      </c>
      <c r="X443" s="13" t="s">
        <v>7711</v>
      </c>
      <c r="Y443" s="13" t="s">
        <v>10904</v>
      </c>
      <c r="Z443" s="13">
        <v>2</v>
      </c>
      <c r="AA443" s="13">
        <v>5.75</v>
      </c>
      <c r="AB443" s="13">
        <f t="shared" si="55"/>
        <v>1.34</v>
      </c>
      <c r="AC443" s="13">
        <f>ROUND(VLOOKUP(X443,'Base de dados'!A:B, 2, 0)*AB443, 2)</f>
        <v>0.2</v>
      </c>
      <c r="AD443" s="13">
        <f>ROUND((AB443*(Destino!AG$443/100))*(W443/100),2)</f>
        <v>0</v>
      </c>
      <c r="AG443" s="13">
        <f>ROUND((AB443+ AC443)*(J443/100),2)</f>
        <v>0.03</v>
      </c>
      <c r="AH443" s="13">
        <f t="shared" si="56"/>
        <v>0</v>
      </c>
      <c r="AI443" s="13">
        <f>ROUND((AB443+AC443)-(AD443+AE443)+AG443+AH443, 3)</f>
        <v>1.57</v>
      </c>
      <c r="AJ443" s="13">
        <f t="shared" si="57"/>
        <v>1.57</v>
      </c>
      <c r="AK443" s="13">
        <f t="shared" si="58"/>
        <v>1.57</v>
      </c>
      <c r="AL443" s="13" t="str">
        <f t="shared" si="61"/>
        <v>13006000044032200001327</v>
      </c>
      <c r="AM443" s="13">
        <f>VLOOKUP(AL443,Destino!A:AE,31,0)</f>
        <v>1.5760000000000001</v>
      </c>
      <c r="AN443" s="13">
        <f t="shared" si="62"/>
        <v>1.0038216560509554</v>
      </c>
      <c r="BB443" s="13">
        <f t="shared" si="59"/>
        <v>1.57</v>
      </c>
      <c r="BC443" s="13" t="s">
        <v>11182</v>
      </c>
      <c r="BD443" s="13">
        <f t="shared" si="60"/>
        <v>1</v>
      </c>
    </row>
    <row r="444" spans="1:56" x14ac:dyDescent="0.25">
      <c r="A444" s="13">
        <v>600004403</v>
      </c>
      <c r="B444" s="13">
        <v>1300</v>
      </c>
      <c r="C444" s="13">
        <v>2200001421</v>
      </c>
      <c r="D444" s="13" t="s">
        <v>10908</v>
      </c>
      <c r="E444" s="13">
        <f t="shared" si="54"/>
        <v>1300</v>
      </c>
      <c r="F444" s="13" t="s">
        <v>10930</v>
      </c>
      <c r="G444" s="13" t="s">
        <v>10907</v>
      </c>
      <c r="H444" s="13">
        <f>ROUND(P444/(1-((R444+S444))/100)*Q444, 3)</f>
        <v>0.224</v>
      </c>
      <c r="I444" s="13">
        <v>1</v>
      </c>
      <c r="J444" s="13">
        <v>7</v>
      </c>
      <c r="K444" s="13">
        <v>1</v>
      </c>
      <c r="M444" s="13">
        <v>1</v>
      </c>
      <c r="N444" s="13">
        <v>1</v>
      </c>
      <c r="P444" s="13">
        <f>IFERROR(ROUND(VLOOKUP(BC444, BA:BA:BB:BB, 2, 0)/AA444,3),)</f>
        <v>0.19400000000000001</v>
      </c>
      <c r="Q444" s="13">
        <f>IFERROR(VLOOKUP(BC444, BA:BA:BD:BD, 4, 0),1)</f>
        <v>1</v>
      </c>
      <c r="R444" s="13">
        <v>4</v>
      </c>
      <c r="S444" s="13">
        <v>9.25</v>
      </c>
      <c r="T444" s="13">
        <v>0</v>
      </c>
      <c r="V444" s="13" t="s">
        <v>11050</v>
      </c>
      <c r="W444" s="13">
        <v>100</v>
      </c>
      <c r="X444" s="13" t="s">
        <v>7711</v>
      </c>
      <c r="Y444" s="13" t="s">
        <v>10904</v>
      </c>
      <c r="Z444" s="13">
        <v>2</v>
      </c>
      <c r="AA444" s="13">
        <v>5.75</v>
      </c>
      <c r="AB444" s="13">
        <f t="shared" si="55"/>
        <v>1.288</v>
      </c>
      <c r="AC444" s="13">
        <f>ROUND(VLOOKUP(X444,'Base de dados'!A:B, 2, 0)*AB444, 2)</f>
        <v>0.19</v>
      </c>
      <c r="AD444" s="13">
        <f>ROUND((AB444*(Destino!AG$444/100))*(W444/100),2)</f>
        <v>0</v>
      </c>
      <c r="AG444" s="13">
        <f>ROUND((AB444+ AC444)*(J444/100),2)</f>
        <v>0.1</v>
      </c>
      <c r="AH444" s="13">
        <f t="shared" si="56"/>
        <v>0</v>
      </c>
      <c r="AI444" s="13">
        <f>ROUND((AB444+AC444)-(AD444+AE444)+AG444+AH444, 3)</f>
        <v>1.5780000000000001</v>
      </c>
      <c r="AJ444" s="13">
        <f t="shared" si="57"/>
        <v>1.5780000000000001</v>
      </c>
      <c r="AK444" s="13">
        <f t="shared" si="58"/>
        <v>1.5780000000000001</v>
      </c>
      <c r="AL444" s="13" t="str">
        <f t="shared" si="61"/>
        <v>13006000044032200001421</v>
      </c>
      <c r="AM444" s="13">
        <f>VLOOKUP(AL444,Destino!A:AE,31,0)</f>
        <v>1.4039999999999999</v>
      </c>
      <c r="AN444" s="13">
        <f t="shared" si="62"/>
        <v>0.88973384030418246</v>
      </c>
      <c r="BB444" s="13">
        <f t="shared" si="59"/>
        <v>1.5780000000000001</v>
      </c>
      <c r="BC444" s="13" t="s">
        <v>11185</v>
      </c>
      <c r="BD444" s="13">
        <f t="shared" si="60"/>
        <v>1</v>
      </c>
    </row>
    <row r="445" spans="1:56" x14ac:dyDescent="0.25">
      <c r="A445" s="13">
        <v>600004403</v>
      </c>
      <c r="B445" s="13">
        <v>1400</v>
      </c>
      <c r="C445" s="13">
        <v>2000005105</v>
      </c>
      <c r="D445" s="13" t="s">
        <v>10908</v>
      </c>
      <c r="E445" s="13">
        <f t="shared" si="54"/>
        <v>1400</v>
      </c>
      <c r="F445" s="13" t="s">
        <v>10905</v>
      </c>
      <c r="G445" s="13" t="s">
        <v>10907</v>
      </c>
      <c r="H445" s="13">
        <f>ROUND(P445/(1-((R445+S445))/100)*Q445, 3)</f>
        <v>0.218</v>
      </c>
      <c r="I445" s="13">
        <v>1</v>
      </c>
      <c r="J445" s="13">
        <v>2</v>
      </c>
      <c r="K445" s="13">
        <v>1</v>
      </c>
      <c r="M445" s="13">
        <v>1</v>
      </c>
      <c r="N445" s="13">
        <v>1</v>
      </c>
      <c r="O445" s="13" t="s">
        <v>10895</v>
      </c>
      <c r="P445" s="13">
        <f>IFERROR(ROUND(VLOOKUP(BC445, BA:BA:BB:BB, 2, 0)/AA445,3),)</f>
        <v>0.189</v>
      </c>
      <c r="Q445" s="13">
        <f>IFERROR(VLOOKUP(BC445, BA:BA:BD:BD, 4, 0),1)</f>
        <v>1</v>
      </c>
      <c r="R445" s="13">
        <v>4</v>
      </c>
      <c r="S445" s="13">
        <v>9.25</v>
      </c>
      <c r="T445" s="13">
        <v>0</v>
      </c>
      <c r="V445" s="13" t="s">
        <v>11050</v>
      </c>
      <c r="W445" s="13">
        <v>100</v>
      </c>
      <c r="X445" s="13" t="s">
        <v>7711</v>
      </c>
      <c r="Y445" s="13" t="s">
        <v>10904</v>
      </c>
      <c r="Z445" s="13">
        <v>2</v>
      </c>
      <c r="AA445" s="13">
        <v>5.75</v>
      </c>
      <c r="AB445" s="13">
        <f t="shared" si="55"/>
        <v>1.254</v>
      </c>
      <c r="AC445" s="13">
        <f>ROUND(VLOOKUP(X445,'Base de dados'!A:B, 2, 0)*AB445, 2)</f>
        <v>0.19</v>
      </c>
      <c r="AD445" s="13">
        <f>ROUND((AB445*(Destino!AG$445/100))*(W445/100),2)</f>
        <v>0.05</v>
      </c>
      <c r="AE445" s="13">
        <f>ROUND((AB445*(Destino!AH$445/100)),2)</f>
        <v>0.12</v>
      </c>
      <c r="AG445" s="13">
        <f>ROUND((AB445+ AC445)*(J445/100),2)</f>
        <v>0.03</v>
      </c>
      <c r="AH445" s="13">
        <f t="shared" si="56"/>
        <v>0</v>
      </c>
      <c r="AI445" s="13">
        <f>ROUND(AB445-(AD445+AE445)+AG445+AH445, 3)</f>
        <v>1.1140000000000001</v>
      </c>
      <c r="AJ445" s="13">
        <f t="shared" si="57"/>
        <v>1.1140000000000001</v>
      </c>
      <c r="AK445" s="13">
        <f t="shared" si="58"/>
        <v>1.1140000000000001</v>
      </c>
      <c r="AL445" s="13" t="str">
        <f t="shared" si="61"/>
        <v>14006000044032000005105</v>
      </c>
      <c r="AM445" s="13">
        <f>VLOOKUP(AL445,Destino!A:AE,31,0)</f>
        <v>1.1140000000000001</v>
      </c>
      <c r="AN445" s="13">
        <f t="shared" si="62"/>
        <v>1</v>
      </c>
      <c r="BA445" s="13" t="s">
        <v>11185</v>
      </c>
      <c r="BB445" s="13">
        <f t="shared" si="59"/>
        <v>1.1140000000000001</v>
      </c>
      <c r="BC445" s="13" t="s">
        <v>11180</v>
      </c>
      <c r="BD445" s="13">
        <f t="shared" si="60"/>
        <v>1</v>
      </c>
    </row>
    <row r="446" spans="1:56" x14ac:dyDescent="0.25">
      <c r="A446" s="13">
        <v>600004403</v>
      </c>
      <c r="B446" s="13">
        <v>1400</v>
      </c>
      <c r="C446" s="13">
        <v>2200000102</v>
      </c>
      <c r="D446" s="13" t="s">
        <v>10908</v>
      </c>
      <c r="E446" s="13">
        <f t="shared" si="54"/>
        <v>1400</v>
      </c>
      <c r="F446" s="13" t="s">
        <v>10905</v>
      </c>
      <c r="G446" s="13" t="s">
        <v>10907</v>
      </c>
      <c r="H446" s="13">
        <f>ROUND(P446/(1-((R446+S446))/100)*Q446, 3)</f>
        <v>0.23799999999999999</v>
      </c>
      <c r="I446" s="13">
        <v>1</v>
      </c>
      <c r="J446" s="13">
        <v>2</v>
      </c>
      <c r="K446" s="13">
        <v>1</v>
      </c>
      <c r="M446" s="13">
        <v>1</v>
      </c>
      <c r="N446" s="13">
        <v>1</v>
      </c>
      <c r="P446" s="13">
        <f>IFERROR(ROUND(VLOOKUP(BC446, BA:BA:BB:BB, 2, 0)/AA446,3),)</f>
        <v>0.22</v>
      </c>
      <c r="Q446" s="13">
        <f>IFERROR(VLOOKUP(BC446, BA:BA:BD:BD, 4, 0),1)</f>
        <v>1</v>
      </c>
      <c r="R446" s="13">
        <v>4</v>
      </c>
      <c r="S446" s="13">
        <v>3.65</v>
      </c>
      <c r="T446" s="13">
        <v>0</v>
      </c>
      <c r="V446" s="13" t="s">
        <v>11050</v>
      </c>
      <c r="W446" s="13">
        <v>100</v>
      </c>
      <c r="X446" s="13" t="s">
        <v>7711</v>
      </c>
      <c r="Y446" s="13" t="s">
        <v>10904</v>
      </c>
      <c r="Z446" s="13">
        <v>2</v>
      </c>
      <c r="AA446" s="13">
        <v>5.75</v>
      </c>
      <c r="AB446" s="13">
        <f t="shared" si="55"/>
        <v>1.369</v>
      </c>
      <c r="AC446" s="13">
        <f>ROUND(VLOOKUP(X446,'Base de dados'!A:B, 2, 0)*AB446, 2)</f>
        <v>0.21</v>
      </c>
      <c r="AD446" s="13">
        <f>ROUND((AB446*(Destino!AG$446/100))*(W446/100),2)</f>
        <v>0.05</v>
      </c>
      <c r="AE446" s="13">
        <f>ROUND((AB446*(Destino!AH$446/100)),2)</f>
        <v>0.13</v>
      </c>
      <c r="AG446" s="13">
        <f>ROUND((AB446+ AC446)*(J446/100),2)</f>
        <v>0.03</v>
      </c>
      <c r="AH446" s="13">
        <f t="shared" si="56"/>
        <v>0</v>
      </c>
      <c r="AI446" s="13">
        <f>ROUND(AB446-(AD446+AE446)+AG446+AH446, 3)</f>
        <v>1.2190000000000001</v>
      </c>
      <c r="AJ446" s="13">
        <f t="shared" si="57"/>
        <v>1.2190000000000001</v>
      </c>
      <c r="AK446" s="13">
        <f t="shared" si="58"/>
        <v>1.2190000000000001</v>
      </c>
      <c r="AL446" s="13" t="str">
        <f t="shared" si="61"/>
        <v>14006000044032200000102</v>
      </c>
      <c r="AM446" s="13">
        <f>VLOOKUP(AL446,Destino!A:AE,31,0)</f>
        <v>1.2190000000000001</v>
      </c>
      <c r="AN446" s="13">
        <f t="shared" si="62"/>
        <v>1</v>
      </c>
      <c r="BB446" s="13">
        <f t="shared" si="59"/>
        <v>1.2190000000000001</v>
      </c>
      <c r="BC446" s="13" t="s">
        <v>11181</v>
      </c>
      <c r="BD446" s="13">
        <f t="shared" si="60"/>
        <v>1</v>
      </c>
    </row>
    <row r="447" spans="1:56" x14ac:dyDescent="0.25">
      <c r="A447" s="13">
        <v>600004403</v>
      </c>
      <c r="B447" s="13">
        <v>1400</v>
      </c>
      <c r="C447" s="13">
        <v>2200001286</v>
      </c>
      <c r="D447" s="13" t="s">
        <v>10908</v>
      </c>
      <c r="E447" s="13">
        <f t="shared" si="54"/>
        <v>1400</v>
      </c>
      <c r="F447" s="13" t="s">
        <v>10915</v>
      </c>
      <c r="G447" s="13" t="s">
        <v>10907</v>
      </c>
      <c r="H447" s="13">
        <f>ROUND(P447/(1-((R447+S447))/100)*Q447, 3)</f>
        <v>0.28000000000000003</v>
      </c>
      <c r="I447" s="13">
        <v>1</v>
      </c>
      <c r="J447" s="13">
        <v>3</v>
      </c>
      <c r="K447" s="13">
        <v>1</v>
      </c>
      <c r="M447" s="13">
        <v>1</v>
      </c>
      <c r="N447" s="13">
        <v>1</v>
      </c>
      <c r="P447" s="13">
        <f>IFERROR(ROUND(VLOOKUP(BC447, BA:BA:BB:BB, 2, 0)/AA447,3),)</f>
        <v>0.26700000000000002</v>
      </c>
      <c r="Q447" s="13">
        <f>IFERROR(VLOOKUP(BC447, BA:BA:BD:BD, 4, 0),1)</f>
        <v>1</v>
      </c>
      <c r="R447" s="13">
        <v>1</v>
      </c>
      <c r="S447" s="13">
        <v>3.65</v>
      </c>
      <c r="T447" s="13">
        <v>0</v>
      </c>
      <c r="V447" s="13" t="s">
        <v>11050</v>
      </c>
      <c r="W447" s="13">
        <v>100</v>
      </c>
      <c r="X447" s="13" t="s">
        <v>7711</v>
      </c>
      <c r="Y447" s="13" t="s">
        <v>10904</v>
      </c>
      <c r="Z447" s="13">
        <v>2</v>
      </c>
      <c r="AA447" s="13">
        <v>5.75</v>
      </c>
      <c r="AB447" s="13">
        <f t="shared" si="55"/>
        <v>1.61</v>
      </c>
      <c r="AC447" s="13">
        <f>ROUND(VLOOKUP(X447,'Base de dados'!A:B, 2, 0)*AB447, 2)</f>
        <v>0.24</v>
      </c>
      <c r="AD447" s="13">
        <f>ROUND((AB447*(Destino!AG$447/100))*(W447/100),2)</f>
        <v>0.06</v>
      </c>
      <c r="AE447" s="13">
        <f>ROUND((AB447*(Destino!AH$447/100)),2)</f>
        <v>0.15</v>
      </c>
      <c r="AG447" s="13">
        <f>ROUND(AB447 *(J447/100),2)</f>
        <v>0.05</v>
      </c>
      <c r="AH447" s="13">
        <f t="shared" si="56"/>
        <v>0</v>
      </c>
      <c r="AI447" s="13">
        <f>ROUND(AB447-(AD447+AE447)+AG447+AH447, 3)</f>
        <v>1.45</v>
      </c>
      <c r="AJ447" s="13">
        <f t="shared" si="57"/>
        <v>1.45</v>
      </c>
      <c r="AK447" s="13">
        <f t="shared" si="58"/>
        <v>1.45</v>
      </c>
      <c r="AL447" s="13" t="str">
        <f t="shared" si="61"/>
        <v>14006000044032200001286</v>
      </c>
      <c r="AM447" s="13">
        <f>VLOOKUP(AL447,Destino!A:AE,31,0)</f>
        <v>1.45</v>
      </c>
      <c r="AN447" s="13">
        <f t="shared" si="62"/>
        <v>1</v>
      </c>
      <c r="BB447" s="13">
        <f t="shared" si="59"/>
        <v>1.45</v>
      </c>
      <c r="BC447" s="13" t="s">
        <v>11184</v>
      </c>
      <c r="BD447" s="13">
        <f t="shared" si="60"/>
        <v>1</v>
      </c>
    </row>
    <row r="448" spans="1:56" x14ac:dyDescent="0.25">
      <c r="A448" s="13">
        <v>600004403</v>
      </c>
      <c r="B448" s="13">
        <v>1700</v>
      </c>
      <c r="C448" s="13">
        <v>2000005105</v>
      </c>
      <c r="D448" s="13" t="s">
        <v>10908</v>
      </c>
      <c r="E448" s="13">
        <f t="shared" si="54"/>
        <v>1700</v>
      </c>
      <c r="F448" s="13" t="s">
        <v>10933</v>
      </c>
      <c r="G448" s="13" t="s">
        <v>10907</v>
      </c>
      <c r="H448" s="13">
        <f>ROUND(P448/(1-((R448+S448))/100)*Q448, 3)</f>
        <v>0.218</v>
      </c>
      <c r="I448" s="13">
        <v>0.25</v>
      </c>
      <c r="J448" s="13">
        <v>7</v>
      </c>
      <c r="K448" s="13">
        <v>1</v>
      </c>
      <c r="M448" s="13">
        <v>4</v>
      </c>
      <c r="N448" s="13">
        <v>1</v>
      </c>
      <c r="P448" s="13">
        <f>IFERROR(ROUND(VLOOKUP(BC448, BA:BA:BB:BB, 2, 0)/AA448,3),)</f>
        <v>0.189</v>
      </c>
      <c r="Q448" s="13">
        <f>IFERROR(VLOOKUP(BC448, BA:BA:BD:BD, 4, 0),1)</f>
        <v>1</v>
      </c>
      <c r="R448" s="13">
        <v>4</v>
      </c>
      <c r="S448" s="13">
        <v>9.25</v>
      </c>
      <c r="T448" s="13">
        <v>0</v>
      </c>
      <c r="V448" s="13" t="s">
        <v>11050</v>
      </c>
      <c r="W448" s="13">
        <v>100</v>
      </c>
      <c r="X448" s="13" t="s">
        <v>7711</v>
      </c>
      <c r="Y448" s="13" t="s">
        <v>10904</v>
      </c>
      <c r="Z448" s="13">
        <v>2</v>
      </c>
      <c r="AA448" s="13">
        <v>5.75</v>
      </c>
      <c r="AB448" s="13">
        <f t="shared" si="55"/>
        <v>0.313</v>
      </c>
      <c r="AC448" s="13">
        <f>ROUND(VLOOKUP(X448,'Base de dados'!A:B, 2, 0)*AB448, 2)</f>
        <v>0.05</v>
      </c>
      <c r="AD448" s="13">
        <f>ROUND((AB448*(Destino!AG$448/100))*(W448/100),2)</f>
        <v>0.01</v>
      </c>
      <c r="AE448" s="13">
        <f>ROUND((AB448*(Destino!AH$448/100)),2)</f>
        <v>0</v>
      </c>
      <c r="AF448" s="13">
        <f>ROUND((((AB448+AC448)*(1 + VLOOKUP(X448,'Base de dados'!A:M, 13, 0) ))*(Destino!AI$448/100))-AD448, 2)</f>
        <v>0.08</v>
      </c>
      <c r="AG448" s="13">
        <f>ROUND((AB448+AC448+AF448)*(J448/100),2)</f>
        <v>0.03</v>
      </c>
      <c r="AH448" s="13">
        <f t="shared" si="56"/>
        <v>0</v>
      </c>
      <c r="AI448" s="13">
        <f>ROUND(AB448+AC448-AE448+AF448+AG448+AH448, 3)</f>
        <v>0.47299999999999998</v>
      </c>
      <c r="AJ448" s="13">
        <f t="shared" si="57"/>
        <v>1.8919999999999999</v>
      </c>
      <c r="AK448" s="13">
        <f t="shared" si="58"/>
        <v>1.8919999999999999</v>
      </c>
      <c r="AL448" s="13" t="str">
        <f t="shared" si="61"/>
        <v>17006000044032000005105</v>
      </c>
      <c r="AM448" s="13">
        <f>VLOOKUP(AL448,Destino!A:AE,31,0)</f>
        <v>1.6879999999999999</v>
      </c>
      <c r="AN448" s="13">
        <f t="shared" si="62"/>
        <v>0.89217758985200846</v>
      </c>
      <c r="BB448" s="13">
        <f t="shared" si="59"/>
        <v>1.8919999999999999</v>
      </c>
      <c r="BC448" s="13" t="s">
        <v>11180</v>
      </c>
      <c r="BD448" s="13">
        <f t="shared" si="60"/>
        <v>1</v>
      </c>
    </row>
    <row r="449" spans="1:56" x14ac:dyDescent="0.25">
      <c r="A449" s="13">
        <v>600004403</v>
      </c>
      <c r="B449" s="13">
        <v>1700</v>
      </c>
      <c r="C449" s="13">
        <v>2200001421</v>
      </c>
      <c r="D449" s="13" t="s">
        <v>10908</v>
      </c>
      <c r="E449" s="13">
        <f t="shared" si="54"/>
        <v>1700</v>
      </c>
      <c r="F449" s="13" t="s">
        <v>10933</v>
      </c>
      <c r="G449" s="13" t="s">
        <v>10907</v>
      </c>
      <c r="H449" s="13">
        <f>ROUND(P449/(1-((R449+S449))/100)*Q449, 3)</f>
        <v>0.224</v>
      </c>
      <c r="I449" s="13">
        <v>0.25</v>
      </c>
      <c r="J449" s="13">
        <v>3</v>
      </c>
      <c r="K449" s="13">
        <v>1</v>
      </c>
      <c r="M449" s="13">
        <v>4</v>
      </c>
      <c r="N449" s="13">
        <v>1</v>
      </c>
      <c r="O449" s="13" t="s">
        <v>10895</v>
      </c>
      <c r="P449" s="13">
        <f>IFERROR(ROUND(VLOOKUP(BC449, BA:BA:BB:BB, 2, 0)/AA449,3),)</f>
        <v>0.19400000000000001</v>
      </c>
      <c r="Q449" s="13">
        <f>IFERROR(VLOOKUP(BC449, BA:BA:BD:BD, 4, 0),1)</f>
        <v>1</v>
      </c>
      <c r="R449" s="13">
        <v>4</v>
      </c>
      <c r="S449" s="13">
        <v>9.25</v>
      </c>
      <c r="T449" s="13">
        <v>0</v>
      </c>
      <c r="V449" s="13" t="s">
        <v>11050</v>
      </c>
      <c r="W449" s="13">
        <v>100</v>
      </c>
      <c r="X449" s="13" t="s">
        <v>7711</v>
      </c>
      <c r="Y449" s="13" t="s">
        <v>10904</v>
      </c>
      <c r="Z449" s="13">
        <v>2</v>
      </c>
      <c r="AA449" s="13">
        <v>5.75</v>
      </c>
      <c r="AB449" s="13">
        <f t="shared" si="55"/>
        <v>0.32200000000000001</v>
      </c>
      <c r="AC449" s="13">
        <f>ROUND(VLOOKUP(X449,'Base de dados'!A:B, 2, 0)*AB449, 2)</f>
        <v>0.05</v>
      </c>
      <c r="AD449" s="13">
        <f>ROUND((AB449*(Destino!AG$449/100))*(W449/100),2)</f>
        <v>0.01</v>
      </c>
      <c r="AE449" s="13">
        <f>ROUND((AB449*(Destino!AH$449/100)),2)</f>
        <v>0</v>
      </c>
      <c r="AF449" s="13">
        <f>ROUND((((AB449+AC449)*(1 + VLOOKUP(X449,'Base de dados'!A:M, 13, 0) ))*(Destino!AI$449/100))-AD449, 2)</f>
        <v>0.09</v>
      </c>
      <c r="AG449" s="13">
        <f>ROUND((AB449+AC449+AF449)*(J449/100),2)</f>
        <v>0.01</v>
      </c>
      <c r="AH449" s="13">
        <f t="shared" si="56"/>
        <v>0</v>
      </c>
      <c r="AI449" s="13">
        <f>ROUND(AB449+AC449-AE449+AF449+AG449+AH449, 3)</f>
        <v>0.47199999999999998</v>
      </c>
      <c r="AJ449" s="13">
        <f t="shared" si="57"/>
        <v>1.8879999999999999</v>
      </c>
      <c r="AK449" s="13">
        <f t="shared" si="58"/>
        <v>1.8879999999999999</v>
      </c>
      <c r="AL449" s="13" t="str">
        <f t="shared" si="61"/>
        <v>17006000044032200001421</v>
      </c>
      <c r="AM449" s="13">
        <f>VLOOKUP(AL449,Destino!A:AE,31,0)</f>
        <v>1.8480000000000001</v>
      </c>
      <c r="AN449" s="13">
        <f t="shared" si="62"/>
        <v>0.97881355932203395</v>
      </c>
      <c r="BA449" s="13" t="s">
        <v>11186</v>
      </c>
      <c r="BB449" s="13">
        <f t="shared" si="59"/>
        <v>1.8879999999999999</v>
      </c>
      <c r="BC449" s="13" t="s">
        <v>11185</v>
      </c>
      <c r="BD449" s="13">
        <f t="shared" si="60"/>
        <v>1</v>
      </c>
    </row>
    <row r="450" spans="1:56" x14ac:dyDescent="0.25">
      <c r="A450" s="13">
        <v>600007007</v>
      </c>
      <c r="B450" s="13">
        <v>1000</v>
      </c>
      <c r="C450" s="13">
        <v>2200000102</v>
      </c>
      <c r="D450" s="13" t="s">
        <v>10908</v>
      </c>
      <c r="E450" s="13">
        <f t="shared" ref="E450:E513" si="63">IF(AND(B450&lt;&gt;1110,B450&lt;&gt;1210,B450&lt;&gt;1510,B450&lt;&gt;1710),B450,IF(B450=1110,"1100",IF(B450=1210,"1200",IF(B450=1510,"1500",IF(B450=1710,"1700","X")))))</f>
        <v>1000</v>
      </c>
      <c r="F450" s="13" t="s">
        <v>10905</v>
      </c>
      <c r="G450" s="13" t="s">
        <v>10907</v>
      </c>
      <c r="H450" s="13">
        <f>ROUND(P450/(1-((R450+S450))/100)*Q450, 3)</f>
        <v>0.73</v>
      </c>
      <c r="I450" s="13">
        <v>1</v>
      </c>
      <c r="J450" s="13">
        <v>4.5</v>
      </c>
      <c r="K450" s="13">
        <v>1</v>
      </c>
      <c r="M450" s="13">
        <v>1</v>
      </c>
      <c r="N450" s="13">
        <v>1</v>
      </c>
      <c r="P450" s="13">
        <f>IFERROR(ROUND(VLOOKUP(BC450, BA:BA:BB:BB, 2, 0)/AA450,3),)</f>
        <v>0.67400000000000004</v>
      </c>
      <c r="Q450" s="13">
        <f>IFERROR(VLOOKUP(BC450, BA:BA:BD:BD, 4, 0),1)</f>
        <v>1</v>
      </c>
      <c r="R450" s="13">
        <v>4</v>
      </c>
      <c r="S450" s="13">
        <v>3.65</v>
      </c>
      <c r="T450" s="13">
        <v>0</v>
      </c>
      <c r="V450" s="13" t="s">
        <v>11050</v>
      </c>
      <c r="W450" s="13">
        <v>100</v>
      </c>
      <c r="X450" s="13" t="s">
        <v>7711</v>
      </c>
      <c r="Y450" s="13" t="s">
        <v>10904</v>
      </c>
      <c r="Z450" s="13">
        <v>1</v>
      </c>
      <c r="AA450" s="13">
        <v>5.75</v>
      </c>
      <c r="AB450" s="13">
        <f t="shared" ref="AB450:AB513" si="64">ROUND(H450*I450*AA450, 3)</f>
        <v>4.1980000000000004</v>
      </c>
      <c r="AC450" s="13">
        <f>ROUND(VLOOKUP(X450,'Base de dados'!A:B, 2, 0)*AB450, 2)</f>
        <v>0.63</v>
      </c>
      <c r="AD450" s="13">
        <f>ROUND((AB450*(Destino!AG$450/100))*(W450/100),2)</f>
        <v>0.17</v>
      </c>
      <c r="AE450" s="13">
        <f>ROUND((AB450*(Destino!AH$450/100)),2)</f>
        <v>0.39</v>
      </c>
      <c r="AG450" s="13">
        <f>ROUND((AB450+ AC450)*(J450/100),2)</f>
        <v>0.22</v>
      </c>
      <c r="AH450" s="13">
        <f t="shared" ref="AH450:AH513" si="65">ROUND(AB450*((T450/100)),2)</f>
        <v>0</v>
      </c>
      <c r="AI450" s="13">
        <f>ROUND(AB450-(AD450+AE450)+AG450+AH450, 3)</f>
        <v>3.8580000000000001</v>
      </c>
      <c r="AJ450" s="13">
        <f t="shared" ref="AJ450:AJ513" si="66">AI450*M450</f>
        <v>3.8580000000000001</v>
      </c>
      <c r="AK450" s="13">
        <f t="shared" ref="AK450:AK513" si="67">AJ450*K450</f>
        <v>3.8580000000000001</v>
      </c>
      <c r="AL450" s="13" t="str">
        <f t="shared" si="61"/>
        <v>10006000070072200000102</v>
      </c>
      <c r="AM450" s="13">
        <f>VLOOKUP(AL450,Destino!A:AE,31,0)</f>
        <v>3.8580000000000001</v>
      </c>
      <c r="AN450" s="13">
        <f t="shared" si="62"/>
        <v>1</v>
      </c>
      <c r="BB450" s="13">
        <f t="shared" ref="BB450:BB513" si="68">AK450</f>
        <v>3.8580000000000001</v>
      </c>
      <c r="BC450" s="13" t="s">
        <v>11188</v>
      </c>
      <c r="BD450" s="13">
        <f t="shared" ref="BD450:BD513" si="69">N450</f>
        <v>1</v>
      </c>
    </row>
    <row r="451" spans="1:56" x14ac:dyDescent="0.25">
      <c r="A451" s="13">
        <v>600007007</v>
      </c>
      <c r="B451" s="13">
        <v>1000</v>
      </c>
      <c r="C451" s="13">
        <v>2200001286</v>
      </c>
      <c r="D451" s="13" t="s">
        <v>10908</v>
      </c>
      <c r="E451" s="13">
        <f t="shared" si="63"/>
        <v>1000</v>
      </c>
      <c r="F451" s="13" t="s">
        <v>10915</v>
      </c>
      <c r="G451" s="13" t="s">
        <v>10907</v>
      </c>
      <c r="H451" s="13">
        <f>ROUND(P451/(1-((R451+S451))/100)*Q451, 3)</f>
        <v>0.85699999999999998</v>
      </c>
      <c r="I451" s="13">
        <v>1</v>
      </c>
      <c r="J451" s="13">
        <v>6</v>
      </c>
      <c r="K451" s="13">
        <v>1</v>
      </c>
      <c r="M451" s="13">
        <v>1</v>
      </c>
      <c r="N451" s="13">
        <v>1</v>
      </c>
      <c r="P451" s="13">
        <f>IFERROR(ROUND(VLOOKUP(BC451, BA:BA:BB:BB, 2, 0)/AA451,3),)</f>
        <v>0.81699999999999995</v>
      </c>
      <c r="Q451" s="13">
        <f>IFERROR(VLOOKUP(BC451, BA:BA:BD:BD, 4, 0),1)</f>
        <v>1</v>
      </c>
      <c r="R451" s="13">
        <v>1</v>
      </c>
      <c r="S451" s="13">
        <v>3.65</v>
      </c>
      <c r="T451" s="13">
        <v>0</v>
      </c>
      <c r="V451" s="13" t="s">
        <v>11050</v>
      </c>
      <c r="W451" s="13">
        <v>100</v>
      </c>
      <c r="X451" s="13" t="s">
        <v>7711</v>
      </c>
      <c r="Y451" s="13" t="s">
        <v>10904</v>
      </c>
      <c r="Z451" s="13">
        <v>1</v>
      </c>
      <c r="AA451" s="13">
        <v>5.75</v>
      </c>
      <c r="AB451" s="13">
        <f t="shared" si="64"/>
        <v>4.9279999999999999</v>
      </c>
      <c r="AC451" s="13">
        <f>ROUND(VLOOKUP(X451,'Base de dados'!A:B, 2, 0)*AB451, 2)</f>
        <v>0.74</v>
      </c>
      <c r="AD451" s="13">
        <f>ROUND((AB451*(Destino!AG$451/100))*(W451/100),2)</f>
        <v>0.2</v>
      </c>
      <c r="AE451" s="13">
        <f>ROUND((AB451*(Destino!AH$451/100)),2)</f>
        <v>0.46</v>
      </c>
      <c r="AG451" s="13">
        <f>ROUND(AB451 *(J451/100),2)</f>
        <v>0.3</v>
      </c>
      <c r="AH451" s="13">
        <f t="shared" si="65"/>
        <v>0</v>
      </c>
      <c r="AI451" s="13">
        <f>ROUND(AB451-(AD451+AE451)+AG451+AH451, 3)</f>
        <v>4.5679999999999996</v>
      </c>
      <c r="AJ451" s="13">
        <f t="shared" si="66"/>
        <v>4.5679999999999996</v>
      </c>
      <c r="AK451" s="13">
        <f t="shared" si="67"/>
        <v>4.5679999999999996</v>
      </c>
      <c r="AL451" s="13" t="str">
        <f t="shared" ref="AL451:AL514" si="70">_xlfn.CONCAT(B451,A451,C451)</f>
        <v>10006000070072200001286</v>
      </c>
      <c r="AM451" s="13">
        <f>VLOOKUP(AL451,Destino!A:AE,31,0)</f>
        <v>4.5780000000000003</v>
      </c>
      <c r="AN451" s="13">
        <f t="shared" ref="AN451:AN514" si="71">AM451/AK451</f>
        <v>1.0021891418563924</v>
      </c>
      <c r="BB451" s="13">
        <f t="shared" si="68"/>
        <v>4.5679999999999996</v>
      </c>
      <c r="BC451" s="13" t="s">
        <v>11191</v>
      </c>
      <c r="BD451" s="13">
        <f t="shared" si="69"/>
        <v>1</v>
      </c>
    </row>
    <row r="452" spans="1:56" x14ac:dyDescent="0.25">
      <c r="A452" s="13">
        <v>600007007</v>
      </c>
      <c r="B452" s="13">
        <v>1000</v>
      </c>
      <c r="C452" s="13">
        <v>2200001327</v>
      </c>
      <c r="D452" s="13" t="s">
        <v>10908</v>
      </c>
      <c r="E452" s="13">
        <f t="shared" si="63"/>
        <v>1000</v>
      </c>
      <c r="F452" s="13" t="s">
        <v>10905</v>
      </c>
      <c r="G452" s="13" t="s">
        <v>10907</v>
      </c>
      <c r="H452" s="13">
        <f>ROUND(P452/(1-((R452+S452))/100)*Q452, 3)</f>
        <v>0.71299999999999997</v>
      </c>
      <c r="I452" s="13">
        <v>1</v>
      </c>
      <c r="J452" s="13">
        <v>5</v>
      </c>
      <c r="K452" s="13">
        <v>1</v>
      </c>
      <c r="M452" s="13">
        <v>1</v>
      </c>
      <c r="N452" s="13">
        <v>1</v>
      </c>
      <c r="P452" s="13">
        <f>IFERROR(ROUND(VLOOKUP(BC452, BA:BA:BB:BB, 2, 0)/AA452,3),)</f>
        <v>0.878</v>
      </c>
      <c r="Q452" s="13">
        <f>IFERROR(VLOOKUP(BC452, BA:BA:BD:BD, 4, 0),1)</f>
        <v>0.74956400000000001</v>
      </c>
      <c r="R452" s="13">
        <v>4</v>
      </c>
      <c r="S452" s="13">
        <v>3.65</v>
      </c>
      <c r="T452" s="13">
        <v>0</v>
      </c>
      <c r="V452" s="13" t="s">
        <v>11050</v>
      </c>
      <c r="W452" s="13">
        <v>100</v>
      </c>
      <c r="X452" s="13" t="s">
        <v>7711</v>
      </c>
      <c r="Y452" s="13" t="s">
        <v>10904</v>
      </c>
      <c r="Z452" s="13">
        <v>1</v>
      </c>
      <c r="AA452" s="13">
        <v>5.75</v>
      </c>
      <c r="AB452" s="13">
        <f t="shared" si="64"/>
        <v>4.0999999999999996</v>
      </c>
      <c r="AC452" s="13">
        <f>ROUND(VLOOKUP(X452,'Base de dados'!A:B, 2, 0)*AB452, 2)</f>
        <v>0.62</v>
      </c>
      <c r="AD452" s="13">
        <f>ROUND((AB452*(Destino!AG$452/100))*(W452/100),2)</f>
        <v>0.16</v>
      </c>
      <c r="AE452" s="13">
        <f>ROUND((AB452*(Destino!AH$452/100)),2)</f>
        <v>0.38</v>
      </c>
      <c r="AG452" s="13">
        <f>ROUND((AB452+ AC452)*(J452/100),2)</f>
        <v>0.24</v>
      </c>
      <c r="AH452" s="13">
        <f t="shared" si="65"/>
        <v>0</v>
      </c>
      <c r="AI452" s="13">
        <f>ROUND(AB452-(AD452+AE452)+AG452+AH452, 3)</f>
        <v>3.8</v>
      </c>
      <c r="AJ452" s="13">
        <f t="shared" si="66"/>
        <v>3.8</v>
      </c>
      <c r="AK452" s="13">
        <f t="shared" si="67"/>
        <v>3.8</v>
      </c>
      <c r="AL452" s="13" t="str">
        <f t="shared" si="70"/>
        <v>10006000070072200001327</v>
      </c>
      <c r="AM452" s="13">
        <f>VLOOKUP(AL452,Destino!A:AE,31,0)</f>
        <v>3.806</v>
      </c>
      <c r="AN452" s="13">
        <f t="shared" si="71"/>
        <v>1.0015789473684211</v>
      </c>
      <c r="BB452" s="13">
        <f t="shared" si="68"/>
        <v>3.8</v>
      </c>
      <c r="BC452" s="13" t="s">
        <v>11189</v>
      </c>
      <c r="BD452" s="13">
        <f t="shared" si="69"/>
        <v>1</v>
      </c>
    </row>
    <row r="453" spans="1:56" x14ac:dyDescent="0.25">
      <c r="A453" s="13">
        <v>600007007</v>
      </c>
      <c r="B453" s="13">
        <v>1000</v>
      </c>
      <c r="C453" s="13">
        <v>2200001421</v>
      </c>
      <c r="D453" s="13" t="s">
        <v>10908</v>
      </c>
      <c r="E453" s="13">
        <f t="shared" si="63"/>
        <v>1000</v>
      </c>
      <c r="F453" s="13" t="s">
        <v>10905</v>
      </c>
      <c r="G453" s="13" t="s">
        <v>10907</v>
      </c>
      <c r="H453" s="13">
        <f>ROUND(P453/(1-((R453+S453))/100)*Q453, 3)</f>
        <v>0.68700000000000006</v>
      </c>
      <c r="I453" s="13">
        <v>1</v>
      </c>
      <c r="J453" s="13">
        <v>4</v>
      </c>
      <c r="K453" s="13">
        <v>1</v>
      </c>
      <c r="M453" s="13">
        <v>1</v>
      </c>
      <c r="N453" s="13">
        <v>1</v>
      </c>
      <c r="P453" s="13">
        <f>IFERROR(ROUND(VLOOKUP(BC453, BA:BA:BB:BB, 2, 0)/AA453,3),)</f>
        <v>0.59599999999999997</v>
      </c>
      <c r="Q453" s="13">
        <f>IFERROR(VLOOKUP(BC453, BA:BA:BD:BD, 4, 0),1)</f>
        <v>1</v>
      </c>
      <c r="R453" s="13">
        <v>4</v>
      </c>
      <c r="S453" s="13">
        <v>9.25</v>
      </c>
      <c r="T453" s="13">
        <v>0</v>
      </c>
      <c r="V453" s="13" t="s">
        <v>11050</v>
      </c>
      <c r="W453" s="13">
        <v>100</v>
      </c>
      <c r="X453" s="13" t="s">
        <v>7711</v>
      </c>
      <c r="Y453" s="13" t="s">
        <v>10904</v>
      </c>
      <c r="Z453" s="13">
        <v>1</v>
      </c>
      <c r="AA453" s="13">
        <v>5.75</v>
      </c>
      <c r="AB453" s="13">
        <f t="shared" si="64"/>
        <v>3.95</v>
      </c>
      <c r="AC453" s="13">
        <f>ROUND(VLOOKUP(X453,'Base de dados'!A:B, 2, 0)*AB453, 2)</f>
        <v>0.59</v>
      </c>
      <c r="AD453" s="13">
        <f>ROUND((AB453*(Destino!AG$453/100))*(W453/100),2)</f>
        <v>0.16</v>
      </c>
      <c r="AE453" s="13">
        <f>ROUND((AB453*(Destino!AH$453/100)),2)</f>
        <v>0.37</v>
      </c>
      <c r="AG453" s="13">
        <f>ROUND((AB453+ AC453)*(J453/100),2)</f>
        <v>0.18</v>
      </c>
      <c r="AH453" s="13">
        <f t="shared" si="65"/>
        <v>0</v>
      </c>
      <c r="AI453" s="13">
        <f>ROUND(AB453-(AD453+AE453)+AG453+AH453, 3)</f>
        <v>3.6</v>
      </c>
      <c r="AJ453" s="13">
        <f t="shared" si="66"/>
        <v>3.6</v>
      </c>
      <c r="AK453" s="13">
        <f t="shared" si="67"/>
        <v>3.6</v>
      </c>
      <c r="AL453" s="13" t="str">
        <f t="shared" si="70"/>
        <v>10006000070072200001421</v>
      </c>
      <c r="AM453" s="13">
        <f>VLOOKUP(AL453,Destino!A:AE,31,0)</f>
        <v>3.2440000000000002</v>
      </c>
      <c r="AN453" s="13">
        <f t="shared" si="71"/>
        <v>0.9011111111111112</v>
      </c>
      <c r="BB453" s="13">
        <f t="shared" si="68"/>
        <v>3.6</v>
      </c>
      <c r="BC453" s="13" t="s">
        <v>11192</v>
      </c>
      <c r="BD453" s="13">
        <f t="shared" si="69"/>
        <v>1</v>
      </c>
    </row>
    <row r="454" spans="1:56" x14ac:dyDescent="0.25">
      <c r="A454" s="13">
        <v>600007007</v>
      </c>
      <c r="B454" s="13">
        <v>1000</v>
      </c>
      <c r="C454" s="13">
        <v>2200008967</v>
      </c>
      <c r="D454" s="13" t="s">
        <v>10908</v>
      </c>
      <c r="E454" s="13">
        <f t="shared" si="63"/>
        <v>1000</v>
      </c>
      <c r="F454" s="13" t="s">
        <v>10912</v>
      </c>
      <c r="G454" s="13" t="s">
        <v>10907</v>
      </c>
      <c r="H454" s="13">
        <v>0.41</v>
      </c>
      <c r="I454" s="13">
        <v>1</v>
      </c>
      <c r="J454" s="13">
        <v>0</v>
      </c>
      <c r="K454" s="13">
        <v>1.04878</v>
      </c>
      <c r="M454" s="13">
        <v>1</v>
      </c>
      <c r="N454" s="13">
        <v>1</v>
      </c>
      <c r="O454" s="13" t="s">
        <v>10895</v>
      </c>
      <c r="P454" s="13">
        <v>0</v>
      </c>
      <c r="Q454" s="13">
        <v>1</v>
      </c>
      <c r="R454" s="13">
        <v>0</v>
      </c>
      <c r="S454" s="13">
        <v>0</v>
      </c>
      <c r="T454" s="13">
        <v>34.630000000000003</v>
      </c>
      <c r="V454" s="13" t="s">
        <v>11050</v>
      </c>
      <c r="W454" s="13">
        <v>100</v>
      </c>
      <c r="X454" s="13" t="s">
        <v>7711</v>
      </c>
      <c r="Y454" s="13" t="s">
        <v>10904</v>
      </c>
      <c r="Z454" s="13">
        <v>1</v>
      </c>
      <c r="AA454" s="13">
        <v>5.75</v>
      </c>
      <c r="AB454" s="13">
        <f t="shared" si="64"/>
        <v>2.3580000000000001</v>
      </c>
      <c r="AC454" s="13">
        <f>ROUND(VLOOKUP(X454,'Base de dados'!A:B, 2, 0)*AB454, 2)</f>
        <v>0.35</v>
      </c>
      <c r="AD454" s="13">
        <f>ROUND((AB454*(Destino!AG$454/100))*(W454/100),2)</f>
        <v>0</v>
      </c>
      <c r="AE454" s="13">
        <f>ROUND((AB454*(Destino!AH$454/100)),2)</f>
        <v>0</v>
      </c>
      <c r="AG454" s="13">
        <f>ROUND((AB454+ AC454)*(J454/100),2)</f>
        <v>0</v>
      </c>
      <c r="AH454" s="13">
        <f t="shared" si="65"/>
        <v>0.82</v>
      </c>
      <c r="AI454" s="13">
        <f>ROUND(AB454+AG454+AH454, 3)</f>
        <v>3.1779999999999999</v>
      </c>
      <c r="AJ454" s="13">
        <f t="shared" si="66"/>
        <v>3.1779999999999999</v>
      </c>
      <c r="AK454" s="13">
        <f t="shared" si="67"/>
        <v>3.3330228399999999</v>
      </c>
      <c r="AL454" s="13" t="str">
        <f t="shared" si="70"/>
        <v>10006000070072200008967</v>
      </c>
      <c r="AM454" s="13">
        <f>VLOOKUP(AL454,Destino!A:AE,31,0)</f>
        <v>3.3330000000000002</v>
      </c>
      <c r="AN454" s="13">
        <f t="shared" si="71"/>
        <v>0.99999314736169054</v>
      </c>
      <c r="BA454" s="13" t="s">
        <v>11187</v>
      </c>
      <c r="BB454" s="13">
        <f t="shared" si="68"/>
        <v>3.3330228399999999</v>
      </c>
      <c r="BD454" s="13">
        <f t="shared" si="69"/>
        <v>1</v>
      </c>
    </row>
    <row r="455" spans="1:56" x14ac:dyDescent="0.25">
      <c r="A455" s="13">
        <v>600007007</v>
      </c>
      <c r="B455" s="13">
        <v>1100</v>
      </c>
      <c r="C455" s="13">
        <v>2000005105</v>
      </c>
      <c r="D455" s="13" t="s">
        <v>10908</v>
      </c>
      <c r="E455" s="13">
        <f t="shared" si="63"/>
        <v>1100</v>
      </c>
      <c r="F455" s="13" t="s">
        <v>10905</v>
      </c>
      <c r="G455" s="13" t="s">
        <v>10907</v>
      </c>
      <c r="H455" s="13">
        <f>ROUND(P455/(1-((R455+S455))/100)*Q455, 3)</f>
        <v>0.66900000000000004</v>
      </c>
      <c r="I455" s="13">
        <v>1</v>
      </c>
      <c r="J455" s="13">
        <v>4</v>
      </c>
      <c r="K455" s="13">
        <v>1</v>
      </c>
      <c r="M455" s="13">
        <v>1</v>
      </c>
      <c r="N455" s="13">
        <v>1</v>
      </c>
      <c r="O455" s="13" t="s">
        <v>10895</v>
      </c>
      <c r="P455" s="13">
        <f>IFERROR(ROUND(VLOOKUP(BC455, BA:BA:BB:BB, 2, 0)/AA455,3),)</f>
        <v>0.57999999999999996</v>
      </c>
      <c r="Q455" s="13">
        <f>IFERROR(VLOOKUP(BC455, BA:BA:BD:BD, 4, 0),1)</f>
        <v>1</v>
      </c>
      <c r="R455" s="13">
        <v>4</v>
      </c>
      <c r="S455" s="13">
        <v>9.25</v>
      </c>
      <c r="T455" s="13">
        <v>0</v>
      </c>
      <c r="V455" s="13" t="s">
        <v>11050</v>
      </c>
      <c r="W455" s="13">
        <v>100</v>
      </c>
      <c r="X455" s="13" t="s">
        <v>7711</v>
      </c>
      <c r="Y455" s="13" t="s">
        <v>10904</v>
      </c>
      <c r="Z455" s="13">
        <v>2</v>
      </c>
      <c r="AA455" s="13">
        <v>5.75</v>
      </c>
      <c r="AB455" s="13">
        <f t="shared" si="64"/>
        <v>3.847</v>
      </c>
      <c r="AC455" s="13">
        <f>ROUND(VLOOKUP(X455,'Base de dados'!A:B, 2, 0)*AB455, 2)</f>
        <v>0.57999999999999996</v>
      </c>
      <c r="AD455" s="13">
        <f>ROUND((AB455*(Destino!AG$455/100))*(W455/100),2)</f>
        <v>0.15</v>
      </c>
      <c r="AE455" s="13">
        <f>ROUND((AB455*(Destino!AH$455/100)),2)</f>
        <v>0</v>
      </c>
      <c r="AG455" s="13">
        <f>ROUND((AB455+ AC455)*(J455/100),2)</f>
        <v>0.18</v>
      </c>
      <c r="AH455" s="13">
        <f t="shared" si="65"/>
        <v>0</v>
      </c>
      <c r="AI455" s="13">
        <f>ROUND(AB455-(AD455+AE455)+AG455+AH455, 3)</f>
        <v>3.8769999999999998</v>
      </c>
      <c r="AJ455" s="13">
        <f t="shared" si="66"/>
        <v>3.8769999999999998</v>
      </c>
      <c r="AK455" s="13">
        <f t="shared" si="67"/>
        <v>3.8769999999999998</v>
      </c>
      <c r="AL455" s="13" t="str">
        <f t="shared" si="70"/>
        <v>11006000070072000005105</v>
      </c>
      <c r="AM455" s="13">
        <f>VLOOKUP(AL455,Destino!A:AE,31,0)</f>
        <v>3.8769999999999998</v>
      </c>
      <c r="AN455" s="13">
        <f t="shared" si="71"/>
        <v>1</v>
      </c>
      <c r="BA455" s="13" t="s">
        <v>11188</v>
      </c>
      <c r="BB455" s="13">
        <f t="shared" si="68"/>
        <v>3.8769999999999998</v>
      </c>
      <c r="BC455" s="13" t="s">
        <v>11187</v>
      </c>
      <c r="BD455" s="13">
        <f t="shared" si="69"/>
        <v>1</v>
      </c>
    </row>
    <row r="456" spans="1:56" x14ac:dyDescent="0.25">
      <c r="A456" s="13">
        <v>600007007</v>
      </c>
      <c r="B456" s="13">
        <v>1100</v>
      </c>
      <c r="C456" s="13">
        <v>2200001286</v>
      </c>
      <c r="D456" s="13" t="s">
        <v>10908</v>
      </c>
      <c r="E456" s="13">
        <f t="shared" si="63"/>
        <v>1100</v>
      </c>
      <c r="F456" s="13" t="s">
        <v>10915</v>
      </c>
      <c r="G456" s="13" t="s">
        <v>10907</v>
      </c>
      <c r="H456" s="13">
        <f>ROUND(P456/(1-((R456+S456))/100)*Q456, 3)</f>
        <v>0.85699999999999998</v>
      </c>
      <c r="I456" s="13">
        <v>1</v>
      </c>
      <c r="J456" s="13">
        <v>5</v>
      </c>
      <c r="K456" s="13">
        <v>1</v>
      </c>
      <c r="M456" s="13">
        <v>1</v>
      </c>
      <c r="N456" s="13">
        <v>1</v>
      </c>
      <c r="P456" s="13">
        <f>IFERROR(ROUND(VLOOKUP(BC456, BA:BA:BB:BB, 2, 0)/AA456,3),)</f>
        <v>0.81699999999999995</v>
      </c>
      <c r="Q456" s="13">
        <f>IFERROR(VLOOKUP(BC456, BA:BA:BD:BD, 4, 0),1)</f>
        <v>1</v>
      </c>
      <c r="R456" s="13">
        <v>1</v>
      </c>
      <c r="S456" s="13">
        <v>3.65</v>
      </c>
      <c r="T456" s="13">
        <v>0</v>
      </c>
      <c r="V456" s="13" t="s">
        <v>11050</v>
      </c>
      <c r="W456" s="13">
        <v>100</v>
      </c>
      <c r="X456" s="13" t="s">
        <v>7711</v>
      </c>
      <c r="Y456" s="13" t="s">
        <v>10904</v>
      </c>
      <c r="Z456" s="13">
        <v>2</v>
      </c>
      <c r="AA456" s="13">
        <v>5.75</v>
      </c>
      <c r="AB456" s="13">
        <f t="shared" si="64"/>
        <v>4.9279999999999999</v>
      </c>
      <c r="AC456" s="13">
        <f>ROUND(VLOOKUP(X456,'Base de dados'!A:B, 2, 0)*AB456, 2)</f>
        <v>0.74</v>
      </c>
      <c r="AD456" s="13">
        <f>ROUND((AB456*(Destino!AG$456/100))*(W456/100),2)</f>
        <v>0.2</v>
      </c>
      <c r="AE456" s="13">
        <f>ROUND((AB456*(Destino!AH$456/100)),2)</f>
        <v>0</v>
      </c>
      <c r="AG456" s="13">
        <f>ROUND(AB456 *(J456/100),2)</f>
        <v>0.25</v>
      </c>
      <c r="AH456" s="13">
        <f t="shared" si="65"/>
        <v>0</v>
      </c>
      <c r="AI456" s="13">
        <f>ROUND(AB456-(AD456+AE456)+AG456+AH456, 3)</f>
        <v>4.9779999999999998</v>
      </c>
      <c r="AJ456" s="13">
        <f t="shared" si="66"/>
        <v>4.9779999999999998</v>
      </c>
      <c r="AK456" s="13">
        <f t="shared" si="67"/>
        <v>4.9779999999999998</v>
      </c>
      <c r="AL456" s="13" t="str">
        <f t="shared" si="70"/>
        <v>11006000070072200001286</v>
      </c>
      <c r="AM456" s="13">
        <f>VLOOKUP(AL456,Destino!A:AE,31,0)</f>
        <v>4.9779999999999998</v>
      </c>
      <c r="AN456" s="13">
        <f t="shared" si="71"/>
        <v>1</v>
      </c>
      <c r="BB456" s="13">
        <f t="shared" si="68"/>
        <v>4.9779999999999998</v>
      </c>
      <c r="BC456" s="13" t="s">
        <v>11191</v>
      </c>
      <c r="BD456" s="13">
        <f t="shared" si="69"/>
        <v>1</v>
      </c>
    </row>
    <row r="457" spans="1:56" x14ac:dyDescent="0.25">
      <c r="A457" s="13">
        <v>600007007</v>
      </c>
      <c r="B457" s="13">
        <v>1100</v>
      </c>
      <c r="C457" s="13">
        <v>2200001327</v>
      </c>
      <c r="D457" s="13" t="s">
        <v>10908</v>
      </c>
      <c r="E457" s="13">
        <f t="shared" si="63"/>
        <v>1100</v>
      </c>
      <c r="F457" s="13" t="s">
        <v>10923</v>
      </c>
      <c r="G457" s="13" t="s">
        <v>10907</v>
      </c>
      <c r="H457" s="13">
        <f>ROUND(P457/(1-((R457+S457))/100)*Q457, 3)</f>
        <v>0.68600000000000005</v>
      </c>
      <c r="I457" s="13">
        <v>1</v>
      </c>
      <c r="J457" s="13">
        <v>5</v>
      </c>
      <c r="K457" s="13">
        <v>1</v>
      </c>
      <c r="M457" s="13">
        <v>1</v>
      </c>
      <c r="N457" s="13">
        <v>1</v>
      </c>
      <c r="P457" s="13">
        <f>IFERROR(ROUND(VLOOKUP(BC457, BA:BA:BB:BB, 2, 0)/AA457,3),)</f>
        <v>0.878</v>
      </c>
      <c r="Q457" s="13">
        <f>IFERROR(VLOOKUP(BC457, BA:BA:BD:BD, 4, 0),1)</f>
        <v>0.74956400000000001</v>
      </c>
      <c r="R457" s="13">
        <v>4</v>
      </c>
      <c r="S457" s="13">
        <v>0</v>
      </c>
      <c r="T457" s="13">
        <v>0</v>
      </c>
      <c r="V457" s="13" t="s">
        <v>11050</v>
      </c>
      <c r="W457" s="13">
        <v>100</v>
      </c>
      <c r="X457" s="13" t="s">
        <v>7711</v>
      </c>
      <c r="Y457" s="13" t="s">
        <v>10904</v>
      </c>
      <c r="Z457" s="13">
        <v>2</v>
      </c>
      <c r="AA457" s="13">
        <v>5.75</v>
      </c>
      <c r="AB457" s="13">
        <f t="shared" si="64"/>
        <v>3.9449999999999998</v>
      </c>
      <c r="AC457" s="13">
        <f>ROUND(VLOOKUP(X457,'Base de dados'!A:B, 2, 0)*AB457, 2)</f>
        <v>0.59</v>
      </c>
      <c r="AD457" s="13">
        <f>ROUND((AB457*(Destino!AG$457/100))*(W457/100),2)</f>
        <v>0.16</v>
      </c>
      <c r="AE457" s="13">
        <f>ROUND((AB457*(Destino!AH$457/100)),2)</f>
        <v>0</v>
      </c>
      <c r="AG457" s="13">
        <f>ROUND((AB457+ AC457)*(J457/100),2)</f>
        <v>0.23</v>
      </c>
      <c r="AH457" s="13">
        <f t="shared" si="65"/>
        <v>0</v>
      </c>
      <c r="AI457" s="13">
        <f>ROUND(AB457-AD457+AG457+AH457, 3)</f>
        <v>4.0149999999999997</v>
      </c>
      <c r="AJ457" s="13">
        <f t="shared" si="66"/>
        <v>4.0149999999999997</v>
      </c>
      <c r="AK457" s="13">
        <f t="shared" si="67"/>
        <v>4.0149999999999997</v>
      </c>
      <c r="AL457" s="13" t="str">
        <f t="shared" si="70"/>
        <v>11006000070072200001327</v>
      </c>
      <c r="AM457" s="13">
        <f>VLOOKUP(AL457,Destino!A:AE,31,0)</f>
        <v>4.0199999999999996</v>
      </c>
      <c r="AN457" s="13">
        <f t="shared" si="71"/>
        <v>1.0012453300124533</v>
      </c>
      <c r="BB457" s="13">
        <f t="shared" si="68"/>
        <v>4.0149999999999997</v>
      </c>
      <c r="BC457" s="13" t="s">
        <v>11189</v>
      </c>
      <c r="BD457" s="13">
        <f t="shared" si="69"/>
        <v>1</v>
      </c>
    </row>
    <row r="458" spans="1:56" x14ac:dyDescent="0.25">
      <c r="A458" s="13">
        <v>600007007</v>
      </c>
      <c r="B458" s="13">
        <v>1100</v>
      </c>
      <c r="C458" s="13">
        <v>2200001421</v>
      </c>
      <c r="D458" s="13" t="s">
        <v>10908</v>
      </c>
      <c r="E458" s="13">
        <f t="shared" si="63"/>
        <v>1100</v>
      </c>
      <c r="F458" s="13" t="s">
        <v>10905</v>
      </c>
      <c r="G458" s="13" t="s">
        <v>10907</v>
      </c>
      <c r="H458" s="13">
        <f>ROUND(P458/(1-((R458+S458))/100)*Q458, 3)</f>
        <v>0.68700000000000006</v>
      </c>
      <c r="I458" s="13">
        <v>1</v>
      </c>
      <c r="J458" s="13">
        <v>3</v>
      </c>
      <c r="K458" s="13">
        <v>1</v>
      </c>
      <c r="M458" s="13">
        <v>1</v>
      </c>
      <c r="N458" s="13">
        <v>1</v>
      </c>
      <c r="P458" s="13">
        <f>IFERROR(ROUND(VLOOKUP(BC458, BA:BA:BB:BB, 2, 0)/AA458,3),)</f>
        <v>0.59599999999999997</v>
      </c>
      <c r="Q458" s="13">
        <f>IFERROR(VLOOKUP(BC458, BA:BA:BD:BD, 4, 0),1)</f>
        <v>1</v>
      </c>
      <c r="R458" s="13">
        <v>4</v>
      </c>
      <c r="S458" s="13">
        <v>9.25</v>
      </c>
      <c r="T458" s="13">
        <v>0</v>
      </c>
      <c r="V458" s="13" t="s">
        <v>11050</v>
      </c>
      <c r="W458" s="13">
        <v>100</v>
      </c>
      <c r="X458" s="13" t="s">
        <v>7711</v>
      </c>
      <c r="Y458" s="13" t="s">
        <v>10904</v>
      </c>
      <c r="Z458" s="13">
        <v>2</v>
      </c>
      <c r="AA458" s="13">
        <v>5.75</v>
      </c>
      <c r="AB458" s="13">
        <f t="shared" si="64"/>
        <v>3.95</v>
      </c>
      <c r="AC458" s="13">
        <f>ROUND(VLOOKUP(X458,'Base de dados'!A:B, 2, 0)*AB458, 2)</f>
        <v>0.59</v>
      </c>
      <c r="AD458" s="13">
        <f>ROUND((AB458*(Destino!AG$458/100))*(W458/100),2)</f>
        <v>0.16</v>
      </c>
      <c r="AE458" s="13">
        <f>ROUND((AB458*(Destino!AH$458/100)),2)</f>
        <v>0</v>
      </c>
      <c r="AG458" s="13">
        <f>ROUND((AB458+ AC458)*(J458/100),2)</f>
        <v>0.14000000000000001</v>
      </c>
      <c r="AH458" s="13">
        <f t="shared" si="65"/>
        <v>0</v>
      </c>
      <c r="AI458" s="13">
        <f>ROUND(AB458-(AD458+AE458)+AG458+AH458, 3)</f>
        <v>3.93</v>
      </c>
      <c r="AJ458" s="13">
        <f t="shared" si="66"/>
        <v>3.93</v>
      </c>
      <c r="AK458" s="13">
        <f t="shared" si="67"/>
        <v>3.93</v>
      </c>
      <c r="AL458" s="13" t="str">
        <f t="shared" si="70"/>
        <v>11006000070072200001421</v>
      </c>
      <c r="AM458" s="13">
        <f>VLOOKUP(AL458,Destino!A:AE,31,0)</f>
        <v>3.5339999999999998</v>
      </c>
      <c r="AN458" s="13">
        <f t="shared" si="71"/>
        <v>0.89923664122137392</v>
      </c>
      <c r="BB458" s="13">
        <f t="shared" si="68"/>
        <v>3.93</v>
      </c>
      <c r="BC458" s="13" t="s">
        <v>11192</v>
      </c>
      <c r="BD458" s="13">
        <f t="shared" si="69"/>
        <v>1</v>
      </c>
    </row>
    <row r="459" spans="1:56" x14ac:dyDescent="0.25">
      <c r="A459" s="13">
        <v>600007007</v>
      </c>
      <c r="B459" s="13">
        <v>1110</v>
      </c>
      <c r="C459" s="13">
        <v>2000005105</v>
      </c>
      <c r="D459" s="13" t="s">
        <v>10908</v>
      </c>
      <c r="E459" s="13" t="str">
        <f t="shared" si="63"/>
        <v>1100</v>
      </c>
      <c r="F459" s="13" t="s">
        <v>10925</v>
      </c>
      <c r="G459" s="13" t="s">
        <v>10907</v>
      </c>
      <c r="H459" s="13">
        <f>ROUND(P459/(1-((R459+S459))/100)*Q459, 3)</f>
        <v>0.66900000000000004</v>
      </c>
      <c r="I459" s="13">
        <v>1</v>
      </c>
      <c r="J459" s="13">
        <v>4</v>
      </c>
      <c r="K459" s="13">
        <v>1</v>
      </c>
      <c r="M459" s="13">
        <v>1</v>
      </c>
      <c r="N459" s="13">
        <v>0.74956400000000001</v>
      </c>
      <c r="O459" s="13" t="s">
        <v>10895</v>
      </c>
      <c r="P459" s="13">
        <f>IFERROR(ROUND(VLOOKUP(BC459, BA:BA:BB:BB, 2, 0)/AA459,3),)</f>
        <v>0.57999999999999996</v>
      </c>
      <c r="Q459" s="13">
        <f>IFERROR(VLOOKUP(BC459, BA:BA:BD:BD, 4, 0),1)</f>
        <v>1</v>
      </c>
      <c r="R459" s="13">
        <v>4</v>
      </c>
      <c r="S459" s="13">
        <v>9.25</v>
      </c>
      <c r="T459" s="13">
        <v>0</v>
      </c>
      <c r="V459" s="13" t="s">
        <v>11050</v>
      </c>
      <c r="W459" s="13">
        <v>100</v>
      </c>
      <c r="X459" s="13" t="s">
        <v>7711</v>
      </c>
      <c r="Y459" s="13" t="s">
        <v>10904</v>
      </c>
      <c r="Z459" s="13">
        <v>2</v>
      </c>
      <c r="AA459" s="13">
        <v>5.75</v>
      </c>
      <c r="AB459" s="13">
        <f t="shared" si="64"/>
        <v>3.847</v>
      </c>
      <c r="AC459" s="13">
        <f>ROUND(VLOOKUP(X459,'Base de dados'!A:B, 2, 0)*AB459, 2)</f>
        <v>0.57999999999999996</v>
      </c>
      <c r="AD459" s="13">
        <f>ROUND((AB459*(Destino!AG$459/100))*(W459/100),2)</f>
        <v>0.15</v>
      </c>
      <c r="AE459" s="13">
        <f>ROUND((AB459*(Destino!AH$459/100)),2)</f>
        <v>0</v>
      </c>
      <c r="AF459" s="13">
        <f>ROUND((((AB459+AC459)*(1 + VLOOKUP(X459,'Base de dados'!A:P, 16, 0) ))*(Destino!AI$459/100))-AD459, 2)</f>
        <v>0.98</v>
      </c>
      <c r="AG459" s="13">
        <f>ROUND((AB459+AC459+AF459)*(J459/100),2)</f>
        <v>0.22</v>
      </c>
      <c r="AH459" s="13">
        <f t="shared" si="65"/>
        <v>0</v>
      </c>
      <c r="AI459" s="13">
        <f>ROUND(AB459+AF459-AE459+AG459+AH459, 3)</f>
        <v>5.0469999999999997</v>
      </c>
      <c r="AJ459" s="13">
        <f t="shared" si="66"/>
        <v>5.0469999999999997</v>
      </c>
      <c r="AK459" s="13">
        <f t="shared" si="67"/>
        <v>5.0469999999999997</v>
      </c>
      <c r="AL459" s="13" t="str">
        <f t="shared" si="70"/>
        <v>11106000070072000005105</v>
      </c>
      <c r="AM459" s="13">
        <f>VLOOKUP(AL459,Destino!A:AE,31,0)</f>
        <v>5.0469999999999997</v>
      </c>
      <c r="AN459" s="13">
        <f t="shared" si="71"/>
        <v>1</v>
      </c>
      <c r="BA459" s="13" t="s">
        <v>11189</v>
      </c>
      <c r="BB459" s="13">
        <f t="shared" si="68"/>
        <v>5.0469999999999997</v>
      </c>
      <c r="BC459" s="13" t="s">
        <v>11187</v>
      </c>
      <c r="BD459" s="13">
        <f t="shared" si="69"/>
        <v>0.74956400000000001</v>
      </c>
    </row>
    <row r="460" spans="1:56" x14ac:dyDescent="0.25">
      <c r="A460" s="13">
        <v>600007007</v>
      </c>
      <c r="B460" s="13">
        <v>1110</v>
      </c>
      <c r="C460" s="13">
        <v>2200000102</v>
      </c>
      <c r="D460" s="13" t="s">
        <v>10908</v>
      </c>
      <c r="E460" s="13" t="str">
        <f t="shared" si="63"/>
        <v>1100</v>
      </c>
      <c r="F460" s="13" t="s">
        <v>10926</v>
      </c>
      <c r="G460" s="13" t="s">
        <v>10907</v>
      </c>
      <c r="H460" s="13">
        <f>ROUND(P460/(1-((R460+S460))/100)*Q460, 3)</f>
        <v>0.70199999999999996</v>
      </c>
      <c r="I460" s="13">
        <v>1</v>
      </c>
      <c r="J460" s="13">
        <v>4</v>
      </c>
      <c r="K460" s="13">
        <v>1</v>
      </c>
      <c r="M460" s="13">
        <v>1</v>
      </c>
      <c r="N460" s="13">
        <v>0.76794799999999996</v>
      </c>
      <c r="P460" s="13">
        <f>IFERROR(ROUND(VLOOKUP(BC460, BA:BA:BB:BB, 2, 0)/AA460,3),)</f>
        <v>0.67400000000000004</v>
      </c>
      <c r="Q460" s="13">
        <f>IFERROR(VLOOKUP(BC460, BA:BA:BD:BD, 4, 0),1)</f>
        <v>1</v>
      </c>
      <c r="R460" s="13">
        <v>4</v>
      </c>
      <c r="S460" s="13">
        <v>0</v>
      </c>
      <c r="T460" s="13">
        <v>0</v>
      </c>
      <c r="V460" s="13" t="s">
        <v>11050</v>
      </c>
      <c r="W460" s="13">
        <v>100</v>
      </c>
      <c r="X460" s="13" t="s">
        <v>7711</v>
      </c>
      <c r="Y460" s="13" t="s">
        <v>10904</v>
      </c>
      <c r="Z460" s="13">
        <v>2</v>
      </c>
      <c r="AA460" s="13">
        <v>5.75</v>
      </c>
      <c r="AB460" s="13">
        <f t="shared" si="64"/>
        <v>4.0369999999999999</v>
      </c>
      <c r="AC460" s="13">
        <f>ROUND(VLOOKUP(X460,'Base de dados'!A:B, 2, 0)*AB460, 2)</f>
        <v>0.61</v>
      </c>
      <c r="AD460" s="13">
        <f>ROUND((AB460*(Destino!AG$460/100))*(W460/100),2)</f>
        <v>0.16</v>
      </c>
      <c r="AE460" s="13">
        <f>ROUND((AB460*(Destino!AH$460/100)),2)</f>
        <v>0</v>
      </c>
      <c r="AF460" s="13">
        <f>ROUND((((AB460+AC460)*(1 + VLOOKUP(X460,'Base de dados'!A:P, 16, 0) ))*(Destino!AI$460/100))-AD460, 2)</f>
        <v>1.03</v>
      </c>
      <c r="AG460" s="13">
        <f>ROUND((AB460+AC460+AF460)*(J460/100),2)</f>
        <v>0.23</v>
      </c>
      <c r="AH460" s="13">
        <f t="shared" si="65"/>
        <v>0</v>
      </c>
      <c r="AI460" s="13">
        <f>ROUND(AB460+AF460+AG460+AH460, 3)</f>
        <v>5.2969999999999997</v>
      </c>
      <c r="AJ460" s="13">
        <f t="shared" si="66"/>
        <v>5.2969999999999997</v>
      </c>
      <c r="AK460" s="13">
        <f t="shared" si="67"/>
        <v>5.2969999999999997</v>
      </c>
      <c r="AL460" s="13" t="str">
        <f t="shared" si="70"/>
        <v>11106000070072200000102</v>
      </c>
      <c r="AM460" s="13">
        <f>VLOOKUP(AL460,Destino!A:AE,31,0)</f>
        <v>5.2969999999999997</v>
      </c>
      <c r="AN460" s="13">
        <f t="shared" si="71"/>
        <v>1</v>
      </c>
      <c r="BB460" s="13">
        <f t="shared" si="68"/>
        <v>5.2969999999999997</v>
      </c>
      <c r="BC460" s="13" t="s">
        <v>11188</v>
      </c>
      <c r="BD460" s="13">
        <f t="shared" si="69"/>
        <v>0.76794799999999996</v>
      </c>
    </row>
    <row r="461" spans="1:56" x14ac:dyDescent="0.25">
      <c r="A461" s="13">
        <v>600007007</v>
      </c>
      <c r="B461" s="13">
        <v>1110</v>
      </c>
      <c r="C461" s="13">
        <v>2200001286</v>
      </c>
      <c r="D461" s="13" t="s">
        <v>10908</v>
      </c>
      <c r="E461" s="13" t="str">
        <f t="shared" si="63"/>
        <v>1100</v>
      </c>
      <c r="F461" s="13" t="s">
        <v>10927</v>
      </c>
      <c r="G461" s="13" t="s">
        <v>10907</v>
      </c>
      <c r="H461" s="13">
        <f>ROUND(P461/(1-((R461+S461))/100)*Q461, 3)</f>
        <v>0.85699999999999998</v>
      </c>
      <c r="I461" s="13">
        <v>1</v>
      </c>
      <c r="J461" s="13">
        <v>5</v>
      </c>
      <c r="K461" s="13">
        <v>1</v>
      </c>
      <c r="M461" s="13">
        <v>1</v>
      </c>
      <c r="N461" s="13">
        <v>0.74829599999999996</v>
      </c>
      <c r="P461" s="13">
        <f>IFERROR(ROUND(VLOOKUP(BC461, BA:BA:BB:BB, 2, 0)/AA461,3),)</f>
        <v>0.81699999999999995</v>
      </c>
      <c r="Q461" s="13">
        <f>IFERROR(VLOOKUP(BC461, BA:BA:BD:BD, 4, 0),1)</f>
        <v>1</v>
      </c>
      <c r="R461" s="13">
        <v>1</v>
      </c>
      <c r="S461" s="13">
        <v>3.65</v>
      </c>
      <c r="T461" s="13">
        <v>0</v>
      </c>
      <c r="V461" s="13" t="s">
        <v>11050</v>
      </c>
      <c r="W461" s="13">
        <v>100</v>
      </c>
      <c r="X461" s="13" t="s">
        <v>7711</v>
      </c>
      <c r="Y461" s="13" t="s">
        <v>10904</v>
      </c>
      <c r="Z461" s="13">
        <v>2</v>
      </c>
      <c r="AA461" s="13">
        <v>5.75</v>
      </c>
      <c r="AB461" s="13">
        <f t="shared" si="64"/>
        <v>4.9279999999999999</v>
      </c>
      <c r="AC461" s="13">
        <f>ROUND(VLOOKUP(X461,'Base de dados'!A:B, 2, 0)*AB461, 2)</f>
        <v>0.74</v>
      </c>
      <c r="AD461" s="13">
        <f>ROUND((AB461*(Destino!AG$461/100))*(W461/100),2)</f>
        <v>0.2</v>
      </c>
      <c r="AE461" s="13">
        <f>ROUND((AB461*(Destino!AH$461/100)),2)</f>
        <v>0</v>
      </c>
      <c r="AF461" s="13">
        <f>ROUND((((AB461+AC461)*(1 + VLOOKUP(X461,'Base de dados'!A:P, 16, 0) ))*(Destino!AI$461/100))-AD461, 2)</f>
        <v>1.25</v>
      </c>
      <c r="AG461" s="13">
        <f>ROUND((AB461+AF461)*(J461/100),2)</f>
        <v>0.31</v>
      </c>
      <c r="AH461" s="13">
        <f t="shared" si="65"/>
        <v>0</v>
      </c>
      <c r="AI461" s="13">
        <f>ROUND(AB461-AE461+AF461+AG461+AH461, 3)</f>
        <v>6.4880000000000004</v>
      </c>
      <c r="AJ461" s="13">
        <f t="shared" si="66"/>
        <v>6.4880000000000004</v>
      </c>
      <c r="AK461" s="13">
        <f t="shared" si="67"/>
        <v>6.4880000000000004</v>
      </c>
      <c r="AL461" s="13" t="str">
        <f t="shared" si="70"/>
        <v>11106000070072200001286</v>
      </c>
      <c r="AM461" s="13">
        <f>VLOOKUP(AL461,Destino!A:AE,31,0)</f>
        <v>6.4880000000000004</v>
      </c>
      <c r="AN461" s="13">
        <f t="shared" si="71"/>
        <v>1</v>
      </c>
      <c r="BB461" s="13">
        <f t="shared" si="68"/>
        <v>6.4880000000000004</v>
      </c>
      <c r="BC461" s="13" t="s">
        <v>11191</v>
      </c>
      <c r="BD461" s="13">
        <f t="shared" si="69"/>
        <v>0.74829599999999996</v>
      </c>
    </row>
    <row r="462" spans="1:56" x14ac:dyDescent="0.25">
      <c r="A462" s="13">
        <v>600007007</v>
      </c>
      <c r="B462" s="13">
        <v>1110</v>
      </c>
      <c r="C462" s="13">
        <v>2200001421</v>
      </c>
      <c r="D462" s="13" t="s">
        <v>10908</v>
      </c>
      <c r="E462" s="13" t="str">
        <f t="shared" si="63"/>
        <v>1100</v>
      </c>
      <c r="F462" s="13" t="s">
        <v>10925</v>
      </c>
      <c r="G462" s="13" t="s">
        <v>10907</v>
      </c>
      <c r="H462" s="13">
        <f>ROUND(P462/(1-((R462+S462))/100)*Q462, 3)</f>
        <v>0.68700000000000006</v>
      </c>
      <c r="I462" s="13">
        <v>1</v>
      </c>
      <c r="J462" s="13">
        <v>1.5</v>
      </c>
      <c r="K462" s="13">
        <v>1</v>
      </c>
      <c r="M462" s="13">
        <v>1</v>
      </c>
      <c r="N462" s="13">
        <v>0.74964200000000003</v>
      </c>
      <c r="P462" s="13">
        <f>IFERROR(ROUND(VLOOKUP(BC462, BA:BA:BB:BB, 2, 0)/AA462,3),)</f>
        <v>0.59599999999999997</v>
      </c>
      <c r="Q462" s="13">
        <f>IFERROR(VLOOKUP(BC462, BA:BA:BD:BD, 4, 0),1)</f>
        <v>1</v>
      </c>
      <c r="R462" s="13">
        <v>4</v>
      </c>
      <c r="S462" s="13">
        <v>9.25</v>
      </c>
      <c r="T462" s="13">
        <v>0</v>
      </c>
      <c r="V462" s="13" t="s">
        <v>11050</v>
      </c>
      <c r="W462" s="13">
        <v>100</v>
      </c>
      <c r="X462" s="13" t="s">
        <v>7711</v>
      </c>
      <c r="Y462" s="13" t="s">
        <v>10904</v>
      </c>
      <c r="Z462" s="13">
        <v>2</v>
      </c>
      <c r="AA462" s="13">
        <v>5.75</v>
      </c>
      <c r="AB462" s="13">
        <f t="shared" si="64"/>
        <v>3.95</v>
      </c>
      <c r="AC462" s="13">
        <f>ROUND(VLOOKUP(X462,'Base de dados'!A:B, 2, 0)*AB462, 2)</f>
        <v>0.59</v>
      </c>
      <c r="AD462" s="13">
        <f>ROUND((AB462*(Destino!AG$462/100))*(W462/100),2)</f>
        <v>0.16</v>
      </c>
      <c r="AE462" s="13">
        <f>ROUND((AB462*(Destino!AH$462/100)),2)</f>
        <v>0</v>
      </c>
      <c r="AF462" s="13">
        <f>ROUND((((AB462+AC462)*(1 + VLOOKUP(X462,'Base de dados'!A:P, 16, 0) ))*(Destino!AI$462/100))-AD462, 2)</f>
        <v>1</v>
      </c>
      <c r="AG462" s="13">
        <f>ROUND((AB462+AC462+AF462)*(J462/100),2)</f>
        <v>0.08</v>
      </c>
      <c r="AH462" s="13">
        <f t="shared" si="65"/>
        <v>0</v>
      </c>
      <c r="AI462" s="13">
        <f>ROUND(AB462+AF462-AE462+AG462+AH462, 3)</f>
        <v>5.03</v>
      </c>
      <c r="AJ462" s="13">
        <f t="shared" si="66"/>
        <v>5.03</v>
      </c>
      <c r="AK462" s="13">
        <f t="shared" si="67"/>
        <v>5.03</v>
      </c>
      <c r="AL462" s="13" t="str">
        <f t="shared" si="70"/>
        <v>11106000070072200001421</v>
      </c>
      <c r="AM462" s="13">
        <f>VLOOKUP(AL462,Destino!A:AE,31,0)</f>
        <v>4.524</v>
      </c>
      <c r="AN462" s="13">
        <f t="shared" si="71"/>
        <v>0.89940357852882702</v>
      </c>
      <c r="BB462" s="13">
        <f t="shared" si="68"/>
        <v>5.03</v>
      </c>
      <c r="BC462" s="13" t="s">
        <v>11192</v>
      </c>
      <c r="BD462" s="13">
        <f t="shared" si="69"/>
        <v>0.74964200000000003</v>
      </c>
    </row>
    <row r="463" spans="1:56" x14ac:dyDescent="0.25">
      <c r="A463" s="13">
        <v>600007007</v>
      </c>
      <c r="B463" s="13">
        <v>1210</v>
      </c>
      <c r="C463" s="13">
        <v>2000005105</v>
      </c>
      <c r="D463" s="13" t="s">
        <v>10908</v>
      </c>
      <c r="E463" s="13" t="str">
        <f t="shared" si="63"/>
        <v>1200</v>
      </c>
      <c r="F463" s="13" t="s">
        <v>10905</v>
      </c>
      <c r="G463" s="13" t="s">
        <v>10907</v>
      </c>
      <c r="H463" s="13">
        <f>ROUND(P463/(1-((R463+S463))/100)*Q463, 3)</f>
        <v>0.66900000000000004</v>
      </c>
      <c r="I463" s="13">
        <v>1</v>
      </c>
      <c r="J463" s="13">
        <v>2</v>
      </c>
      <c r="K463" s="13">
        <v>1</v>
      </c>
      <c r="M463" s="13">
        <v>1</v>
      </c>
      <c r="N463" s="13">
        <v>1</v>
      </c>
      <c r="O463" s="13" t="s">
        <v>10895</v>
      </c>
      <c r="P463" s="13">
        <f>IFERROR(ROUND(VLOOKUP(BC463, BA:BA:BB:BB, 2, 0)/AA463,3),)</f>
        <v>0.57999999999999996</v>
      </c>
      <c r="Q463" s="13">
        <f>IFERROR(VLOOKUP(BC463, BA:BA:BD:BD, 4, 0),1)</f>
        <v>1</v>
      </c>
      <c r="R463" s="13">
        <v>4</v>
      </c>
      <c r="S463" s="13">
        <v>9.25</v>
      </c>
      <c r="T463" s="13">
        <v>0</v>
      </c>
      <c r="V463" s="13" t="s">
        <v>11050</v>
      </c>
      <c r="W463" s="13">
        <v>100</v>
      </c>
      <c r="X463" s="13" t="s">
        <v>7711</v>
      </c>
      <c r="Y463" s="13" t="s">
        <v>10904</v>
      </c>
      <c r="Z463" s="13">
        <v>2</v>
      </c>
      <c r="AA463" s="13">
        <v>5.75</v>
      </c>
      <c r="AB463" s="13">
        <f t="shared" si="64"/>
        <v>3.847</v>
      </c>
      <c r="AC463" s="13">
        <f>ROUND(VLOOKUP(X463,'Base de dados'!A:B, 2, 0)*AB463, 2)</f>
        <v>0.57999999999999996</v>
      </c>
      <c r="AD463" s="13">
        <f>ROUND((AB463*(Destino!AG$463/100))*(W463/100),2)</f>
        <v>0.15</v>
      </c>
      <c r="AE463" s="13">
        <f>ROUND((AB463*(Destino!AH$463/100)),2)</f>
        <v>0.36</v>
      </c>
      <c r="AG463" s="13">
        <f>ROUND((AB463+ AC463)*(J463/100),2)</f>
        <v>0.09</v>
      </c>
      <c r="AH463" s="13">
        <f t="shared" si="65"/>
        <v>0</v>
      </c>
      <c r="AI463" s="13">
        <f>ROUND(AB463-(AD463+AE463)+AG463+AH463, 3)</f>
        <v>3.427</v>
      </c>
      <c r="AJ463" s="13">
        <f t="shared" si="66"/>
        <v>3.427</v>
      </c>
      <c r="AK463" s="13">
        <f t="shared" si="67"/>
        <v>3.427</v>
      </c>
      <c r="AL463" s="13" t="str">
        <f t="shared" si="70"/>
        <v>12106000070072000005105</v>
      </c>
      <c r="AM463" s="13">
        <f>VLOOKUP(AL463,Destino!A:AE,31,0)</f>
        <v>3.4369999999999998</v>
      </c>
      <c r="AN463" s="13">
        <f t="shared" si="71"/>
        <v>1.0029180040852057</v>
      </c>
      <c r="BA463" s="13" t="s">
        <v>11190</v>
      </c>
      <c r="BB463" s="13">
        <f t="shared" si="68"/>
        <v>3.427</v>
      </c>
      <c r="BC463" s="13" t="s">
        <v>11187</v>
      </c>
      <c r="BD463" s="13">
        <f t="shared" si="69"/>
        <v>1</v>
      </c>
    </row>
    <row r="464" spans="1:56" x14ac:dyDescent="0.25">
      <c r="A464" s="13">
        <v>600007007</v>
      </c>
      <c r="B464" s="13">
        <v>1210</v>
      </c>
      <c r="C464" s="13">
        <v>2200001421</v>
      </c>
      <c r="D464" s="13" t="s">
        <v>10908</v>
      </c>
      <c r="E464" s="13" t="str">
        <f t="shared" si="63"/>
        <v>1200</v>
      </c>
      <c r="F464" s="13" t="s">
        <v>10905</v>
      </c>
      <c r="G464" s="13" t="s">
        <v>10907</v>
      </c>
      <c r="H464" s="13">
        <f>ROUND(P464/(1-((R464+S464))/100)*Q464, 3)</f>
        <v>0.81899999999999995</v>
      </c>
      <c r="I464" s="13">
        <v>1</v>
      </c>
      <c r="J464" s="13">
        <v>0</v>
      </c>
      <c r="K464" s="13">
        <v>1</v>
      </c>
      <c r="M464" s="13">
        <v>1</v>
      </c>
      <c r="N464" s="13">
        <f>IFERROR(VLOOKUP(BC464, BA:BA:BD:BD, 4, 0),1)</f>
        <v>1</v>
      </c>
      <c r="P464" s="13">
        <f>IFERROR(ROUND(VLOOKUP(BC464, BA:BA:BB:BB, 2, 0)/AA464,3),)</f>
        <v>0.59599999999999997</v>
      </c>
      <c r="Q464" s="13">
        <v>1</v>
      </c>
      <c r="R464" s="13">
        <v>18</v>
      </c>
      <c r="S464" s="13">
        <v>9.25</v>
      </c>
      <c r="T464" s="13">
        <v>0</v>
      </c>
      <c r="V464" s="13" t="s">
        <v>11050</v>
      </c>
      <c r="W464" s="13">
        <v>100</v>
      </c>
      <c r="X464" s="13" t="s">
        <v>7711</v>
      </c>
      <c r="Y464" s="13" t="s">
        <v>10904</v>
      </c>
      <c r="Z464" s="13">
        <v>2</v>
      </c>
      <c r="AA464" s="13">
        <v>5.75</v>
      </c>
      <c r="AB464" s="13">
        <f t="shared" si="64"/>
        <v>4.7089999999999996</v>
      </c>
      <c r="AC464" s="13">
        <f>ROUND(VLOOKUP(X464,'Base de dados'!A:B, 2, 0)*AB464, 2)</f>
        <v>0.71</v>
      </c>
      <c r="AD464" s="13">
        <f>ROUND((AB464*(Destino!AG$464/100))*(W464/100),2)</f>
        <v>0.85</v>
      </c>
      <c r="AE464" s="13">
        <f>ROUND((AB464*(Destino!AH$464/100)),2)</f>
        <v>0.44</v>
      </c>
      <c r="AG464" s="13">
        <f>ROUND((AB464+ AC464)*(J464/100),2)</f>
        <v>0</v>
      </c>
      <c r="AH464" s="13">
        <f t="shared" si="65"/>
        <v>0</v>
      </c>
      <c r="AI464" s="13">
        <f>ROUND(AB464-(AD464+AE464)+AG464+AH464, 3)</f>
        <v>3.419</v>
      </c>
      <c r="AJ464" s="13">
        <f t="shared" si="66"/>
        <v>3.419</v>
      </c>
      <c r="AK464" s="13">
        <f t="shared" si="67"/>
        <v>3.419</v>
      </c>
      <c r="AL464" s="13" t="str">
        <f t="shared" si="70"/>
        <v>12106000070072200001421</v>
      </c>
      <c r="AM464" s="13">
        <f>VLOOKUP(AL464,Destino!A:AE,31,0)</f>
        <v>3.0880000000000001</v>
      </c>
      <c r="AN464" s="13">
        <f t="shared" si="71"/>
        <v>0.90318806668616558</v>
      </c>
      <c r="BB464" s="13">
        <f t="shared" si="68"/>
        <v>3.419</v>
      </c>
      <c r="BC464" s="13" t="s">
        <v>11192</v>
      </c>
      <c r="BD464" s="13">
        <f t="shared" si="69"/>
        <v>1</v>
      </c>
    </row>
    <row r="465" spans="1:56" x14ac:dyDescent="0.25">
      <c r="A465" s="13">
        <v>600007007</v>
      </c>
      <c r="B465" s="13">
        <v>1300</v>
      </c>
      <c r="C465" s="13">
        <v>2000005105</v>
      </c>
      <c r="D465" s="13" t="s">
        <v>10908</v>
      </c>
      <c r="E465" s="13">
        <f t="shared" si="63"/>
        <v>1300</v>
      </c>
      <c r="F465" s="13" t="s">
        <v>10930</v>
      </c>
      <c r="G465" s="13" t="s">
        <v>10907</v>
      </c>
      <c r="H465" s="13">
        <f>ROUND(P465/(1-((R465+S465))/100)*Q465, 3)</f>
        <v>0.66900000000000004</v>
      </c>
      <c r="I465" s="13">
        <v>1</v>
      </c>
      <c r="J465" s="13">
        <v>6</v>
      </c>
      <c r="K465" s="13">
        <v>1</v>
      </c>
      <c r="M465" s="13">
        <v>1</v>
      </c>
      <c r="N465" s="13">
        <v>1</v>
      </c>
      <c r="O465" s="13" t="s">
        <v>10895</v>
      </c>
      <c r="P465" s="13">
        <f>IFERROR(ROUND(VLOOKUP(BC465, BA:BA:BB:BB, 2, 0)/AA465,3),)</f>
        <v>0.57999999999999996</v>
      </c>
      <c r="Q465" s="13">
        <f>IFERROR(VLOOKUP(BC465, BA:BA:BD:BD, 4, 0),1)</f>
        <v>1</v>
      </c>
      <c r="R465" s="13">
        <v>4</v>
      </c>
      <c r="S465" s="13">
        <v>9.25</v>
      </c>
      <c r="T465" s="13">
        <v>0</v>
      </c>
      <c r="V465" s="13" t="s">
        <v>11050</v>
      </c>
      <c r="W465" s="13">
        <v>100</v>
      </c>
      <c r="X465" s="13" t="s">
        <v>7711</v>
      </c>
      <c r="Y465" s="13" t="s">
        <v>10904</v>
      </c>
      <c r="Z465" s="13">
        <v>2</v>
      </c>
      <c r="AA465" s="13">
        <v>5.75</v>
      </c>
      <c r="AB465" s="13">
        <f t="shared" si="64"/>
        <v>3.847</v>
      </c>
      <c r="AC465" s="13">
        <f>ROUND(VLOOKUP(X465,'Base de dados'!A:B, 2, 0)*AB465, 2)</f>
        <v>0.57999999999999996</v>
      </c>
      <c r="AD465" s="13">
        <f>ROUND((AB465*(Destino!AG$465/100))*(W465/100),2)</f>
        <v>0</v>
      </c>
      <c r="AG465" s="13">
        <f>ROUND((AB465+ AC465)*(J465/100),2)</f>
        <v>0.27</v>
      </c>
      <c r="AH465" s="13">
        <f t="shared" si="65"/>
        <v>0</v>
      </c>
      <c r="AI465" s="13">
        <f>ROUND((AB465+AC465)-(AD465+AE465)+AG465+AH465, 3)</f>
        <v>4.6970000000000001</v>
      </c>
      <c r="AJ465" s="13">
        <f t="shared" si="66"/>
        <v>4.6970000000000001</v>
      </c>
      <c r="AK465" s="13">
        <f t="shared" si="67"/>
        <v>4.6970000000000001</v>
      </c>
      <c r="AL465" s="13" t="str">
        <f t="shared" si="70"/>
        <v>13006000070072000005105</v>
      </c>
      <c r="AM465" s="13">
        <f>VLOOKUP(AL465,Destino!A:AE,31,0)</f>
        <v>4.6970000000000001</v>
      </c>
      <c r="AN465" s="13">
        <f t="shared" si="71"/>
        <v>1</v>
      </c>
      <c r="BA465" s="13" t="s">
        <v>11191</v>
      </c>
      <c r="BB465" s="13">
        <f t="shared" si="68"/>
        <v>4.6970000000000001</v>
      </c>
      <c r="BC465" s="13" t="s">
        <v>11187</v>
      </c>
      <c r="BD465" s="13">
        <f t="shared" si="69"/>
        <v>1</v>
      </c>
    </row>
    <row r="466" spans="1:56" x14ac:dyDescent="0.25">
      <c r="A466" s="13">
        <v>600007007</v>
      </c>
      <c r="B466" s="13">
        <v>1300</v>
      </c>
      <c r="C466" s="13">
        <v>2200000102</v>
      </c>
      <c r="D466" s="13" t="s">
        <v>10908</v>
      </c>
      <c r="E466" s="13">
        <f t="shared" si="63"/>
        <v>1300</v>
      </c>
      <c r="F466" s="13" t="s">
        <v>10930</v>
      </c>
      <c r="G466" s="13" t="s">
        <v>10907</v>
      </c>
      <c r="H466" s="13">
        <f>ROUND(P466/(1-((R466+S466))/100)*Q466, 3)</f>
        <v>0.73</v>
      </c>
      <c r="I466" s="13">
        <v>1</v>
      </c>
      <c r="J466" s="13">
        <v>3.5</v>
      </c>
      <c r="K466" s="13">
        <v>1</v>
      </c>
      <c r="M466" s="13">
        <v>1</v>
      </c>
      <c r="N466" s="13">
        <v>1</v>
      </c>
      <c r="P466" s="13">
        <f>IFERROR(ROUND(VLOOKUP(BC466, BA:BA:BB:BB, 2, 0)/AA466,3),)</f>
        <v>0.67400000000000004</v>
      </c>
      <c r="Q466" s="13">
        <f>IFERROR(VLOOKUP(BC466, BA:BA:BD:BD, 4, 0),1)</f>
        <v>1</v>
      </c>
      <c r="R466" s="13">
        <v>4</v>
      </c>
      <c r="S466" s="13">
        <v>3.65</v>
      </c>
      <c r="T466" s="13">
        <v>0</v>
      </c>
      <c r="V466" s="13" t="s">
        <v>11050</v>
      </c>
      <c r="W466" s="13">
        <v>100</v>
      </c>
      <c r="X466" s="13" t="s">
        <v>7711</v>
      </c>
      <c r="Y466" s="13" t="s">
        <v>10904</v>
      </c>
      <c r="Z466" s="13">
        <v>2</v>
      </c>
      <c r="AA466" s="13">
        <v>5.75</v>
      </c>
      <c r="AB466" s="13">
        <f t="shared" si="64"/>
        <v>4.1980000000000004</v>
      </c>
      <c r="AC466" s="13">
        <f>ROUND(VLOOKUP(X466,'Base de dados'!A:B, 2, 0)*AB466, 2)</f>
        <v>0.63</v>
      </c>
      <c r="AD466" s="13">
        <f>ROUND((AB466*(Destino!AG$466/100))*(W466/100),2)</f>
        <v>0</v>
      </c>
      <c r="AG466" s="13">
        <f>ROUND((AB466+ AC466)*(J466/100),2)</f>
        <v>0.17</v>
      </c>
      <c r="AH466" s="13">
        <f t="shared" si="65"/>
        <v>0</v>
      </c>
      <c r="AI466" s="13">
        <f>ROUND((AB466+AC466)-(AD466+AE466)+AG466+AH466, 3)</f>
        <v>4.9980000000000002</v>
      </c>
      <c r="AJ466" s="13">
        <f t="shared" si="66"/>
        <v>4.9980000000000002</v>
      </c>
      <c r="AK466" s="13">
        <f t="shared" si="67"/>
        <v>4.9980000000000002</v>
      </c>
      <c r="AL466" s="13" t="str">
        <f t="shared" si="70"/>
        <v>13006000070072200000102</v>
      </c>
      <c r="AM466" s="13">
        <f>VLOOKUP(AL466,Destino!A:AE,31,0)</f>
        <v>4.9980000000000002</v>
      </c>
      <c r="AN466" s="13">
        <f t="shared" si="71"/>
        <v>1</v>
      </c>
      <c r="BB466" s="13">
        <f t="shared" si="68"/>
        <v>4.9980000000000002</v>
      </c>
      <c r="BC466" s="13" t="s">
        <v>11188</v>
      </c>
      <c r="BD466" s="13">
        <f t="shared" si="69"/>
        <v>1</v>
      </c>
    </row>
    <row r="467" spans="1:56" x14ac:dyDescent="0.25">
      <c r="A467" s="13">
        <v>600007007</v>
      </c>
      <c r="B467" s="13">
        <v>1300</v>
      </c>
      <c r="C467" s="13">
        <v>2200001327</v>
      </c>
      <c r="D467" s="13" t="s">
        <v>10908</v>
      </c>
      <c r="E467" s="13">
        <f t="shared" si="63"/>
        <v>1300</v>
      </c>
      <c r="F467" s="13" t="s">
        <v>10930</v>
      </c>
      <c r="G467" s="13" t="s">
        <v>10907</v>
      </c>
      <c r="H467" s="13">
        <f>ROUND(P467/(1-((R467+S467))/100)*Q467, 3)</f>
        <v>0.71299999999999997</v>
      </c>
      <c r="I467" s="13">
        <v>1</v>
      </c>
      <c r="J467" s="13">
        <v>2</v>
      </c>
      <c r="K467" s="13">
        <v>1</v>
      </c>
      <c r="M467" s="13">
        <v>1</v>
      </c>
      <c r="N467" s="13">
        <v>1</v>
      </c>
      <c r="P467" s="13">
        <f>IFERROR(ROUND(VLOOKUP(BC467, BA:BA:BB:BB, 2, 0)/AA467,3),)</f>
        <v>0.878</v>
      </c>
      <c r="Q467" s="13">
        <f>IFERROR(VLOOKUP(BC467, BA:BA:BD:BD, 4, 0),1)</f>
        <v>0.74956400000000001</v>
      </c>
      <c r="R467" s="13">
        <v>4</v>
      </c>
      <c r="S467" s="13">
        <v>3.65</v>
      </c>
      <c r="T467" s="13">
        <v>0</v>
      </c>
      <c r="V467" s="13" t="s">
        <v>11050</v>
      </c>
      <c r="W467" s="13">
        <v>100</v>
      </c>
      <c r="X467" s="13" t="s">
        <v>7711</v>
      </c>
      <c r="Y467" s="13" t="s">
        <v>10904</v>
      </c>
      <c r="Z467" s="13">
        <v>2</v>
      </c>
      <c r="AA467" s="13">
        <v>5.75</v>
      </c>
      <c r="AB467" s="13">
        <f t="shared" si="64"/>
        <v>4.0999999999999996</v>
      </c>
      <c r="AC467" s="13">
        <f>ROUND(VLOOKUP(X467,'Base de dados'!A:B, 2, 0)*AB467, 2)</f>
        <v>0.62</v>
      </c>
      <c r="AD467" s="13">
        <f>ROUND((AB467*(Destino!AG$467/100))*(W467/100),2)</f>
        <v>0</v>
      </c>
      <c r="AG467" s="13">
        <f>ROUND((AB467+ AC467)*(J467/100),2)</f>
        <v>0.09</v>
      </c>
      <c r="AH467" s="13">
        <f t="shared" si="65"/>
        <v>0</v>
      </c>
      <c r="AI467" s="13">
        <f>ROUND((AB467+AC467)-(AD467+AE467)+AG467+AH467, 3)</f>
        <v>4.8099999999999996</v>
      </c>
      <c r="AJ467" s="13">
        <f t="shared" si="66"/>
        <v>4.8099999999999996</v>
      </c>
      <c r="AK467" s="13">
        <f t="shared" si="67"/>
        <v>4.8099999999999996</v>
      </c>
      <c r="AL467" s="13" t="str">
        <f t="shared" si="70"/>
        <v>13006000070072200001327</v>
      </c>
      <c r="AM467" s="13">
        <f>VLOOKUP(AL467,Destino!A:AE,31,0)</f>
        <v>4.8159999999999998</v>
      </c>
      <c r="AN467" s="13">
        <f t="shared" si="71"/>
        <v>1.0012474012474013</v>
      </c>
      <c r="BB467" s="13">
        <f t="shared" si="68"/>
        <v>4.8099999999999996</v>
      </c>
      <c r="BC467" s="13" t="s">
        <v>11189</v>
      </c>
      <c r="BD467" s="13">
        <f t="shared" si="69"/>
        <v>1</v>
      </c>
    </row>
    <row r="468" spans="1:56" x14ac:dyDescent="0.25">
      <c r="A468" s="13">
        <v>600007007</v>
      </c>
      <c r="B468" s="13">
        <v>1300</v>
      </c>
      <c r="C468" s="13">
        <v>2200001421</v>
      </c>
      <c r="D468" s="13" t="s">
        <v>10908</v>
      </c>
      <c r="E468" s="13">
        <f t="shared" si="63"/>
        <v>1300</v>
      </c>
      <c r="F468" s="13" t="s">
        <v>10930</v>
      </c>
      <c r="G468" s="13" t="s">
        <v>10907</v>
      </c>
      <c r="H468" s="13">
        <f>ROUND(P468/(1-((R468+S468))/100)*Q468, 3)</f>
        <v>0.68700000000000006</v>
      </c>
      <c r="I468" s="13">
        <v>1</v>
      </c>
      <c r="J468" s="13">
        <v>7</v>
      </c>
      <c r="K468" s="13">
        <v>1</v>
      </c>
      <c r="M468" s="13">
        <v>1</v>
      </c>
      <c r="N468" s="13">
        <v>1</v>
      </c>
      <c r="P468" s="13">
        <f>IFERROR(ROUND(VLOOKUP(BC468, BA:BA:BB:BB, 2, 0)/AA468,3),)</f>
        <v>0.59599999999999997</v>
      </c>
      <c r="Q468" s="13">
        <f>IFERROR(VLOOKUP(BC468, BA:BA:BD:BD, 4, 0),1)</f>
        <v>1</v>
      </c>
      <c r="R468" s="13">
        <v>4</v>
      </c>
      <c r="S468" s="13">
        <v>9.25</v>
      </c>
      <c r="T468" s="13">
        <v>0</v>
      </c>
      <c r="V468" s="13" t="s">
        <v>11050</v>
      </c>
      <c r="W468" s="13">
        <v>100</v>
      </c>
      <c r="X468" s="13" t="s">
        <v>7711</v>
      </c>
      <c r="Y468" s="13" t="s">
        <v>10904</v>
      </c>
      <c r="Z468" s="13">
        <v>2</v>
      </c>
      <c r="AA468" s="13">
        <v>5.75</v>
      </c>
      <c r="AB468" s="13">
        <f t="shared" si="64"/>
        <v>3.95</v>
      </c>
      <c r="AC468" s="13">
        <f>ROUND(VLOOKUP(X468,'Base de dados'!A:B, 2, 0)*AB468, 2)</f>
        <v>0.59</v>
      </c>
      <c r="AD468" s="13">
        <f>ROUND((AB468*(Destino!AG$468/100))*(W468/100),2)</f>
        <v>0</v>
      </c>
      <c r="AG468" s="13">
        <f>ROUND((AB468+ AC468)*(J468/100),2)</f>
        <v>0.32</v>
      </c>
      <c r="AH468" s="13">
        <f t="shared" si="65"/>
        <v>0</v>
      </c>
      <c r="AI468" s="13">
        <f>ROUND((AB468+AC468)-(AD468+AE468)+AG468+AH468, 3)</f>
        <v>4.8600000000000003</v>
      </c>
      <c r="AJ468" s="13">
        <f t="shared" si="66"/>
        <v>4.8600000000000003</v>
      </c>
      <c r="AK468" s="13">
        <f t="shared" si="67"/>
        <v>4.8600000000000003</v>
      </c>
      <c r="AL468" s="13" t="str">
        <f t="shared" si="70"/>
        <v>13006000070072200001421</v>
      </c>
      <c r="AM468" s="13">
        <f>VLOOKUP(AL468,Destino!A:AE,31,0)</f>
        <v>4.3739999999999997</v>
      </c>
      <c r="AN468" s="13">
        <f t="shared" si="71"/>
        <v>0.89999999999999991</v>
      </c>
      <c r="BB468" s="13">
        <f t="shared" si="68"/>
        <v>4.8600000000000003</v>
      </c>
      <c r="BC468" s="13" t="s">
        <v>11192</v>
      </c>
      <c r="BD468" s="13">
        <f t="shared" si="69"/>
        <v>1</v>
      </c>
    </row>
    <row r="469" spans="1:56" x14ac:dyDescent="0.25">
      <c r="A469" s="13">
        <v>600007007</v>
      </c>
      <c r="B469" s="13">
        <v>1400</v>
      </c>
      <c r="C469" s="13">
        <v>2000005105</v>
      </c>
      <c r="D469" s="13" t="s">
        <v>10908</v>
      </c>
      <c r="E469" s="13">
        <f t="shared" si="63"/>
        <v>1400</v>
      </c>
      <c r="F469" s="13" t="s">
        <v>10905</v>
      </c>
      <c r="G469" s="13" t="s">
        <v>10907</v>
      </c>
      <c r="H469" s="13">
        <f>ROUND(P469/(1-((R469+S469))/100)*Q469, 3)</f>
        <v>0.66900000000000004</v>
      </c>
      <c r="I469" s="13">
        <v>1</v>
      </c>
      <c r="J469" s="13">
        <v>2</v>
      </c>
      <c r="K469" s="13">
        <v>1</v>
      </c>
      <c r="M469" s="13">
        <v>1</v>
      </c>
      <c r="N469" s="13">
        <v>1</v>
      </c>
      <c r="O469" s="13" t="s">
        <v>10895</v>
      </c>
      <c r="P469" s="13">
        <f>IFERROR(ROUND(VLOOKUP(BC469, BA:BA:BB:BB, 2, 0)/AA469,3),)</f>
        <v>0.57999999999999996</v>
      </c>
      <c r="Q469" s="13">
        <f>IFERROR(VLOOKUP(BC469, BA:BA:BD:BD, 4, 0),1)</f>
        <v>1</v>
      </c>
      <c r="R469" s="13">
        <v>4</v>
      </c>
      <c r="S469" s="13">
        <v>9.25</v>
      </c>
      <c r="T469" s="13">
        <v>0</v>
      </c>
      <c r="V469" s="13" t="s">
        <v>11050</v>
      </c>
      <c r="W469" s="13">
        <v>100</v>
      </c>
      <c r="X469" s="13" t="s">
        <v>7711</v>
      </c>
      <c r="Y469" s="13" t="s">
        <v>10904</v>
      </c>
      <c r="Z469" s="13">
        <v>2</v>
      </c>
      <c r="AA469" s="13">
        <v>5.75</v>
      </c>
      <c r="AB469" s="13">
        <f t="shared" si="64"/>
        <v>3.847</v>
      </c>
      <c r="AC469" s="13">
        <f>ROUND(VLOOKUP(X469,'Base de dados'!A:B, 2, 0)*AB469, 2)</f>
        <v>0.57999999999999996</v>
      </c>
      <c r="AD469" s="13">
        <f>ROUND((AB469*(Destino!AG$469/100))*(W469/100),2)</f>
        <v>0.15</v>
      </c>
      <c r="AE469" s="13">
        <f>ROUND((AB469*(Destino!AH$469/100)),2)</f>
        <v>0.36</v>
      </c>
      <c r="AG469" s="13">
        <f>ROUND((AB469+ AC469)*(J469/100),2)</f>
        <v>0.09</v>
      </c>
      <c r="AH469" s="13">
        <f t="shared" si="65"/>
        <v>0</v>
      </c>
      <c r="AI469" s="13">
        <f>ROUND(AB469-(AD469+AE469)+AG469+AH469, 3)</f>
        <v>3.427</v>
      </c>
      <c r="AJ469" s="13">
        <f t="shared" si="66"/>
        <v>3.427</v>
      </c>
      <c r="AK469" s="13">
        <f t="shared" si="67"/>
        <v>3.427</v>
      </c>
      <c r="AL469" s="13" t="str">
        <f t="shared" si="70"/>
        <v>14006000070072000005105</v>
      </c>
      <c r="AM469" s="13">
        <f>VLOOKUP(AL469,Destino!A:AE,31,0)</f>
        <v>3.4369999999999998</v>
      </c>
      <c r="AN469" s="13">
        <f t="shared" si="71"/>
        <v>1.0029180040852057</v>
      </c>
      <c r="BA469" s="13" t="s">
        <v>11192</v>
      </c>
      <c r="BB469" s="13">
        <f t="shared" si="68"/>
        <v>3.427</v>
      </c>
      <c r="BC469" s="13" t="s">
        <v>11187</v>
      </c>
      <c r="BD469" s="13">
        <f t="shared" si="69"/>
        <v>1</v>
      </c>
    </row>
    <row r="470" spans="1:56" x14ac:dyDescent="0.25">
      <c r="A470" s="13">
        <v>600007007</v>
      </c>
      <c r="B470" s="13">
        <v>1400</v>
      </c>
      <c r="C470" s="13">
        <v>2200000102</v>
      </c>
      <c r="D470" s="13" t="s">
        <v>10908</v>
      </c>
      <c r="E470" s="13">
        <f t="shared" si="63"/>
        <v>1400</v>
      </c>
      <c r="F470" s="13" t="s">
        <v>10905</v>
      </c>
      <c r="G470" s="13" t="s">
        <v>10907</v>
      </c>
      <c r="H470" s="13">
        <f>ROUND(P470/(1-((R470+S470))/100)*Q470, 3)</f>
        <v>0.73</v>
      </c>
      <c r="I470" s="13">
        <v>1</v>
      </c>
      <c r="J470" s="13">
        <v>2</v>
      </c>
      <c r="K470" s="13">
        <v>1</v>
      </c>
      <c r="M470" s="13">
        <v>1</v>
      </c>
      <c r="N470" s="13">
        <v>1</v>
      </c>
      <c r="P470" s="13">
        <f>IFERROR(ROUND(VLOOKUP(BC470, BA:BA:BB:BB, 2, 0)/AA470,3),)</f>
        <v>0.67400000000000004</v>
      </c>
      <c r="Q470" s="13">
        <f>IFERROR(VLOOKUP(BC470, BA:BA:BD:BD, 4, 0),1)</f>
        <v>1</v>
      </c>
      <c r="R470" s="13">
        <v>4</v>
      </c>
      <c r="S470" s="13">
        <v>3.65</v>
      </c>
      <c r="T470" s="13">
        <v>0</v>
      </c>
      <c r="V470" s="13" t="s">
        <v>11050</v>
      </c>
      <c r="W470" s="13">
        <v>100</v>
      </c>
      <c r="X470" s="13" t="s">
        <v>7711</v>
      </c>
      <c r="Y470" s="13" t="s">
        <v>10904</v>
      </c>
      <c r="Z470" s="13">
        <v>2</v>
      </c>
      <c r="AA470" s="13">
        <v>5.75</v>
      </c>
      <c r="AB470" s="13">
        <f t="shared" si="64"/>
        <v>4.1980000000000004</v>
      </c>
      <c r="AC470" s="13">
        <f>ROUND(VLOOKUP(X470,'Base de dados'!A:B, 2, 0)*AB470, 2)</f>
        <v>0.63</v>
      </c>
      <c r="AD470" s="13">
        <f>ROUND((AB470*(Destino!AG$470/100))*(W470/100),2)</f>
        <v>0.17</v>
      </c>
      <c r="AE470" s="13">
        <f>ROUND((AB470*(Destino!AH$470/100)),2)</f>
        <v>0.39</v>
      </c>
      <c r="AG470" s="13">
        <f>ROUND((AB470+ AC470)*(J470/100),2)</f>
        <v>0.1</v>
      </c>
      <c r="AH470" s="13">
        <f t="shared" si="65"/>
        <v>0</v>
      </c>
      <c r="AI470" s="13">
        <f>ROUND(AB470-(AD470+AE470)+AG470+AH470, 3)</f>
        <v>3.738</v>
      </c>
      <c r="AJ470" s="13">
        <f t="shared" si="66"/>
        <v>3.738</v>
      </c>
      <c r="AK470" s="13">
        <f t="shared" si="67"/>
        <v>3.738</v>
      </c>
      <c r="AL470" s="13" t="str">
        <f t="shared" si="70"/>
        <v>14006000070072200000102</v>
      </c>
      <c r="AM470" s="13">
        <f>VLOOKUP(AL470,Destino!A:AE,31,0)</f>
        <v>3.738</v>
      </c>
      <c r="AN470" s="13">
        <f t="shared" si="71"/>
        <v>1</v>
      </c>
      <c r="BB470" s="13">
        <f t="shared" si="68"/>
        <v>3.738</v>
      </c>
      <c r="BC470" s="13" t="s">
        <v>11188</v>
      </c>
      <c r="BD470" s="13">
        <f t="shared" si="69"/>
        <v>1</v>
      </c>
    </row>
    <row r="471" spans="1:56" x14ac:dyDescent="0.25">
      <c r="A471" s="13">
        <v>600007007</v>
      </c>
      <c r="B471" s="13">
        <v>1400</v>
      </c>
      <c r="C471" s="13">
        <v>2200001286</v>
      </c>
      <c r="D471" s="13" t="s">
        <v>10908</v>
      </c>
      <c r="E471" s="13">
        <f t="shared" si="63"/>
        <v>1400</v>
      </c>
      <c r="F471" s="13" t="s">
        <v>10915</v>
      </c>
      <c r="G471" s="13" t="s">
        <v>10907</v>
      </c>
      <c r="H471" s="13">
        <f>ROUND(P471/(1-((R471+S471))/100)*Q471, 3)</f>
        <v>0.85699999999999998</v>
      </c>
      <c r="I471" s="13">
        <v>1</v>
      </c>
      <c r="J471" s="13">
        <v>3</v>
      </c>
      <c r="K471" s="13">
        <v>1</v>
      </c>
      <c r="M471" s="13">
        <v>1</v>
      </c>
      <c r="N471" s="13">
        <v>1</v>
      </c>
      <c r="P471" s="13">
        <f>IFERROR(ROUND(VLOOKUP(BC471, BA:BA:BB:BB, 2, 0)/AA471,3),)</f>
        <v>0.81699999999999995</v>
      </c>
      <c r="Q471" s="13">
        <f>IFERROR(VLOOKUP(BC471, BA:BA:BD:BD, 4, 0),1)</f>
        <v>1</v>
      </c>
      <c r="R471" s="13">
        <v>1</v>
      </c>
      <c r="S471" s="13">
        <v>3.65</v>
      </c>
      <c r="T471" s="13">
        <v>0</v>
      </c>
      <c r="V471" s="13" t="s">
        <v>11050</v>
      </c>
      <c r="W471" s="13">
        <v>100</v>
      </c>
      <c r="X471" s="13" t="s">
        <v>7711</v>
      </c>
      <c r="Y471" s="13" t="s">
        <v>10904</v>
      </c>
      <c r="Z471" s="13">
        <v>2</v>
      </c>
      <c r="AA471" s="13">
        <v>5.75</v>
      </c>
      <c r="AB471" s="13">
        <f t="shared" si="64"/>
        <v>4.9279999999999999</v>
      </c>
      <c r="AC471" s="13">
        <f>ROUND(VLOOKUP(X471,'Base de dados'!A:B, 2, 0)*AB471, 2)</f>
        <v>0.74</v>
      </c>
      <c r="AD471" s="13">
        <f>ROUND((AB471*(Destino!AG$471/100))*(W471/100),2)</f>
        <v>0.2</v>
      </c>
      <c r="AE471" s="13">
        <f>ROUND((AB471*(Destino!AH$471/100)),2)</f>
        <v>0.46</v>
      </c>
      <c r="AG471" s="13">
        <f>ROUND(AB471 *(J471/100),2)</f>
        <v>0.15</v>
      </c>
      <c r="AH471" s="13">
        <f t="shared" si="65"/>
        <v>0</v>
      </c>
      <c r="AI471" s="13">
        <f>ROUND(AB471-(AD471+AE471)+AG471+AH471, 3)</f>
        <v>4.4180000000000001</v>
      </c>
      <c r="AJ471" s="13">
        <f t="shared" si="66"/>
        <v>4.4180000000000001</v>
      </c>
      <c r="AK471" s="13">
        <f t="shared" si="67"/>
        <v>4.4180000000000001</v>
      </c>
      <c r="AL471" s="13" t="str">
        <f t="shared" si="70"/>
        <v>14006000070072200001286</v>
      </c>
      <c r="AM471" s="13">
        <f>VLOOKUP(AL471,Destino!A:AE,31,0)</f>
        <v>4.4279999999999999</v>
      </c>
      <c r="AN471" s="13">
        <f t="shared" si="71"/>
        <v>1.0022634676324129</v>
      </c>
      <c r="BB471" s="13">
        <f t="shared" si="68"/>
        <v>4.4180000000000001</v>
      </c>
      <c r="BC471" s="13" t="s">
        <v>11191</v>
      </c>
      <c r="BD471" s="13">
        <f t="shared" si="69"/>
        <v>1</v>
      </c>
    </row>
    <row r="472" spans="1:56" x14ac:dyDescent="0.25">
      <c r="A472" s="13">
        <v>600007007</v>
      </c>
      <c r="B472" s="13">
        <v>1500</v>
      </c>
      <c r="C472" s="13">
        <v>2000005105</v>
      </c>
      <c r="D472" s="13" t="s">
        <v>10908</v>
      </c>
      <c r="E472" s="13">
        <f t="shared" si="63"/>
        <v>1500</v>
      </c>
      <c r="F472" s="13" t="s">
        <v>10930</v>
      </c>
      <c r="G472" s="13" t="s">
        <v>10907</v>
      </c>
      <c r="H472" s="13">
        <f>ROUND(P472/(1-((R472+S472))/100)*Q472, 3)</f>
        <v>0.66900000000000004</v>
      </c>
      <c r="I472" s="13">
        <v>1</v>
      </c>
      <c r="J472" s="13">
        <v>2</v>
      </c>
      <c r="K472" s="13">
        <v>1</v>
      </c>
      <c r="M472" s="13">
        <v>0.96499999999999997</v>
      </c>
      <c r="N472" s="13">
        <v>1</v>
      </c>
      <c r="O472" s="13" t="s">
        <v>10895</v>
      </c>
      <c r="P472" s="13">
        <f>IFERROR(ROUND(VLOOKUP(BC472, BA:BA:BB:BB, 2, 0)/AA472,3),)</f>
        <v>0.57999999999999996</v>
      </c>
      <c r="Q472" s="13">
        <f>IFERROR(VLOOKUP(BC472, BA:BA:BD:BD, 4, 0),1)</f>
        <v>1</v>
      </c>
      <c r="R472" s="13">
        <v>4</v>
      </c>
      <c r="S472" s="13">
        <v>9.25</v>
      </c>
      <c r="T472" s="13">
        <v>0</v>
      </c>
      <c r="V472" s="13" t="s">
        <v>11050</v>
      </c>
      <c r="W472" s="13">
        <v>100</v>
      </c>
      <c r="X472" s="13" t="s">
        <v>7711</v>
      </c>
      <c r="Y472" s="13" t="s">
        <v>10904</v>
      </c>
      <c r="Z472" s="13">
        <v>2</v>
      </c>
      <c r="AA472" s="13">
        <v>5.75</v>
      </c>
      <c r="AB472" s="13">
        <f t="shared" si="64"/>
        <v>3.847</v>
      </c>
      <c r="AC472" s="13">
        <f>ROUND(VLOOKUP(X472,'Base de dados'!A:B, 2, 0)*AB472, 2)</f>
        <v>0.57999999999999996</v>
      </c>
      <c r="AD472" s="13">
        <f>ROUND((AB472*(Destino!AG$472/100))*(W472/100),2)</f>
        <v>0.15</v>
      </c>
      <c r="AG472" s="13">
        <f>ROUND((AB472+ AC472)*(J472/100),2)</f>
        <v>0.09</v>
      </c>
      <c r="AH472" s="13">
        <f t="shared" si="65"/>
        <v>0</v>
      </c>
      <c r="AI472" s="13">
        <f>ROUND((AB472+AC472)-(AD472+AE472)+AG472+AH472, 3)</f>
        <v>4.367</v>
      </c>
      <c r="AJ472" s="13">
        <f t="shared" si="66"/>
        <v>4.2141549999999999</v>
      </c>
      <c r="AK472" s="13">
        <f t="shared" si="67"/>
        <v>4.2141549999999999</v>
      </c>
      <c r="AL472" s="13" t="str">
        <f t="shared" si="70"/>
        <v>15006000070072000005105</v>
      </c>
      <c r="AM472" s="13">
        <f>VLOOKUP(AL472,Destino!A:AE,31,0)</f>
        <v>4.2140000000000004</v>
      </c>
      <c r="AN472" s="13">
        <f t="shared" si="71"/>
        <v>0.9999632191981549</v>
      </c>
      <c r="BA472" s="13" t="s">
        <v>11193</v>
      </c>
      <c r="BB472" s="13">
        <f t="shared" si="68"/>
        <v>4.2141549999999999</v>
      </c>
      <c r="BC472" s="13" t="s">
        <v>11187</v>
      </c>
      <c r="BD472" s="13">
        <f t="shared" si="69"/>
        <v>1</v>
      </c>
    </row>
    <row r="473" spans="1:56" x14ac:dyDescent="0.25">
      <c r="A473" s="13">
        <v>600007007</v>
      </c>
      <c r="B473" s="13">
        <v>1500</v>
      </c>
      <c r="C473" s="13">
        <v>2200001421</v>
      </c>
      <c r="D473" s="13" t="s">
        <v>10908</v>
      </c>
      <c r="E473" s="13">
        <f t="shared" si="63"/>
        <v>1500</v>
      </c>
      <c r="F473" s="13" t="s">
        <v>10930</v>
      </c>
      <c r="G473" s="13" t="s">
        <v>10907</v>
      </c>
      <c r="H473" s="13">
        <f>ROUND(P473/(1-((R473+S473))/100)*Q473, 3)</f>
        <v>0.81899999999999995</v>
      </c>
      <c r="I473" s="13">
        <v>1</v>
      </c>
      <c r="J473" s="13">
        <v>0</v>
      </c>
      <c r="K473" s="13">
        <v>1</v>
      </c>
      <c r="M473" s="13">
        <v>1</v>
      </c>
      <c r="N473" s="13">
        <f>IFERROR(VLOOKUP(BC473, BA:BA:BD:BD, 4, 0),1)</f>
        <v>1</v>
      </c>
      <c r="P473" s="13">
        <f>IFERROR(ROUND(VLOOKUP(BC473, BA:BA:BB:BB, 2, 0)/AA473,3),)</f>
        <v>0.59599999999999997</v>
      </c>
      <c r="Q473" s="13">
        <v>1</v>
      </c>
      <c r="R473" s="13">
        <v>18</v>
      </c>
      <c r="S473" s="13">
        <v>9.25</v>
      </c>
      <c r="T473" s="13">
        <v>0</v>
      </c>
      <c r="V473" s="13" t="s">
        <v>11050</v>
      </c>
      <c r="W473" s="13">
        <v>100</v>
      </c>
      <c r="X473" s="13" t="s">
        <v>7711</v>
      </c>
      <c r="Y473" s="13" t="s">
        <v>10904</v>
      </c>
      <c r="Z473" s="13">
        <v>2</v>
      </c>
      <c r="AA473" s="13">
        <v>5.75</v>
      </c>
      <c r="AB473" s="13">
        <f t="shared" si="64"/>
        <v>4.7089999999999996</v>
      </c>
      <c r="AC473" s="13">
        <f>ROUND(VLOOKUP(X473,'Base de dados'!A:B, 2, 0)*AB473, 2)</f>
        <v>0.71</v>
      </c>
      <c r="AD473" s="13">
        <f>ROUND((AB473*(Destino!AG$473/100))*(W473/100),2)</f>
        <v>0.85</v>
      </c>
      <c r="AG473" s="13">
        <f>ROUND((AB473+ AC473)*(J473/100),2)</f>
        <v>0</v>
      </c>
      <c r="AH473" s="13">
        <f t="shared" si="65"/>
        <v>0</v>
      </c>
      <c r="AI473" s="13">
        <f>ROUND((AB473+AC473)-(AD473+AE473)+AG473+AH473, 3)</f>
        <v>4.569</v>
      </c>
      <c r="AJ473" s="13">
        <f t="shared" si="66"/>
        <v>4.569</v>
      </c>
      <c r="AK473" s="13">
        <f t="shared" si="67"/>
        <v>4.569</v>
      </c>
      <c r="AL473" s="13" t="str">
        <f t="shared" si="70"/>
        <v>15006000070072200001421</v>
      </c>
      <c r="AM473" s="13">
        <f>VLOOKUP(AL473,Destino!A:AE,31,0)</f>
        <v>4.1180000000000003</v>
      </c>
      <c r="AN473" s="13">
        <f t="shared" si="71"/>
        <v>0.90129131100897364</v>
      </c>
      <c r="BB473" s="13">
        <f t="shared" si="68"/>
        <v>4.569</v>
      </c>
      <c r="BC473" s="13" t="s">
        <v>11192</v>
      </c>
      <c r="BD473" s="13">
        <f t="shared" si="69"/>
        <v>1</v>
      </c>
    </row>
    <row r="474" spans="1:56" x14ac:dyDescent="0.25">
      <c r="A474" s="13">
        <v>600007007</v>
      </c>
      <c r="B474" s="13">
        <v>1700</v>
      </c>
      <c r="C474" s="13">
        <v>2000005105</v>
      </c>
      <c r="D474" s="13" t="s">
        <v>10908</v>
      </c>
      <c r="E474" s="13">
        <f t="shared" si="63"/>
        <v>1700</v>
      </c>
      <c r="F474" s="13" t="s">
        <v>10933</v>
      </c>
      <c r="G474" s="13" t="s">
        <v>10907</v>
      </c>
      <c r="H474" s="13">
        <f>ROUND(P474/(1-((R474+S474))/100)*Q474, 3)</f>
        <v>0.66900000000000004</v>
      </c>
      <c r="I474" s="13">
        <v>0.25</v>
      </c>
      <c r="J474" s="13">
        <v>7</v>
      </c>
      <c r="K474" s="13">
        <v>1</v>
      </c>
      <c r="M474" s="13">
        <v>4</v>
      </c>
      <c r="N474" s="13">
        <v>1</v>
      </c>
      <c r="P474" s="13">
        <f>IFERROR(ROUND(VLOOKUP(BC474, BA:BA:BB:BB, 2, 0)/AA474,3),)</f>
        <v>0.57999999999999996</v>
      </c>
      <c r="Q474" s="13">
        <f>IFERROR(VLOOKUP(BC474, BA:BA:BD:BD, 4, 0),1)</f>
        <v>1</v>
      </c>
      <c r="R474" s="13">
        <v>4</v>
      </c>
      <c r="S474" s="13">
        <v>9.25</v>
      </c>
      <c r="T474" s="13">
        <v>0</v>
      </c>
      <c r="V474" s="13" t="s">
        <v>11050</v>
      </c>
      <c r="W474" s="13">
        <v>100</v>
      </c>
      <c r="X474" s="13" t="s">
        <v>7711</v>
      </c>
      <c r="Y474" s="13" t="s">
        <v>10904</v>
      </c>
      <c r="Z474" s="13">
        <v>2</v>
      </c>
      <c r="AA474" s="13">
        <v>5.75</v>
      </c>
      <c r="AB474" s="13">
        <f t="shared" si="64"/>
        <v>0.96199999999999997</v>
      </c>
      <c r="AC474" s="13">
        <f>ROUND(VLOOKUP(X474,'Base de dados'!A:B, 2, 0)*AB474, 2)</f>
        <v>0.14000000000000001</v>
      </c>
      <c r="AD474" s="13">
        <f>ROUND((AB474*(Destino!AG$474/100))*(W474/100),2)</f>
        <v>0.04</v>
      </c>
      <c r="AE474" s="13">
        <f>ROUND((AB474*(Destino!AH$474/100)),2)</f>
        <v>0</v>
      </c>
      <c r="AF474" s="13">
        <f>ROUND((((AB474+AC474)*(1 + VLOOKUP(X474,'Base de dados'!A:M, 13, 0) ))*(Destino!AI$474/100))-AD474, 2)</f>
        <v>0.25</v>
      </c>
      <c r="AG474" s="13">
        <f>ROUND((AB474+AC474+AF474)*(J474/100),2)</f>
        <v>0.09</v>
      </c>
      <c r="AH474" s="13">
        <f t="shared" si="65"/>
        <v>0</v>
      </c>
      <c r="AI474" s="13">
        <f>ROUND(AB474+AC474-AE474+AF474+AG474+AH474, 3)</f>
        <v>1.4419999999999999</v>
      </c>
      <c r="AJ474" s="13">
        <f t="shared" si="66"/>
        <v>5.7679999999999998</v>
      </c>
      <c r="AK474" s="13">
        <f t="shared" si="67"/>
        <v>5.7679999999999998</v>
      </c>
      <c r="AL474" s="13" t="str">
        <f t="shared" si="70"/>
        <v>17006000070072000005105</v>
      </c>
      <c r="AM474" s="13">
        <f>VLOOKUP(AL474,Destino!A:AE,31,0)</f>
        <v>5.1760000000000002</v>
      </c>
      <c r="AN474" s="13">
        <f t="shared" si="71"/>
        <v>0.89736477115117896</v>
      </c>
      <c r="BB474" s="13">
        <f t="shared" si="68"/>
        <v>5.7679999999999998</v>
      </c>
      <c r="BC474" s="13" t="s">
        <v>11187</v>
      </c>
      <c r="BD474" s="13">
        <f t="shared" si="69"/>
        <v>1</v>
      </c>
    </row>
    <row r="475" spans="1:56" x14ac:dyDescent="0.25">
      <c r="A475" s="13">
        <v>600007007</v>
      </c>
      <c r="B475" s="13">
        <v>1700</v>
      </c>
      <c r="C475" s="13">
        <v>2200001421</v>
      </c>
      <c r="D475" s="13" t="s">
        <v>10908</v>
      </c>
      <c r="E475" s="13">
        <f t="shared" si="63"/>
        <v>1700</v>
      </c>
      <c r="F475" s="13" t="s">
        <v>10933</v>
      </c>
      <c r="G475" s="13" t="s">
        <v>10907</v>
      </c>
      <c r="H475" s="13">
        <f>ROUND(P475/(1-((R475+S475))/100)*Q475, 3)</f>
        <v>0.68700000000000006</v>
      </c>
      <c r="I475" s="13">
        <v>0.25</v>
      </c>
      <c r="J475" s="13">
        <v>3</v>
      </c>
      <c r="K475" s="13">
        <v>1</v>
      </c>
      <c r="M475" s="13">
        <v>4</v>
      </c>
      <c r="N475" s="13">
        <v>1</v>
      </c>
      <c r="O475" s="13" t="s">
        <v>10895</v>
      </c>
      <c r="P475" s="13">
        <f>IFERROR(ROUND(VLOOKUP(BC475, BA:BA:BB:BB, 2, 0)/AA475,3),)</f>
        <v>0.59599999999999997</v>
      </c>
      <c r="Q475" s="13">
        <f>IFERROR(VLOOKUP(BC475, BA:BA:BD:BD, 4, 0),1)</f>
        <v>1</v>
      </c>
      <c r="R475" s="13">
        <v>4</v>
      </c>
      <c r="S475" s="13">
        <v>9.25</v>
      </c>
      <c r="T475" s="13">
        <v>0</v>
      </c>
      <c r="V475" s="13" t="s">
        <v>11050</v>
      </c>
      <c r="W475" s="13">
        <v>100</v>
      </c>
      <c r="X475" s="13" t="s">
        <v>7711</v>
      </c>
      <c r="Y475" s="13" t="s">
        <v>10904</v>
      </c>
      <c r="Z475" s="13">
        <v>2</v>
      </c>
      <c r="AA475" s="13">
        <v>5.75</v>
      </c>
      <c r="AB475" s="13">
        <f t="shared" si="64"/>
        <v>0.98799999999999999</v>
      </c>
      <c r="AC475" s="13">
        <f>ROUND(VLOOKUP(X475,'Base de dados'!A:B, 2, 0)*AB475, 2)</f>
        <v>0.15</v>
      </c>
      <c r="AD475" s="13">
        <f>ROUND((AB475*(Destino!AG$475/100))*(W475/100),2)</f>
        <v>0.04</v>
      </c>
      <c r="AE475" s="13">
        <f>ROUND((AB475*(Destino!AH$475/100)),2)</f>
        <v>0</v>
      </c>
      <c r="AF475" s="13">
        <f>ROUND((((AB475+AC475)*(1 + VLOOKUP(X475,'Base de dados'!A:M, 13, 0) ))*(Destino!AI$475/100))-AD475, 2)</f>
        <v>0.26</v>
      </c>
      <c r="AG475" s="13">
        <f>ROUND((AB475+AC475+AF475)*(J475/100),2)</f>
        <v>0.04</v>
      </c>
      <c r="AH475" s="13">
        <f t="shared" si="65"/>
        <v>0</v>
      </c>
      <c r="AI475" s="13">
        <f>ROUND(AB475+AC475-AE475+AF475+AG475+AH475, 3)</f>
        <v>1.4379999999999999</v>
      </c>
      <c r="AJ475" s="13">
        <f t="shared" si="66"/>
        <v>5.7519999999999998</v>
      </c>
      <c r="AK475" s="13">
        <f t="shared" si="67"/>
        <v>5.7519999999999998</v>
      </c>
      <c r="AL475" s="13" t="str">
        <f t="shared" si="70"/>
        <v>17006000070072200001421</v>
      </c>
      <c r="AM475" s="13">
        <f>VLOOKUP(AL475,Destino!A:AE,31,0)</f>
        <v>5.76</v>
      </c>
      <c r="AN475" s="13">
        <f t="shared" si="71"/>
        <v>1.0013908205841446</v>
      </c>
      <c r="BA475" s="13" t="s">
        <v>11194</v>
      </c>
      <c r="BB475" s="13">
        <f t="shared" si="68"/>
        <v>5.7519999999999998</v>
      </c>
      <c r="BC475" s="13" t="s">
        <v>11192</v>
      </c>
      <c r="BD475" s="13">
        <f t="shared" si="69"/>
        <v>1</v>
      </c>
    </row>
    <row r="476" spans="1:56" x14ac:dyDescent="0.25">
      <c r="A476" s="13">
        <v>600007113</v>
      </c>
      <c r="B476" s="13">
        <v>1000</v>
      </c>
      <c r="C476" s="13">
        <v>2200000102</v>
      </c>
      <c r="D476" s="13" t="s">
        <v>10908</v>
      </c>
      <c r="E476" s="13">
        <f t="shared" si="63"/>
        <v>1000</v>
      </c>
      <c r="F476" s="13" t="s">
        <v>10905</v>
      </c>
      <c r="G476" s="13" t="s">
        <v>10907</v>
      </c>
      <c r="H476" s="13">
        <f>ROUND(P476/(1-((R476+S476))/100)*Q476, 3)</f>
        <v>10.955</v>
      </c>
      <c r="I476" s="13">
        <v>1</v>
      </c>
      <c r="J476" s="13">
        <v>4.5</v>
      </c>
      <c r="K476" s="13">
        <v>1</v>
      </c>
      <c r="M476" s="13">
        <v>1</v>
      </c>
      <c r="N476" s="13">
        <v>1</v>
      </c>
      <c r="P476" s="13">
        <f>IFERROR(ROUND(VLOOKUP(BC476, BA:BA:BB:BB, 2, 0)/AA476,3),)</f>
        <v>10.117000000000001</v>
      </c>
      <c r="Q476" s="13">
        <f>IFERROR(VLOOKUP(BC476, BA:BA:BD:BD, 4, 0),1)</f>
        <v>1</v>
      </c>
      <c r="R476" s="13">
        <v>4</v>
      </c>
      <c r="S476" s="13">
        <v>3.65</v>
      </c>
      <c r="T476" s="13">
        <v>0</v>
      </c>
      <c r="V476" s="13" t="s">
        <v>11050</v>
      </c>
      <c r="W476" s="13">
        <v>100</v>
      </c>
      <c r="X476" s="13" t="s">
        <v>7709</v>
      </c>
      <c r="Y476" s="13" t="s">
        <v>10904</v>
      </c>
      <c r="Z476" s="13">
        <v>1</v>
      </c>
      <c r="AA476" s="13">
        <v>5.75</v>
      </c>
      <c r="AB476" s="13">
        <f t="shared" si="64"/>
        <v>62.991</v>
      </c>
      <c r="AC476" s="13">
        <f>ROUND(VLOOKUP(X476,'Base de dados'!A:B, 2, 0)*AB476, 2)</f>
        <v>9.4499999999999993</v>
      </c>
      <c r="AD476" s="13">
        <f>ROUND((AB476*(Destino!AG$476/100))*(W476/100),2)</f>
        <v>2.52</v>
      </c>
      <c r="AE476" s="13">
        <f>ROUND((AB476*(Destino!AH$476/100)),2)</f>
        <v>5.83</v>
      </c>
      <c r="AG476" s="13">
        <f>ROUND((AB476+ AC476)*(J476/100),2)</f>
        <v>3.26</v>
      </c>
      <c r="AH476" s="13">
        <f t="shared" si="65"/>
        <v>0</v>
      </c>
      <c r="AI476" s="13">
        <f>ROUND(AB476-(AD476+AE476)+AG476+AH476, 3)</f>
        <v>57.901000000000003</v>
      </c>
      <c r="AJ476" s="13">
        <f t="shared" si="66"/>
        <v>57.901000000000003</v>
      </c>
      <c r="AK476" s="13">
        <f t="shared" si="67"/>
        <v>57.901000000000003</v>
      </c>
      <c r="AL476" s="13" t="str">
        <f t="shared" si="70"/>
        <v>10006000071132200000102</v>
      </c>
      <c r="AM476" s="13">
        <f>VLOOKUP(AL476,Destino!A:AE,31,0)</f>
        <v>57.896000000000001</v>
      </c>
      <c r="AN476" s="13">
        <f t="shared" si="71"/>
        <v>0.99991364570560093</v>
      </c>
      <c r="BB476" s="13">
        <f t="shared" si="68"/>
        <v>57.901000000000003</v>
      </c>
      <c r="BC476" s="13" t="s">
        <v>11196</v>
      </c>
      <c r="BD476" s="13">
        <f t="shared" si="69"/>
        <v>1</v>
      </c>
    </row>
    <row r="477" spans="1:56" x14ac:dyDescent="0.25">
      <c r="A477" s="13">
        <v>600007113</v>
      </c>
      <c r="B477" s="13">
        <v>1000</v>
      </c>
      <c r="C477" s="13">
        <v>2200001286</v>
      </c>
      <c r="D477" s="13" t="s">
        <v>10908</v>
      </c>
      <c r="E477" s="13">
        <f t="shared" si="63"/>
        <v>1000</v>
      </c>
      <c r="F477" s="13" t="s">
        <v>10915</v>
      </c>
      <c r="G477" s="13" t="s">
        <v>10907</v>
      </c>
      <c r="H477" s="13">
        <f>ROUND(P477/(1-((R477+S477))/100)*Q477, 3)</f>
        <v>12.856</v>
      </c>
      <c r="I477" s="13">
        <v>1</v>
      </c>
      <c r="J477" s="13">
        <v>6</v>
      </c>
      <c r="K477" s="13">
        <v>1</v>
      </c>
      <c r="M477" s="13">
        <v>1</v>
      </c>
      <c r="N477" s="13">
        <v>1</v>
      </c>
      <c r="P477" s="13">
        <f>IFERROR(ROUND(VLOOKUP(BC477, BA:BA:BB:BB, 2, 0)/AA477,3),)</f>
        <v>12.257999999999999</v>
      </c>
      <c r="Q477" s="13">
        <f>IFERROR(VLOOKUP(BC477, BA:BA:BD:BD, 4, 0),1)</f>
        <v>1</v>
      </c>
      <c r="R477" s="13">
        <v>1</v>
      </c>
      <c r="S477" s="13">
        <v>3.65</v>
      </c>
      <c r="T477" s="13">
        <v>0</v>
      </c>
      <c r="V477" s="13" t="s">
        <v>11050</v>
      </c>
      <c r="W477" s="13">
        <v>100</v>
      </c>
      <c r="X477" s="13" t="s">
        <v>7709</v>
      </c>
      <c r="Y477" s="13" t="s">
        <v>10904</v>
      </c>
      <c r="Z477" s="13">
        <v>1</v>
      </c>
      <c r="AA477" s="13">
        <v>5.75</v>
      </c>
      <c r="AB477" s="13">
        <f t="shared" si="64"/>
        <v>73.921999999999997</v>
      </c>
      <c r="AC477" s="13">
        <f>ROUND(VLOOKUP(X477,'Base de dados'!A:B, 2, 0)*AB477, 2)</f>
        <v>11.09</v>
      </c>
      <c r="AD477" s="13">
        <f>ROUND((AB477*(Destino!AG$477/100))*(W477/100),2)</f>
        <v>2.96</v>
      </c>
      <c r="AE477" s="13">
        <f>ROUND((AB477*(Destino!AH$477/100)),2)</f>
        <v>6.84</v>
      </c>
      <c r="AG477" s="13">
        <f>ROUND(AB477 *(J477/100),2)</f>
        <v>4.4400000000000004</v>
      </c>
      <c r="AH477" s="13">
        <f t="shared" si="65"/>
        <v>0</v>
      </c>
      <c r="AI477" s="13">
        <f>ROUND(AB477-(AD477+AE477)+AG477+AH477, 3)</f>
        <v>68.561999999999998</v>
      </c>
      <c r="AJ477" s="13">
        <f t="shared" si="66"/>
        <v>68.561999999999998</v>
      </c>
      <c r="AK477" s="13">
        <f t="shared" si="67"/>
        <v>68.561999999999998</v>
      </c>
      <c r="AL477" s="13" t="str">
        <f t="shared" si="70"/>
        <v>10006000071132200001286</v>
      </c>
      <c r="AM477" s="13">
        <f>VLOOKUP(AL477,Destino!A:AE,31,0)</f>
        <v>68.546000000000006</v>
      </c>
      <c r="AN477" s="13">
        <f t="shared" si="71"/>
        <v>0.99976663457892134</v>
      </c>
      <c r="BB477" s="13">
        <f t="shared" si="68"/>
        <v>68.561999999999998</v>
      </c>
      <c r="BC477" s="13" t="s">
        <v>11199</v>
      </c>
      <c r="BD477" s="13">
        <f t="shared" si="69"/>
        <v>1</v>
      </c>
    </row>
    <row r="478" spans="1:56" x14ac:dyDescent="0.25">
      <c r="A478" s="13">
        <v>600007113</v>
      </c>
      <c r="B478" s="13">
        <v>1000</v>
      </c>
      <c r="C478" s="13">
        <v>2200001327</v>
      </c>
      <c r="D478" s="13" t="s">
        <v>10908</v>
      </c>
      <c r="E478" s="13">
        <f t="shared" si="63"/>
        <v>1000</v>
      </c>
      <c r="F478" s="13" t="s">
        <v>10905</v>
      </c>
      <c r="G478" s="13" t="s">
        <v>10907</v>
      </c>
      <c r="H478" s="13">
        <f>ROUND(P478/(1-((R478+S478))/100)*Q478, 3)</f>
        <v>10.702</v>
      </c>
      <c r="I478" s="13">
        <v>1</v>
      </c>
      <c r="J478" s="13">
        <v>5</v>
      </c>
      <c r="K478" s="13">
        <v>1</v>
      </c>
      <c r="M478" s="13">
        <v>1</v>
      </c>
      <c r="N478" s="13">
        <v>1</v>
      </c>
      <c r="P478" s="13">
        <f>IFERROR(ROUND(VLOOKUP(BC478, BA:BA:BB:BB, 2, 0)/AA478,3),)</f>
        <v>13.176</v>
      </c>
      <c r="Q478" s="13">
        <f>IFERROR(VLOOKUP(BC478, BA:BA:BD:BD, 4, 0),1)</f>
        <v>0.75010399999999999</v>
      </c>
      <c r="R478" s="13">
        <v>4</v>
      </c>
      <c r="S478" s="13">
        <v>3.65</v>
      </c>
      <c r="T478" s="13">
        <v>0</v>
      </c>
      <c r="V478" s="13" t="s">
        <v>11050</v>
      </c>
      <c r="W478" s="13">
        <v>100</v>
      </c>
      <c r="X478" s="13" t="s">
        <v>7709</v>
      </c>
      <c r="Y478" s="13" t="s">
        <v>10904</v>
      </c>
      <c r="Z478" s="13">
        <v>1</v>
      </c>
      <c r="AA478" s="13">
        <v>5.75</v>
      </c>
      <c r="AB478" s="13">
        <f t="shared" si="64"/>
        <v>61.536999999999999</v>
      </c>
      <c r="AC478" s="13">
        <f>ROUND(VLOOKUP(X478,'Base de dados'!A:B, 2, 0)*AB478, 2)</f>
        <v>9.23</v>
      </c>
      <c r="AD478" s="13">
        <f>ROUND((AB478*(Destino!AG$478/100))*(W478/100),2)</f>
        <v>2.46</v>
      </c>
      <c r="AE478" s="13">
        <f>ROUND((AB478*(Destino!AH$478/100)),2)</f>
        <v>5.69</v>
      </c>
      <c r="AG478" s="13">
        <f>ROUND((AB478+ AC478)*(J478/100),2)</f>
        <v>3.54</v>
      </c>
      <c r="AH478" s="13">
        <f t="shared" si="65"/>
        <v>0</v>
      </c>
      <c r="AI478" s="13">
        <f>ROUND(AB478-(AD478+AE478)+AG478+AH478, 3)</f>
        <v>56.927</v>
      </c>
      <c r="AJ478" s="13">
        <f t="shared" si="66"/>
        <v>56.927</v>
      </c>
      <c r="AK478" s="13">
        <f t="shared" si="67"/>
        <v>56.927</v>
      </c>
      <c r="AL478" s="13" t="str">
        <f t="shared" si="70"/>
        <v>10006000071132200001327</v>
      </c>
      <c r="AM478" s="13">
        <f>VLOOKUP(AL478,Destino!A:AE,31,0)</f>
        <v>56.927999999999997</v>
      </c>
      <c r="AN478" s="13">
        <f t="shared" si="71"/>
        <v>1.0000175663569133</v>
      </c>
      <c r="BB478" s="13">
        <f t="shared" si="68"/>
        <v>56.927</v>
      </c>
      <c r="BC478" s="13" t="s">
        <v>11197</v>
      </c>
      <c r="BD478" s="13">
        <f t="shared" si="69"/>
        <v>1</v>
      </c>
    </row>
    <row r="479" spans="1:56" x14ac:dyDescent="0.25">
      <c r="A479" s="13">
        <v>600007113</v>
      </c>
      <c r="B479" s="13">
        <v>1000</v>
      </c>
      <c r="C479" s="13">
        <v>2200001421</v>
      </c>
      <c r="D479" s="13" t="s">
        <v>10908</v>
      </c>
      <c r="E479" s="13">
        <f t="shared" si="63"/>
        <v>1000</v>
      </c>
      <c r="F479" s="13" t="s">
        <v>10905</v>
      </c>
      <c r="G479" s="13" t="s">
        <v>10907</v>
      </c>
      <c r="H479" s="13">
        <f>ROUND(P479/(1-((R479+S479))/100)*Q479, 3)</f>
        <v>10.323</v>
      </c>
      <c r="I479" s="13">
        <v>1</v>
      </c>
      <c r="J479" s="13">
        <v>4</v>
      </c>
      <c r="K479" s="13">
        <v>1</v>
      </c>
      <c r="M479" s="13">
        <v>1</v>
      </c>
      <c r="N479" s="13">
        <v>1</v>
      </c>
      <c r="P479" s="13">
        <f>IFERROR(ROUND(VLOOKUP(BC479, BA:BA:BB:BB, 2, 0)/AA479,3),)</f>
        <v>8.9550000000000001</v>
      </c>
      <c r="Q479" s="13">
        <f>IFERROR(VLOOKUP(BC479, BA:BA:BD:BD, 4, 0),1)</f>
        <v>1</v>
      </c>
      <c r="R479" s="13">
        <v>4</v>
      </c>
      <c r="S479" s="13">
        <v>9.25</v>
      </c>
      <c r="T479" s="13">
        <v>0</v>
      </c>
      <c r="V479" s="13" t="s">
        <v>11050</v>
      </c>
      <c r="W479" s="13">
        <v>100</v>
      </c>
      <c r="X479" s="13" t="s">
        <v>7709</v>
      </c>
      <c r="Y479" s="13" t="s">
        <v>10904</v>
      </c>
      <c r="Z479" s="13">
        <v>1</v>
      </c>
      <c r="AA479" s="13">
        <v>5.75</v>
      </c>
      <c r="AB479" s="13">
        <f t="shared" si="64"/>
        <v>59.356999999999999</v>
      </c>
      <c r="AC479" s="13">
        <f>ROUND(VLOOKUP(X479,'Base de dados'!A:B, 2, 0)*AB479, 2)</f>
        <v>8.9</v>
      </c>
      <c r="AD479" s="13">
        <f>ROUND((AB479*(Destino!AG$479/100))*(W479/100),2)</f>
        <v>2.37</v>
      </c>
      <c r="AE479" s="13">
        <f>ROUND((AB479*(Destino!AH$479/100)),2)</f>
        <v>5.49</v>
      </c>
      <c r="AG479" s="13">
        <f>ROUND((AB479+ AC479)*(J479/100),2)</f>
        <v>2.73</v>
      </c>
      <c r="AH479" s="13">
        <f t="shared" si="65"/>
        <v>0</v>
      </c>
      <c r="AI479" s="13">
        <f>ROUND(AB479-(AD479+AE479)+AG479+AH479, 3)</f>
        <v>54.226999999999997</v>
      </c>
      <c r="AJ479" s="13">
        <f t="shared" si="66"/>
        <v>54.226999999999997</v>
      </c>
      <c r="AK479" s="13">
        <f t="shared" si="67"/>
        <v>54.226999999999997</v>
      </c>
      <c r="AL479" s="13" t="str">
        <f t="shared" si="70"/>
        <v>10006000071132200001421</v>
      </c>
      <c r="AM479" s="13">
        <f>VLOOKUP(AL479,Destino!A:AE,31,0)</f>
        <v>54.232999999999997</v>
      </c>
      <c r="AN479" s="13">
        <f t="shared" si="71"/>
        <v>1.0001106459881608</v>
      </c>
      <c r="BB479" s="13">
        <f t="shared" si="68"/>
        <v>54.226999999999997</v>
      </c>
      <c r="BC479" s="13" t="s">
        <v>11200</v>
      </c>
      <c r="BD479" s="13">
        <f t="shared" si="69"/>
        <v>1</v>
      </c>
    </row>
    <row r="480" spans="1:56" x14ac:dyDescent="0.25">
      <c r="A480" s="13">
        <v>600007113</v>
      </c>
      <c r="B480" s="13">
        <v>1000</v>
      </c>
      <c r="C480" s="13">
        <v>2200008955</v>
      </c>
      <c r="D480" s="13" t="s">
        <v>10908</v>
      </c>
      <c r="E480" s="13">
        <f t="shared" si="63"/>
        <v>1000</v>
      </c>
      <c r="F480" s="13" t="s">
        <v>10912</v>
      </c>
      <c r="G480" s="13" t="s">
        <v>10907</v>
      </c>
      <c r="H480" s="13">
        <v>5.57</v>
      </c>
      <c r="I480" s="13">
        <v>1</v>
      </c>
      <c r="J480" s="13">
        <v>0</v>
      </c>
      <c r="K480" s="13">
        <v>1.163375</v>
      </c>
      <c r="M480" s="13">
        <v>1</v>
      </c>
      <c r="N480" s="13">
        <v>1</v>
      </c>
      <c r="O480" s="13" t="s">
        <v>10895</v>
      </c>
      <c r="P480" s="13">
        <v>0</v>
      </c>
      <c r="Q480" s="13">
        <v>1</v>
      </c>
      <c r="R480" s="13">
        <v>0</v>
      </c>
      <c r="S480" s="13">
        <v>0</v>
      </c>
      <c r="T480" s="13">
        <v>34.630000000000003</v>
      </c>
      <c r="V480" s="13" t="s">
        <v>11050</v>
      </c>
      <c r="W480" s="13">
        <v>100</v>
      </c>
      <c r="X480" s="13" t="s">
        <v>7709</v>
      </c>
      <c r="Y480" s="13" t="s">
        <v>10904</v>
      </c>
      <c r="Z480" s="13">
        <v>1</v>
      </c>
      <c r="AA480" s="13">
        <v>5.75</v>
      </c>
      <c r="AB480" s="13">
        <f t="shared" si="64"/>
        <v>32.027999999999999</v>
      </c>
      <c r="AC480" s="13">
        <f>ROUND(VLOOKUP(X480,'Base de dados'!A:B, 2, 0)*AB480, 2)</f>
        <v>4.8</v>
      </c>
      <c r="AD480" s="13">
        <f>ROUND((AB480*(Destino!AG$480/100))*(W480/100),2)</f>
        <v>0</v>
      </c>
      <c r="AE480" s="13">
        <f>ROUND((AB480*(Destino!AH$480/100)),2)</f>
        <v>0</v>
      </c>
      <c r="AG480" s="13">
        <f>ROUND((AB480+ AC480)*(J480/100),2)</f>
        <v>0</v>
      </c>
      <c r="AH480" s="13">
        <f t="shared" si="65"/>
        <v>11.09</v>
      </c>
      <c r="AI480" s="13">
        <f>ROUND(AB480+AG480+AH480, 3)</f>
        <v>43.118000000000002</v>
      </c>
      <c r="AJ480" s="13">
        <f t="shared" si="66"/>
        <v>43.118000000000002</v>
      </c>
      <c r="AK480" s="13">
        <f t="shared" si="67"/>
        <v>50.162403250000004</v>
      </c>
      <c r="AL480" s="13" t="str">
        <f t="shared" si="70"/>
        <v>10006000071132200008955</v>
      </c>
      <c r="AM480" s="13">
        <f>VLOOKUP(AL480,Destino!A:AE,31,0)</f>
        <v>50.161999999999999</v>
      </c>
      <c r="AN480" s="13">
        <f t="shared" si="71"/>
        <v>0.99999196111083444</v>
      </c>
      <c r="BA480" s="13" t="s">
        <v>11195</v>
      </c>
      <c r="BB480" s="13">
        <f t="shared" si="68"/>
        <v>50.162403250000004</v>
      </c>
      <c r="BD480" s="13">
        <f t="shared" si="69"/>
        <v>1</v>
      </c>
    </row>
    <row r="481" spans="1:56" x14ac:dyDescent="0.25">
      <c r="A481" s="13">
        <v>600007113</v>
      </c>
      <c r="B481" s="13">
        <v>1100</v>
      </c>
      <c r="C481" s="13">
        <v>2000005105</v>
      </c>
      <c r="D481" s="13" t="s">
        <v>10908</v>
      </c>
      <c r="E481" s="13">
        <f t="shared" si="63"/>
        <v>1100</v>
      </c>
      <c r="F481" s="13" t="s">
        <v>10905</v>
      </c>
      <c r="G481" s="13" t="s">
        <v>10907</v>
      </c>
      <c r="H481" s="13">
        <f>ROUND(P481/(1-((R481+S481))/100)*Q481, 3)</f>
        <v>10.055999999999999</v>
      </c>
      <c r="I481" s="13">
        <v>1</v>
      </c>
      <c r="J481" s="13">
        <v>4</v>
      </c>
      <c r="K481" s="13">
        <v>1</v>
      </c>
      <c r="M481" s="13">
        <v>1</v>
      </c>
      <c r="N481" s="13">
        <v>1</v>
      </c>
      <c r="O481" s="13" t="s">
        <v>10895</v>
      </c>
      <c r="P481" s="13">
        <f>IFERROR(ROUND(VLOOKUP(BC481, BA:BA:BB:BB, 2, 0)/AA481,3),)</f>
        <v>8.7240000000000002</v>
      </c>
      <c r="Q481" s="13">
        <f>IFERROR(VLOOKUP(BC481, BA:BA:BD:BD, 4, 0),1)</f>
        <v>1</v>
      </c>
      <c r="R481" s="13">
        <v>4</v>
      </c>
      <c r="S481" s="13">
        <v>9.25</v>
      </c>
      <c r="T481" s="13">
        <v>0</v>
      </c>
      <c r="V481" s="13" t="s">
        <v>11050</v>
      </c>
      <c r="W481" s="13">
        <v>100</v>
      </c>
      <c r="X481" s="13" t="s">
        <v>7709</v>
      </c>
      <c r="Y481" s="13" t="s">
        <v>10904</v>
      </c>
      <c r="Z481" s="13">
        <v>2</v>
      </c>
      <c r="AA481" s="13">
        <v>5.75</v>
      </c>
      <c r="AB481" s="13">
        <f t="shared" si="64"/>
        <v>57.822000000000003</v>
      </c>
      <c r="AC481" s="13">
        <f>ROUND(VLOOKUP(X481,'Base de dados'!A:B, 2, 0)*AB481, 2)</f>
        <v>8.67</v>
      </c>
      <c r="AD481" s="13">
        <f>ROUND((AB481*(Destino!AG$481/100))*(W481/100),2)</f>
        <v>2.31</v>
      </c>
      <c r="AE481" s="13">
        <f>ROUND((AB481*(Destino!AH$481/100)),2)</f>
        <v>0</v>
      </c>
      <c r="AG481" s="13">
        <f>ROUND((AB481+ AC481)*(J481/100),2)</f>
        <v>2.66</v>
      </c>
      <c r="AH481" s="13">
        <f t="shared" si="65"/>
        <v>0</v>
      </c>
      <c r="AI481" s="13">
        <f>ROUND(AB481-(AD481+AE481)+AG481+AH481, 3)</f>
        <v>58.171999999999997</v>
      </c>
      <c r="AJ481" s="13">
        <f t="shared" si="66"/>
        <v>58.171999999999997</v>
      </c>
      <c r="AK481" s="13">
        <f t="shared" si="67"/>
        <v>58.171999999999997</v>
      </c>
      <c r="AL481" s="13" t="str">
        <f t="shared" si="70"/>
        <v>11006000071132000005105</v>
      </c>
      <c r="AM481" s="13">
        <f>VLOOKUP(AL481,Destino!A:AE,31,0)</f>
        <v>58.165999999999997</v>
      </c>
      <c r="AN481" s="13">
        <f t="shared" si="71"/>
        <v>0.99989685759471914</v>
      </c>
      <c r="BA481" s="13" t="s">
        <v>11196</v>
      </c>
      <c r="BB481" s="13">
        <f t="shared" si="68"/>
        <v>58.171999999999997</v>
      </c>
      <c r="BC481" s="13" t="s">
        <v>11195</v>
      </c>
      <c r="BD481" s="13">
        <f t="shared" si="69"/>
        <v>1</v>
      </c>
    </row>
    <row r="482" spans="1:56" x14ac:dyDescent="0.25">
      <c r="A482" s="13">
        <v>600007113</v>
      </c>
      <c r="B482" s="13">
        <v>1100</v>
      </c>
      <c r="C482" s="13">
        <v>2200001286</v>
      </c>
      <c r="D482" s="13" t="s">
        <v>10908</v>
      </c>
      <c r="E482" s="13">
        <f t="shared" si="63"/>
        <v>1100</v>
      </c>
      <c r="F482" s="13" t="s">
        <v>10915</v>
      </c>
      <c r="G482" s="13" t="s">
        <v>10907</v>
      </c>
      <c r="H482" s="13">
        <f>ROUND(P482/(1-((R482+S482))/100)*Q482, 3)</f>
        <v>12.856</v>
      </c>
      <c r="I482" s="13">
        <v>1</v>
      </c>
      <c r="J482" s="13">
        <v>5</v>
      </c>
      <c r="K482" s="13">
        <v>1</v>
      </c>
      <c r="M482" s="13">
        <v>1</v>
      </c>
      <c r="N482" s="13">
        <v>1</v>
      </c>
      <c r="P482" s="13">
        <f>IFERROR(ROUND(VLOOKUP(BC482, BA:BA:BB:BB, 2, 0)/AA482,3),)</f>
        <v>12.257999999999999</v>
      </c>
      <c r="Q482" s="13">
        <f>IFERROR(VLOOKUP(BC482, BA:BA:BD:BD, 4, 0),1)</f>
        <v>1</v>
      </c>
      <c r="R482" s="13">
        <v>1</v>
      </c>
      <c r="S482" s="13">
        <v>3.65</v>
      </c>
      <c r="T482" s="13">
        <v>0</v>
      </c>
      <c r="V482" s="13" t="s">
        <v>11050</v>
      </c>
      <c r="W482" s="13">
        <v>100</v>
      </c>
      <c r="X482" s="13" t="s">
        <v>7709</v>
      </c>
      <c r="Y482" s="13" t="s">
        <v>10904</v>
      </c>
      <c r="Z482" s="13">
        <v>2</v>
      </c>
      <c r="AA482" s="13">
        <v>5.75</v>
      </c>
      <c r="AB482" s="13">
        <f t="shared" si="64"/>
        <v>73.921999999999997</v>
      </c>
      <c r="AC482" s="13">
        <f>ROUND(VLOOKUP(X482,'Base de dados'!A:B, 2, 0)*AB482, 2)</f>
        <v>11.09</v>
      </c>
      <c r="AD482" s="13">
        <f>ROUND((AB482*(Destino!AG$482/100))*(W482/100),2)</f>
        <v>2.96</v>
      </c>
      <c r="AE482" s="13">
        <f>ROUND((AB482*(Destino!AH$482/100)),2)</f>
        <v>0</v>
      </c>
      <c r="AG482" s="13">
        <f>ROUND(AB482 *(J482/100),2)</f>
        <v>3.7</v>
      </c>
      <c r="AH482" s="13">
        <f t="shared" si="65"/>
        <v>0</v>
      </c>
      <c r="AI482" s="13">
        <f>ROUND(AB482-(AD482+AE482)+AG482+AH482, 3)</f>
        <v>74.662000000000006</v>
      </c>
      <c r="AJ482" s="13">
        <f t="shared" si="66"/>
        <v>74.662000000000006</v>
      </c>
      <c r="AK482" s="13">
        <f t="shared" si="67"/>
        <v>74.662000000000006</v>
      </c>
      <c r="AL482" s="13" t="str">
        <f t="shared" si="70"/>
        <v>11006000071132200001286</v>
      </c>
      <c r="AM482" s="13">
        <f>VLOOKUP(AL482,Destino!A:AE,31,0)</f>
        <v>74.656000000000006</v>
      </c>
      <c r="AN482" s="13">
        <f t="shared" si="71"/>
        <v>0.99991963783450755</v>
      </c>
      <c r="BB482" s="13">
        <f t="shared" si="68"/>
        <v>74.662000000000006</v>
      </c>
      <c r="BC482" s="13" t="s">
        <v>11199</v>
      </c>
      <c r="BD482" s="13">
        <f t="shared" si="69"/>
        <v>1</v>
      </c>
    </row>
    <row r="483" spans="1:56" x14ac:dyDescent="0.25">
      <c r="A483" s="13">
        <v>600007113</v>
      </c>
      <c r="B483" s="13">
        <v>1100</v>
      </c>
      <c r="C483" s="13">
        <v>2200001327</v>
      </c>
      <c r="D483" s="13" t="s">
        <v>10908</v>
      </c>
      <c r="E483" s="13">
        <f t="shared" si="63"/>
        <v>1100</v>
      </c>
      <c r="F483" s="13" t="s">
        <v>10923</v>
      </c>
      <c r="G483" s="13" t="s">
        <v>10907</v>
      </c>
      <c r="H483" s="13">
        <f>ROUND(P483/(1-((R483+S483))/100)*Q483, 3)</f>
        <v>10.295</v>
      </c>
      <c r="I483" s="13">
        <v>1</v>
      </c>
      <c r="J483" s="13">
        <v>5</v>
      </c>
      <c r="K483" s="13">
        <v>1</v>
      </c>
      <c r="M483" s="13">
        <v>1</v>
      </c>
      <c r="N483" s="13">
        <v>1</v>
      </c>
      <c r="P483" s="13">
        <f>IFERROR(ROUND(VLOOKUP(BC483, BA:BA:BB:BB, 2, 0)/AA483,3),)</f>
        <v>13.176</v>
      </c>
      <c r="Q483" s="13">
        <f>IFERROR(VLOOKUP(BC483, BA:BA:BD:BD, 4, 0),1)</f>
        <v>0.75010399999999999</v>
      </c>
      <c r="R483" s="13">
        <v>4</v>
      </c>
      <c r="S483" s="13">
        <v>0</v>
      </c>
      <c r="T483" s="13">
        <v>0</v>
      </c>
      <c r="V483" s="13" t="s">
        <v>11050</v>
      </c>
      <c r="W483" s="13">
        <v>100</v>
      </c>
      <c r="X483" s="13" t="s">
        <v>7709</v>
      </c>
      <c r="Y483" s="13" t="s">
        <v>10904</v>
      </c>
      <c r="Z483" s="13">
        <v>2</v>
      </c>
      <c r="AA483" s="13">
        <v>5.75</v>
      </c>
      <c r="AB483" s="13">
        <f t="shared" si="64"/>
        <v>59.195999999999998</v>
      </c>
      <c r="AC483" s="13">
        <f>ROUND(VLOOKUP(X483,'Base de dados'!A:B, 2, 0)*AB483, 2)</f>
        <v>8.8800000000000008</v>
      </c>
      <c r="AD483" s="13">
        <f>ROUND((AB483*(Destino!AG$483/100))*(W483/100),2)</f>
        <v>2.37</v>
      </c>
      <c r="AE483" s="13">
        <f>ROUND((AB483*(Destino!AH$483/100)),2)</f>
        <v>0</v>
      </c>
      <c r="AG483" s="13">
        <f>ROUND((AB483+ AC483)*(J483/100),2)</f>
        <v>3.4</v>
      </c>
      <c r="AH483" s="13">
        <f t="shared" si="65"/>
        <v>0</v>
      </c>
      <c r="AI483" s="13">
        <f>ROUND(AB483-AD483+AG483+AH483, 3)</f>
        <v>60.225999999999999</v>
      </c>
      <c r="AJ483" s="13">
        <f t="shared" si="66"/>
        <v>60.225999999999999</v>
      </c>
      <c r="AK483" s="13">
        <f t="shared" si="67"/>
        <v>60.225999999999999</v>
      </c>
      <c r="AL483" s="13" t="str">
        <f t="shared" si="70"/>
        <v>11006000071132200001327</v>
      </c>
      <c r="AM483" s="13">
        <f>VLOOKUP(AL483,Destino!A:AE,31,0)</f>
        <v>60.238</v>
      </c>
      <c r="AN483" s="13">
        <f t="shared" si="71"/>
        <v>1.0001992494935743</v>
      </c>
      <c r="BB483" s="13">
        <f t="shared" si="68"/>
        <v>60.225999999999999</v>
      </c>
      <c r="BC483" s="13" t="s">
        <v>11197</v>
      </c>
      <c r="BD483" s="13">
        <f t="shared" si="69"/>
        <v>1</v>
      </c>
    </row>
    <row r="484" spans="1:56" x14ac:dyDescent="0.25">
      <c r="A484" s="13">
        <v>600007113</v>
      </c>
      <c r="B484" s="13">
        <v>1100</v>
      </c>
      <c r="C484" s="13">
        <v>2200001421</v>
      </c>
      <c r="D484" s="13" t="s">
        <v>10908</v>
      </c>
      <c r="E484" s="13">
        <f t="shared" si="63"/>
        <v>1100</v>
      </c>
      <c r="F484" s="13" t="s">
        <v>10905</v>
      </c>
      <c r="G484" s="13" t="s">
        <v>10907</v>
      </c>
      <c r="H484" s="13">
        <f>ROUND(P484/(1-((R484+S484))/100)*Q484, 3)</f>
        <v>10.323</v>
      </c>
      <c r="I484" s="13">
        <v>1</v>
      </c>
      <c r="J484" s="13">
        <v>3</v>
      </c>
      <c r="K484" s="13">
        <v>1</v>
      </c>
      <c r="M484" s="13">
        <v>1</v>
      </c>
      <c r="N484" s="13">
        <v>1</v>
      </c>
      <c r="P484" s="13">
        <f>IFERROR(ROUND(VLOOKUP(BC484, BA:BA:BB:BB, 2, 0)/AA484,3),)</f>
        <v>8.9550000000000001</v>
      </c>
      <c r="Q484" s="13">
        <f>IFERROR(VLOOKUP(BC484, BA:BA:BD:BD, 4, 0),1)</f>
        <v>1</v>
      </c>
      <c r="R484" s="13">
        <v>4</v>
      </c>
      <c r="S484" s="13">
        <v>9.25</v>
      </c>
      <c r="T484" s="13">
        <v>0</v>
      </c>
      <c r="V484" s="13" t="s">
        <v>11050</v>
      </c>
      <c r="W484" s="13">
        <v>100</v>
      </c>
      <c r="X484" s="13" t="s">
        <v>7709</v>
      </c>
      <c r="Y484" s="13" t="s">
        <v>10904</v>
      </c>
      <c r="Z484" s="13">
        <v>2</v>
      </c>
      <c r="AA484" s="13">
        <v>5.75</v>
      </c>
      <c r="AB484" s="13">
        <f t="shared" si="64"/>
        <v>59.356999999999999</v>
      </c>
      <c r="AC484" s="13">
        <f>ROUND(VLOOKUP(X484,'Base de dados'!A:B, 2, 0)*AB484, 2)</f>
        <v>8.9</v>
      </c>
      <c r="AD484" s="13">
        <f>ROUND((AB484*(Destino!AG$484/100))*(W484/100),2)</f>
        <v>2.37</v>
      </c>
      <c r="AE484" s="13">
        <f>ROUND((AB484*(Destino!AH$484/100)),2)</f>
        <v>0</v>
      </c>
      <c r="AG484" s="13">
        <f>ROUND((AB484+ AC484)*(J484/100),2)</f>
        <v>2.0499999999999998</v>
      </c>
      <c r="AH484" s="13">
        <f t="shared" si="65"/>
        <v>0</v>
      </c>
      <c r="AI484" s="13">
        <f>ROUND(AB484-(AD484+AE484)+AG484+AH484, 3)</f>
        <v>59.036999999999999</v>
      </c>
      <c r="AJ484" s="13">
        <f t="shared" si="66"/>
        <v>59.036999999999999</v>
      </c>
      <c r="AK484" s="13">
        <f t="shared" si="67"/>
        <v>59.036999999999999</v>
      </c>
      <c r="AL484" s="13" t="str">
        <f t="shared" si="70"/>
        <v>11006000071132200001421</v>
      </c>
      <c r="AM484" s="13">
        <f>VLOOKUP(AL484,Destino!A:AE,31,0)</f>
        <v>59.042999999999999</v>
      </c>
      <c r="AN484" s="13">
        <f t="shared" si="71"/>
        <v>1.0001016311804463</v>
      </c>
      <c r="BB484" s="13">
        <f t="shared" si="68"/>
        <v>59.036999999999999</v>
      </c>
      <c r="BC484" s="13" t="s">
        <v>11200</v>
      </c>
      <c r="BD484" s="13">
        <f t="shared" si="69"/>
        <v>1</v>
      </c>
    </row>
    <row r="485" spans="1:56" x14ac:dyDescent="0.25">
      <c r="A485" s="13">
        <v>600007113</v>
      </c>
      <c r="B485" s="13">
        <v>1110</v>
      </c>
      <c r="C485" s="13">
        <v>2000005105</v>
      </c>
      <c r="D485" s="13" t="s">
        <v>10908</v>
      </c>
      <c r="E485" s="13" t="str">
        <f t="shared" si="63"/>
        <v>1100</v>
      </c>
      <c r="F485" s="13" t="s">
        <v>10925</v>
      </c>
      <c r="G485" s="13" t="s">
        <v>10907</v>
      </c>
      <c r="H485" s="13">
        <f>ROUND(P485/(1-((R485+S485))/100)*Q485, 3)</f>
        <v>10.055999999999999</v>
      </c>
      <c r="I485" s="13">
        <v>1</v>
      </c>
      <c r="J485" s="13">
        <v>4</v>
      </c>
      <c r="K485" s="13">
        <v>1</v>
      </c>
      <c r="M485" s="13">
        <v>1</v>
      </c>
      <c r="N485" s="13">
        <v>0.75010399999999999</v>
      </c>
      <c r="O485" s="13" t="s">
        <v>10895</v>
      </c>
      <c r="P485" s="13">
        <f>IFERROR(ROUND(VLOOKUP(BC485, BA:BA:BB:BB, 2, 0)/AA485,3),)</f>
        <v>8.7240000000000002</v>
      </c>
      <c r="Q485" s="13">
        <f>IFERROR(VLOOKUP(BC485, BA:BA:BD:BD, 4, 0),1)</f>
        <v>1</v>
      </c>
      <c r="R485" s="13">
        <v>4</v>
      </c>
      <c r="S485" s="13">
        <v>9.25</v>
      </c>
      <c r="T485" s="13">
        <v>0</v>
      </c>
      <c r="V485" s="13" t="s">
        <v>11050</v>
      </c>
      <c r="W485" s="13">
        <v>100</v>
      </c>
      <c r="X485" s="13" t="s">
        <v>7709</v>
      </c>
      <c r="Y485" s="13" t="s">
        <v>10904</v>
      </c>
      <c r="Z485" s="13">
        <v>2</v>
      </c>
      <c r="AA485" s="13">
        <v>5.75</v>
      </c>
      <c r="AB485" s="13">
        <f t="shared" si="64"/>
        <v>57.822000000000003</v>
      </c>
      <c r="AC485" s="13">
        <f>ROUND(VLOOKUP(X485,'Base de dados'!A:B, 2, 0)*AB485, 2)</f>
        <v>8.67</v>
      </c>
      <c r="AD485" s="13">
        <f>ROUND((AB485*(Destino!AG$485/100))*(W485/100),2)</f>
        <v>2.31</v>
      </c>
      <c r="AE485" s="13">
        <f>ROUND((AB485*(Destino!AH$485/100)),2)</f>
        <v>0</v>
      </c>
      <c r="AF485" s="13">
        <f>ROUND((((AB485+AC485)*(1 + VLOOKUP(X485,'Base de dados'!A:P, 16, 0) ))*(Destino!AI$485/100))-AD485, 2)</f>
        <v>14.69</v>
      </c>
      <c r="AG485" s="13">
        <f>ROUND((AB485+AC485+AF485)*(J485/100),2)</f>
        <v>3.25</v>
      </c>
      <c r="AH485" s="13">
        <f t="shared" si="65"/>
        <v>0</v>
      </c>
      <c r="AI485" s="13">
        <f>ROUND(AB485+AF485-AE485+AG485+AH485, 3)</f>
        <v>75.762</v>
      </c>
      <c r="AJ485" s="13">
        <f t="shared" si="66"/>
        <v>75.762</v>
      </c>
      <c r="AK485" s="13">
        <f t="shared" si="67"/>
        <v>75.762</v>
      </c>
      <c r="AL485" s="13" t="str">
        <f t="shared" si="70"/>
        <v>11106000071132000005105</v>
      </c>
      <c r="AM485" s="13">
        <f>VLOOKUP(AL485,Destino!A:AE,31,0)</f>
        <v>75.756</v>
      </c>
      <c r="AN485" s="13">
        <f t="shared" si="71"/>
        <v>0.99992080462500987</v>
      </c>
      <c r="BA485" s="13" t="s">
        <v>11197</v>
      </c>
      <c r="BB485" s="13">
        <f t="shared" si="68"/>
        <v>75.762</v>
      </c>
      <c r="BC485" s="13" t="s">
        <v>11195</v>
      </c>
      <c r="BD485" s="13">
        <f t="shared" si="69"/>
        <v>0.75010399999999999</v>
      </c>
    </row>
    <row r="486" spans="1:56" x14ac:dyDescent="0.25">
      <c r="A486" s="13">
        <v>600007113</v>
      </c>
      <c r="B486" s="13">
        <v>1110</v>
      </c>
      <c r="C486" s="13">
        <v>2200000102</v>
      </c>
      <c r="D486" s="13" t="s">
        <v>10908</v>
      </c>
      <c r="E486" s="13" t="str">
        <f t="shared" si="63"/>
        <v>1100</v>
      </c>
      <c r="F486" s="13" t="s">
        <v>10926</v>
      </c>
      <c r="G486" s="13" t="s">
        <v>10907</v>
      </c>
      <c r="H486" s="13">
        <f>ROUND(P486/(1-((R486+S486))/100)*Q486, 3)</f>
        <v>10.539</v>
      </c>
      <c r="I486" s="13">
        <v>1</v>
      </c>
      <c r="J486" s="13">
        <v>4</v>
      </c>
      <c r="K486" s="13">
        <v>1</v>
      </c>
      <c r="M486" s="13">
        <v>1</v>
      </c>
      <c r="N486" s="13">
        <v>0.76786600000000005</v>
      </c>
      <c r="P486" s="13">
        <f>IFERROR(ROUND(VLOOKUP(BC486, BA:BA:BB:BB, 2, 0)/AA486,3),)</f>
        <v>10.117000000000001</v>
      </c>
      <c r="Q486" s="13">
        <f>IFERROR(VLOOKUP(BC486, BA:BA:BD:BD, 4, 0),1)</f>
        <v>1</v>
      </c>
      <c r="R486" s="13">
        <v>4</v>
      </c>
      <c r="S486" s="13">
        <v>0</v>
      </c>
      <c r="T486" s="13">
        <v>0</v>
      </c>
      <c r="V486" s="13" t="s">
        <v>11050</v>
      </c>
      <c r="W486" s="13">
        <v>100</v>
      </c>
      <c r="X486" s="13" t="s">
        <v>7709</v>
      </c>
      <c r="Y486" s="13" t="s">
        <v>10904</v>
      </c>
      <c r="Z486" s="13">
        <v>2</v>
      </c>
      <c r="AA486" s="13">
        <v>5.75</v>
      </c>
      <c r="AB486" s="13">
        <f t="shared" si="64"/>
        <v>60.598999999999997</v>
      </c>
      <c r="AC486" s="13">
        <f>ROUND(VLOOKUP(X486,'Base de dados'!A:B, 2, 0)*AB486, 2)</f>
        <v>9.09</v>
      </c>
      <c r="AD486" s="13">
        <f>ROUND((AB486*(Destino!AG$486/100))*(W486/100),2)</f>
        <v>2.42</v>
      </c>
      <c r="AE486" s="13">
        <f>ROUND((AB486*(Destino!AH$486/100)),2)</f>
        <v>0</v>
      </c>
      <c r="AF486" s="13">
        <f>ROUND((((AB486+AC486)*(1 + VLOOKUP(X486,'Base de dados'!A:P, 16, 0) ))*(Destino!AI$486/100))-AD486, 2)</f>
        <v>15.4</v>
      </c>
      <c r="AG486" s="13">
        <f>ROUND((AB486+AC486+AF486)*(J486/100),2)</f>
        <v>3.4</v>
      </c>
      <c r="AH486" s="13">
        <f t="shared" si="65"/>
        <v>0</v>
      </c>
      <c r="AI486" s="13">
        <f>ROUND(AB486+AF486+AG486+AH486, 3)</f>
        <v>79.399000000000001</v>
      </c>
      <c r="AJ486" s="13">
        <f t="shared" si="66"/>
        <v>79.399000000000001</v>
      </c>
      <c r="AK486" s="13">
        <f t="shared" si="67"/>
        <v>79.399000000000001</v>
      </c>
      <c r="AL486" s="13" t="str">
        <f t="shared" si="70"/>
        <v>11106000071132200000102</v>
      </c>
      <c r="AM486" s="13">
        <f>VLOOKUP(AL486,Destino!A:AE,31,0)</f>
        <v>79.384</v>
      </c>
      <c r="AN486" s="13">
        <f t="shared" si="71"/>
        <v>0.99981108074408997</v>
      </c>
      <c r="BB486" s="13">
        <f t="shared" si="68"/>
        <v>79.399000000000001</v>
      </c>
      <c r="BC486" s="13" t="s">
        <v>11196</v>
      </c>
      <c r="BD486" s="13">
        <f t="shared" si="69"/>
        <v>0.76786600000000005</v>
      </c>
    </row>
    <row r="487" spans="1:56" x14ac:dyDescent="0.25">
      <c r="A487" s="13">
        <v>600007113</v>
      </c>
      <c r="B487" s="13">
        <v>1110</v>
      </c>
      <c r="C487" s="13">
        <v>2200001286</v>
      </c>
      <c r="D487" s="13" t="s">
        <v>10908</v>
      </c>
      <c r="E487" s="13" t="str">
        <f t="shared" si="63"/>
        <v>1100</v>
      </c>
      <c r="F487" s="13" t="s">
        <v>10927</v>
      </c>
      <c r="G487" s="13" t="s">
        <v>10907</v>
      </c>
      <c r="H487" s="13">
        <f>ROUND(P487/(1-((R487+S487))/100)*Q487, 3)</f>
        <v>12.856</v>
      </c>
      <c r="I487" s="13">
        <v>1</v>
      </c>
      <c r="J487" s="13">
        <v>5</v>
      </c>
      <c r="K487" s="13">
        <v>1</v>
      </c>
      <c r="M487" s="13">
        <v>1</v>
      </c>
      <c r="N487" s="13">
        <v>0.74947299999999994</v>
      </c>
      <c r="P487" s="13">
        <f>IFERROR(ROUND(VLOOKUP(BC487, BA:BA:BB:BB, 2, 0)/AA487,3),)</f>
        <v>12.257999999999999</v>
      </c>
      <c r="Q487" s="13">
        <f>IFERROR(VLOOKUP(BC487, BA:BA:BD:BD, 4, 0),1)</f>
        <v>1</v>
      </c>
      <c r="R487" s="13">
        <v>1</v>
      </c>
      <c r="S487" s="13">
        <v>3.65</v>
      </c>
      <c r="T487" s="13">
        <v>0</v>
      </c>
      <c r="V487" s="13" t="s">
        <v>11050</v>
      </c>
      <c r="W487" s="13">
        <v>100</v>
      </c>
      <c r="X487" s="13" t="s">
        <v>7709</v>
      </c>
      <c r="Y487" s="13" t="s">
        <v>10904</v>
      </c>
      <c r="Z487" s="13">
        <v>2</v>
      </c>
      <c r="AA487" s="13">
        <v>5.75</v>
      </c>
      <c r="AB487" s="13">
        <f t="shared" si="64"/>
        <v>73.921999999999997</v>
      </c>
      <c r="AC487" s="13">
        <f>ROUND(VLOOKUP(X487,'Base de dados'!A:B, 2, 0)*AB487, 2)</f>
        <v>11.09</v>
      </c>
      <c r="AD487" s="13">
        <f>ROUND((AB487*(Destino!AG$487/100))*(W487/100),2)</f>
        <v>2.96</v>
      </c>
      <c r="AE487" s="13">
        <f>ROUND((AB487*(Destino!AH$487/100)),2)</f>
        <v>0</v>
      </c>
      <c r="AF487" s="13">
        <f>ROUND((((AB487+AC487)*(1 + VLOOKUP(X487,'Base de dados'!A:P, 16, 0) ))*(Destino!AI$487/100))-AD487, 2)</f>
        <v>18.77</v>
      </c>
      <c r="AG487" s="13">
        <f>ROUND((AB487+AF487)*(J487/100),2)</f>
        <v>4.63</v>
      </c>
      <c r="AH487" s="13">
        <f t="shared" si="65"/>
        <v>0</v>
      </c>
      <c r="AI487" s="13">
        <f>ROUND(AB487-AE487+AF487+AG487+AH487, 3)</f>
        <v>97.322000000000003</v>
      </c>
      <c r="AJ487" s="13">
        <f t="shared" si="66"/>
        <v>97.322000000000003</v>
      </c>
      <c r="AK487" s="13">
        <f t="shared" si="67"/>
        <v>97.322000000000003</v>
      </c>
      <c r="AL487" s="13" t="str">
        <f t="shared" si="70"/>
        <v>11106000071132200001286</v>
      </c>
      <c r="AM487" s="13">
        <f>VLOOKUP(AL487,Destino!A:AE,31,0)</f>
        <v>97.325999999999993</v>
      </c>
      <c r="AN487" s="13">
        <f t="shared" si="71"/>
        <v>1.0000411006761061</v>
      </c>
      <c r="BB487" s="13">
        <f t="shared" si="68"/>
        <v>97.322000000000003</v>
      </c>
      <c r="BC487" s="13" t="s">
        <v>11199</v>
      </c>
      <c r="BD487" s="13">
        <f t="shared" si="69"/>
        <v>0.74947299999999994</v>
      </c>
    </row>
    <row r="488" spans="1:56" x14ac:dyDescent="0.25">
      <c r="A488" s="13">
        <v>600007113</v>
      </c>
      <c r="B488" s="13">
        <v>1110</v>
      </c>
      <c r="C488" s="13">
        <v>2200001421</v>
      </c>
      <c r="D488" s="13" t="s">
        <v>10908</v>
      </c>
      <c r="E488" s="13" t="str">
        <f t="shared" si="63"/>
        <v>1100</v>
      </c>
      <c r="F488" s="13" t="s">
        <v>10925</v>
      </c>
      <c r="G488" s="13" t="s">
        <v>10907</v>
      </c>
      <c r="H488" s="13">
        <f>ROUND(P488/(1-((R488+S488))/100)*Q488, 3)</f>
        <v>10.323</v>
      </c>
      <c r="I488" s="13">
        <v>1</v>
      </c>
      <c r="J488" s="13">
        <v>1.5</v>
      </c>
      <c r="K488" s="13">
        <v>1</v>
      </c>
      <c r="M488" s="13">
        <v>1</v>
      </c>
      <c r="N488" s="13">
        <v>0.74815200000000004</v>
      </c>
      <c r="P488" s="13">
        <f>IFERROR(ROUND(VLOOKUP(BC488, BA:BA:BB:BB, 2, 0)/AA488,3),)</f>
        <v>8.9550000000000001</v>
      </c>
      <c r="Q488" s="13">
        <f>IFERROR(VLOOKUP(BC488, BA:BA:BD:BD, 4, 0),1)</f>
        <v>1</v>
      </c>
      <c r="R488" s="13">
        <v>4</v>
      </c>
      <c r="S488" s="13">
        <v>9.25</v>
      </c>
      <c r="T488" s="13">
        <v>0</v>
      </c>
      <c r="V488" s="13" t="s">
        <v>11050</v>
      </c>
      <c r="W488" s="13">
        <v>100</v>
      </c>
      <c r="X488" s="13" t="s">
        <v>7709</v>
      </c>
      <c r="Y488" s="13" t="s">
        <v>10904</v>
      </c>
      <c r="Z488" s="13">
        <v>2</v>
      </c>
      <c r="AA488" s="13">
        <v>5.75</v>
      </c>
      <c r="AB488" s="13">
        <f t="shared" si="64"/>
        <v>59.356999999999999</v>
      </c>
      <c r="AC488" s="13">
        <f>ROUND(VLOOKUP(X488,'Base de dados'!A:B, 2, 0)*AB488, 2)</f>
        <v>8.9</v>
      </c>
      <c r="AD488" s="13">
        <f>ROUND((AB488*(Destino!AG$488/100))*(W488/100),2)</f>
        <v>2.37</v>
      </c>
      <c r="AE488" s="13">
        <f>ROUND((AB488*(Destino!AH$488/100)),2)</f>
        <v>0</v>
      </c>
      <c r="AF488" s="13">
        <f>ROUND((((AB488+AC488)*(1 + VLOOKUP(X488,'Base de dados'!A:P, 16, 0) ))*(Destino!AI$488/100))-AD488, 2)</f>
        <v>15.08</v>
      </c>
      <c r="AG488" s="13">
        <f>ROUND((AB488+AC488+AF488)*(J488/100),2)</f>
        <v>1.25</v>
      </c>
      <c r="AH488" s="13">
        <f t="shared" si="65"/>
        <v>0</v>
      </c>
      <c r="AI488" s="13">
        <f>ROUND(AB488+AF488-AE488+AG488+AH488, 3)</f>
        <v>75.686999999999998</v>
      </c>
      <c r="AJ488" s="13">
        <f t="shared" si="66"/>
        <v>75.686999999999998</v>
      </c>
      <c r="AK488" s="13">
        <f t="shared" si="67"/>
        <v>75.686999999999998</v>
      </c>
      <c r="AL488" s="13" t="str">
        <f t="shared" si="70"/>
        <v>11106000071132200001421</v>
      </c>
      <c r="AM488" s="13">
        <f>VLOOKUP(AL488,Destino!A:AE,31,0)</f>
        <v>75.692999999999998</v>
      </c>
      <c r="AN488" s="13">
        <f t="shared" si="71"/>
        <v>1.0000792738515201</v>
      </c>
      <c r="BB488" s="13">
        <f t="shared" si="68"/>
        <v>75.686999999999998</v>
      </c>
      <c r="BC488" s="13" t="s">
        <v>11200</v>
      </c>
      <c r="BD488" s="13">
        <f t="shared" si="69"/>
        <v>0.74815200000000004</v>
      </c>
    </row>
    <row r="489" spans="1:56" x14ac:dyDescent="0.25">
      <c r="A489" s="13">
        <v>600007113</v>
      </c>
      <c r="B489" s="13">
        <v>1210</v>
      </c>
      <c r="C489" s="13">
        <v>2000005105</v>
      </c>
      <c r="D489" s="13" t="s">
        <v>10908</v>
      </c>
      <c r="E489" s="13" t="str">
        <f t="shared" si="63"/>
        <v>1200</v>
      </c>
      <c r="F489" s="13" t="s">
        <v>10905</v>
      </c>
      <c r="G489" s="13" t="s">
        <v>10907</v>
      </c>
      <c r="H489" s="13">
        <f>ROUND(P489/(1-((R489+S489))/100)*Q489, 3)</f>
        <v>10.055999999999999</v>
      </c>
      <c r="I489" s="13">
        <v>1</v>
      </c>
      <c r="J489" s="13">
        <v>2</v>
      </c>
      <c r="K489" s="13">
        <v>1</v>
      </c>
      <c r="M489" s="13">
        <v>1</v>
      </c>
      <c r="N489" s="13">
        <v>1</v>
      </c>
      <c r="O489" s="13" t="s">
        <v>10895</v>
      </c>
      <c r="P489" s="13">
        <f>IFERROR(ROUND(VLOOKUP(BC489, BA:BA:BB:BB, 2, 0)/AA489,3),)</f>
        <v>8.7240000000000002</v>
      </c>
      <c r="Q489" s="13">
        <f>IFERROR(VLOOKUP(BC489, BA:BA:BD:BD, 4, 0),1)</f>
        <v>1</v>
      </c>
      <c r="R489" s="13">
        <v>4</v>
      </c>
      <c r="S489" s="13">
        <v>9.25</v>
      </c>
      <c r="T489" s="13">
        <v>0</v>
      </c>
      <c r="V489" s="13" t="s">
        <v>11050</v>
      </c>
      <c r="W489" s="13">
        <v>100</v>
      </c>
      <c r="X489" s="13" t="s">
        <v>7709</v>
      </c>
      <c r="Y489" s="13" t="s">
        <v>10904</v>
      </c>
      <c r="Z489" s="13">
        <v>2</v>
      </c>
      <c r="AA489" s="13">
        <v>5.75</v>
      </c>
      <c r="AB489" s="13">
        <f t="shared" si="64"/>
        <v>57.822000000000003</v>
      </c>
      <c r="AC489" s="13">
        <f>ROUND(VLOOKUP(X489,'Base de dados'!A:B, 2, 0)*AB489, 2)</f>
        <v>8.67</v>
      </c>
      <c r="AD489" s="13">
        <f>ROUND((AB489*(Destino!AG$489/100))*(W489/100),2)</f>
        <v>2.31</v>
      </c>
      <c r="AE489" s="13">
        <f>ROUND((AB489*(Destino!AH$489/100)),2)</f>
        <v>5.35</v>
      </c>
      <c r="AG489" s="13">
        <f>ROUND((AB489+ AC489)*(J489/100),2)</f>
        <v>1.33</v>
      </c>
      <c r="AH489" s="13">
        <f t="shared" si="65"/>
        <v>0</v>
      </c>
      <c r="AI489" s="13">
        <f>ROUND(AB489-(AD489+AE489)+AG489+AH489, 3)</f>
        <v>51.491999999999997</v>
      </c>
      <c r="AJ489" s="13">
        <f t="shared" si="66"/>
        <v>51.491999999999997</v>
      </c>
      <c r="AK489" s="13">
        <f t="shared" si="67"/>
        <v>51.491999999999997</v>
      </c>
      <c r="AL489" s="13" t="str">
        <f t="shared" si="70"/>
        <v>12106000071132000005105</v>
      </c>
      <c r="AM489" s="13">
        <f>VLOOKUP(AL489,Destino!A:AE,31,0)</f>
        <v>51.496000000000002</v>
      </c>
      <c r="AN489" s="13">
        <f t="shared" si="71"/>
        <v>1.0000776819700148</v>
      </c>
      <c r="BA489" s="13" t="s">
        <v>11198</v>
      </c>
      <c r="BB489" s="13">
        <f t="shared" si="68"/>
        <v>51.491999999999997</v>
      </c>
      <c r="BC489" s="13" t="s">
        <v>11195</v>
      </c>
      <c r="BD489" s="13">
        <f t="shared" si="69"/>
        <v>1</v>
      </c>
    </row>
    <row r="490" spans="1:56" x14ac:dyDescent="0.25">
      <c r="A490" s="13">
        <v>600007113</v>
      </c>
      <c r="B490" s="13">
        <v>1210</v>
      </c>
      <c r="C490" s="13">
        <v>2200001421</v>
      </c>
      <c r="D490" s="13" t="s">
        <v>10908</v>
      </c>
      <c r="E490" s="13" t="str">
        <f t="shared" si="63"/>
        <v>1200</v>
      </c>
      <c r="F490" s="13" t="s">
        <v>10905</v>
      </c>
      <c r="G490" s="13" t="s">
        <v>10907</v>
      </c>
      <c r="H490" s="13">
        <f>ROUND(P490/(1-((R490+S490))/100)*Q490, 3)</f>
        <v>12.308999999999999</v>
      </c>
      <c r="I490" s="13">
        <v>1</v>
      </c>
      <c r="J490" s="13">
        <v>0</v>
      </c>
      <c r="K490" s="13">
        <v>1</v>
      </c>
      <c r="M490" s="13">
        <v>1</v>
      </c>
      <c r="N490" s="13">
        <f>IFERROR(VLOOKUP(BC490, BA:BA:BD:BD, 4, 0),1)</f>
        <v>1</v>
      </c>
      <c r="P490" s="13">
        <f>IFERROR(ROUND(VLOOKUP(BC490, BA:BA:BB:BB, 2, 0)/AA490,3),)</f>
        <v>8.9550000000000001</v>
      </c>
      <c r="Q490" s="13">
        <v>1</v>
      </c>
      <c r="R490" s="13">
        <v>18</v>
      </c>
      <c r="S490" s="13">
        <v>9.25</v>
      </c>
      <c r="T490" s="13">
        <v>0</v>
      </c>
      <c r="V490" s="13" t="s">
        <v>11050</v>
      </c>
      <c r="W490" s="13">
        <v>100</v>
      </c>
      <c r="X490" s="13" t="s">
        <v>7709</v>
      </c>
      <c r="Y490" s="13" t="s">
        <v>10904</v>
      </c>
      <c r="Z490" s="13">
        <v>2</v>
      </c>
      <c r="AA490" s="13">
        <v>5.75</v>
      </c>
      <c r="AB490" s="13">
        <f t="shared" si="64"/>
        <v>70.777000000000001</v>
      </c>
      <c r="AC490" s="13">
        <f>ROUND(VLOOKUP(X490,'Base de dados'!A:B, 2, 0)*AB490, 2)</f>
        <v>10.62</v>
      </c>
      <c r="AD490" s="13">
        <f>ROUND((AB490*(Destino!AG$490/100))*(W490/100),2)</f>
        <v>12.74</v>
      </c>
      <c r="AE490" s="13">
        <f>ROUND((AB490*(Destino!AH$490/100)),2)</f>
        <v>6.55</v>
      </c>
      <c r="AG490" s="13">
        <f>ROUND((AB490+ AC490)*(J490/100),2)</f>
        <v>0</v>
      </c>
      <c r="AH490" s="13">
        <f t="shared" si="65"/>
        <v>0</v>
      </c>
      <c r="AI490" s="13">
        <f>ROUND(AB490-(AD490+AE490)+AG490+AH490, 3)</f>
        <v>51.487000000000002</v>
      </c>
      <c r="AJ490" s="13">
        <f t="shared" si="66"/>
        <v>51.487000000000002</v>
      </c>
      <c r="AK490" s="13">
        <f t="shared" si="67"/>
        <v>51.487000000000002</v>
      </c>
      <c r="AL490" s="13" t="str">
        <f t="shared" si="70"/>
        <v>12106000071132200001421</v>
      </c>
      <c r="AM490" s="13">
        <f>VLOOKUP(AL490,Destino!A:AE,31,0)</f>
        <v>51.497999999999998</v>
      </c>
      <c r="AN490" s="13">
        <f t="shared" si="71"/>
        <v>1.000213646163109</v>
      </c>
      <c r="BB490" s="13">
        <f t="shared" si="68"/>
        <v>51.487000000000002</v>
      </c>
      <c r="BC490" s="13" t="s">
        <v>11200</v>
      </c>
      <c r="BD490" s="13">
        <f t="shared" si="69"/>
        <v>1</v>
      </c>
    </row>
    <row r="491" spans="1:56" x14ac:dyDescent="0.25">
      <c r="A491" s="13">
        <v>600007113</v>
      </c>
      <c r="B491" s="13">
        <v>1300</v>
      </c>
      <c r="C491" s="13">
        <v>2000005105</v>
      </c>
      <c r="D491" s="13" t="s">
        <v>10908</v>
      </c>
      <c r="E491" s="13">
        <f t="shared" si="63"/>
        <v>1300</v>
      </c>
      <c r="F491" s="13" t="s">
        <v>10930</v>
      </c>
      <c r="G491" s="13" t="s">
        <v>10907</v>
      </c>
      <c r="H491" s="13">
        <f>ROUND(P491/(1-((R491+S491))/100)*Q491, 3)</f>
        <v>10.055999999999999</v>
      </c>
      <c r="I491" s="13">
        <v>1</v>
      </c>
      <c r="J491" s="13">
        <v>6</v>
      </c>
      <c r="K491" s="13">
        <v>1</v>
      </c>
      <c r="M491" s="13">
        <v>1</v>
      </c>
      <c r="N491" s="13">
        <v>1</v>
      </c>
      <c r="O491" s="13" t="s">
        <v>10895</v>
      </c>
      <c r="P491" s="13">
        <f>IFERROR(ROUND(VLOOKUP(BC491, BA:BA:BB:BB, 2, 0)/AA491,3),)</f>
        <v>8.7240000000000002</v>
      </c>
      <c r="Q491" s="13">
        <f>IFERROR(VLOOKUP(BC491, BA:BA:BD:BD, 4, 0),1)</f>
        <v>1</v>
      </c>
      <c r="R491" s="13">
        <v>4</v>
      </c>
      <c r="S491" s="13">
        <v>9.25</v>
      </c>
      <c r="T491" s="13">
        <v>0</v>
      </c>
      <c r="V491" s="13" t="s">
        <v>11050</v>
      </c>
      <c r="W491" s="13">
        <v>100</v>
      </c>
      <c r="X491" s="13" t="s">
        <v>7709</v>
      </c>
      <c r="Y491" s="13" t="s">
        <v>10904</v>
      </c>
      <c r="Z491" s="13">
        <v>2</v>
      </c>
      <c r="AA491" s="13">
        <v>5.75</v>
      </c>
      <c r="AB491" s="13">
        <f t="shared" si="64"/>
        <v>57.822000000000003</v>
      </c>
      <c r="AC491" s="13">
        <f>ROUND(VLOOKUP(X491,'Base de dados'!A:B, 2, 0)*AB491, 2)</f>
        <v>8.67</v>
      </c>
      <c r="AD491" s="13">
        <f>ROUND((AB491*(Destino!AG$491/100))*(W491/100),2)</f>
        <v>0</v>
      </c>
      <c r="AG491" s="13">
        <f>ROUND((AB491+ AC491)*(J491/100),2)</f>
        <v>3.99</v>
      </c>
      <c r="AH491" s="13">
        <f t="shared" si="65"/>
        <v>0</v>
      </c>
      <c r="AI491" s="13">
        <f>ROUND((AB491+AC491)-(AD491+AE491)+AG491+AH491, 3)</f>
        <v>70.481999999999999</v>
      </c>
      <c r="AJ491" s="13">
        <f t="shared" si="66"/>
        <v>70.481999999999999</v>
      </c>
      <c r="AK491" s="13">
        <f t="shared" si="67"/>
        <v>70.481999999999999</v>
      </c>
      <c r="AL491" s="13" t="str">
        <f t="shared" si="70"/>
        <v>13006000071132000005105</v>
      </c>
      <c r="AM491" s="13">
        <f>VLOOKUP(AL491,Destino!A:AE,31,0)</f>
        <v>70.475999999999999</v>
      </c>
      <c r="AN491" s="13">
        <f t="shared" si="71"/>
        <v>0.99991487188218264</v>
      </c>
      <c r="BA491" s="13" t="s">
        <v>11199</v>
      </c>
      <c r="BB491" s="13">
        <f t="shared" si="68"/>
        <v>70.481999999999999</v>
      </c>
      <c r="BC491" s="13" t="s">
        <v>11195</v>
      </c>
      <c r="BD491" s="13">
        <f t="shared" si="69"/>
        <v>1</v>
      </c>
    </row>
    <row r="492" spans="1:56" x14ac:dyDescent="0.25">
      <c r="A492" s="13">
        <v>600007113</v>
      </c>
      <c r="B492" s="13">
        <v>1300</v>
      </c>
      <c r="C492" s="13">
        <v>2200000102</v>
      </c>
      <c r="D492" s="13" t="s">
        <v>10908</v>
      </c>
      <c r="E492" s="13">
        <f t="shared" si="63"/>
        <v>1300</v>
      </c>
      <c r="F492" s="13" t="s">
        <v>10930</v>
      </c>
      <c r="G492" s="13" t="s">
        <v>10907</v>
      </c>
      <c r="H492" s="13">
        <f>ROUND(P492/(1-((R492+S492))/100)*Q492, 3)</f>
        <v>10.955</v>
      </c>
      <c r="I492" s="13">
        <v>1</v>
      </c>
      <c r="J492" s="13">
        <v>3.5</v>
      </c>
      <c r="K492" s="13">
        <v>1</v>
      </c>
      <c r="M492" s="13">
        <v>1</v>
      </c>
      <c r="N492" s="13">
        <v>1</v>
      </c>
      <c r="P492" s="13">
        <f>IFERROR(ROUND(VLOOKUP(BC492, BA:BA:BB:BB, 2, 0)/AA492,3),)</f>
        <v>10.117000000000001</v>
      </c>
      <c r="Q492" s="13">
        <f>IFERROR(VLOOKUP(BC492, BA:BA:BD:BD, 4, 0),1)</f>
        <v>1</v>
      </c>
      <c r="R492" s="13">
        <v>4</v>
      </c>
      <c r="S492" s="13">
        <v>3.65</v>
      </c>
      <c r="T492" s="13">
        <v>0</v>
      </c>
      <c r="V492" s="13" t="s">
        <v>11050</v>
      </c>
      <c r="W492" s="13">
        <v>100</v>
      </c>
      <c r="X492" s="13" t="s">
        <v>7709</v>
      </c>
      <c r="Y492" s="13" t="s">
        <v>10904</v>
      </c>
      <c r="Z492" s="13">
        <v>2</v>
      </c>
      <c r="AA492" s="13">
        <v>5.75</v>
      </c>
      <c r="AB492" s="13">
        <f t="shared" si="64"/>
        <v>62.991</v>
      </c>
      <c r="AC492" s="13">
        <f>ROUND(VLOOKUP(X492,'Base de dados'!A:B, 2, 0)*AB492, 2)</f>
        <v>9.4499999999999993</v>
      </c>
      <c r="AD492" s="13">
        <f>ROUND((AB492*(Destino!AG$492/100))*(W492/100),2)</f>
        <v>0</v>
      </c>
      <c r="AG492" s="13">
        <f>ROUND((AB492+ AC492)*(J492/100),2)</f>
        <v>2.54</v>
      </c>
      <c r="AH492" s="13">
        <f t="shared" si="65"/>
        <v>0</v>
      </c>
      <c r="AI492" s="13">
        <f>ROUND((AB492+AC492)-(AD492+AE492)+AG492+AH492, 3)</f>
        <v>74.980999999999995</v>
      </c>
      <c r="AJ492" s="13">
        <f t="shared" si="66"/>
        <v>74.980999999999995</v>
      </c>
      <c r="AK492" s="13">
        <f t="shared" si="67"/>
        <v>74.980999999999995</v>
      </c>
      <c r="AL492" s="13" t="str">
        <f t="shared" si="70"/>
        <v>13006000071132200000102</v>
      </c>
      <c r="AM492" s="13">
        <f>VLOOKUP(AL492,Destino!A:AE,31,0)</f>
        <v>74.975999999999999</v>
      </c>
      <c r="AN492" s="13">
        <f t="shared" si="71"/>
        <v>0.99993331644016492</v>
      </c>
      <c r="BB492" s="13">
        <f t="shared" si="68"/>
        <v>74.980999999999995</v>
      </c>
      <c r="BC492" s="13" t="s">
        <v>11196</v>
      </c>
      <c r="BD492" s="13">
        <f t="shared" si="69"/>
        <v>1</v>
      </c>
    </row>
    <row r="493" spans="1:56" x14ac:dyDescent="0.25">
      <c r="A493" s="13">
        <v>600007113</v>
      </c>
      <c r="B493" s="13">
        <v>1300</v>
      </c>
      <c r="C493" s="13">
        <v>2200001327</v>
      </c>
      <c r="D493" s="13" t="s">
        <v>10908</v>
      </c>
      <c r="E493" s="13">
        <f t="shared" si="63"/>
        <v>1300</v>
      </c>
      <c r="F493" s="13" t="s">
        <v>10930</v>
      </c>
      <c r="G493" s="13" t="s">
        <v>10907</v>
      </c>
      <c r="H493" s="13">
        <f>ROUND(P493/(1-((R493+S493))/100)*Q493, 3)</f>
        <v>10.702</v>
      </c>
      <c r="I493" s="13">
        <v>1</v>
      </c>
      <c r="J493" s="13">
        <v>2</v>
      </c>
      <c r="K493" s="13">
        <v>1</v>
      </c>
      <c r="M493" s="13">
        <v>1</v>
      </c>
      <c r="N493" s="13">
        <v>1</v>
      </c>
      <c r="P493" s="13">
        <f>IFERROR(ROUND(VLOOKUP(BC493, BA:BA:BB:BB, 2, 0)/AA493,3),)</f>
        <v>13.176</v>
      </c>
      <c r="Q493" s="13">
        <f>IFERROR(VLOOKUP(BC493, BA:BA:BD:BD, 4, 0),1)</f>
        <v>0.75010399999999999</v>
      </c>
      <c r="R493" s="13">
        <v>4</v>
      </c>
      <c r="S493" s="13">
        <v>3.65</v>
      </c>
      <c r="T493" s="13">
        <v>0</v>
      </c>
      <c r="V493" s="13" t="s">
        <v>11050</v>
      </c>
      <c r="W493" s="13">
        <v>100</v>
      </c>
      <c r="X493" s="13" t="s">
        <v>7709</v>
      </c>
      <c r="Y493" s="13" t="s">
        <v>10904</v>
      </c>
      <c r="Z493" s="13">
        <v>2</v>
      </c>
      <c r="AA493" s="13">
        <v>5.75</v>
      </c>
      <c r="AB493" s="13">
        <f t="shared" si="64"/>
        <v>61.536999999999999</v>
      </c>
      <c r="AC493" s="13">
        <f>ROUND(VLOOKUP(X493,'Base de dados'!A:B, 2, 0)*AB493, 2)</f>
        <v>9.23</v>
      </c>
      <c r="AD493" s="13">
        <f>ROUND((AB493*(Destino!AG$493/100))*(W493/100),2)</f>
        <v>0</v>
      </c>
      <c r="AG493" s="13">
        <f>ROUND((AB493+ AC493)*(J493/100),2)</f>
        <v>1.42</v>
      </c>
      <c r="AH493" s="13">
        <f t="shared" si="65"/>
        <v>0</v>
      </c>
      <c r="AI493" s="13">
        <f>ROUND((AB493+AC493)-(AD493+AE493)+AG493+AH493, 3)</f>
        <v>72.186999999999998</v>
      </c>
      <c r="AJ493" s="13">
        <f t="shared" si="66"/>
        <v>72.186999999999998</v>
      </c>
      <c r="AK493" s="13">
        <f t="shared" si="67"/>
        <v>72.186999999999998</v>
      </c>
      <c r="AL493" s="13" t="str">
        <f t="shared" si="70"/>
        <v>13006000071132200001327</v>
      </c>
      <c r="AM493" s="13">
        <f>VLOOKUP(AL493,Destino!A:AE,31,0)</f>
        <v>72.197999999999993</v>
      </c>
      <c r="AN493" s="13">
        <f t="shared" si="71"/>
        <v>1.0001523820078406</v>
      </c>
      <c r="BB493" s="13">
        <f t="shared" si="68"/>
        <v>72.186999999999998</v>
      </c>
      <c r="BC493" s="13" t="s">
        <v>11197</v>
      </c>
      <c r="BD493" s="13">
        <f t="shared" si="69"/>
        <v>1</v>
      </c>
    </row>
    <row r="494" spans="1:56" x14ac:dyDescent="0.25">
      <c r="A494" s="13">
        <v>600007113</v>
      </c>
      <c r="B494" s="13">
        <v>1300</v>
      </c>
      <c r="C494" s="13">
        <v>2200001421</v>
      </c>
      <c r="D494" s="13" t="s">
        <v>10908</v>
      </c>
      <c r="E494" s="13">
        <f t="shared" si="63"/>
        <v>1300</v>
      </c>
      <c r="F494" s="13" t="s">
        <v>10930</v>
      </c>
      <c r="G494" s="13" t="s">
        <v>10907</v>
      </c>
      <c r="H494" s="13">
        <f>ROUND(P494/(1-((R494+S494))/100)*Q494, 3)</f>
        <v>10.323</v>
      </c>
      <c r="I494" s="13">
        <v>1</v>
      </c>
      <c r="J494" s="13">
        <v>7</v>
      </c>
      <c r="K494" s="13">
        <v>1</v>
      </c>
      <c r="M494" s="13">
        <v>1</v>
      </c>
      <c r="N494" s="13">
        <v>1</v>
      </c>
      <c r="P494" s="13">
        <f>IFERROR(ROUND(VLOOKUP(BC494, BA:BA:BB:BB, 2, 0)/AA494,3),)</f>
        <v>8.9550000000000001</v>
      </c>
      <c r="Q494" s="13">
        <f>IFERROR(VLOOKUP(BC494, BA:BA:BD:BD, 4, 0),1)</f>
        <v>1</v>
      </c>
      <c r="R494" s="13">
        <v>4</v>
      </c>
      <c r="S494" s="13">
        <v>9.25</v>
      </c>
      <c r="T494" s="13">
        <v>0</v>
      </c>
      <c r="V494" s="13" t="s">
        <v>11050</v>
      </c>
      <c r="W494" s="13">
        <v>100</v>
      </c>
      <c r="X494" s="13" t="s">
        <v>7709</v>
      </c>
      <c r="Y494" s="13" t="s">
        <v>10904</v>
      </c>
      <c r="Z494" s="13">
        <v>2</v>
      </c>
      <c r="AA494" s="13">
        <v>5.75</v>
      </c>
      <c r="AB494" s="13">
        <f t="shared" si="64"/>
        <v>59.356999999999999</v>
      </c>
      <c r="AC494" s="13">
        <f>ROUND(VLOOKUP(X494,'Base de dados'!A:B, 2, 0)*AB494, 2)</f>
        <v>8.9</v>
      </c>
      <c r="AD494" s="13">
        <f>ROUND((AB494*(Destino!AG$494/100))*(W494/100),2)</f>
        <v>0</v>
      </c>
      <c r="AG494" s="13">
        <f>ROUND((AB494+ AC494)*(J494/100),2)</f>
        <v>4.78</v>
      </c>
      <c r="AH494" s="13">
        <f t="shared" si="65"/>
        <v>0</v>
      </c>
      <c r="AI494" s="13">
        <f>ROUND((AB494+AC494)-(AD494+AE494)+AG494+AH494, 3)</f>
        <v>73.037000000000006</v>
      </c>
      <c r="AJ494" s="13">
        <f t="shared" si="66"/>
        <v>73.037000000000006</v>
      </c>
      <c r="AK494" s="13">
        <f t="shared" si="67"/>
        <v>73.037000000000006</v>
      </c>
      <c r="AL494" s="13" t="str">
        <f t="shared" si="70"/>
        <v>13006000071132200001421</v>
      </c>
      <c r="AM494" s="13">
        <f>VLOOKUP(AL494,Destino!A:AE,31,0)</f>
        <v>73.043000000000006</v>
      </c>
      <c r="AN494" s="13">
        <f t="shared" si="71"/>
        <v>1.0000821501430781</v>
      </c>
      <c r="BB494" s="13">
        <f t="shared" si="68"/>
        <v>73.037000000000006</v>
      </c>
      <c r="BC494" s="13" t="s">
        <v>11200</v>
      </c>
      <c r="BD494" s="13">
        <f t="shared" si="69"/>
        <v>1</v>
      </c>
    </row>
    <row r="495" spans="1:56" x14ac:dyDescent="0.25">
      <c r="A495" s="13">
        <v>600007113</v>
      </c>
      <c r="B495" s="13">
        <v>1400</v>
      </c>
      <c r="C495" s="13">
        <v>2000005105</v>
      </c>
      <c r="D495" s="13" t="s">
        <v>10908</v>
      </c>
      <c r="E495" s="13">
        <f t="shared" si="63"/>
        <v>1400</v>
      </c>
      <c r="F495" s="13" t="s">
        <v>10905</v>
      </c>
      <c r="G495" s="13" t="s">
        <v>10907</v>
      </c>
      <c r="H495" s="13">
        <f>ROUND(P495/(1-((R495+S495))/100)*Q495, 3)</f>
        <v>10.055999999999999</v>
      </c>
      <c r="I495" s="13">
        <v>1</v>
      </c>
      <c r="J495" s="13">
        <v>2</v>
      </c>
      <c r="K495" s="13">
        <v>1</v>
      </c>
      <c r="M495" s="13">
        <v>1</v>
      </c>
      <c r="N495" s="13">
        <v>1</v>
      </c>
      <c r="O495" s="13" t="s">
        <v>10895</v>
      </c>
      <c r="P495" s="13">
        <f>IFERROR(ROUND(VLOOKUP(BC495, BA:BA:BB:BB, 2, 0)/AA495,3),)</f>
        <v>8.7240000000000002</v>
      </c>
      <c r="Q495" s="13">
        <f>IFERROR(VLOOKUP(BC495, BA:BA:BD:BD, 4, 0),1)</f>
        <v>1</v>
      </c>
      <c r="R495" s="13">
        <v>4</v>
      </c>
      <c r="S495" s="13">
        <v>9.25</v>
      </c>
      <c r="T495" s="13">
        <v>0</v>
      </c>
      <c r="V495" s="13" t="s">
        <v>11050</v>
      </c>
      <c r="W495" s="13">
        <v>100</v>
      </c>
      <c r="X495" s="13" t="s">
        <v>7709</v>
      </c>
      <c r="Y495" s="13" t="s">
        <v>10904</v>
      </c>
      <c r="Z495" s="13">
        <v>2</v>
      </c>
      <c r="AA495" s="13">
        <v>5.75</v>
      </c>
      <c r="AB495" s="13">
        <f t="shared" si="64"/>
        <v>57.822000000000003</v>
      </c>
      <c r="AC495" s="13">
        <f>ROUND(VLOOKUP(X495,'Base de dados'!A:B, 2, 0)*AB495, 2)</f>
        <v>8.67</v>
      </c>
      <c r="AD495" s="13">
        <f>ROUND((AB495*(Destino!AG$495/100))*(W495/100),2)</f>
        <v>2.31</v>
      </c>
      <c r="AE495" s="13">
        <f>ROUND((AB495*(Destino!AH$495/100)),2)</f>
        <v>5.35</v>
      </c>
      <c r="AG495" s="13">
        <f>ROUND((AB495+ AC495)*(J495/100),2)</f>
        <v>1.33</v>
      </c>
      <c r="AH495" s="13">
        <f t="shared" si="65"/>
        <v>0</v>
      </c>
      <c r="AI495" s="13">
        <f>ROUND(AB495-(AD495+AE495)+AG495+AH495, 3)</f>
        <v>51.491999999999997</v>
      </c>
      <c r="AJ495" s="13">
        <f t="shared" si="66"/>
        <v>51.491999999999997</v>
      </c>
      <c r="AK495" s="13">
        <f t="shared" si="67"/>
        <v>51.491999999999997</v>
      </c>
      <c r="AL495" s="13" t="str">
        <f t="shared" si="70"/>
        <v>14006000071132000005105</v>
      </c>
      <c r="AM495" s="13">
        <f>VLOOKUP(AL495,Destino!A:AE,31,0)</f>
        <v>51.496000000000002</v>
      </c>
      <c r="AN495" s="13">
        <f t="shared" si="71"/>
        <v>1.0000776819700148</v>
      </c>
      <c r="BA495" s="13" t="s">
        <v>11200</v>
      </c>
      <c r="BB495" s="13">
        <f t="shared" si="68"/>
        <v>51.491999999999997</v>
      </c>
      <c r="BC495" s="13" t="s">
        <v>11195</v>
      </c>
      <c r="BD495" s="13">
        <f t="shared" si="69"/>
        <v>1</v>
      </c>
    </row>
    <row r="496" spans="1:56" x14ac:dyDescent="0.25">
      <c r="A496" s="13">
        <v>600007113</v>
      </c>
      <c r="B496" s="13">
        <v>1400</v>
      </c>
      <c r="C496" s="13">
        <v>2200000102</v>
      </c>
      <c r="D496" s="13" t="s">
        <v>10908</v>
      </c>
      <c r="E496" s="13">
        <f t="shared" si="63"/>
        <v>1400</v>
      </c>
      <c r="F496" s="13" t="s">
        <v>10905</v>
      </c>
      <c r="G496" s="13" t="s">
        <v>10907</v>
      </c>
      <c r="H496" s="13">
        <f>ROUND(P496/(1-((R496+S496))/100)*Q496, 3)</f>
        <v>10.955</v>
      </c>
      <c r="I496" s="13">
        <v>1</v>
      </c>
      <c r="J496" s="13">
        <v>2</v>
      </c>
      <c r="K496" s="13">
        <v>1</v>
      </c>
      <c r="M496" s="13">
        <v>1</v>
      </c>
      <c r="N496" s="13">
        <v>1</v>
      </c>
      <c r="P496" s="13">
        <f>IFERROR(ROUND(VLOOKUP(BC496, BA:BA:BB:BB, 2, 0)/AA496,3),)</f>
        <v>10.117000000000001</v>
      </c>
      <c r="Q496" s="13">
        <f>IFERROR(VLOOKUP(BC496, BA:BA:BD:BD, 4, 0),1)</f>
        <v>1</v>
      </c>
      <c r="R496" s="13">
        <v>4</v>
      </c>
      <c r="S496" s="13">
        <v>3.65</v>
      </c>
      <c r="T496" s="13">
        <v>0</v>
      </c>
      <c r="V496" s="13" t="s">
        <v>11050</v>
      </c>
      <c r="W496" s="13">
        <v>100</v>
      </c>
      <c r="X496" s="13" t="s">
        <v>7709</v>
      </c>
      <c r="Y496" s="13" t="s">
        <v>10904</v>
      </c>
      <c r="Z496" s="13">
        <v>2</v>
      </c>
      <c r="AA496" s="13">
        <v>5.75</v>
      </c>
      <c r="AB496" s="13">
        <f t="shared" si="64"/>
        <v>62.991</v>
      </c>
      <c r="AC496" s="13">
        <f>ROUND(VLOOKUP(X496,'Base de dados'!A:B, 2, 0)*AB496, 2)</f>
        <v>9.4499999999999993</v>
      </c>
      <c r="AD496" s="13">
        <f>ROUND((AB496*(Destino!AG$496/100))*(W496/100),2)</f>
        <v>2.52</v>
      </c>
      <c r="AE496" s="13">
        <f>ROUND((AB496*(Destino!AH$496/100)),2)</f>
        <v>5.83</v>
      </c>
      <c r="AG496" s="13">
        <f>ROUND((AB496+ AC496)*(J496/100),2)</f>
        <v>1.45</v>
      </c>
      <c r="AH496" s="13">
        <f t="shared" si="65"/>
        <v>0</v>
      </c>
      <c r="AI496" s="13">
        <f>ROUND(AB496-(AD496+AE496)+AG496+AH496, 3)</f>
        <v>56.091000000000001</v>
      </c>
      <c r="AJ496" s="13">
        <f t="shared" si="66"/>
        <v>56.091000000000001</v>
      </c>
      <c r="AK496" s="13">
        <f t="shared" si="67"/>
        <v>56.091000000000001</v>
      </c>
      <c r="AL496" s="13" t="str">
        <f t="shared" si="70"/>
        <v>14006000071132200000102</v>
      </c>
      <c r="AM496" s="13">
        <f>VLOOKUP(AL496,Destino!A:AE,31,0)</f>
        <v>56.085999999999999</v>
      </c>
      <c r="AN496" s="13">
        <f t="shared" si="71"/>
        <v>0.99991085913961242</v>
      </c>
      <c r="BB496" s="13">
        <f t="shared" si="68"/>
        <v>56.091000000000001</v>
      </c>
      <c r="BC496" s="13" t="s">
        <v>11196</v>
      </c>
      <c r="BD496" s="13">
        <f t="shared" si="69"/>
        <v>1</v>
      </c>
    </row>
    <row r="497" spans="1:56" x14ac:dyDescent="0.25">
      <c r="A497" s="13">
        <v>600007113</v>
      </c>
      <c r="B497" s="13">
        <v>1400</v>
      </c>
      <c r="C497" s="13">
        <v>2200001286</v>
      </c>
      <c r="D497" s="13" t="s">
        <v>10908</v>
      </c>
      <c r="E497" s="13">
        <f t="shared" si="63"/>
        <v>1400</v>
      </c>
      <c r="F497" s="13" t="s">
        <v>10915</v>
      </c>
      <c r="G497" s="13" t="s">
        <v>10907</v>
      </c>
      <c r="H497" s="13">
        <f>ROUND(P497/(1-((R497+S497))/100)*Q497, 3)</f>
        <v>12.856</v>
      </c>
      <c r="I497" s="13">
        <v>1</v>
      </c>
      <c r="J497" s="13">
        <v>3</v>
      </c>
      <c r="K497" s="13">
        <v>1</v>
      </c>
      <c r="M497" s="13">
        <v>1</v>
      </c>
      <c r="N497" s="13">
        <v>1</v>
      </c>
      <c r="P497" s="13">
        <f>IFERROR(ROUND(VLOOKUP(BC497, BA:BA:BB:BB, 2, 0)/AA497,3),)</f>
        <v>12.257999999999999</v>
      </c>
      <c r="Q497" s="13">
        <f>IFERROR(VLOOKUP(BC497, BA:BA:BD:BD, 4, 0),1)</f>
        <v>1</v>
      </c>
      <c r="R497" s="13">
        <v>1</v>
      </c>
      <c r="S497" s="13">
        <v>3.65</v>
      </c>
      <c r="T497" s="13">
        <v>0</v>
      </c>
      <c r="V497" s="13" t="s">
        <v>11050</v>
      </c>
      <c r="W497" s="13">
        <v>100</v>
      </c>
      <c r="X497" s="13" t="s">
        <v>7709</v>
      </c>
      <c r="Y497" s="13" t="s">
        <v>10904</v>
      </c>
      <c r="Z497" s="13">
        <v>2</v>
      </c>
      <c r="AA497" s="13">
        <v>5.75</v>
      </c>
      <c r="AB497" s="13">
        <f t="shared" si="64"/>
        <v>73.921999999999997</v>
      </c>
      <c r="AC497" s="13">
        <f>ROUND(VLOOKUP(X497,'Base de dados'!A:B, 2, 0)*AB497, 2)</f>
        <v>11.09</v>
      </c>
      <c r="AD497" s="13">
        <f>ROUND((AB497*(Destino!AG$497/100))*(W497/100),2)</f>
        <v>2.96</v>
      </c>
      <c r="AE497" s="13">
        <f>ROUND((AB497*(Destino!AH$497/100)),2)</f>
        <v>6.84</v>
      </c>
      <c r="AG497" s="13">
        <f>ROUND(AB497 *(J497/100),2)</f>
        <v>2.2200000000000002</v>
      </c>
      <c r="AH497" s="13">
        <f t="shared" si="65"/>
        <v>0</v>
      </c>
      <c r="AI497" s="13">
        <f>ROUND(AB497-(AD497+AE497)+AG497+AH497, 3)</f>
        <v>66.341999999999999</v>
      </c>
      <c r="AJ497" s="13">
        <f t="shared" si="66"/>
        <v>66.341999999999999</v>
      </c>
      <c r="AK497" s="13">
        <f t="shared" si="67"/>
        <v>66.341999999999999</v>
      </c>
      <c r="AL497" s="13" t="str">
        <f t="shared" si="70"/>
        <v>14006000071132200001286</v>
      </c>
      <c r="AM497" s="13">
        <f>VLOOKUP(AL497,Destino!A:AE,31,0)</f>
        <v>66.335999999999999</v>
      </c>
      <c r="AN497" s="13">
        <f t="shared" si="71"/>
        <v>0.99990955955503302</v>
      </c>
      <c r="BB497" s="13">
        <f t="shared" si="68"/>
        <v>66.341999999999999</v>
      </c>
      <c r="BC497" s="13" t="s">
        <v>11199</v>
      </c>
      <c r="BD497" s="13">
        <f t="shared" si="69"/>
        <v>1</v>
      </c>
    </row>
    <row r="498" spans="1:56" x14ac:dyDescent="0.25">
      <c r="A498" s="13">
        <v>600007113</v>
      </c>
      <c r="B498" s="13">
        <v>1700</v>
      </c>
      <c r="C498" s="13">
        <v>2000005105</v>
      </c>
      <c r="D498" s="13" t="s">
        <v>10908</v>
      </c>
      <c r="E498" s="13">
        <f t="shared" si="63"/>
        <v>1700</v>
      </c>
      <c r="F498" s="13" t="s">
        <v>10933</v>
      </c>
      <c r="G498" s="13" t="s">
        <v>10907</v>
      </c>
      <c r="H498" s="13">
        <f>ROUND(P498/(1-((R498+S498))/100)*Q498, 3)</f>
        <v>10.055999999999999</v>
      </c>
      <c r="I498" s="13">
        <v>0.25</v>
      </c>
      <c r="J498" s="13">
        <v>7</v>
      </c>
      <c r="K498" s="13">
        <v>1</v>
      </c>
      <c r="M498" s="13">
        <v>4</v>
      </c>
      <c r="N498" s="13">
        <v>1</v>
      </c>
      <c r="P498" s="13">
        <f>IFERROR(ROUND(VLOOKUP(BC498, BA:BA:BB:BB, 2, 0)/AA498,3),)</f>
        <v>8.7240000000000002</v>
      </c>
      <c r="Q498" s="13">
        <f>IFERROR(VLOOKUP(BC498, BA:BA:BD:BD, 4, 0),1)</f>
        <v>1</v>
      </c>
      <c r="R498" s="13">
        <v>4</v>
      </c>
      <c r="S498" s="13">
        <v>9.25</v>
      </c>
      <c r="T498" s="13">
        <v>0</v>
      </c>
      <c r="V498" s="13" t="s">
        <v>11050</v>
      </c>
      <c r="W498" s="13">
        <v>100</v>
      </c>
      <c r="X498" s="13" t="s">
        <v>7709</v>
      </c>
      <c r="Y498" s="13" t="s">
        <v>10904</v>
      </c>
      <c r="Z498" s="13">
        <v>2</v>
      </c>
      <c r="AA498" s="13">
        <v>5.75</v>
      </c>
      <c r="AB498" s="13">
        <f t="shared" si="64"/>
        <v>14.456</v>
      </c>
      <c r="AC498" s="13">
        <f>ROUND(VLOOKUP(X498,'Base de dados'!A:B, 2, 0)*AB498, 2)</f>
        <v>2.17</v>
      </c>
      <c r="AD498" s="13">
        <f>ROUND((AB498*(Destino!AG$498/100))*(W498/100),2)</f>
        <v>0.57999999999999996</v>
      </c>
      <c r="AE498" s="13">
        <f>ROUND((AB498*(Destino!AH$498/100)),2)</f>
        <v>0</v>
      </c>
      <c r="AF498" s="13">
        <f>ROUND((((AB498+AC498)*(1 + VLOOKUP(X498,'Base de dados'!A:M, 13, 0) ))*(Destino!AI$498/100))-AD498, 2)</f>
        <v>3.74</v>
      </c>
      <c r="AG498" s="13">
        <f>ROUND((AB498+AC498+AF498)*(J498/100),2)</f>
        <v>1.43</v>
      </c>
      <c r="AH498" s="13">
        <f t="shared" si="65"/>
        <v>0</v>
      </c>
      <c r="AI498" s="13">
        <f>ROUND(AB498+AC498-AE498+AF498+AG498+AH498, 3)</f>
        <v>21.795999999999999</v>
      </c>
      <c r="AJ498" s="13">
        <f t="shared" si="66"/>
        <v>87.183999999999997</v>
      </c>
      <c r="AK498" s="13">
        <f t="shared" si="67"/>
        <v>87.183999999999997</v>
      </c>
      <c r="AL498" s="13" t="str">
        <f t="shared" si="70"/>
        <v>17006000071132000005105</v>
      </c>
      <c r="AM498" s="13">
        <f>VLOOKUP(AL498,Destino!A:AE,31,0)</f>
        <v>76.296000000000006</v>
      </c>
      <c r="AN498" s="13">
        <f t="shared" si="71"/>
        <v>0.87511469994494417</v>
      </c>
      <c r="BB498" s="13">
        <f t="shared" si="68"/>
        <v>87.183999999999997</v>
      </c>
      <c r="BC498" s="13" t="s">
        <v>11195</v>
      </c>
      <c r="BD498" s="13">
        <f t="shared" si="69"/>
        <v>1</v>
      </c>
    </row>
    <row r="499" spans="1:56" x14ac:dyDescent="0.25">
      <c r="A499" s="13">
        <v>600007113</v>
      </c>
      <c r="B499" s="13">
        <v>1700</v>
      </c>
      <c r="C499" s="13">
        <v>2200001421</v>
      </c>
      <c r="D499" s="13" t="s">
        <v>10908</v>
      </c>
      <c r="E499" s="13">
        <f t="shared" si="63"/>
        <v>1700</v>
      </c>
      <c r="F499" s="13" t="s">
        <v>10933</v>
      </c>
      <c r="G499" s="13" t="s">
        <v>10907</v>
      </c>
      <c r="H499" s="13">
        <f>ROUND(P499/(1-((R499+S499))/100)*Q499, 3)</f>
        <v>10.323</v>
      </c>
      <c r="I499" s="13">
        <v>0.25</v>
      </c>
      <c r="J499" s="13">
        <v>3</v>
      </c>
      <c r="K499" s="13">
        <v>1</v>
      </c>
      <c r="M499" s="13">
        <v>4</v>
      </c>
      <c r="N499" s="13">
        <v>1</v>
      </c>
      <c r="O499" s="13" t="s">
        <v>10895</v>
      </c>
      <c r="P499" s="13">
        <f>IFERROR(ROUND(VLOOKUP(BC499, BA:BA:BB:BB, 2, 0)/AA499,3),)</f>
        <v>8.9550000000000001</v>
      </c>
      <c r="Q499" s="13">
        <f>IFERROR(VLOOKUP(BC499, BA:BA:BD:BD, 4, 0),1)</f>
        <v>1</v>
      </c>
      <c r="R499" s="13">
        <v>4</v>
      </c>
      <c r="S499" s="13">
        <v>9.25</v>
      </c>
      <c r="T499" s="13">
        <v>0</v>
      </c>
      <c r="V499" s="13" t="s">
        <v>11050</v>
      </c>
      <c r="W499" s="13">
        <v>100</v>
      </c>
      <c r="X499" s="13" t="s">
        <v>7709</v>
      </c>
      <c r="Y499" s="13" t="s">
        <v>10904</v>
      </c>
      <c r="Z499" s="13">
        <v>2</v>
      </c>
      <c r="AA499" s="13">
        <v>5.75</v>
      </c>
      <c r="AB499" s="13">
        <f t="shared" si="64"/>
        <v>14.839</v>
      </c>
      <c r="AC499" s="13">
        <f>ROUND(VLOOKUP(X499,'Base de dados'!A:B, 2, 0)*AB499, 2)</f>
        <v>2.23</v>
      </c>
      <c r="AD499" s="13">
        <f>ROUND((AB499*(Destino!AG$499/100))*(W499/100),2)</f>
        <v>0.59</v>
      </c>
      <c r="AE499" s="13">
        <f>ROUND((AB499*(Destino!AH$499/100)),2)</f>
        <v>0</v>
      </c>
      <c r="AF499" s="13">
        <f>ROUND((((AB499+AC499)*(1 + VLOOKUP(X499,'Base de dados'!A:M, 13, 0) ))*(Destino!AI$499/100))-AD499, 2)</f>
        <v>3.84</v>
      </c>
      <c r="AG499" s="13">
        <f>ROUND((AB499+AC499+AF499)*(J499/100),2)</f>
        <v>0.63</v>
      </c>
      <c r="AH499" s="13">
        <f t="shared" si="65"/>
        <v>0</v>
      </c>
      <c r="AI499" s="13">
        <f>ROUND(AB499+AC499-AE499+AF499+AG499+AH499, 3)</f>
        <v>21.539000000000001</v>
      </c>
      <c r="AJ499" s="13">
        <f t="shared" si="66"/>
        <v>86.156000000000006</v>
      </c>
      <c r="AK499" s="13">
        <f t="shared" si="67"/>
        <v>86.156000000000006</v>
      </c>
      <c r="AL499" s="13" t="str">
        <f t="shared" si="70"/>
        <v>17006000071132200001421</v>
      </c>
      <c r="AM499" s="13">
        <f>VLOOKUP(AL499,Destino!A:AE,31,0)</f>
        <v>86.164000000000001</v>
      </c>
      <c r="AN499" s="13">
        <f t="shared" si="71"/>
        <v>1.0000928548214865</v>
      </c>
      <c r="BA499" s="13" t="s">
        <v>11201</v>
      </c>
      <c r="BB499" s="13">
        <f t="shared" si="68"/>
        <v>86.156000000000006</v>
      </c>
      <c r="BC499" s="13" t="s">
        <v>11200</v>
      </c>
      <c r="BD499" s="13">
        <f t="shared" si="69"/>
        <v>1</v>
      </c>
    </row>
    <row r="500" spans="1:56" x14ac:dyDescent="0.25">
      <c r="A500" s="13">
        <v>600007123</v>
      </c>
      <c r="B500" s="13">
        <v>1000</v>
      </c>
      <c r="C500" s="13">
        <v>2200000102</v>
      </c>
      <c r="D500" s="13" t="s">
        <v>10908</v>
      </c>
      <c r="E500" s="13">
        <f t="shared" si="63"/>
        <v>1000</v>
      </c>
      <c r="F500" s="13" t="s">
        <v>10905</v>
      </c>
      <c r="G500" s="13" t="s">
        <v>10907</v>
      </c>
      <c r="H500" s="13">
        <f>ROUND(P500/(1-((R500+S500))/100)*Q500, 3)</f>
        <v>10.497999999999999</v>
      </c>
      <c r="I500" s="13">
        <v>1</v>
      </c>
      <c r="J500" s="13">
        <v>4.5</v>
      </c>
      <c r="K500" s="13">
        <v>1</v>
      </c>
      <c r="M500" s="13">
        <v>1</v>
      </c>
      <c r="N500" s="13">
        <v>1</v>
      </c>
      <c r="P500" s="13">
        <f>IFERROR(ROUND(VLOOKUP(BC500, BA:BA:BB:BB, 2, 0)/AA500,3),)</f>
        <v>9.6950000000000003</v>
      </c>
      <c r="Q500" s="13">
        <f>IFERROR(VLOOKUP(BC500, BA:BA:BD:BD, 4, 0),1)</f>
        <v>1</v>
      </c>
      <c r="R500" s="13">
        <v>4</v>
      </c>
      <c r="S500" s="13">
        <v>3.65</v>
      </c>
      <c r="T500" s="13">
        <v>0</v>
      </c>
      <c r="V500" s="13" t="s">
        <v>11050</v>
      </c>
      <c r="W500" s="13">
        <v>100</v>
      </c>
      <c r="X500" s="13" t="s">
        <v>7709</v>
      </c>
      <c r="Y500" s="13" t="s">
        <v>10904</v>
      </c>
      <c r="Z500" s="13">
        <v>1</v>
      </c>
      <c r="AA500" s="13">
        <v>5.75</v>
      </c>
      <c r="AB500" s="13">
        <f t="shared" si="64"/>
        <v>60.363999999999997</v>
      </c>
      <c r="AC500" s="13">
        <f>ROUND(VLOOKUP(X500,'Base de dados'!A:B, 2, 0)*AB500, 2)</f>
        <v>9.0500000000000007</v>
      </c>
      <c r="AD500" s="13">
        <f>ROUND((AB500*(Destino!AG$500/100))*(W500/100),2)</f>
        <v>2.41</v>
      </c>
      <c r="AE500" s="13">
        <f>ROUND((AB500*(Destino!AH$500/100)),2)</f>
        <v>5.58</v>
      </c>
      <c r="AG500" s="13">
        <f>ROUND((AB500+ AC500)*(J500/100),2)</f>
        <v>3.12</v>
      </c>
      <c r="AH500" s="13">
        <f t="shared" si="65"/>
        <v>0</v>
      </c>
      <c r="AI500" s="13">
        <f>ROUND(AB500-(AD500+AE500)+AG500+AH500, 3)</f>
        <v>55.494</v>
      </c>
      <c r="AJ500" s="13">
        <f t="shared" si="66"/>
        <v>55.494</v>
      </c>
      <c r="AK500" s="13">
        <f t="shared" si="67"/>
        <v>55.494</v>
      </c>
      <c r="AL500" s="13" t="str">
        <f t="shared" si="70"/>
        <v>10006000071232200000102</v>
      </c>
      <c r="AM500" s="13">
        <f>VLOOKUP(AL500,Destino!A:AE,31,0)</f>
        <v>55.484000000000002</v>
      </c>
      <c r="AN500" s="13">
        <f t="shared" si="71"/>
        <v>0.99981980033877538</v>
      </c>
      <c r="BB500" s="13">
        <f t="shared" si="68"/>
        <v>55.494</v>
      </c>
      <c r="BC500" s="13" t="s">
        <v>11203</v>
      </c>
      <c r="BD500" s="13">
        <f t="shared" si="69"/>
        <v>1</v>
      </c>
    </row>
    <row r="501" spans="1:56" x14ac:dyDescent="0.25">
      <c r="A501" s="13">
        <v>600007123</v>
      </c>
      <c r="B501" s="13">
        <v>1000</v>
      </c>
      <c r="C501" s="13">
        <v>2200001327</v>
      </c>
      <c r="D501" s="13" t="s">
        <v>10908</v>
      </c>
      <c r="E501" s="13">
        <f t="shared" si="63"/>
        <v>1000</v>
      </c>
      <c r="F501" s="13" t="s">
        <v>10905</v>
      </c>
      <c r="G501" s="13" t="s">
        <v>10907</v>
      </c>
      <c r="H501" s="13">
        <f>ROUND(P501/(1-((R501+S501))/100)*Q501, 3)</f>
        <v>10.256</v>
      </c>
      <c r="I501" s="13">
        <v>1</v>
      </c>
      <c r="J501" s="13">
        <v>5</v>
      </c>
      <c r="K501" s="13">
        <v>1</v>
      </c>
      <c r="M501" s="13">
        <v>1</v>
      </c>
      <c r="N501" s="13">
        <v>1</v>
      </c>
      <c r="P501" s="13">
        <f>IFERROR(ROUND(VLOOKUP(BC501, BA:BA:BB:BB, 2, 0)/AA501,3),)</f>
        <v>12.625999999999999</v>
      </c>
      <c r="Q501" s="13">
        <f>IFERROR(VLOOKUP(BC501, BA:BA:BD:BD, 4, 0),1)</f>
        <v>0.75018799999999997</v>
      </c>
      <c r="R501" s="13">
        <v>4</v>
      </c>
      <c r="S501" s="13">
        <v>3.65</v>
      </c>
      <c r="T501" s="13">
        <v>0</v>
      </c>
      <c r="V501" s="13" t="s">
        <v>11050</v>
      </c>
      <c r="W501" s="13">
        <v>100</v>
      </c>
      <c r="X501" s="13" t="s">
        <v>7709</v>
      </c>
      <c r="Y501" s="13" t="s">
        <v>10904</v>
      </c>
      <c r="Z501" s="13">
        <v>1</v>
      </c>
      <c r="AA501" s="13">
        <v>5.75</v>
      </c>
      <c r="AB501" s="13">
        <f t="shared" si="64"/>
        <v>58.972000000000001</v>
      </c>
      <c r="AC501" s="13">
        <f>ROUND(VLOOKUP(X501,'Base de dados'!A:B, 2, 0)*AB501, 2)</f>
        <v>8.85</v>
      </c>
      <c r="AD501" s="13">
        <f>ROUND((AB501*(Destino!AG$501/100))*(W501/100),2)</f>
        <v>2.36</v>
      </c>
      <c r="AE501" s="13">
        <f>ROUND((AB501*(Destino!AH$501/100)),2)</f>
        <v>5.45</v>
      </c>
      <c r="AG501" s="13">
        <f>ROUND((AB501+ AC501)*(J501/100),2)</f>
        <v>3.39</v>
      </c>
      <c r="AH501" s="13">
        <f t="shared" si="65"/>
        <v>0</v>
      </c>
      <c r="AI501" s="13">
        <f>ROUND(AB501-(AD501+AE501)+AG501+AH501, 3)</f>
        <v>54.552</v>
      </c>
      <c r="AJ501" s="13">
        <f t="shared" si="66"/>
        <v>54.552</v>
      </c>
      <c r="AK501" s="13">
        <f t="shared" si="67"/>
        <v>54.552</v>
      </c>
      <c r="AL501" s="13" t="str">
        <f t="shared" si="70"/>
        <v>10006000071232200001327</v>
      </c>
      <c r="AM501" s="13">
        <f>VLOOKUP(AL501,Destino!A:AE,31,0)</f>
        <v>54.564</v>
      </c>
      <c r="AN501" s="13">
        <f t="shared" si="71"/>
        <v>1.0002199736031676</v>
      </c>
      <c r="BB501" s="13">
        <f t="shared" si="68"/>
        <v>54.552</v>
      </c>
      <c r="BC501" s="13" t="s">
        <v>11204</v>
      </c>
      <c r="BD501" s="13">
        <f t="shared" si="69"/>
        <v>1</v>
      </c>
    </row>
    <row r="502" spans="1:56" x14ac:dyDescent="0.25">
      <c r="A502" s="13">
        <v>600007123</v>
      </c>
      <c r="B502" s="13">
        <v>1000</v>
      </c>
      <c r="C502" s="13">
        <v>2200001421</v>
      </c>
      <c r="D502" s="13" t="s">
        <v>10908</v>
      </c>
      <c r="E502" s="13">
        <f t="shared" si="63"/>
        <v>1000</v>
      </c>
      <c r="F502" s="13" t="s">
        <v>10905</v>
      </c>
      <c r="G502" s="13" t="s">
        <v>10907</v>
      </c>
      <c r="H502" s="13">
        <f>ROUND(P502/(1-((R502+S502))/100)*Q502, 3)</f>
        <v>9.8919999999999995</v>
      </c>
      <c r="I502" s="13">
        <v>1</v>
      </c>
      <c r="J502" s="13">
        <v>4</v>
      </c>
      <c r="K502" s="13">
        <v>1</v>
      </c>
      <c r="M502" s="13">
        <v>1</v>
      </c>
      <c r="N502" s="13">
        <v>1</v>
      </c>
      <c r="P502" s="13">
        <f>IFERROR(ROUND(VLOOKUP(BC502, BA:BA:BB:BB, 2, 0)/AA502,3),)</f>
        <v>8.5809999999999995</v>
      </c>
      <c r="Q502" s="13">
        <f>IFERROR(VLOOKUP(BC502, BA:BA:BD:BD, 4, 0),1)</f>
        <v>1</v>
      </c>
      <c r="R502" s="13">
        <v>4</v>
      </c>
      <c r="S502" s="13">
        <v>9.25</v>
      </c>
      <c r="T502" s="13">
        <v>0</v>
      </c>
      <c r="V502" s="13" t="s">
        <v>11050</v>
      </c>
      <c r="W502" s="13">
        <v>100</v>
      </c>
      <c r="X502" s="13" t="s">
        <v>7709</v>
      </c>
      <c r="Y502" s="13" t="s">
        <v>10904</v>
      </c>
      <c r="Z502" s="13">
        <v>1</v>
      </c>
      <c r="AA502" s="13">
        <v>5.75</v>
      </c>
      <c r="AB502" s="13">
        <f t="shared" si="64"/>
        <v>56.878999999999998</v>
      </c>
      <c r="AC502" s="13">
        <f>ROUND(VLOOKUP(X502,'Base de dados'!A:B, 2, 0)*AB502, 2)</f>
        <v>8.5299999999999994</v>
      </c>
      <c r="AD502" s="13">
        <f>ROUND((AB502*(Destino!AG$502/100))*(W502/100),2)</f>
        <v>2.2799999999999998</v>
      </c>
      <c r="AE502" s="13">
        <f>ROUND((AB502*(Destino!AH$502/100)),2)</f>
        <v>5.26</v>
      </c>
      <c r="AG502" s="13">
        <f>ROUND((AB502+ AC502)*(J502/100),2)</f>
        <v>2.62</v>
      </c>
      <c r="AH502" s="13">
        <f t="shared" si="65"/>
        <v>0</v>
      </c>
      <c r="AI502" s="13">
        <f>ROUND(AB502-(AD502+AE502)+AG502+AH502, 3)</f>
        <v>51.959000000000003</v>
      </c>
      <c r="AJ502" s="13">
        <f t="shared" si="66"/>
        <v>51.959000000000003</v>
      </c>
      <c r="AK502" s="13">
        <f t="shared" si="67"/>
        <v>51.959000000000003</v>
      </c>
      <c r="AL502" s="13" t="str">
        <f t="shared" si="70"/>
        <v>10006000071232200001421</v>
      </c>
      <c r="AM502" s="13">
        <f>VLOOKUP(AL502,Destino!A:AE,31,0)</f>
        <v>51.965000000000003</v>
      </c>
      <c r="AN502" s="13">
        <f t="shared" si="71"/>
        <v>1.000115475663504</v>
      </c>
      <c r="BB502" s="13">
        <f t="shared" si="68"/>
        <v>51.959000000000003</v>
      </c>
      <c r="BC502" s="13" t="s">
        <v>11206</v>
      </c>
      <c r="BD502" s="13">
        <f t="shared" si="69"/>
        <v>1</v>
      </c>
    </row>
    <row r="503" spans="1:56" x14ac:dyDescent="0.25">
      <c r="A503" s="13">
        <v>600007123</v>
      </c>
      <c r="B503" s="13">
        <v>1000</v>
      </c>
      <c r="C503" s="13">
        <v>2200008967</v>
      </c>
      <c r="D503" s="13" t="s">
        <v>10908</v>
      </c>
      <c r="E503" s="13">
        <f t="shared" si="63"/>
        <v>1000</v>
      </c>
      <c r="F503" s="13" t="s">
        <v>10912</v>
      </c>
      <c r="G503" s="13" t="s">
        <v>10907</v>
      </c>
      <c r="H503" s="13">
        <v>6.09</v>
      </c>
      <c r="I503" s="13">
        <v>1</v>
      </c>
      <c r="J503" s="13">
        <v>0</v>
      </c>
      <c r="K503" s="13">
        <v>1.0197039999999999</v>
      </c>
      <c r="M503" s="13">
        <v>1</v>
      </c>
      <c r="N503" s="13">
        <v>1</v>
      </c>
      <c r="O503" s="13" t="s">
        <v>10895</v>
      </c>
      <c r="P503" s="13">
        <v>0</v>
      </c>
      <c r="Q503" s="13">
        <v>1</v>
      </c>
      <c r="R503" s="13">
        <v>0</v>
      </c>
      <c r="S503" s="13">
        <v>0</v>
      </c>
      <c r="T503" s="13">
        <v>34.630000000000003</v>
      </c>
      <c r="V503" s="13" t="s">
        <v>11050</v>
      </c>
      <c r="W503" s="13">
        <v>100</v>
      </c>
      <c r="X503" s="13" t="s">
        <v>7709</v>
      </c>
      <c r="Y503" s="13" t="s">
        <v>10904</v>
      </c>
      <c r="Z503" s="13">
        <v>1</v>
      </c>
      <c r="AA503" s="13">
        <v>5.75</v>
      </c>
      <c r="AB503" s="13">
        <f t="shared" si="64"/>
        <v>35.018000000000001</v>
      </c>
      <c r="AC503" s="13">
        <f>ROUND(VLOOKUP(X503,'Base de dados'!A:B, 2, 0)*AB503, 2)</f>
        <v>5.25</v>
      </c>
      <c r="AD503" s="13">
        <f>ROUND((AB503*(Destino!AG$503/100))*(W503/100),2)</f>
        <v>0</v>
      </c>
      <c r="AE503" s="13">
        <f>ROUND((AB503*(Destino!AH$503/100)),2)</f>
        <v>0</v>
      </c>
      <c r="AG503" s="13">
        <f>ROUND((AB503+ AC503)*(J503/100),2)</f>
        <v>0</v>
      </c>
      <c r="AH503" s="13">
        <f t="shared" si="65"/>
        <v>12.13</v>
      </c>
      <c r="AI503" s="13">
        <f>ROUND(AB503+AG503+AH503, 3)</f>
        <v>47.148000000000003</v>
      </c>
      <c r="AJ503" s="13">
        <f t="shared" si="66"/>
        <v>47.148000000000003</v>
      </c>
      <c r="AK503" s="13">
        <f t="shared" si="67"/>
        <v>48.077004192000004</v>
      </c>
      <c r="AL503" s="13" t="str">
        <f t="shared" si="70"/>
        <v>10006000071232200008967</v>
      </c>
      <c r="AM503" s="13">
        <f>VLOOKUP(AL503,Destino!A:AE,31,0)</f>
        <v>48.076999999999998</v>
      </c>
      <c r="AN503" s="13">
        <f t="shared" si="71"/>
        <v>0.99999991280654699</v>
      </c>
      <c r="BA503" s="13" t="s">
        <v>11202</v>
      </c>
      <c r="BB503" s="13">
        <f t="shared" si="68"/>
        <v>48.077004192000004</v>
      </c>
      <c r="BD503" s="13">
        <f t="shared" si="69"/>
        <v>1</v>
      </c>
    </row>
    <row r="504" spans="1:56" x14ac:dyDescent="0.25">
      <c r="A504" s="13">
        <v>600007123</v>
      </c>
      <c r="B504" s="13">
        <v>1100</v>
      </c>
      <c r="C504" s="13">
        <v>2000005105</v>
      </c>
      <c r="D504" s="13" t="s">
        <v>10908</v>
      </c>
      <c r="E504" s="13">
        <f t="shared" si="63"/>
        <v>1100</v>
      </c>
      <c r="F504" s="13" t="s">
        <v>10905</v>
      </c>
      <c r="G504" s="13" t="s">
        <v>10907</v>
      </c>
      <c r="H504" s="13">
        <f>ROUND(P504/(1-((R504+S504))/100)*Q504, 3)</f>
        <v>9.6379999999999999</v>
      </c>
      <c r="I504" s="13">
        <v>1</v>
      </c>
      <c r="J504" s="13">
        <v>4</v>
      </c>
      <c r="K504" s="13">
        <v>1</v>
      </c>
      <c r="M504" s="13">
        <v>1</v>
      </c>
      <c r="N504" s="13">
        <v>1</v>
      </c>
      <c r="O504" s="13" t="s">
        <v>10895</v>
      </c>
      <c r="P504" s="13">
        <f>IFERROR(ROUND(VLOOKUP(BC504, BA:BA:BB:BB, 2, 0)/AA504,3),)</f>
        <v>8.3610000000000007</v>
      </c>
      <c r="Q504" s="13">
        <f>IFERROR(VLOOKUP(BC504, BA:BA:BD:BD, 4, 0),1)</f>
        <v>1</v>
      </c>
      <c r="R504" s="13">
        <v>4</v>
      </c>
      <c r="S504" s="13">
        <v>9.25</v>
      </c>
      <c r="T504" s="13">
        <v>0</v>
      </c>
      <c r="V504" s="13" t="s">
        <v>11050</v>
      </c>
      <c r="W504" s="13">
        <v>100</v>
      </c>
      <c r="X504" s="13" t="s">
        <v>7709</v>
      </c>
      <c r="Y504" s="13" t="s">
        <v>10904</v>
      </c>
      <c r="Z504" s="13">
        <v>2</v>
      </c>
      <c r="AA504" s="13">
        <v>5.75</v>
      </c>
      <c r="AB504" s="13">
        <f t="shared" si="64"/>
        <v>55.418999999999997</v>
      </c>
      <c r="AC504" s="13">
        <f>ROUND(VLOOKUP(X504,'Base de dados'!A:B, 2, 0)*AB504, 2)</f>
        <v>8.31</v>
      </c>
      <c r="AD504" s="13">
        <f>ROUND((AB504*(Destino!AG$504/100))*(W504/100),2)</f>
        <v>2.2200000000000002</v>
      </c>
      <c r="AE504" s="13">
        <f>ROUND((AB504*(Destino!AH$504/100)),2)</f>
        <v>0</v>
      </c>
      <c r="AG504" s="13">
        <f>ROUND((AB504+ AC504)*(J504/100),2)</f>
        <v>2.5499999999999998</v>
      </c>
      <c r="AH504" s="13">
        <f t="shared" si="65"/>
        <v>0</v>
      </c>
      <c r="AI504" s="13">
        <f>ROUND(AB504-(AD504+AE504)+AG504+AH504, 3)</f>
        <v>55.749000000000002</v>
      </c>
      <c r="AJ504" s="13">
        <f t="shared" si="66"/>
        <v>55.749000000000002</v>
      </c>
      <c r="AK504" s="13">
        <f t="shared" si="67"/>
        <v>55.749000000000002</v>
      </c>
      <c r="AL504" s="13" t="str">
        <f t="shared" si="70"/>
        <v>11006000071232000005105</v>
      </c>
      <c r="AM504" s="13">
        <f>VLOOKUP(AL504,Destino!A:AE,31,0)</f>
        <v>55.749000000000002</v>
      </c>
      <c r="AN504" s="13">
        <f t="shared" si="71"/>
        <v>1</v>
      </c>
      <c r="BA504" s="13" t="s">
        <v>11203</v>
      </c>
      <c r="BB504" s="13">
        <f t="shared" si="68"/>
        <v>55.749000000000002</v>
      </c>
      <c r="BC504" s="13" t="s">
        <v>11202</v>
      </c>
      <c r="BD504" s="13">
        <f t="shared" si="69"/>
        <v>1</v>
      </c>
    </row>
    <row r="505" spans="1:56" x14ac:dyDescent="0.25">
      <c r="A505" s="13">
        <v>600007123</v>
      </c>
      <c r="B505" s="13">
        <v>1100</v>
      </c>
      <c r="C505" s="13">
        <v>2200001327</v>
      </c>
      <c r="D505" s="13" t="s">
        <v>10908</v>
      </c>
      <c r="E505" s="13">
        <f t="shared" si="63"/>
        <v>1100</v>
      </c>
      <c r="F505" s="13" t="s">
        <v>10923</v>
      </c>
      <c r="G505" s="13" t="s">
        <v>10907</v>
      </c>
      <c r="H505" s="13">
        <f>ROUND(P505/(1-((R505+S505))/100)*Q505, 3)</f>
        <v>9.8670000000000009</v>
      </c>
      <c r="I505" s="13">
        <v>1</v>
      </c>
      <c r="J505" s="13">
        <v>5</v>
      </c>
      <c r="K505" s="13">
        <v>1</v>
      </c>
      <c r="M505" s="13">
        <v>1</v>
      </c>
      <c r="N505" s="13">
        <v>1</v>
      </c>
      <c r="P505" s="13">
        <f>IFERROR(ROUND(VLOOKUP(BC505, BA:BA:BB:BB, 2, 0)/AA505,3),)</f>
        <v>12.625999999999999</v>
      </c>
      <c r="Q505" s="13">
        <f>IFERROR(VLOOKUP(BC505, BA:BA:BD:BD, 4, 0),1)</f>
        <v>0.75018799999999997</v>
      </c>
      <c r="R505" s="13">
        <v>4</v>
      </c>
      <c r="S505" s="13">
        <v>0</v>
      </c>
      <c r="T505" s="13">
        <v>0</v>
      </c>
      <c r="V505" s="13" t="s">
        <v>11050</v>
      </c>
      <c r="W505" s="13">
        <v>100</v>
      </c>
      <c r="X505" s="13" t="s">
        <v>7709</v>
      </c>
      <c r="Y505" s="13" t="s">
        <v>10904</v>
      </c>
      <c r="Z505" s="13">
        <v>2</v>
      </c>
      <c r="AA505" s="13">
        <v>5.75</v>
      </c>
      <c r="AB505" s="13">
        <f t="shared" si="64"/>
        <v>56.734999999999999</v>
      </c>
      <c r="AC505" s="13">
        <f>ROUND(VLOOKUP(X505,'Base de dados'!A:B, 2, 0)*AB505, 2)</f>
        <v>8.51</v>
      </c>
      <c r="AD505" s="13">
        <f>ROUND((AB505*(Destino!AG$505/100))*(W505/100),2)</f>
        <v>2.27</v>
      </c>
      <c r="AE505" s="13">
        <f>ROUND((AB505*(Destino!AH$505/100)),2)</f>
        <v>0</v>
      </c>
      <c r="AG505" s="13">
        <f>ROUND((AB505+ AC505)*(J505/100),2)</f>
        <v>3.26</v>
      </c>
      <c r="AH505" s="13">
        <f t="shared" si="65"/>
        <v>0</v>
      </c>
      <c r="AI505" s="13">
        <f>ROUND(AB505-AD505+AG505+AH505, 3)</f>
        <v>57.725000000000001</v>
      </c>
      <c r="AJ505" s="13">
        <f t="shared" si="66"/>
        <v>57.725000000000001</v>
      </c>
      <c r="AK505" s="13">
        <f t="shared" si="67"/>
        <v>57.725000000000001</v>
      </c>
      <c r="AL505" s="13" t="str">
        <f t="shared" si="70"/>
        <v>11006000071232200001327</v>
      </c>
      <c r="AM505" s="13">
        <f>VLOOKUP(AL505,Destino!A:AE,31,0)</f>
        <v>57.731000000000002</v>
      </c>
      <c r="AN505" s="13">
        <f t="shared" si="71"/>
        <v>1.0001039411000434</v>
      </c>
      <c r="BB505" s="13">
        <f t="shared" si="68"/>
        <v>57.725000000000001</v>
      </c>
      <c r="BC505" s="13" t="s">
        <v>11204</v>
      </c>
      <c r="BD505" s="13">
        <f t="shared" si="69"/>
        <v>1</v>
      </c>
    </row>
    <row r="506" spans="1:56" x14ac:dyDescent="0.25">
      <c r="A506" s="13">
        <v>600007123</v>
      </c>
      <c r="B506" s="13">
        <v>1100</v>
      </c>
      <c r="C506" s="13">
        <v>2200001421</v>
      </c>
      <c r="D506" s="13" t="s">
        <v>10908</v>
      </c>
      <c r="E506" s="13">
        <f t="shared" si="63"/>
        <v>1100</v>
      </c>
      <c r="F506" s="13" t="s">
        <v>10905</v>
      </c>
      <c r="G506" s="13" t="s">
        <v>10907</v>
      </c>
      <c r="H506" s="13">
        <f>ROUND(P506/(1-((R506+S506))/100)*Q506, 3)</f>
        <v>9.8919999999999995</v>
      </c>
      <c r="I506" s="13">
        <v>1</v>
      </c>
      <c r="J506" s="13">
        <v>3</v>
      </c>
      <c r="K506" s="13">
        <v>1</v>
      </c>
      <c r="M506" s="13">
        <v>1</v>
      </c>
      <c r="N506" s="13">
        <v>1</v>
      </c>
      <c r="P506" s="13">
        <f>IFERROR(ROUND(VLOOKUP(BC506, BA:BA:BB:BB, 2, 0)/AA506,3),)</f>
        <v>8.5809999999999995</v>
      </c>
      <c r="Q506" s="13">
        <f>IFERROR(VLOOKUP(BC506, BA:BA:BD:BD, 4, 0),1)</f>
        <v>1</v>
      </c>
      <c r="R506" s="13">
        <v>4</v>
      </c>
      <c r="S506" s="13">
        <v>9.25</v>
      </c>
      <c r="T506" s="13">
        <v>0</v>
      </c>
      <c r="V506" s="13" t="s">
        <v>11050</v>
      </c>
      <c r="W506" s="13">
        <v>100</v>
      </c>
      <c r="X506" s="13" t="s">
        <v>7709</v>
      </c>
      <c r="Y506" s="13" t="s">
        <v>10904</v>
      </c>
      <c r="Z506" s="13">
        <v>2</v>
      </c>
      <c r="AA506" s="13">
        <v>5.75</v>
      </c>
      <c r="AB506" s="13">
        <f t="shared" si="64"/>
        <v>56.878999999999998</v>
      </c>
      <c r="AC506" s="13">
        <f>ROUND(VLOOKUP(X506,'Base de dados'!A:B, 2, 0)*AB506, 2)</f>
        <v>8.5299999999999994</v>
      </c>
      <c r="AD506" s="13">
        <f>ROUND((AB506*(Destino!AG$506/100))*(W506/100),2)</f>
        <v>2.2799999999999998</v>
      </c>
      <c r="AE506" s="13">
        <f>ROUND((AB506*(Destino!AH$506/100)),2)</f>
        <v>0</v>
      </c>
      <c r="AG506" s="13">
        <f>ROUND((AB506+ AC506)*(J506/100),2)</f>
        <v>1.96</v>
      </c>
      <c r="AH506" s="13">
        <f t="shared" si="65"/>
        <v>0</v>
      </c>
      <c r="AI506" s="13">
        <f>ROUND(AB506-(AD506+AE506)+AG506+AH506, 3)</f>
        <v>56.558999999999997</v>
      </c>
      <c r="AJ506" s="13">
        <f t="shared" si="66"/>
        <v>56.558999999999997</v>
      </c>
      <c r="AK506" s="13">
        <f t="shared" si="67"/>
        <v>56.558999999999997</v>
      </c>
      <c r="AL506" s="13" t="str">
        <f t="shared" si="70"/>
        <v>11006000071232200001421</v>
      </c>
      <c r="AM506" s="13">
        <f>VLOOKUP(AL506,Destino!A:AE,31,0)</f>
        <v>56.564999999999998</v>
      </c>
      <c r="AN506" s="13">
        <f t="shared" si="71"/>
        <v>1.0001060839123748</v>
      </c>
      <c r="BB506" s="13">
        <f t="shared" si="68"/>
        <v>56.558999999999997</v>
      </c>
      <c r="BC506" s="13" t="s">
        <v>11206</v>
      </c>
      <c r="BD506" s="13">
        <f t="shared" si="69"/>
        <v>1</v>
      </c>
    </row>
    <row r="507" spans="1:56" x14ac:dyDescent="0.25">
      <c r="A507" s="13">
        <v>600007123</v>
      </c>
      <c r="B507" s="13">
        <v>1110</v>
      </c>
      <c r="C507" s="13">
        <v>2000005105</v>
      </c>
      <c r="D507" s="13" t="s">
        <v>10908</v>
      </c>
      <c r="E507" s="13" t="str">
        <f t="shared" si="63"/>
        <v>1100</v>
      </c>
      <c r="F507" s="13" t="s">
        <v>10925</v>
      </c>
      <c r="G507" s="13" t="s">
        <v>10907</v>
      </c>
      <c r="H507" s="13">
        <f>ROUND(P507/(1-((R507+S507))/100)*Q507, 3)</f>
        <v>9.6379999999999999</v>
      </c>
      <c r="I507" s="13">
        <v>1</v>
      </c>
      <c r="J507" s="13">
        <v>4</v>
      </c>
      <c r="K507" s="13">
        <v>1</v>
      </c>
      <c r="M507" s="13">
        <v>1</v>
      </c>
      <c r="N507" s="13">
        <v>0.75018799999999997</v>
      </c>
      <c r="O507" s="13" t="s">
        <v>10895</v>
      </c>
      <c r="P507" s="13">
        <f>IFERROR(ROUND(VLOOKUP(BC507, BA:BA:BB:BB, 2, 0)/AA507,3),)</f>
        <v>8.3610000000000007</v>
      </c>
      <c r="Q507" s="13">
        <f>IFERROR(VLOOKUP(BC507, BA:BA:BD:BD, 4, 0),1)</f>
        <v>1</v>
      </c>
      <c r="R507" s="13">
        <v>4</v>
      </c>
      <c r="S507" s="13">
        <v>9.25</v>
      </c>
      <c r="T507" s="13">
        <v>0</v>
      </c>
      <c r="V507" s="13" t="s">
        <v>11050</v>
      </c>
      <c r="W507" s="13">
        <v>100</v>
      </c>
      <c r="X507" s="13" t="s">
        <v>7709</v>
      </c>
      <c r="Y507" s="13" t="s">
        <v>10904</v>
      </c>
      <c r="Z507" s="13">
        <v>2</v>
      </c>
      <c r="AA507" s="13">
        <v>5.75</v>
      </c>
      <c r="AB507" s="13">
        <f t="shared" si="64"/>
        <v>55.418999999999997</v>
      </c>
      <c r="AC507" s="13">
        <f>ROUND(VLOOKUP(X507,'Base de dados'!A:B, 2, 0)*AB507, 2)</f>
        <v>8.31</v>
      </c>
      <c r="AD507" s="13">
        <f>ROUND((AB507*(Destino!AG$507/100))*(W507/100),2)</f>
        <v>2.2200000000000002</v>
      </c>
      <c r="AE507" s="13">
        <f>ROUND((AB507*(Destino!AH$507/100)),2)</f>
        <v>0</v>
      </c>
      <c r="AF507" s="13">
        <f>ROUND((((AB507+AC507)*(1 + VLOOKUP(X507,'Base de dados'!A:P, 16, 0) ))*(Destino!AI$507/100))-AD507, 2)</f>
        <v>14.07</v>
      </c>
      <c r="AG507" s="13">
        <f>ROUND((AB507+AC507+AF507)*(J507/100),2)</f>
        <v>3.11</v>
      </c>
      <c r="AH507" s="13">
        <f t="shared" si="65"/>
        <v>0</v>
      </c>
      <c r="AI507" s="13">
        <f>ROUND(AB507+AF507-AE507+AG507+AH507, 3)</f>
        <v>72.599000000000004</v>
      </c>
      <c r="AJ507" s="13">
        <f t="shared" si="66"/>
        <v>72.599000000000004</v>
      </c>
      <c r="AK507" s="13">
        <f t="shared" si="67"/>
        <v>72.599000000000004</v>
      </c>
      <c r="AL507" s="13" t="str">
        <f t="shared" si="70"/>
        <v>11106000071232000005105</v>
      </c>
      <c r="AM507" s="13">
        <f>VLOOKUP(AL507,Destino!A:AE,31,0)</f>
        <v>72.608999999999995</v>
      </c>
      <c r="AN507" s="13">
        <f t="shared" si="71"/>
        <v>1.0001377429441176</v>
      </c>
      <c r="BA507" s="13" t="s">
        <v>11204</v>
      </c>
      <c r="BB507" s="13">
        <f t="shared" si="68"/>
        <v>72.599000000000004</v>
      </c>
      <c r="BC507" s="13" t="s">
        <v>11202</v>
      </c>
      <c r="BD507" s="13">
        <f t="shared" si="69"/>
        <v>0.75018799999999997</v>
      </c>
    </row>
    <row r="508" spans="1:56" x14ac:dyDescent="0.25">
      <c r="A508" s="13">
        <v>600007123</v>
      </c>
      <c r="B508" s="13">
        <v>1110</v>
      </c>
      <c r="C508" s="13">
        <v>2200000102</v>
      </c>
      <c r="D508" s="13" t="s">
        <v>10908</v>
      </c>
      <c r="E508" s="13" t="str">
        <f t="shared" si="63"/>
        <v>1100</v>
      </c>
      <c r="F508" s="13" t="s">
        <v>10926</v>
      </c>
      <c r="G508" s="13" t="s">
        <v>10907</v>
      </c>
      <c r="H508" s="13">
        <f>ROUND(P508/(1-((R508+S508))/100)*Q508, 3)</f>
        <v>10.099</v>
      </c>
      <c r="I508" s="13">
        <v>1</v>
      </c>
      <c r="J508" s="13">
        <v>4</v>
      </c>
      <c r="K508" s="13">
        <v>1</v>
      </c>
      <c r="M508" s="13">
        <v>1</v>
      </c>
      <c r="N508" s="13">
        <v>0.76783500000000005</v>
      </c>
      <c r="P508" s="13">
        <f>IFERROR(ROUND(VLOOKUP(BC508, BA:BA:BB:BB, 2, 0)/AA508,3),)</f>
        <v>9.6950000000000003</v>
      </c>
      <c r="Q508" s="13">
        <f>IFERROR(VLOOKUP(BC508, BA:BA:BD:BD, 4, 0),1)</f>
        <v>1</v>
      </c>
      <c r="R508" s="13">
        <v>4</v>
      </c>
      <c r="S508" s="13">
        <v>0</v>
      </c>
      <c r="T508" s="13">
        <v>0</v>
      </c>
      <c r="V508" s="13" t="s">
        <v>11050</v>
      </c>
      <c r="W508" s="13">
        <v>100</v>
      </c>
      <c r="X508" s="13" t="s">
        <v>7709</v>
      </c>
      <c r="Y508" s="13" t="s">
        <v>10904</v>
      </c>
      <c r="Z508" s="13">
        <v>2</v>
      </c>
      <c r="AA508" s="13">
        <v>5.75</v>
      </c>
      <c r="AB508" s="13">
        <f t="shared" si="64"/>
        <v>58.069000000000003</v>
      </c>
      <c r="AC508" s="13">
        <f>ROUND(VLOOKUP(X508,'Base de dados'!A:B, 2, 0)*AB508, 2)</f>
        <v>8.7100000000000009</v>
      </c>
      <c r="AD508" s="13">
        <f>ROUND((AB508*(Destino!AG$508/100))*(W508/100),2)</f>
        <v>2.3199999999999998</v>
      </c>
      <c r="AE508" s="13">
        <f>ROUND((AB508*(Destino!AH$508/100)),2)</f>
        <v>0</v>
      </c>
      <c r="AF508" s="13">
        <f>ROUND((((AB508+AC508)*(1 + VLOOKUP(X508,'Base de dados'!A:P, 16, 0) ))*(Destino!AI$508/100))-AD508, 2)</f>
        <v>14.75</v>
      </c>
      <c r="AG508" s="13">
        <f>ROUND((AB508+AC508+AF508)*(J508/100),2)</f>
        <v>3.26</v>
      </c>
      <c r="AH508" s="13">
        <f t="shared" si="65"/>
        <v>0</v>
      </c>
      <c r="AI508" s="13">
        <f>ROUND(AB508+AF508+AG508+AH508, 3)</f>
        <v>76.078999999999994</v>
      </c>
      <c r="AJ508" s="13">
        <f t="shared" si="66"/>
        <v>76.078999999999994</v>
      </c>
      <c r="AK508" s="13">
        <f t="shared" si="67"/>
        <v>76.078999999999994</v>
      </c>
      <c r="AL508" s="13" t="str">
        <f t="shared" si="70"/>
        <v>11106000071232200000102</v>
      </c>
      <c r="AM508" s="13">
        <f>VLOOKUP(AL508,Destino!A:AE,31,0)</f>
        <v>76.078999999999994</v>
      </c>
      <c r="AN508" s="13">
        <f t="shared" si="71"/>
        <v>1</v>
      </c>
      <c r="BB508" s="13">
        <f t="shared" si="68"/>
        <v>76.078999999999994</v>
      </c>
      <c r="BC508" s="13" t="s">
        <v>11203</v>
      </c>
      <c r="BD508" s="13">
        <f t="shared" si="69"/>
        <v>0.76783500000000005</v>
      </c>
    </row>
    <row r="509" spans="1:56" x14ac:dyDescent="0.25">
      <c r="A509" s="13">
        <v>600007123</v>
      </c>
      <c r="B509" s="13">
        <v>1110</v>
      </c>
      <c r="C509" s="13">
        <v>2200001421</v>
      </c>
      <c r="D509" s="13" t="s">
        <v>10908</v>
      </c>
      <c r="E509" s="13" t="str">
        <f t="shared" si="63"/>
        <v>1100</v>
      </c>
      <c r="F509" s="13" t="s">
        <v>10925</v>
      </c>
      <c r="G509" s="13" t="s">
        <v>10907</v>
      </c>
      <c r="H509" s="13">
        <f>ROUND(P509/(1-((R509+S509))/100)*Q509, 3)</f>
        <v>9.8919999999999995</v>
      </c>
      <c r="I509" s="13">
        <v>1</v>
      </c>
      <c r="J509" s="13">
        <v>1.5</v>
      </c>
      <c r="K509" s="13">
        <v>1</v>
      </c>
      <c r="M509" s="13">
        <v>1</v>
      </c>
      <c r="N509" s="13">
        <v>0.74821400000000005</v>
      </c>
      <c r="P509" s="13">
        <f>IFERROR(ROUND(VLOOKUP(BC509, BA:BA:BB:BB, 2, 0)/AA509,3),)</f>
        <v>8.5809999999999995</v>
      </c>
      <c r="Q509" s="13">
        <f>IFERROR(VLOOKUP(BC509, BA:BA:BD:BD, 4, 0),1)</f>
        <v>1</v>
      </c>
      <c r="R509" s="13">
        <v>4</v>
      </c>
      <c r="S509" s="13">
        <v>9.25</v>
      </c>
      <c r="T509" s="13">
        <v>0</v>
      </c>
      <c r="V509" s="13" t="s">
        <v>11050</v>
      </c>
      <c r="W509" s="13">
        <v>100</v>
      </c>
      <c r="X509" s="13" t="s">
        <v>7709</v>
      </c>
      <c r="Y509" s="13" t="s">
        <v>10904</v>
      </c>
      <c r="Z509" s="13">
        <v>2</v>
      </c>
      <c r="AA509" s="13">
        <v>5.75</v>
      </c>
      <c r="AB509" s="13">
        <f t="shared" si="64"/>
        <v>56.878999999999998</v>
      </c>
      <c r="AC509" s="13">
        <f>ROUND(VLOOKUP(X509,'Base de dados'!A:B, 2, 0)*AB509, 2)</f>
        <v>8.5299999999999994</v>
      </c>
      <c r="AD509" s="13">
        <f>ROUND((AB509*(Destino!AG$509/100))*(W509/100),2)</f>
        <v>2.2799999999999998</v>
      </c>
      <c r="AE509" s="13">
        <f>ROUND((AB509*(Destino!AH$509/100)),2)</f>
        <v>0</v>
      </c>
      <c r="AF509" s="13">
        <f>ROUND((((AB509+AC509)*(1 + VLOOKUP(X509,'Base de dados'!A:P, 16, 0) ))*(Destino!AI$509/100))-AD509, 2)</f>
        <v>14.44</v>
      </c>
      <c r="AG509" s="13">
        <f>ROUND((AB509+AC509+AF509)*(J509/100),2)</f>
        <v>1.2</v>
      </c>
      <c r="AH509" s="13">
        <f t="shared" si="65"/>
        <v>0</v>
      </c>
      <c r="AI509" s="13">
        <f>ROUND(AB509+AF509-AE509+AG509+AH509, 3)</f>
        <v>72.519000000000005</v>
      </c>
      <c r="AJ509" s="13">
        <f t="shared" si="66"/>
        <v>72.519000000000005</v>
      </c>
      <c r="AK509" s="13">
        <f t="shared" si="67"/>
        <v>72.519000000000005</v>
      </c>
      <c r="AL509" s="13" t="str">
        <f t="shared" si="70"/>
        <v>11106000071232200001421</v>
      </c>
      <c r="AM509" s="13">
        <f>VLOOKUP(AL509,Destino!A:AE,31,0)</f>
        <v>72.534999999999997</v>
      </c>
      <c r="AN509" s="13">
        <f t="shared" si="71"/>
        <v>1.0002206318344158</v>
      </c>
      <c r="BB509" s="13">
        <f t="shared" si="68"/>
        <v>72.519000000000005</v>
      </c>
      <c r="BC509" s="13" t="s">
        <v>11206</v>
      </c>
      <c r="BD509" s="13">
        <f t="shared" si="69"/>
        <v>0.74821400000000005</v>
      </c>
    </row>
    <row r="510" spans="1:56" x14ac:dyDescent="0.25">
      <c r="A510" s="13">
        <v>600007123</v>
      </c>
      <c r="B510" s="13">
        <v>1210</v>
      </c>
      <c r="C510" s="13">
        <v>2000005105</v>
      </c>
      <c r="D510" s="13" t="s">
        <v>10908</v>
      </c>
      <c r="E510" s="13" t="str">
        <f t="shared" si="63"/>
        <v>1200</v>
      </c>
      <c r="F510" s="13" t="s">
        <v>10905</v>
      </c>
      <c r="G510" s="13" t="s">
        <v>10907</v>
      </c>
      <c r="H510" s="13">
        <f>ROUND(P510/(1-((R510+S510))/100)*Q510, 3)</f>
        <v>9.6379999999999999</v>
      </c>
      <c r="I510" s="13">
        <v>1</v>
      </c>
      <c r="J510" s="13">
        <v>2</v>
      </c>
      <c r="K510" s="13">
        <v>1</v>
      </c>
      <c r="M510" s="13">
        <v>1</v>
      </c>
      <c r="N510" s="13">
        <v>1</v>
      </c>
      <c r="O510" s="13" t="s">
        <v>10895</v>
      </c>
      <c r="P510" s="13">
        <f>IFERROR(ROUND(VLOOKUP(BC510, BA:BA:BB:BB, 2, 0)/AA510,3),)</f>
        <v>8.3610000000000007</v>
      </c>
      <c r="Q510" s="13">
        <f>IFERROR(VLOOKUP(BC510, BA:BA:BD:BD, 4, 0),1)</f>
        <v>1</v>
      </c>
      <c r="R510" s="13">
        <v>4</v>
      </c>
      <c r="S510" s="13">
        <v>9.25</v>
      </c>
      <c r="T510" s="13">
        <v>0</v>
      </c>
      <c r="V510" s="13" t="s">
        <v>11050</v>
      </c>
      <c r="W510" s="13">
        <v>100</v>
      </c>
      <c r="X510" s="13" t="s">
        <v>7709</v>
      </c>
      <c r="Y510" s="13" t="s">
        <v>10904</v>
      </c>
      <c r="Z510" s="13">
        <v>2</v>
      </c>
      <c r="AA510" s="13">
        <v>5.75</v>
      </c>
      <c r="AB510" s="13">
        <f t="shared" si="64"/>
        <v>55.418999999999997</v>
      </c>
      <c r="AC510" s="13">
        <f>ROUND(VLOOKUP(X510,'Base de dados'!A:B, 2, 0)*AB510, 2)</f>
        <v>8.31</v>
      </c>
      <c r="AD510" s="13">
        <f>ROUND((AB510*(Destino!AG$510/100))*(W510/100),2)</f>
        <v>2.2200000000000002</v>
      </c>
      <c r="AE510" s="13">
        <f>ROUND((AB510*(Destino!AH$510/100)),2)</f>
        <v>5.13</v>
      </c>
      <c r="AG510" s="13">
        <f>ROUND((AB510+ AC510)*(J510/100),2)</f>
        <v>1.27</v>
      </c>
      <c r="AH510" s="13">
        <f t="shared" si="65"/>
        <v>0</v>
      </c>
      <c r="AI510" s="13">
        <f>ROUND(AB510-(AD510+AE510)+AG510+AH510, 3)</f>
        <v>49.338999999999999</v>
      </c>
      <c r="AJ510" s="13">
        <f t="shared" si="66"/>
        <v>49.338999999999999</v>
      </c>
      <c r="AK510" s="13">
        <f t="shared" si="67"/>
        <v>49.338999999999999</v>
      </c>
      <c r="AL510" s="13" t="str">
        <f t="shared" si="70"/>
        <v>12106000071232000005105</v>
      </c>
      <c r="AM510" s="13">
        <f>VLOOKUP(AL510,Destino!A:AE,31,0)</f>
        <v>49.348999999999997</v>
      </c>
      <c r="AN510" s="13">
        <f t="shared" si="71"/>
        <v>1.0002026794219583</v>
      </c>
      <c r="BA510" s="13" t="s">
        <v>11205</v>
      </c>
      <c r="BB510" s="13">
        <f t="shared" si="68"/>
        <v>49.338999999999999</v>
      </c>
      <c r="BC510" s="13" t="s">
        <v>11202</v>
      </c>
      <c r="BD510" s="13">
        <f t="shared" si="69"/>
        <v>1</v>
      </c>
    </row>
    <row r="511" spans="1:56" x14ac:dyDescent="0.25">
      <c r="A511" s="13">
        <v>600007123</v>
      </c>
      <c r="B511" s="13">
        <v>1210</v>
      </c>
      <c r="C511" s="13">
        <v>2200001421</v>
      </c>
      <c r="D511" s="13" t="s">
        <v>10908</v>
      </c>
      <c r="E511" s="13" t="str">
        <f t="shared" si="63"/>
        <v>1200</v>
      </c>
      <c r="F511" s="13" t="s">
        <v>10905</v>
      </c>
      <c r="G511" s="13" t="s">
        <v>10907</v>
      </c>
      <c r="H511" s="13">
        <f>ROUND(P511/(1-((R511+S511))/100)*Q511, 3)</f>
        <v>11.795</v>
      </c>
      <c r="I511" s="13">
        <v>1</v>
      </c>
      <c r="J511" s="13">
        <v>0</v>
      </c>
      <c r="K511" s="13">
        <v>1</v>
      </c>
      <c r="M511" s="13">
        <v>1</v>
      </c>
      <c r="N511" s="13">
        <f>IFERROR(VLOOKUP(BC511, BA:BA:BD:BD, 4, 0),1)</f>
        <v>1</v>
      </c>
      <c r="P511" s="13">
        <f>IFERROR(ROUND(VLOOKUP(BC511, BA:BA:BB:BB, 2, 0)/AA511,3),)</f>
        <v>8.5809999999999995</v>
      </c>
      <c r="Q511" s="13">
        <v>1</v>
      </c>
      <c r="R511" s="13">
        <v>18</v>
      </c>
      <c r="S511" s="13">
        <v>9.25</v>
      </c>
      <c r="T511" s="13">
        <v>0</v>
      </c>
      <c r="V511" s="13" t="s">
        <v>11050</v>
      </c>
      <c r="W511" s="13">
        <v>100</v>
      </c>
      <c r="X511" s="13" t="s">
        <v>7709</v>
      </c>
      <c r="Y511" s="13" t="s">
        <v>10904</v>
      </c>
      <c r="Z511" s="13">
        <v>2</v>
      </c>
      <c r="AA511" s="13">
        <v>5.75</v>
      </c>
      <c r="AB511" s="13">
        <f t="shared" si="64"/>
        <v>67.820999999999998</v>
      </c>
      <c r="AC511" s="13">
        <f>ROUND(VLOOKUP(X511,'Base de dados'!A:B, 2, 0)*AB511, 2)</f>
        <v>10.17</v>
      </c>
      <c r="AD511" s="13">
        <f>ROUND((AB511*(Destino!AG$511/100))*(W511/100),2)</f>
        <v>12.21</v>
      </c>
      <c r="AE511" s="13">
        <f>ROUND((AB511*(Destino!AH$511/100)),2)</f>
        <v>6.27</v>
      </c>
      <c r="AG511" s="13">
        <f>ROUND((AB511+ AC511)*(J511/100),2)</f>
        <v>0</v>
      </c>
      <c r="AH511" s="13">
        <f t="shared" si="65"/>
        <v>0</v>
      </c>
      <c r="AI511" s="13">
        <f>ROUND(AB511-(AD511+AE511)+AG511+AH511, 3)</f>
        <v>49.341000000000001</v>
      </c>
      <c r="AJ511" s="13">
        <f t="shared" si="66"/>
        <v>49.341000000000001</v>
      </c>
      <c r="AK511" s="13">
        <f t="shared" si="67"/>
        <v>49.341000000000001</v>
      </c>
      <c r="AL511" s="13" t="str">
        <f t="shared" si="70"/>
        <v>12106000071232200001421</v>
      </c>
      <c r="AM511" s="13">
        <f>VLOOKUP(AL511,Destino!A:AE,31,0)</f>
        <v>49.343000000000004</v>
      </c>
      <c r="AN511" s="13">
        <f t="shared" si="71"/>
        <v>1.0000405342413003</v>
      </c>
      <c r="BB511" s="13">
        <f t="shared" si="68"/>
        <v>49.341000000000001</v>
      </c>
      <c r="BC511" s="13" t="s">
        <v>11206</v>
      </c>
      <c r="BD511" s="13">
        <f t="shared" si="69"/>
        <v>1</v>
      </c>
    </row>
    <row r="512" spans="1:56" x14ac:dyDescent="0.25">
      <c r="A512" s="13">
        <v>600007123</v>
      </c>
      <c r="B512" s="13">
        <v>1400</v>
      </c>
      <c r="C512" s="13">
        <v>2000005105</v>
      </c>
      <c r="D512" s="13" t="s">
        <v>10908</v>
      </c>
      <c r="E512" s="13">
        <f t="shared" si="63"/>
        <v>1400</v>
      </c>
      <c r="F512" s="13" t="s">
        <v>10905</v>
      </c>
      <c r="G512" s="13" t="s">
        <v>10907</v>
      </c>
      <c r="H512" s="13">
        <f>ROUND(P512/(1-((R512+S512))/100)*Q512, 3)</f>
        <v>9.6379999999999999</v>
      </c>
      <c r="I512" s="13">
        <v>1</v>
      </c>
      <c r="J512" s="13">
        <v>2</v>
      </c>
      <c r="K512" s="13">
        <v>1</v>
      </c>
      <c r="M512" s="13">
        <v>1</v>
      </c>
      <c r="N512" s="13">
        <v>1</v>
      </c>
      <c r="O512" s="13" t="s">
        <v>10895</v>
      </c>
      <c r="P512" s="13">
        <f>IFERROR(ROUND(VLOOKUP(BC512, BA:BA:BB:BB, 2, 0)/AA512,3),)</f>
        <v>8.3610000000000007</v>
      </c>
      <c r="Q512" s="13">
        <f>IFERROR(VLOOKUP(BC512, BA:BA:BD:BD, 4, 0),1)</f>
        <v>1</v>
      </c>
      <c r="R512" s="13">
        <v>4</v>
      </c>
      <c r="S512" s="13">
        <v>9.25</v>
      </c>
      <c r="T512" s="13">
        <v>0</v>
      </c>
      <c r="V512" s="13" t="s">
        <v>11050</v>
      </c>
      <c r="W512" s="13">
        <v>100</v>
      </c>
      <c r="X512" s="13" t="s">
        <v>7709</v>
      </c>
      <c r="Y512" s="13" t="s">
        <v>10904</v>
      </c>
      <c r="Z512" s="13">
        <v>2</v>
      </c>
      <c r="AA512" s="13">
        <v>5.75</v>
      </c>
      <c r="AB512" s="13">
        <f t="shared" si="64"/>
        <v>55.418999999999997</v>
      </c>
      <c r="AC512" s="13">
        <f>ROUND(VLOOKUP(X512,'Base de dados'!A:B, 2, 0)*AB512, 2)</f>
        <v>8.31</v>
      </c>
      <c r="AD512" s="13">
        <f>ROUND((AB512*(Destino!AG$512/100))*(W512/100),2)</f>
        <v>2.2200000000000002</v>
      </c>
      <c r="AE512" s="13">
        <f>ROUND((AB512*(Destino!AH$512/100)),2)</f>
        <v>5.13</v>
      </c>
      <c r="AG512" s="13">
        <f>ROUND((AB512+ AC512)*(J512/100),2)</f>
        <v>1.27</v>
      </c>
      <c r="AH512" s="13">
        <f t="shared" si="65"/>
        <v>0</v>
      </c>
      <c r="AI512" s="13">
        <f>ROUND(AB512-(AD512+AE512)+AG512+AH512, 3)</f>
        <v>49.338999999999999</v>
      </c>
      <c r="AJ512" s="13">
        <f t="shared" si="66"/>
        <v>49.338999999999999</v>
      </c>
      <c r="AK512" s="13">
        <f t="shared" si="67"/>
        <v>49.338999999999999</v>
      </c>
      <c r="AL512" s="13" t="str">
        <f t="shared" si="70"/>
        <v>14006000071232000005105</v>
      </c>
      <c r="AM512" s="13">
        <f>VLOOKUP(AL512,Destino!A:AE,31,0)</f>
        <v>49.348999999999997</v>
      </c>
      <c r="AN512" s="13">
        <f t="shared" si="71"/>
        <v>1.0002026794219583</v>
      </c>
      <c r="BA512" s="13" t="s">
        <v>11206</v>
      </c>
      <c r="BB512" s="13">
        <f t="shared" si="68"/>
        <v>49.338999999999999</v>
      </c>
      <c r="BC512" s="13" t="s">
        <v>11202</v>
      </c>
      <c r="BD512" s="13">
        <f t="shared" si="69"/>
        <v>1</v>
      </c>
    </row>
    <row r="513" spans="1:56" x14ac:dyDescent="0.25">
      <c r="A513" s="13">
        <v>600007123</v>
      </c>
      <c r="B513" s="13">
        <v>1400</v>
      </c>
      <c r="C513" s="13">
        <v>2200000102</v>
      </c>
      <c r="D513" s="13" t="s">
        <v>10908</v>
      </c>
      <c r="E513" s="13">
        <f t="shared" si="63"/>
        <v>1400</v>
      </c>
      <c r="F513" s="13" t="s">
        <v>10905</v>
      </c>
      <c r="G513" s="13" t="s">
        <v>10907</v>
      </c>
      <c r="H513" s="13">
        <f>ROUND(P513/(1-((R513+S513))/100)*Q513, 3)</f>
        <v>10.497999999999999</v>
      </c>
      <c r="I513" s="13">
        <v>1</v>
      </c>
      <c r="J513" s="13">
        <v>2</v>
      </c>
      <c r="K513" s="13">
        <v>1</v>
      </c>
      <c r="M513" s="13">
        <v>1</v>
      </c>
      <c r="N513" s="13">
        <v>1</v>
      </c>
      <c r="P513" s="13">
        <f>IFERROR(ROUND(VLOOKUP(BC513, BA:BA:BB:BB, 2, 0)/AA513,3),)</f>
        <v>9.6950000000000003</v>
      </c>
      <c r="Q513" s="13">
        <f>IFERROR(VLOOKUP(BC513, BA:BA:BD:BD, 4, 0),1)</f>
        <v>1</v>
      </c>
      <c r="R513" s="13">
        <v>4</v>
      </c>
      <c r="S513" s="13">
        <v>3.65</v>
      </c>
      <c r="T513" s="13">
        <v>0</v>
      </c>
      <c r="V513" s="13" t="s">
        <v>11050</v>
      </c>
      <c r="W513" s="13">
        <v>100</v>
      </c>
      <c r="X513" s="13" t="s">
        <v>7709</v>
      </c>
      <c r="Y513" s="13" t="s">
        <v>10904</v>
      </c>
      <c r="Z513" s="13">
        <v>2</v>
      </c>
      <c r="AA513" s="13">
        <v>5.75</v>
      </c>
      <c r="AB513" s="13">
        <f t="shared" si="64"/>
        <v>60.363999999999997</v>
      </c>
      <c r="AC513" s="13">
        <f>ROUND(VLOOKUP(X513,'Base de dados'!A:B, 2, 0)*AB513, 2)</f>
        <v>9.0500000000000007</v>
      </c>
      <c r="AD513" s="13">
        <f>ROUND((AB513*(Destino!AG$513/100))*(W513/100),2)</f>
        <v>2.41</v>
      </c>
      <c r="AE513" s="13">
        <f>ROUND((AB513*(Destino!AH$513/100)),2)</f>
        <v>5.58</v>
      </c>
      <c r="AG513" s="13">
        <f>ROUND((AB513+ AC513)*(J513/100),2)</f>
        <v>1.39</v>
      </c>
      <c r="AH513" s="13">
        <f t="shared" si="65"/>
        <v>0</v>
      </c>
      <c r="AI513" s="13">
        <f>ROUND(AB513-(AD513+AE513)+AG513+AH513, 3)</f>
        <v>53.764000000000003</v>
      </c>
      <c r="AJ513" s="13">
        <f t="shared" si="66"/>
        <v>53.764000000000003</v>
      </c>
      <c r="AK513" s="13">
        <f t="shared" si="67"/>
        <v>53.764000000000003</v>
      </c>
      <c r="AL513" s="13" t="str">
        <f t="shared" si="70"/>
        <v>14006000071232200000102</v>
      </c>
      <c r="AM513" s="13">
        <f>VLOOKUP(AL513,Destino!A:AE,31,0)</f>
        <v>53.753999999999998</v>
      </c>
      <c r="AN513" s="13">
        <f t="shared" si="71"/>
        <v>0.99981400193437975</v>
      </c>
      <c r="BB513" s="13">
        <f t="shared" si="68"/>
        <v>53.764000000000003</v>
      </c>
      <c r="BC513" s="13" t="s">
        <v>11203</v>
      </c>
      <c r="BD513" s="13">
        <f t="shared" si="69"/>
        <v>1</v>
      </c>
    </row>
    <row r="514" spans="1:56" x14ac:dyDescent="0.25">
      <c r="A514" s="13">
        <v>600007123</v>
      </c>
      <c r="B514" s="13">
        <v>1700</v>
      </c>
      <c r="C514" s="13">
        <v>2000005105</v>
      </c>
      <c r="D514" s="13" t="s">
        <v>10908</v>
      </c>
      <c r="E514" s="13">
        <f t="shared" ref="E514:E577" si="72">IF(AND(B514&lt;&gt;1110,B514&lt;&gt;1210,B514&lt;&gt;1510,B514&lt;&gt;1710),B514,IF(B514=1110,"1100",IF(B514=1210,"1200",IF(B514=1510,"1500",IF(B514=1710,"1700","X")))))</f>
        <v>1700</v>
      </c>
      <c r="F514" s="13" t="s">
        <v>10933</v>
      </c>
      <c r="G514" s="13" t="s">
        <v>10907</v>
      </c>
      <c r="H514" s="13">
        <f>ROUND(P514/(1-((R514+S514))/100)*Q514, 3)</f>
        <v>9.6379999999999999</v>
      </c>
      <c r="I514" s="13">
        <v>0.25</v>
      </c>
      <c r="J514" s="13">
        <v>7</v>
      </c>
      <c r="K514" s="13">
        <v>1</v>
      </c>
      <c r="M514" s="13">
        <v>4</v>
      </c>
      <c r="N514" s="13">
        <v>1</v>
      </c>
      <c r="P514" s="13">
        <f>IFERROR(ROUND(VLOOKUP(BC514, BA:BA:BB:BB, 2, 0)/AA514,3),)</f>
        <v>8.3610000000000007</v>
      </c>
      <c r="Q514" s="13">
        <f>IFERROR(VLOOKUP(BC514, BA:BA:BD:BD, 4, 0),1)</f>
        <v>1</v>
      </c>
      <c r="R514" s="13">
        <v>4</v>
      </c>
      <c r="S514" s="13">
        <v>9.25</v>
      </c>
      <c r="T514" s="13">
        <v>0</v>
      </c>
      <c r="V514" s="13" t="s">
        <v>11050</v>
      </c>
      <c r="W514" s="13">
        <v>100</v>
      </c>
      <c r="X514" s="13" t="s">
        <v>7709</v>
      </c>
      <c r="Y514" s="13" t="s">
        <v>10904</v>
      </c>
      <c r="Z514" s="13">
        <v>2</v>
      </c>
      <c r="AA514" s="13">
        <v>5.75</v>
      </c>
      <c r="AB514" s="13">
        <f t="shared" ref="AB514:AB577" si="73">ROUND(H514*I514*AA514, 3)</f>
        <v>13.855</v>
      </c>
      <c r="AC514" s="13">
        <f>ROUND(VLOOKUP(X514,'Base de dados'!A:B, 2, 0)*AB514, 2)</f>
        <v>2.08</v>
      </c>
      <c r="AD514" s="13">
        <f>ROUND((AB514*(Destino!AG$514/100))*(W514/100),2)</f>
        <v>0.55000000000000004</v>
      </c>
      <c r="AE514" s="13">
        <f>ROUND((AB514*(Destino!AH$514/100)),2)</f>
        <v>0</v>
      </c>
      <c r="AF514" s="13">
        <f>ROUND((((AB514+AC514)*(1 + VLOOKUP(X514,'Base de dados'!A:M, 13, 0) ))*(Destino!AI$514/100))-AD514, 2)</f>
        <v>3.59</v>
      </c>
      <c r="AG514" s="13">
        <f>ROUND((AB514+AC514+AF514)*(J514/100),2)</f>
        <v>1.37</v>
      </c>
      <c r="AH514" s="13">
        <f t="shared" ref="AH514:AH577" si="74">ROUND(AB514*((T514/100)),2)</f>
        <v>0</v>
      </c>
      <c r="AI514" s="13">
        <f>ROUND(AB514+AC514-AE514+AF514+AG514+AH514, 3)</f>
        <v>20.895</v>
      </c>
      <c r="AJ514" s="13">
        <f t="shared" ref="AJ514:AJ577" si="75">AI514*M514</f>
        <v>83.58</v>
      </c>
      <c r="AK514" s="13">
        <f t="shared" ref="AK514:AK577" si="76">AJ514*K514</f>
        <v>83.58</v>
      </c>
      <c r="AL514" s="13" t="str">
        <f t="shared" si="70"/>
        <v>17006000071232000005105</v>
      </c>
      <c r="AM514" s="13">
        <f>VLOOKUP(AL514,Destino!A:AE,31,0)</f>
        <v>87.456000000000003</v>
      </c>
      <c r="AN514" s="13">
        <f t="shared" si="71"/>
        <v>1.0463747307968414</v>
      </c>
      <c r="BB514" s="13">
        <f t="shared" ref="BB514:BB577" si="77">AK514</f>
        <v>83.58</v>
      </c>
      <c r="BC514" s="13" t="s">
        <v>11202</v>
      </c>
      <c r="BD514" s="13">
        <f t="shared" ref="BD514:BD577" si="78">N514</f>
        <v>1</v>
      </c>
    </row>
    <row r="515" spans="1:56" x14ac:dyDescent="0.25">
      <c r="A515" s="13">
        <v>600007123</v>
      </c>
      <c r="B515" s="13">
        <v>1700</v>
      </c>
      <c r="C515" s="13">
        <v>2200001421</v>
      </c>
      <c r="D515" s="13" t="s">
        <v>10908</v>
      </c>
      <c r="E515" s="13">
        <f t="shared" si="72"/>
        <v>1700</v>
      </c>
      <c r="F515" s="13" t="s">
        <v>10933</v>
      </c>
      <c r="G515" s="13" t="s">
        <v>10907</v>
      </c>
      <c r="H515" s="13">
        <f>ROUND(P515/(1-((R515+S515))/100)*Q515, 3)</f>
        <v>9.8919999999999995</v>
      </c>
      <c r="I515" s="13">
        <v>0.25</v>
      </c>
      <c r="J515" s="13">
        <v>3</v>
      </c>
      <c r="K515" s="13">
        <v>1</v>
      </c>
      <c r="M515" s="13">
        <v>4</v>
      </c>
      <c r="N515" s="13">
        <v>1</v>
      </c>
      <c r="O515" s="13" t="s">
        <v>10895</v>
      </c>
      <c r="P515" s="13">
        <f>IFERROR(ROUND(VLOOKUP(BC515, BA:BA:BB:BB, 2, 0)/AA515,3),)</f>
        <v>8.5809999999999995</v>
      </c>
      <c r="Q515" s="13">
        <f>IFERROR(VLOOKUP(BC515, BA:BA:BD:BD, 4, 0),1)</f>
        <v>1</v>
      </c>
      <c r="R515" s="13">
        <v>4</v>
      </c>
      <c r="S515" s="13">
        <v>9.25</v>
      </c>
      <c r="T515" s="13">
        <v>0</v>
      </c>
      <c r="V515" s="13" t="s">
        <v>11050</v>
      </c>
      <c r="W515" s="13">
        <v>100</v>
      </c>
      <c r="X515" s="13" t="s">
        <v>7709</v>
      </c>
      <c r="Y515" s="13" t="s">
        <v>10904</v>
      </c>
      <c r="Z515" s="13">
        <v>2</v>
      </c>
      <c r="AA515" s="13">
        <v>5.75</v>
      </c>
      <c r="AB515" s="13">
        <f t="shared" si="73"/>
        <v>14.22</v>
      </c>
      <c r="AC515" s="13">
        <f>ROUND(VLOOKUP(X515,'Base de dados'!A:B, 2, 0)*AB515, 2)</f>
        <v>2.13</v>
      </c>
      <c r="AD515" s="13">
        <f>ROUND((AB515*(Destino!AG$515/100))*(W515/100),2)</f>
        <v>0.56999999999999995</v>
      </c>
      <c r="AE515" s="13">
        <f>ROUND((AB515*(Destino!AH$515/100)),2)</f>
        <v>0</v>
      </c>
      <c r="AF515" s="13">
        <f>ROUND((((AB515+AC515)*(1 + VLOOKUP(X515,'Base de dados'!A:M, 13, 0) ))*(Destino!AI$515/100))-AD515, 2)</f>
        <v>3.68</v>
      </c>
      <c r="AG515" s="13">
        <f>ROUND((AB515+AC515+AF515)*(J515/100),2)</f>
        <v>0.6</v>
      </c>
      <c r="AH515" s="13">
        <f t="shared" si="74"/>
        <v>0</v>
      </c>
      <c r="AI515" s="13">
        <f>ROUND(AB515+AC515-AE515+AF515+AG515+AH515, 3)</f>
        <v>20.63</v>
      </c>
      <c r="AJ515" s="13">
        <f t="shared" si="75"/>
        <v>82.52</v>
      </c>
      <c r="AK515" s="13">
        <f t="shared" si="76"/>
        <v>82.52</v>
      </c>
      <c r="AL515" s="13" t="str">
        <f t="shared" ref="AL515:AL578" si="79">_xlfn.CONCAT(B515,A515,C515)</f>
        <v>17006000071232200001421</v>
      </c>
      <c r="AM515" s="13">
        <f>VLOOKUP(AL515,Destino!A:AE,31,0)</f>
        <v>82.524000000000001</v>
      </c>
      <c r="AN515" s="13">
        <f t="shared" ref="AN515:AN578" si="80">AM515/AK515</f>
        <v>1.0000484730974311</v>
      </c>
      <c r="BA515" s="13" t="s">
        <v>11207</v>
      </c>
      <c r="BB515" s="13">
        <f t="shared" si="77"/>
        <v>82.52</v>
      </c>
      <c r="BC515" s="13" t="s">
        <v>11206</v>
      </c>
      <c r="BD515" s="13">
        <f t="shared" si="78"/>
        <v>1</v>
      </c>
    </row>
    <row r="516" spans="1:56" x14ac:dyDescent="0.25">
      <c r="A516" s="13">
        <v>600007124</v>
      </c>
      <c r="B516" s="13">
        <v>1000</v>
      </c>
      <c r="C516" s="13">
        <v>2200000102</v>
      </c>
      <c r="D516" s="13" t="s">
        <v>10908</v>
      </c>
      <c r="E516" s="13">
        <f t="shared" si="72"/>
        <v>1000</v>
      </c>
      <c r="F516" s="13" t="s">
        <v>10905</v>
      </c>
      <c r="G516" s="13" t="s">
        <v>10907</v>
      </c>
      <c r="H516" s="13">
        <f>ROUND(P516/(1-((R516+S516))/100)*Q516, 3)</f>
        <v>11.58</v>
      </c>
      <c r="I516" s="13">
        <v>1</v>
      </c>
      <c r="J516" s="13">
        <v>4.5</v>
      </c>
      <c r="K516" s="13">
        <v>1</v>
      </c>
      <c r="M516" s="13">
        <v>1</v>
      </c>
      <c r="N516" s="13">
        <v>1</v>
      </c>
      <c r="P516" s="13">
        <f>IFERROR(ROUND(VLOOKUP(BC516, BA:BA:BB:BB, 2, 0)/AA516,3),)</f>
        <v>10.694000000000001</v>
      </c>
      <c r="Q516" s="13">
        <f>IFERROR(VLOOKUP(BC516, BA:BA:BD:BD, 4, 0),1)</f>
        <v>1</v>
      </c>
      <c r="R516" s="13">
        <v>4</v>
      </c>
      <c r="S516" s="13">
        <v>3.65</v>
      </c>
      <c r="T516" s="13">
        <v>0</v>
      </c>
      <c r="V516" s="13" t="s">
        <v>11050</v>
      </c>
      <c r="W516" s="13">
        <v>100</v>
      </c>
      <c r="X516" s="13" t="s">
        <v>7709</v>
      </c>
      <c r="Y516" s="13" t="s">
        <v>10904</v>
      </c>
      <c r="Z516" s="13">
        <v>1</v>
      </c>
      <c r="AA516" s="13">
        <v>5.75</v>
      </c>
      <c r="AB516" s="13">
        <f t="shared" si="73"/>
        <v>66.584999999999994</v>
      </c>
      <c r="AC516" s="13">
        <f>ROUND(VLOOKUP(X516,'Base de dados'!A:B, 2, 0)*AB516, 2)</f>
        <v>9.99</v>
      </c>
      <c r="AD516" s="13">
        <f>ROUND((AB516*(Destino!AG$516/100))*(W516/100),2)</f>
        <v>2.66</v>
      </c>
      <c r="AE516" s="13">
        <f>ROUND((AB516*(Destino!AH$516/100)),2)</f>
        <v>6.16</v>
      </c>
      <c r="AG516" s="13">
        <f>ROUND((AB516+ AC516)*(J516/100),2)</f>
        <v>3.45</v>
      </c>
      <c r="AH516" s="13">
        <f t="shared" si="74"/>
        <v>0</v>
      </c>
      <c r="AI516" s="13">
        <f>ROUND(AB516-(AD516+AE516)+AG516+AH516, 3)</f>
        <v>61.215000000000003</v>
      </c>
      <c r="AJ516" s="13">
        <f t="shared" si="75"/>
        <v>61.215000000000003</v>
      </c>
      <c r="AK516" s="13">
        <f t="shared" si="76"/>
        <v>61.215000000000003</v>
      </c>
      <c r="AL516" s="13" t="str">
        <f t="shared" si="79"/>
        <v>10006000071242200000102</v>
      </c>
      <c r="AM516" s="13">
        <f>VLOOKUP(AL516,Destino!A:AE,31,0)</f>
        <v>61.215000000000003</v>
      </c>
      <c r="AN516" s="13">
        <f t="shared" si="80"/>
        <v>1</v>
      </c>
      <c r="BB516" s="13">
        <f t="shared" si="77"/>
        <v>61.215000000000003</v>
      </c>
      <c r="BC516" s="13" t="s">
        <v>11209</v>
      </c>
      <c r="BD516" s="13">
        <f t="shared" si="78"/>
        <v>1</v>
      </c>
    </row>
    <row r="517" spans="1:56" x14ac:dyDescent="0.25">
      <c r="A517" s="13">
        <v>600007124</v>
      </c>
      <c r="B517" s="13">
        <v>1000</v>
      </c>
      <c r="C517" s="13">
        <v>2200000362</v>
      </c>
      <c r="D517" s="13" t="s">
        <v>10908</v>
      </c>
      <c r="E517" s="13">
        <f t="shared" si="72"/>
        <v>1000</v>
      </c>
      <c r="F517" s="13" t="s">
        <v>10912</v>
      </c>
      <c r="G517" s="13" t="s">
        <v>10907</v>
      </c>
      <c r="H517" s="13">
        <v>6.85</v>
      </c>
      <c r="I517" s="13">
        <v>1</v>
      </c>
      <c r="J517" s="13">
        <v>0</v>
      </c>
      <c r="K517" s="13">
        <v>1</v>
      </c>
      <c r="M517" s="13">
        <v>1</v>
      </c>
      <c r="N517" s="13">
        <v>1</v>
      </c>
      <c r="O517" s="13" t="s">
        <v>10895</v>
      </c>
      <c r="P517" s="13">
        <v>0</v>
      </c>
      <c r="Q517" s="13">
        <v>1</v>
      </c>
      <c r="R517" s="13">
        <v>0</v>
      </c>
      <c r="S517" s="13">
        <v>0</v>
      </c>
      <c r="T517" s="13">
        <v>34.630000000000003</v>
      </c>
      <c r="V517" s="13" t="s">
        <v>11050</v>
      </c>
      <c r="W517" s="13">
        <v>100</v>
      </c>
      <c r="X517" s="13" t="s">
        <v>7709</v>
      </c>
      <c r="Y517" s="13" t="s">
        <v>10904</v>
      </c>
      <c r="Z517" s="13">
        <v>1</v>
      </c>
      <c r="AA517" s="13">
        <v>5.75</v>
      </c>
      <c r="AB517" s="13">
        <f t="shared" si="73"/>
        <v>39.387999999999998</v>
      </c>
      <c r="AC517" s="13">
        <f>ROUND(VLOOKUP(X517,'Base de dados'!A:B, 2, 0)*AB517, 2)</f>
        <v>5.91</v>
      </c>
      <c r="AD517" s="13">
        <f>ROUND((AB517*(Destino!AG$517/100))*(W517/100),2)</f>
        <v>0</v>
      </c>
      <c r="AE517" s="13">
        <f>ROUND((AB517*(Destino!AH$517/100)),2)</f>
        <v>0</v>
      </c>
      <c r="AG517" s="13">
        <f>ROUND((AB517+ AC517)*(J517/100),2)</f>
        <v>0</v>
      </c>
      <c r="AH517" s="13">
        <f t="shared" si="74"/>
        <v>13.64</v>
      </c>
      <c r="AI517" s="13">
        <f>ROUND(AB517+AG517+AH517, 3)</f>
        <v>53.027999999999999</v>
      </c>
      <c r="AJ517" s="13">
        <f t="shared" si="75"/>
        <v>53.027999999999999</v>
      </c>
      <c r="AK517" s="13">
        <f t="shared" si="76"/>
        <v>53.027999999999999</v>
      </c>
      <c r="AL517" s="13" t="str">
        <f t="shared" si="79"/>
        <v>10006000071242200000362</v>
      </c>
      <c r="AM517" s="13">
        <f>VLOOKUP(AL517,Destino!A:AE,31,0)</f>
        <v>53.027999999999999</v>
      </c>
      <c r="AN517" s="13">
        <f t="shared" si="80"/>
        <v>1</v>
      </c>
      <c r="BA517" s="13" t="s">
        <v>11208</v>
      </c>
      <c r="BB517" s="13">
        <f t="shared" si="77"/>
        <v>53.027999999999999</v>
      </c>
      <c r="BD517" s="13">
        <f t="shared" si="78"/>
        <v>1</v>
      </c>
    </row>
    <row r="518" spans="1:56" x14ac:dyDescent="0.25">
      <c r="A518" s="13">
        <v>600007124</v>
      </c>
      <c r="B518" s="13">
        <v>1000</v>
      </c>
      <c r="C518" s="13">
        <v>2200001327</v>
      </c>
      <c r="D518" s="13" t="s">
        <v>10908</v>
      </c>
      <c r="E518" s="13">
        <f t="shared" si="72"/>
        <v>1000</v>
      </c>
      <c r="F518" s="13" t="s">
        <v>10905</v>
      </c>
      <c r="G518" s="13" t="s">
        <v>10907</v>
      </c>
      <c r="H518" s="13">
        <f>ROUND(P518/(1-((R518+S518))/100)*Q518, 3)</f>
        <v>11.313000000000001</v>
      </c>
      <c r="I518" s="13">
        <v>1</v>
      </c>
      <c r="J518" s="13">
        <v>5</v>
      </c>
      <c r="K518" s="13">
        <v>1</v>
      </c>
      <c r="M518" s="13">
        <v>1</v>
      </c>
      <c r="N518" s="13">
        <v>1</v>
      </c>
      <c r="P518" s="13">
        <f>IFERROR(ROUND(VLOOKUP(BC518, BA:BA:BB:BB, 2, 0)/AA518,3),)</f>
        <v>13.927</v>
      </c>
      <c r="Q518" s="13">
        <f>IFERROR(VLOOKUP(BC518, BA:BA:BD:BD, 4, 0),1)</f>
        <v>0.75018499999999999</v>
      </c>
      <c r="R518" s="13">
        <v>4</v>
      </c>
      <c r="S518" s="13">
        <v>3.65</v>
      </c>
      <c r="T518" s="13">
        <v>0</v>
      </c>
      <c r="V518" s="13" t="s">
        <v>11050</v>
      </c>
      <c r="W518" s="13">
        <v>100</v>
      </c>
      <c r="X518" s="13" t="s">
        <v>7709</v>
      </c>
      <c r="Y518" s="13" t="s">
        <v>10904</v>
      </c>
      <c r="Z518" s="13">
        <v>1</v>
      </c>
      <c r="AA518" s="13">
        <v>5.75</v>
      </c>
      <c r="AB518" s="13">
        <f t="shared" si="73"/>
        <v>65.05</v>
      </c>
      <c r="AC518" s="13">
        <f>ROUND(VLOOKUP(X518,'Base de dados'!A:B, 2, 0)*AB518, 2)</f>
        <v>9.76</v>
      </c>
      <c r="AD518" s="13">
        <f>ROUND((AB518*(Destino!AG$518/100))*(W518/100),2)</f>
        <v>2.6</v>
      </c>
      <c r="AE518" s="13">
        <f>ROUND((AB518*(Destino!AH$518/100)),2)</f>
        <v>6.02</v>
      </c>
      <c r="AG518" s="13">
        <f>ROUND((AB518+ AC518)*(J518/100),2)</f>
        <v>3.74</v>
      </c>
      <c r="AH518" s="13">
        <f t="shared" si="74"/>
        <v>0</v>
      </c>
      <c r="AI518" s="13">
        <f>ROUND(AB518-(AD518+AE518)+AG518+AH518, 3)</f>
        <v>60.17</v>
      </c>
      <c r="AJ518" s="13">
        <f t="shared" si="75"/>
        <v>60.17</v>
      </c>
      <c r="AK518" s="13">
        <f t="shared" si="76"/>
        <v>60.17</v>
      </c>
      <c r="AL518" s="13" t="str">
        <f t="shared" si="79"/>
        <v>10006000071242200001327</v>
      </c>
      <c r="AM518" s="13">
        <f>VLOOKUP(AL518,Destino!A:AE,31,0)</f>
        <v>60.191000000000003</v>
      </c>
      <c r="AN518" s="13">
        <f t="shared" si="80"/>
        <v>1.0003490111351172</v>
      </c>
      <c r="BB518" s="13">
        <f t="shared" si="77"/>
        <v>60.17</v>
      </c>
      <c r="BC518" s="13" t="s">
        <v>11210</v>
      </c>
      <c r="BD518" s="13">
        <f t="shared" si="78"/>
        <v>1</v>
      </c>
    </row>
    <row r="519" spans="1:56" x14ac:dyDescent="0.25">
      <c r="A519" s="13">
        <v>600007124</v>
      </c>
      <c r="B519" s="13">
        <v>1000</v>
      </c>
      <c r="C519" s="13">
        <v>2200001421</v>
      </c>
      <c r="D519" s="13" t="s">
        <v>10908</v>
      </c>
      <c r="E519" s="13">
        <f t="shared" si="72"/>
        <v>1000</v>
      </c>
      <c r="F519" s="13" t="s">
        <v>10905</v>
      </c>
      <c r="G519" s="13" t="s">
        <v>10907</v>
      </c>
      <c r="H519" s="13">
        <f>ROUND(P519/(1-((R519+S519))/100)*Q519, 3)</f>
        <v>10.913</v>
      </c>
      <c r="I519" s="13">
        <v>1</v>
      </c>
      <c r="J519" s="13">
        <v>4</v>
      </c>
      <c r="K519" s="13">
        <v>1</v>
      </c>
      <c r="M519" s="13">
        <v>1</v>
      </c>
      <c r="N519" s="13">
        <v>1</v>
      </c>
      <c r="P519" s="13">
        <f>IFERROR(ROUND(VLOOKUP(BC519, BA:BA:BB:BB, 2, 0)/AA519,3),)</f>
        <v>9.4670000000000005</v>
      </c>
      <c r="Q519" s="13">
        <f>IFERROR(VLOOKUP(BC519, BA:BA:BD:BD, 4, 0),1)</f>
        <v>1</v>
      </c>
      <c r="R519" s="13">
        <v>4</v>
      </c>
      <c r="S519" s="13">
        <v>9.25</v>
      </c>
      <c r="T519" s="13">
        <v>0</v>
      </c>
      <c r="V519" s="13" t="s">
        <v>11050</v>
      </c>
      <c r="W519" s="13">
        <v>100</v>
      </c>
      <c r="X519" s="13" t="s">
        <v>7709</v>
      </c>
      <c r="Y519" s="13" t="s">
        <v>10904</v>
      </c>
      <c r="Z519" s="13">
        <v>1</v>
      </c>
      <c r="AA519" s="13">
        <v>5.75</v>
      </c>
      <c r="AB519" s="13">
        <f t="shared" si="73"/>
        <v>62.75</v>
      </c>
      <c r="AC519" s="13">
        <f>ROUND(VLOOKUP(X519,'Base de dados'!A:B, 2, 0)*AB519, 2)</f>
        <v>9.41</v>
      </c>
      <c r="AD519" s="13">
        <f>ROUND((AB519*(Destino!AG$519/100))*(W519/100),2)</f>
        <v>2.5099999999999998</v>
      </c>
      <c r="AE519" s="13">
        <f>ROUND((AB519*(Destino!AH$519/100)),2)</f>
        <v>5.8</v>
      </c>
      <c r="AG519" s="13">
        <f>ROUND((AB519+ AC519)*(J519/100),2)</f>
        <v>2.89</v>
      </c>
      <c r="AH519" s="13">
        <f t="shared" si="74"/>
        <v>0</v>
      </c>
      <c r="AI519" s="13">
        <f>ROUND(AB519-(AD519+AE519)+AG519+AH519, 3)</f>
        <v>57.33</v>
      </c>
      <c r="AJ519" s="13">
        <f t="shared" si="75"/>
        <v>57.33</v>
      </c>
      <c r="AK519" s="13">
        <f t="shared" si="76"/>
        <v>57.33</v>
      </c>
      <c r="AL519" s="13" t="str">
        <f t="shared" si="79"/>
        <v>10006000071242200001421</v>
      </c>
      <c r="AM519" s="13">
        <f>VLOOKUP(AL519,Destino!A:AE,31,0)</f>
        <v>56.386000000000003</v>
      </c>
      <c r="AN519" s="13">
        <f t="shared" si="80"/>
        <v>0.98353392639106929</v>
      </c>
      <c r="BB519" s="13">
        <f t="shared" si="77"/>
        <v>57.33</v>
      </c>
      <c r="BC519" s="13" t="s">
        <v>11212</v>
      </c>
      <c r="BD519" s="13">
        <f t="shared" si="78"/>
        <v>1</v>
      </c>
    </row>
    <row r="520" spans="1:56" x14ac:dyDescent="0.25">
      <c r="A520" s="13">
        <v>600007124</v>
      </c>
      <c r="B520" s="13">
        <v>1100</v>
      </c>
      <c r="C520" s="13">
        <v>2000005105</v>
      </c>
      <c r="D520" s="13" t="s">
        <v>10908</v>
      </c>
      <c r="E520" s="13">
        <f t="shared" si="72"/>
        <v>1100</v>
      </c>
      <c r="F520" s="13" t="s">
        <v>10905</v>
      </c>
      <c r="G520" s="13" t="s">
        <v>10907</v>
      </c>
      <c r="H520" s="13">
        <f>ROUND(P520/(1-((R520+S520))/100)*Q520, 3)</f>
        <v>10.631</v>
      </c>
      <c r="I520" s="13">
        <v>1</v>
      </c>
      <c r="J520" s="13">
        <v>4</v>
      </c>
      <c r="K520" s="13">
        <v>1</v>
      </c>
      <c r="M520" s="13">
        <v>1</v>
      </c>
      <c r="N520" s="13">
        <v>1</v>
      </c>
      <c r="O520" s="13" t="s">
        <v>10895</v>
      </c>
      <c r="P520" s="13">
        <f>IFERROR(ROUND(VLOOKUP(BC520, BA:BA:BB:BB, 2, 0)/AA520,3),)</f>
        <v>9.2219999999999995</v>
      </c>
      <c r="Q520" s="13">
        <f>IFERROR(VLOOKUP(BC520, BA:BA:BD:BD, 4, 0),1)</f>
        <v>1</v>
      </c>
      <c r="R520" s="13">
        <v>4</v>
      </c>
      <c r="S520" s="13">
        <v>9.25</v>
      </c>
      <c r="T520" s="13">
        <v>0</v>
      </c>
      <c r="V520" s="13" t="s">
        <v>11050</v>
      </c>
      <c r="W520" s="13">
        <v>100</v>
      </c>
      <c r="X520" s="13" t="s">
        <v>7709</v>
      </c>
      <c r="Y520" s="13" t="s">
        <v>10904</v>
      </c>
      <c r="Z520" s="13">
        <v>2</v>
      </c>
      <c r="AA520" s="13">
        <v>5.75</v>
      </c>
      <c r="AB520" s="13">
        <f t="shared" si="73"/>
        <v>61.128</v>
      </c>
      <c r="AC520" s="13">
        <f>ROUND(VLOOKUP(X520,'Base de dados'!A:B, 2, 0)*AB520, 2)</f>
        <v>9.17</v>
      </c>
      <c r="AD520" s="13">
        <f>ROUND((AB520*(Destino!AG$520/100))*(W520/100),2)</f>
        <v>2.4500000000000002</v>
      </c>
      <c r="AE520" s="13">
        <f>ROUND((AB520*(Destino!AH$520/100)),2)</f>
        <v>0</v>
      </c>
      <c r="AG520" s="13">
        <f>ROUND((AB520+ AC520)*(J520/100),2)</f>
        <v>2.81</v>
      </c>
      <c r="AH520" s="13">
        <f t="shared" si="74"/>
        <v>0</v>
      </c>
      <c r="AI520" s="13">
        <f>ROUND(AB520-(AD520+AE520)+AG520+AH520, 3)</f>
        <v>61.488</v>
      </c>
      <c r="AJ520" s="13">
        <f t="shared" si="75"/>
        <v>61.488</v>
      </c>
      <c r="AK520" s="13">
        <f t="shared" si="76"/>
        <v>61.488</v>
      </c>
      <c r="AL520" s="13" t="str">
        <f t="shared" si="79"/>
        <v>11006000071242000005105</v>
      </c>
      <c r="AM520" s="13">
        <f>VLOOKUP(AL520,Destino!A:AE,31,0)</f>
        <v>61.488</v>
      </c>
      <c r="AN520" s="13">
        <f t="shared" si="80"/>
        <v>1</v>
      </c>
      <c r="BA520" s="13" t="s">
        <v>11209</v>
      </c>
      <c r="BB520" s="13">
        <f t="shared" si="77"/>
        <v>61.488</v>
      </c>
      <c r="BC520" s="13" t="s">
        <v>11208</v>
      </c>
      <c r="BD520" s="13">
        <f t="shared" si="78"/>
        <v>1</v>
      </c>
    </row>
    <row r="521" spans="1:56" x14ac:dyDescent="0.25">
      <c r="A521" s="13">
        <v>600007124</v>
      </c>
      <c r="B521" s="13">
        <v>1100</v>
      </c>
      <c r="C521" s="13">
        <v>2200001327</v>
      </c>
      <c r="D521" s="13" t="s">
        <v>10908</v>
      </c>
      <c r="E521" s="13">
        <f t="shared" si="72"/>
        <v>1100</v>
      </c>
      <c r="F521" s="13" t="s">
        <v>10923</v>
      </c>
      <c r="G521" s="13" t="s">
        <v>10907</v>
      </c>
      <c r="H521" s="13">
        <f>ROUND(P521/(1-((R521+S521))/100)*Q521, 3)</f>
        <v>10.882999999999999</v>
      </c>
      <c r="I521" s="13">
        <v>1</v>
      </c>
      <c r="J521" s="13">
        <v>5</v>
      </c>
      <c r="K521" s="13">
        <v>1</v>
      </c>
      <c r="M521" s="13">
        <v>1</v>
      </c>
      <c r="N521" s="13">
        <v>1</v>
      </c>
      <c r="P521" s="13">
        <f>IFERROR(ROUND(VLOOKUP(BC521, BA:BA:BB:BB, 2, 0)/AA521,3),)</f>
        <v>13.927</v>
      </c>
      <c r="Q521" s="13">
        <f>IFERROR(VLOOKUP(BC521, BA:BA:BD:BD, 4, 0),1)</f>
        <v>0.75018499999999999</v>
      </c>
      <c r="R521" s="13">
        <v>4</v>
      </c>
      <c r="S521" s="13">
        <v>0</v>
      </c>
      <c r="T521" s="13">
        <v>0</v>
      </c>
      <c r="V521" s="13" t="s">
        <v>11050</v>
      </c>
      <c r="W521" s="13">
        <v>100</v>
      </c>
      <c r="X521" s="13" t="s">
        <v>7709</v>
      </c>
      <c r="Y521" s="13" t="s">
        <v>10904</v>
      </c>
      <c r="Z521" s="13">
        <v>2</v>
      </c>
      <c r="AA521" s="13">
        <v>5.75</v>
      </c>
      <c r="AB521" s="13">
        <f t="shared" si="73"/>
        <v>62.576999999999998</v>
      </c>
      <c r="AC521" s="13">
        <f>ROUND(VLOOKUP(X521,'Base de dados'!A:B, 2, 0)*AB521, 2)</f>
        <v>9.39</v>
      </c>
      <c r="AD521" s="13">
        <f>ROUND((AB521*(Destino!AG$521/100))*(W521/100),2)</f>
        <v>2.5</v>
      </c>
      <c r="AE521" s="13">
        <f>ROUND((AB521*(Destino!AH$521/100)),2)</f>
        <v>0</v>
      </c>
      <c r="AG521" s="13">
        <f>ROUND((AB521+ AC521)*(J521/100),2)</f>
        <v>3.6</v>
      </c>
      <c r="AH521" s="13">
        <f t="shared" si="74"/>
        <v>0</v>
      </c>
      <c r="AI521" s="13">
        <f>ROUND(AB521-AD521+AG521+AH521, 3)</f>
        <v>63.677</v>
      </c>
      <c r="AJ521" s="13">
        <f t="shared" si="75"/>
        <v>63.677</v>
      </c>
      <c r="AK521" s="13">
        <f t="shared" si="76"/>
        <v>63.677</v>
      </c>
      <c r="AL521" s="13" t="str">
        <f t="shared" si="79"/>
        <v>11006000071242200001327</v>
      </c>
      <c r="AM521" s="13">
        <f>VLOOKUP(AL521,Destino!A:AE,31,0)</f>
        <v>63.689</v>
      </c>
      <c r="AN521" s="13">
        <f t="shared" si="80"/>
        <v>1.0001884510890902</v>
      </c>
      <c r="BB521" s="13">
        <f t="shared" si="77"/>
        <v>63.677</v>
      </c>
      <c r="BC521" s="13" t="s">
        <v>11210</v>
      </c>
      <c r="BD521" s="13">
        <f t="shared" si="78"/>
        <v>1</v>
      </c>
    </row>
    <row r="522" spans="1:56" x14ac:dyDescent="0.25">
      <c r="A522" s="13">
        <v>600007124</v>
      </c>
      <c r="B522" s="13">
        <v>1100</v>
      </c>
      <c r="C522" s="13">
        <v>2200001421</v>
      </c>
      <c r="D522" s="13" t="s">
        <v>10908</v>
      </c>
      <c r="E522" s="13">
        <f t="shared" si="72"/>
        <v>1100</v>
      </c>
      <c r="F522" s="13" t="s">
        <v>10905</v>
      </c>
      <c r="G522" s="13" t="s">
        <v>10907</v>
      </c>
      <c r="H522" s="13">
        <f>ROUND(P522/(1-((R522+S522))/100)*Q522, 3)</f>
        <v>10.913</v>
      </c>
      <c r="I522" s="13">
        <v>1</v>
      </c>
      <c r="J522" s="13">
        <v>3</v>
      </c>
      <c r="K522" s="13">
        <v>1</v>
      </c>
      <c r="M522" s="13">
        <v>1</v>
      </c>
      <c r="N522" s="13">
        <v>1</v>
      </c>
      <c r="P522" s="13">
        <f>IFERROR(ROUND(VLOOKUP(BC522, BA:BA:BB:BB, 2, 0)/AA522,3),)</f>
        <v>9.4670000000000005</v>
      </c>
      <c r="Q522" s="13">
        <f>IFERROR(VLOOKUP(BC522, BA:BA:BD:BD, 4, 0),1)</f>
        <v>1</v>
      </c>
      <c r="R522" s="13">
        <v>4</v>
      </c>
      <c r="S522" s="13">
        <v>9.25</v>
      </c>
      <c r="T522" s="13">
        <v>0</v>
      </c>
      <c r="V522" s="13" t="s">
        <v>11050</v>
      </c>
      <c r="W522" s="13">
        <v>100</v>
      </c>
      <c r="X522" s="13" t="s">
        <v>7709</v>
      </c>
      <c r="Y522" s="13" t="s">
        <v>10904</v>
      </c>
      <c r="Z522" s="13">
        <v>2</v>
      </c>
      <c r="AA522" s="13">
        <v>5.75</v>
      </c>
      <c r="AB522" s="13">
        <f t="shared" si="73"/>
        <v>62.75</v>
      </c>
      <c r="AC522" s="13">
        <f>ROUND(VLOOKUP(X522,'Base de dados'!A:B, 2, 0)*AB522, 2)</f>
        <v>9.41</v>
      </c>
      <c r="AD522" s="13">
        <f>ROUND((AB522*(Destino!AG$522/100))*(W522/100),2)</f>
        <v>2.5099999999999998</v>
      </c>
      <c r="AE522" s="13">
        <f>ROUND((AB522*(Destino!AH$522/100)),2)</f>
        <v>0</v>
      </c>
      <c r="AG522" s="13">
        <f>ROUND((AB522+ AC522)*(J522/100),2)</f>
        <v>2.16</v>
      </c>
      <c r="AH522" s="13">
        <f t="shared" si="74"/>
        <v>0</v>
      </c>
      <c r="AI522" s="13">
        <f>ROUND(AB522-(AD522+AE522)+AG522+AH522, 3)</f>
        <v>62.4</v>
      </c>
      <c r="AJ522" s="13">
        <f t="shared" si="75"/>
        <v>62.4</v>
      </c>
      <c r="AK522" s="13">
        <f t="shared" si="76"/>
        <v>62.4</v>
      </c>
      <c r="AL522" s="13" t="str">
        <f t="shared" si="79"/>
        <v>11006000071242200001421</v>
      </c>
      <c r="AM522" s="13">
        <f>VLOOKUP(AL522,Destino!A:AE,31,0)</f>
        <v>61.386000000000003</v>
      </c>
      <c r="AN522" s="13">
        <f t="shared" si="80"/>
        <v>0.98375000000000001</v>
      </c>
      <c r="BB522" s="13">
        <f t="shared" si="77"/>
        <v>62.4</v>
      </c>
      <c r="BC522" s="13" t="s">
        <v>11212</v>
      </c>
      <c r="BD522" s="13">
        <f t="shared" si="78"/>
        <v>1</v>
      </c>
    </row>
    <row r="523" spans="1:56" x14ac:dyDescent="0.25">
      <c r="A523" s="13">
        <v>600007124</v>
      </c>
      <c r="B523" s="13">
        <v>1110</v>
      </c>
      <c r="C523" s="13">
        <v>2000005105</v>
      </c>
      <c r="D523" s="13" t="s">
        <v>10908</v>
      </c>
      <c r="E523" s="13" t="str">
        <f t="shared" si="72"/>
        <v>1100</v>
      </c>
      <c r="F523" s="13" t="s">
        <v>10925</v>
      </c>
      <c r="G523" s="13" t="s">
        <v>10907</v>
      </c>
      <c r="H523" s="13">
        <f>ROUND(P523/(1-((R523+S523))/100)*Q523, 3)</f>
        <v>10.631</v>
      </c>
      <c r="I523" s="13">
        <v>1</v>
      </c>
      <c r="J523" s="13">
        <v>4</v>
      </c>
      <c r="K523" s="13">
        <v>1</v>
      </c>
      <c r="M523" s="13">
        <v>1</v>
      </c>
      <c r="N523" s="13">
        <v>0.75018499999999999</v>
      </c>
      <c r="O523" s="13" t="s">
        <v>10895</v>
      </c>
      <c r="P523" s="13">
        <f>IFERROR(ROUND(VLOOKUP(BC523, BA:BA:BB:BB, 2, 0)/AA523,3),)</f>
        <v>9.2219999999999995</v>
      </c>
      <c r="Q523" s="13">
        <f>IFERROR(VLOOKUP(BC523, BA:BA:BD:BD, 4, 0),1)</f>
        <v>1</v>
      </c>
      <c r="R523" s="13">
        <v>4</v>
      </c>
      <c r="S523" s="13">
        <v>9.25</v>
      </c>
      <c r="T523" s="13">
        <v>0</v>
      </c>
      <c r="V523" s="13" t="s">
        <v>11050</v>
      </c>
      <c r="W523" s="13">
        <v>100</v>
      </c>
      <c r="X523" s="13" t="s">
        <v>7709</v>
      </c>
      <c r="Y523" s="13" t="s">
        <v>10904</v>
      </c>
      <c r="Z523" s="13">
        <v>2</v>
      </c>
      <c r="AA523" s="13">
        <v>5.75</v>
      </c>
      <c r="AB523" s="13">
        <f t="shared" si="73"/>
        <v>61.128</v>
      </c>
      <c r="AC523" s="13">
        <f>ROUND(VLOOKUP(X523,'Base de dados'!A:B, 2, 0)*AB523, 2)</f>
        <v>9.17</v>
      </c>
      <c r="AD523" s="13">
        <f>ROUND((AB523*(Destino!AG$523/100))*(W523/100),2)</f>
        <v>2.4500000000000002</v>
      </c>
      <c r="AE523" s="13">
        <f>ROUND((AB523*(Destino!AH$523/100)),2)</f>
        <v>0</v>
      </c>
      <c r="AF523" s="13">
        <f>ROUND((((AB523+AC523)*(1 + VLOOKUP(X523,'Base de dados'!A:P, 16, 0) ))*(Destino!AI$523/100))-AD523, 2)</f>
        <v>15.52</v>
      </c>
      <c r="AG523" s="13">
        <f>ROUND((AB523+AC523+AF523)*(J523/100),2)</f>
        <v>3.43</v>
      </c>
      <c r="AH523" s="13">
        <f t="shared" si="74"/>
        <v>0</v>
      </c>
      <c r="AI523" s="13">
        <f>ROUND(AB523+AF523-AE523+AG523+AH523, 3)</f>
        <v>80.078000000000003</v>
      </c>
      <c r="AJ523" s="13">
        <f t="shared" si="75"/>
        <v>80.078000000000003</v>
      </c>
      <c r="AK523" s="13">
        <f t="shared" si="76"/>
        <v>80.078000000000003</v>
      </c>
      <c r="AL523" s="13" t="str">
        <f t="shared" si="79"/>
        <v>11106000071242000005105</v>
      </c>
      <c r="AM523" s="13">
        <f>VLOOKUP(AL523,Destino!A:AE,31,0)</f>
        <v>80.087999999999994</v>
      </c>
      <c r="AN523" s="13">
        <f t="shared" si="80"/>
        <v>1.0001248782437122</v>
      </c>
      <c r="BA523" s="13" t="s">
        <v>11210</v>
      </c>
      <c r="BB523" s="13">
        <f t="shared" si="77"/>
        <v>80.078000000000003</v>
      </c>
      <c r="BC523" s="13" t="s">
        <v>11208</v>
      </c>
      <c r="BD523" s="13">
        <f t="shared" si="78"/>
        <v>0.75018499999999999</v>
      </c>
    </row>
    <row r="524" spans="1:56" x14ac:dyDescent="0.25">
      <c r="A524" s="13">
        <v>600007124</v>
      </c>
      <c r="B524" s="13">
        <v>1110</v>
      </c>
      <c r="C524" s="13">
        <v>2200000102</v>
      </c>
      <c r="D524" s="13" t="s">
        <v>10908</v>
      </c>
      <c r="E524" s="13" t="str">
        <f t="shared" si="72"/>
        <v>1100</v>
      </c>
      <c r="F524" s="13" t="s">
        <v>10926</v>
      </c>
      <c r="G524" s="13" t="s">
        <v>10907</v>
      </c>
      <c r="H524" s="13">
        <f>ROUND(P524/(1-((R524+S524))/100)*Q524, 3)</f>
        <v>11.14</v>
      </c>
      <c r="I524" s="13">
        <v>1</v>
      </c>
      <c r="J524" s="13">
        <v>4</v>
      </c>
      <c r="K524" s="13">
        <v>1</v>
      </c>
      <c r="M524" s="13">
        <v>1</v>
      </c>
      <c r="N524" s="13">
        <v>0.76773599999999997</v>
      </c>
      <c r="P524" s="13">
        <f>IFERROR(ROUND(VLOOKUP(BC524, BA:BA:BB:BB, 2, 0)/AA524,3),)</f>
        <v>10.694000000000001</v>
      </c>
      <c r="Q524" s="13">
        <f>IFERROR(VLOOKUP(BC524, BA:BA:BD:BD, 4, 0),1)</f>
        <v>1</v>
      </c>
      <c r="R524" s="13">
        <v>4</v>
      </c>
      <c r="S524" s="13">
        <v>0</v>
      </c>
      <c r="T524" s="13">
        <v>0</v>
      </c>
      <c r="V524" s="13" t="s">
        <v>11050</v>
      </c>
      <c r="W524" s="13">
        <v>100</v>
      </c>
      <c r="X524" s="13" t="s">
        <v>7709</v>
      </c>
      <c r="Y524" s="13" t="s">
        <v>10904</v>
      </c>
      <c r="Z524" s="13">
        <v>2</v>
      </c>
      <c r="AA524" s="13">
        <v>5.75</v>
      </c>
      <c r="AB524" s="13">
        <f t="shared" si="73"/>
        <v>64.055000000000007</v>
      </c>
      <c r="AC524" s="13">
        <f>ROUND(VLOOKUP(X524,'Base de dados'!A:B, 2, 0)*AB524, 2)</f>
        <v>9.61</v>
      </c>
      <c r="AD524" s="13">
        <f>ROUND((AB524*(Destino!AG$524/100))*(W524/100),2)</f>
        <v>2.56</v>
      </c>
      <c r="AE524" s="13">
        <f>ROUND((AB524*(Destino!AH$524/100)),2)</f>
        <v>0</v>
      </c>
      <c r="AF524" s="13">
        <f>ROUND((((AB524+AC524)*(1 + VLOOKUP(X524,'Base de dados'!A:P, 16, 0) ))*(Destino!AI$524/100))-AD524, 2)</f>
        <v>16.27</v>
      </c>
      <c r="AG524" s="13">
        <f>ROUND((AB524+AC524+AF524)*(J524/100),2)</f>
        <v>3.6</v>
      </c>
      <c r="AH524" s="13">
        <f t="shared" si="74"/>
        <v>0</v>
      </c>
      <c r="AI524" s="13">
        <f>ROUND(AB524+AF524+AG524+AH524, 3)</f>
        <v>83.924999999999997</v>
      </c>
      <c r="AJ524" s="13">
        <f t="shared" si="75"/>
        <v>83.924999999999997</v>
      </c>
      <c r="AK524" s="13">
        <f t="shared" si="76"/>
        <v>83.924999999999997</v>
      </c>
      <c r="AL524" s="13" t="str">
        <f t="shared" si="79"/>
        <v>11106000071242200000102</v>
      </c>
      <c r="AM524" s="13">
        <f>VLOOKUP(AL524,Destino!A:AE,31,0)</f>
        <v>83.924999999999997</v>
      </c>
      <c r="AN524" s="13">
        <f t="shared" si="80"/>
        <v>1</v>
      </c>
      <c r="BB524" s="13">
        <f t="shared" si="77"/>
        <v>83.924999999999997</v>
      </c>
      <c r="BC524" s="13" t="s">
        <v>11209</v>
      </c>
      <c r="BD524" s="13">
        <f t="shared" si="78"/>
        <v>0.76773599999999997</v>
      </c>
    </row>
    <row r="525" spans="1:56" x14ac:dyDescent="0.25">
      <c r="A525" s="13">
        <v>600007124</v>
      </c>
      <c r="B525" s="13">
        <v>1110</v>
      </c>
      <c r="C525" s="13">
        <v>2200001421</v>
      </c>
      <c r="D525" s="13" t="s">
        <v>10908</v>
      </c>
      <c r="E525" s="13" t="str">
        <f t="shared" si="72"/>
        <v>1100</v>
      </c>
      <c r="F525" s="13" t="s">
        <v>10925</v>
      </c>
      <c r="G525" s="13" t="s">
        <v>10907</v>
      </c>
      <c r="H525" s="13">
        <f>ROUND(P525/(1-((R525+S525))/100)*Q525, 3)</f>
        <v>10.913</v>
      </c>
      <c r="I525" s="13">
        <v>1</v>
      </c>
      <c r="J525" s="13">
        <v>1.5</v>
      </c>
      <c r="K525" s="13">
        <v>1</v>
      </c>
      <c r="M525" s="13">
        <v>1</v>
      </c>
      <c r="N525" s="13">
        <v>0.74812199999999995</v>
      </c>
      <c r="P525" s="13">
        <f>IFERROR(ROUND(VLOOKUP(BC525, BA:BA:BB:BB, 2, 0)/AA525,3),)</f>
        <v>9.4670000000000005</v>
      </c>
      <c r="Q525" s="13">
        <f>IFERROR(VLOOKUP(BC525, BA:BA:BD:BD, 4, 0),1)</f>
        <v>1</v>
      </c>
      <c r="R525" s="13">
        <v>4</v>
      </c>
      <c r="S525" s="13">
        <v>9.25</v>
      </c>
      <c r="T525" s="13">
        <v>0</v>
      </c>
      <c r="V525" s="13" t="s">
        <v>11050</v>
      </c>
      <c r="W525" s="13">
        <v>100</v>
      </c>
      <c r="X525" s="13" t="s">
        <v>7709</v>
      </c>
      <c r="Y525" s="13" t="s">
        <v>10904</v>
      </c>
      <c r="Z525" s="13">
        <v>2</v>
      </c>
      <c r="AA525" s="13">
        <v>5.75</v>
      </c>
      <c r="AB525" s="13">
        <f t="shared" si="73"/>
        <v>62.75</v>
      </c>
      <c r="AC525" s="13">
        <f>ROUND(VLOOKUP(X525,'Base de dados'!A:B, 2, 0)*AB525, 2)</f>
        <v>9.41</v>
      </c>
      <c r="AD525" s="13">
        <f>ROUND((AB525*(Destino!AG$525/100))*(W525/100),2)</f>
        <v>2.5099999999999998</v>
      </c>
      <c r="AE525" s="13">
        <f>ROUND((AB525*(Destino!AH$525/100)),2)</f>
        <v>0</v>
      </c>
      <c r="AF525" s="13">
        <f>ROUND((((AB525+AC525)*(1 + VLOOKUP(X525,'Base de dados'!A:P, 16, 0) ))*(Destino!AI$525/100))-AD525, 2)</f>
        <v>15.94</v>
      </c>
      <c r="AG525" s="13">
        <f>ROUND((AB525+AC525+AF525)*(J525/100),2)</f>
        <v>1.32</v>
      </c>
      <c r="AH525" s="13">
        <f t="shared" si="74"/>
        <v>0</v>
      </c>
      <c r="AI525" s="13">
        <f>ROUND(AB525+AF525-AE525+AG525+AH525, 3)</f>
        <v>80.010000000000005</v>
      </c>
      <c r="AJ525" s="13">
        <f t="shared" si="75"/>
        <v>80.010000000000005</v>
      </c>
      <c r="AK525" s="13">
        <f t="shared" si="76"/>
        <v>80.010000000000005</v>
      </c>
      <c r="AL525" s="13" t="str">
        <f t="shared" si="79"/>
        <v>11106000071242200001421</v>
      </c>
      <c r="AM525" s="13">
        <f>VLOOKUP(AL525,Destino!A:AE,31,0)</f>
        <v>78.706000000000003</v>
      </c>
      <c r="AN525" s="13">
        <f t="shared" si="80"/>
        <v>0.98370203724534433</v>
      </c>
      <c r="BB525" s="13">
        <f t="shared" si="77"/>
        <v>80.010000000000005</v>
      </c>
      <c r="BC525" s="13" t="s">
        <v>11212</v>
      </c>
      <c r="BD525" s="13">
        <f t="shared" si="78"/>
        <v>0.74812199999999995</v>
      </c>
    </row>
    <row r="526" spans="1:56" x14ac:dyDescent="0.25">
      <c r="A526" s="13">
        <v>600007124</v>
      </c>
      <c r="B526" s="13">
        <v>1210</v>
      </c>
      <c r="C526" s="13">
        <v>2000005105</v>
      </c>
      <c r="D526" s="13" t="s">
        <v>10908</v>
      </c>
      <c r="E526" s="13" t="str">
        <f t="shared" si="72"/>
        <v>1200</v>
      </c>
      <c r="F526" s="13" t="s">
        <v>10905</v>
      </c>
      <c r="G526" s="13" t="s">
        <v>10907</v>
      </c>
      <c r="H526" s="13">
        <f>ROUND(P526/(1-((R526+S526))/100)*Q526, 3)</f>
        <v>10.631</v>
      </c>
      <c r="I526" s="13">
        <v>1</v>
      </c>
      <c r="J526" s="13">
        <v>2</v>
      </c>
      <c r="K526" s="13">
        <v>1</v>
      </c>
      <c r="M526" s="13">
        <v>1</v>
      </c>
      <c r="N526" s="13">
        <v>1</v>
      </c>
      <c r="O526" s="13" t="s">
        <v>10895</v>
      </c>
      <c r="P526" s="13">
        <f>IFERROR(ROUND(VLOOKUP(BC526, BA:BA:BB:BB, 2, 0)/AA526,3),)</f>
        <v>9.2219999999999995</v>
      </c>
      <c r="Q526" s="13">
        <f>IFERROR(VLOOKUP(BC526, BA:BA:BD:BD, 4, 0),1)</f>
        <v>1</v>
      </c>
      <c r="R526" s="13">
        <v>4</v>
      </c>
      <c r="S526" s="13">
        <v>9.25</v>
      </c>
      <c r="T526" s="13">
        <v>0</v>
      </c>
      <c r="V526" s="13" t="s">
        <v>11050</v>
      </c>
      <c r="W526" s="13">
        <v>100</v>
      </c>
      <c r="X526" s="13" t="s">
        <v>7709</v>
      </c>
      <c r="Y526" s="13" t="s">
        <v>10904</v>
      </c>
      <c r="Z526" s="13">
        <v>2</v>
      </c>
      <c r="AA526" s="13">
        <v>5.75</v>
      </c>
      <c r="AB526" s="13">
        <f t="shared" si="73"/>
        <v>61.128</v>
      </c>
      <c r="AC526" s="13">
        <f>ROUND(VLOOKUP(X526,'Base de dados'!A:B, 2, 0)*AB526, 2)</f>
        <v>9.17</v>
      </c>
      <c r="AD526" s="13">
        <f>ROUND((AB526*(Destino!AG$526/100))*(W526/100),2)</f>
        <v>2.4500000000000002</v>
      </c>
      <c r="AE526" s="13">
        <f>ROUND((AB526*(Destino!AH$526/100)),2)</f>
        <v>5.65</v>
      </c>
      <c r="AG526" s="13">
        <f>ROUND((AB526+ AC526)*(J526/100),2)</f>
        <v>1.41</v>
      </c>
      <c r="AH526" s="13">
        <f t="shared" si="74"/>
        <v>0</v>
      </c>
      <c r="AI526" s="13">
        <f>ROUND(AB526-(AD526+AE526)+AG526+AH526, 3)</f>
        <v>54.438000000000002</v>
      </c>
      <c r="AJ526" s="13">
        <f t="shared" si="75"/>
        <v>54.438000000000002</v>
      </c>
      <c r="AK526" s="13">
        <f t="shared" si="76"/>
        <v>54.438000000000002</v>
      </c>
      <c r="AL526" s="13" t="str">
        <f t="shared" si="79"/>
        <v>12106000071242000005105</v>
      </c>
      <c r="AM526" s="13">
        <f>VLOOKUP(AL526,Destino!A:AE,31,0)</f>
        <v>54.427999999999997</v>
      </c>
      <c r="AN526" s="13">
        <f t="shared" si="80"/>
        <v>0.99981630478709715</v>
      </c>
      <c r="BA526" s="13" t="s">
        <v>11211</v>
      </c>
      <c r="BB526" s="13">
        <f t="shared" si="77"/>
        <v>54.438000000000002</v>
      </c>
      <c r="BC526" s="13" t="s">
        <v>11208</v>
      </c>
      <c r="BD526" s="13">
        <f t="shared" si="78"/>
        <v>1</v>
      </c>
    </row>
    <row r="527" spans="1:56" x14ac:dyDescent="0.25">
      <c r="A527" s="13">
        <v>600007124</v>
      </c>
      <c r="B527" s="13">
        <v>1210</v>
      </c>
      <c r="C527" s="13">
        <v>2200001421</v>
      </c>
      <c r="D527" s="13" t="s">
        <v>10908</v>
      </c>
      <c r="E527" s="13" t="str">
        <f t="shared" si="72"/>
        <v>1200</v>
      </c>
      <c r="F527" s="13" t="s">
        <v>10905</v>
      </c>
      <c r="G527" s="13" t="s">
        <v>10907</v>
      </c>
      <c r="H527" s="13">
        <f>ROUND(P527/(1-((R527+S527))/100)*Q527, 3)</f>
        <v>13.013</v>
      </c>
      <c r="I527" s="13">
        <v>1</v>
      </c>
      <c r="J527" s="13">
        <v>0</v>
      </c>
      <c r="K527" s="13">
        <v>1</v>
      </c>
      <c r="M527" s="13">
        <v>1</v>
      </c>
      <c r="N527" s="13">
        <f>IFERROR(VLOOKUP(BC527, BA:BA:BD:BD, 4, 0),1)</f>
        <v>1</v>
      </c>
      <c r="P527" s="13">
        <f>IFERROR(ROUND(VLOOKUP(BC527, BA:BA:BB:BB, 2, 0)/AA527,3),)</f>
        <v>9.4670000000000005</v>
      </c>
      <c r="Q527" s="13">
        <v>1</v>
      </c>
      <c r="R527" s="13">
        <v>18</v>
      </c>
      <c r="S527" s="13">
        <v>9.25</v>
      </c>
      <c r="T527" s="13">
        <v>0</v>
      </c>
      <c r="V527" s="13" t="s">
        <v>11050</v>
      </c>
      <c r="W527" s="13">
        <v>100</v>
      </c>
      <c r="X527" s="13" t="s">
        <v>7709</v>
      </c>
      <c r="Y527" s="13" t="s">
        <v>10904</v>
      </c>
      <c r="Z527" s="13">
        <v>2</v>
      </c>
      <c r="AA527" s="13">
        <v>5.75</v>
      </c>
      <c r="AB527" s="13">
        <f t="shared" si="73"/>
        <v>74.825000000000003</v>
      </c>
      <c r="AC527" s="13">
        <f>ROUND(VLOOKUP(X527,'Base de dados'!A:B, 2, 0)*AB527, 2)</f>
        <v>11.22</v>
      </c>
      <c r="AD527" s="13">
        <f>ROUND((AB527*(Destino!AG$527/100))*(W527/100),2)</f>
        <v>13.47</v>
      </c>
      <c r="AE527" s="13">
        <f>ROUND((AB527*(Destino!AH$527/100)),2)</f>
        <v>6.92</v>
      </c>
      <c r="AG527" s="13">
        <f>ROUND((AB527+ AC527)*(J527/100),2)</f>
        <v>0</v>
      </c>
      <c r="AH527" s="13">
        <f t="shared" si="74"/>
        <v>0</v>
      </c>
      <c r="AI527" s="13">
        <f>ROUND(AB527-(AD527+AE527)+AG527+AH527, 3)</f>
        <v>54.435000000000002</v>
      </c>
      <c r="AJ527" s="13">
        <f t="shared" si="75"/>
        <v>54.435000000000002</v>
      </c>
      <c r="AK527" s="13">
        <f t="shared" si="76"/>
        <v>54.435000000000002</v>
      </c>
      <c r="AL527" s="13" t="str">
        <f t="shared" si="79"/>
        <v>12106000071242200001421</v>
      </c>
      <c r="AM527" s="13">
        <f>VLOOKUP(AL527,Destino!A:AE,31,0)</f>
        <v>53.555999999999997</v>
      </c>
      <c r="AN527" s="13">
        <f t="shared" si="80"/>
        <v>0.98385230090934128</v>
      </c>
      <c r="BB527" s="13">
        <f t="shared" si="77"/>
        <v>54.435000000000002</v>
      </c>
      <c r="BC527" s="13" t="s">
        <v>11212</v>
      </c>
      <c r="BD527" s="13">
        <f t="shared" si="78"/>
        <v>1</v>
      </c>
    </row>
    <row r="528" spans="1:56" x14ac:dyDescent="0.25">
      <c r="A528" s="13">
        <v>600007124</v>
      </c>
      <c r="B528" s="13">
        <v>1400</v>
      </c>
      <c r="C528" s="13">
        <v>2000005105</v>
      </c>
      <c r="D528" s="13" t="s">
        <v>10908</v>
      </c>
      <c r="E528" s="13">
        <f t="shared" si="72"/>
        <v>1400</v>
      </c>
      <c r="F528" s="13" t="s">
        <v>10905</v>
      </c>
      <c r="G528" s="13" t="s">
        <v>10907</v>
      </c>
      <c r="H528" s="13">
        <f>ROUND(P528/(1-((R528+S528))/100)*Q528, 3)</f>
        <v>10.631</v>
      </c>
      <c r="I528" s="13">
        <v>1</v>
      </c>
      <c r="J528" s="13">
        <v>2</v>
      </c>
      <c r="K528" s="13">
        <v>1</v>
      </c>
      <c r="M528" s="13">
        <v>1</v>
      </c>
      <c r="N528" s="13">
        <v>1</v>
      </c>
      <c r="O528" s="13" t="s">
        <v>10895</v>
      </c>
      <c r="P528" s="13">
        <f>IFERROR(ROUND(VLOOKUP(BC528, BA:BA:BB:BB, 2, 0)/AA528,3),)</f>
        <v>9.2219999999999995</v>
      </c>
      <c r="Q528" s="13">
        <f>IFERROR(VLOOKUP(BC528, BA:BA:BD:BD, 4, 0),1)</f>
        <v>1</v>
      </c>
      <c r="R528" s="13">
        <v>4</v>
      </c>
      <c r="S528" s="13">
        <v>9.25</v>
      </c>
      <c r="T528" s="13">
        <v>0</v>
      </c>
      <c r="V528" s="13" t="s">
        <v>11050</v>
      </c>
      <c r="W528" s="13">
        <v>100</v>
      </c>
      <c r="X528" s="13" t="s">
        <v>7709</v>
      </c>
      <c r="Y528" s="13" t="s">
        <v>10904</v>
      </c>
      <c r="Z528" s="13">
        <v>2</v>
      </c>
      <c r="AA528" s="13">
        <v>5.75</v>
      </c>
      <c r="AB528" s="13">
        <f t="shared" si="73"/>
        <v>61.128</v>
      </c>
      <c r="AC528" s="13">
        <f>ROUND(VLOOKUP(X528,'Base de dados'!A:B, 2, 0)*AB528, 2)</f>
        <v>9.17</v>
      </c>
      <c r="AD528" s="13">
        <f>ROUND((AB528*(Destino!AG$528/100))*(W528/100),2)</f>
        <v>2.4500000000000002</v>
      </c>
      <c r="AE528" s="13">
        <f>ROUND((AB528*(Destino!AH$528/100)),2)</f>
        <v>5.65</v>
      </c>
      <c r="AG528" s="13">
        <f>ROUND((AB528+ AC528)*(J528/100),2)</f>
        <v>1.41</v>
      </c>
      <c r="AH528" s="13">
        <f t="shared" si="74"/>
        <v>0</v>
      </c>
      <c r="AI528" s="13">
        <f>ROUND(AB528-(AD528+AE528)+AG528+AH528, 3)</f>
        <v>54.438000000000002</v>
      </c>
      <c r="AJ528" s="13">
        <f t="shared" si="75"/>
        <v>54.438000000000002</v>
      </c>
      <c r="AK528" s="13">
        <f t="shared" si="76"/>
        <v>54.438000000000002</v>
      </c>
      <c r="AL528" s="13" t="str">
        <f t="shared" si="79"/>
        <v>14006000071242000005105</v>
      </c>
      <c r="AM528" s="13">
        <f>VLOOKUP(AL528,Destino!A:AE,31,0)</f>
        <v>54.427999999999997</v>
      </c>
      <c r="AN528" s="13">
        <f t="shared" si="80"/>
        <v>0.99981630478709715</v>
      </c>
      <c r="BA528" s="13" t="s">
        <v>11212</v>
      </c>
      <c r="BB528" s="13">
        <f t="shared" si="77"/>
        <v>54.438000000000002</v>
      </c>
      <c r="BC528" s="13" t="s">
        <v>11208</v>
      </c>
      <c r="BD528" s="13">
        <f t="shared" si="78"/>
        <v>1</v>
      </c>
    </row>
    <row r="529" spans="1:56" x14ac:dyDescent="0.25">
      <c r="A529" s="13">
        <v>600007124</v>
      </c>
      <c r="B529" s="13">
        <v>1400</v>
      </c>
      <c r="C529" s="13">
        <v>2200000102</v>
      </c>
      <c r="D529" s="13" t="s">
        <v>10908</v>
      </c>
      <c r="E529" s="13">
        <f t="shared" si="72"/>
        <v>1400</v>
      </c>
      <c r="F529" s="13" t="s">
        <v>10905</v>
      </c>
      <c r="G529" s="13" t="s">
        <v>10907</v>
      </c>
      <c r="H529" s="13">
        <f>ROUND(P529/(1-((R529+S529))/100)*Q529, 3)</f>
        <v>11.58</v>
      </c>
      <c r="I529" s="13">
        <v>1</v>
      </c>
      <c r="J529" s="13">
        <v>2</v>
      </c>
      <c r="K529" s="13">
        <v>1</v>
      </c>
      <c r="M529" s="13">
        <v>1</v>
      </c>
      <c r="N529" s="13">
        <v>1</v>
      </c>
      <c r="P529" s="13">
        <f>IFERROR(ROUND(VLOOKUP(BC529, BA:BA:BB:BB, 2, 0)/AA529,3),)</f>
        <v>10.694000000000001</v>
      </c>
      <c r="Q529" s="13">
        <f>IFERROR(VLOOKUP(BC529, BA:BA:BD:BD, 4, 0),1)</f>
        <v>1</v>
      </c>
      <c r="R529" s="13">
        <v>4</v>
      </c>
      <c r="S529" s="13">
        <v>3.65</v>
      </c>
      <c r="T529" s="13">
        <v>0</v>
      </c>
      <c r="V529" s="13" t="s">
        <v>11050</v>
      </c>
      <c r="W529" s="13">
        <v>100</v>
      </c>
      <c r="X529" s="13" t="s">
        <v>7709</v>
      </c>
      <c r="Y529" s="13" t="s">
        <v>10904</v>
      </c>
      <c r="Z529" s="13">
        <v>2</v>
      </c>
      <c r="AA529" s="13">
        <v>5.75</v>
      </c>
      <c r="AB529" s="13">
        <f t="shared" si="73"/>
        <v>66.584999999999994</v>
      </c>
      <c r="AC529" s="13">
        <f>ROUND(VLOOKUP(X529,'Base de dados'!A:B, 2, 0)*AB529, 2)</f>
        <v>9.99</v>
      </c>
      <c r="AD529" s="13">
        <f>ROUND((AB529*(Destino!AG$529/100))*(W529/100),2)</f>
        <v>2.66</v>
      </c>
      <c r="AE529" s="13">
        <f>ROUND((AB529*(Destino!AH$529/100)),2)</f>
        <v>6.16</v>
      </c>
      <c r="AG529" s="13">
        <f>ROUND((AB529+ AC529)*(J529/100),2)</f>
        <v>1.53</v>
      </c>
      <c r="AH529" s="13">
        <f t="shared" si="74"/>
        <v>0</v>
      </c>
      <c r="AI529" s="13">
        <f>ROUND(AB529-(AD529+AE529)+AG529+AH529, 3)</f>
        <v>59.295000000000002</v>
      </c>
      <c r="AJ529" s="13">
        <f t="shared" si="75"/>
        <v>59.295000000000002</v>
      </c>
      <c r="AK529" s="13">
        <f t="shared" si="76"/>
        <v>59.295000000000002</v>
      </c>
      <c r="AL529" s="13" t="str">
        <f t="shared" si="79"/>
        <v>14006000071242200000102</v>
      </c>
      <c r="AM529" s="13">
        <f>VLOOKUP(AL529,Destino!A:AE,31,0)</f>
        <v>59.295000000000002</v>
      </c>
      <c r="AN529" s="13">
        <f t="shared" si="80"/>
        <v>1</v>
      </c>
      <c r="BB529" s="13">
        <f t="shared" si="77"/>
        <v>59.295000000000002</v>
      </c>
      <c r="BC529" s="13" t="s">
        <v>11209</v>
      </c>
      <c r="BD529" s="13">
        <f t="shared" si="78"/>
        <v>1</v>
      </c>
    </row>
    <row r="530" spans="1:56" x14ac:dyDescent="0.25">
      <c r="A530" s="13">
        <v>600007124</v>
      </c>
      <c r="B530" s="13">
        <v>1700</v>
      </c>
      <c r="C530" s="13">
        <v>2000005105</v>
      </c>
      <c r="D530" s="13" t="s">
        <v>10908</v>
      </c>
      <c r="E530" s="13">
        <f t="shared" si="72"/>
        <v>1700</v>
      </c>
      <c r="F530" s="13" t="s">
        <v>10933</v>
      </c>
      <c r="G530" s="13" t="s">
        <v>10907</v>
      </c>
      <c r="H530" s="13">
        <f>ROUND(P530/(1-((R530+S530))/100)*Q530, 3)</f>
        <v>10.631</v>
      </c>
      <c r="I530" s="13">
        <v>0.25</v>
      </c>
      <c r="J530" s="13">
        <v>7</v>
      </c>
      <c r="K530" s="13">
        <v>1</v>
      </c>
      <c r="M530" s="13">
        <v>4</v>
      </c>
      <c r="N530" s="13">
        <v>1</v>
      </c>
      <c r="P530" s="13">
        <f>IFERROR(ROUND(VLOOKUP(BC530, BA:BA:BB:BB, 2, 0)/AA530,3),)</f>
        <v>9.2219999999999995</v>
      </c>
      <c r="Q530" s="13">
        <f>IFERROR(VLOOKUP(BC530, BA:BA:BD:BD, 4, 0),1)</f>
        <v>1</v>
      </c>
      <c r="R530" s="13">
        <v>4</v>
      </c>
      <c r="S530" s="13">
        <v>9.25</v>
      </c>
      <c r="T530" s="13">
        <v>0</v>
      </c>
      <c r="V530" s="13" t="s">
        <v>11050</v>
      </c>
      <c r="W530" s="13">
        <v>100</v>
      </c>
      <c r="X530" s="13" t="s">
        <v>7709</v>
      </c>
      <c r="Y530" s="13" t="s">
        <v>10904</v>
      </c>
      <c r="Z530" s="13">
        <v>2</v>
      </c>
      <c r="AA530" s="13">
        <v>5.75</v>
      </c>
      <c r="AB530" s="13">
        <f t="shared" si="73"/>
        <v>15.282</v>
      </c>
      <c r="AC530" s="13">
        <f>ROUND(VLOOKUP(X530,'Base de dados'!A:B, 2, 0)*AB530, 2)</f>
        <v>2.29</v>
      </c>
      <c r="AD530" s="13">
        <f>ROUND((AB530*(Destino!AG$530/100))*(W530/100),2)</f>
        <v>0.61</v>
      </c>
      <c r="AE530" s="13">
        <f>ROUND((AB530*(Destino!AH$530/100)),2)</f>
        <v>0</v>
      </c>
      <c r="AF530" s="13">
        <f>ROUND((((AB530+AC530)*(1 + VLOOKUP(X530,'Base de dados'!A:M, 13, 0) ))*(Destino!AI$530/100))-AD530, 2)</f>
        <v>3.95</v>
      </c>
      <c r="AG530" s="13">
        <f>ROUND((AB530+AC530+AF530)*(J530/100),2)</f>
        <v>1.51</v>
      </c>
      <c r="AH530" s="13">
        <f t="shared" si="74"/>
        <v>0</v>
      </c>
      <c r="AI530" s="13">
        <f>ROUND(AB530+AC530-AE530+AF530+AG530+AH530, 3)</f>
        <v>23.032</v>
      </c>
      <c r="AJ530" s="13">
        <f t="shared" si="75"/>
        <v>92.128</v>
      </c>
      <c r="AK530" s="13">
        <f t="shared" si="76"/>
        <v>92.128</v>
      </c>
      <c r="AL530" s="13" t="str">
        <f t="shared" si="79"/>
        <v>17006000071242000005105</v>
      </c>
      <c r="AM530" s="13">
        <f>VLOOKUP(AL530,Destino!A:AE,31,0)</f>
        <v>90.66</v>
      </c>
      <c r="AN530" s="13">
        <f t="shared" si="80"/>
        <v>0.984065647794373</v>
      </c>
      <c r="BB530" s="13">
        <f t="shared" si="77"/>
        <v>92.128</v>
      </c>
      <c r="BC530" s="13" t="s">
        <v>11208</v>
      </c>
      <c r="BD530" s="13">
        <f t="shared" si="78"/>
        <v>1</v>
      </c>
    </row>
    <row r="531" spans="1:56" x14ac:dyDescent="0.25">
      <c r="A531" s="13">
        <v>600007124</v>
      </c>
      <c r="B531" s="13">
        <v>1700</v>
      </c>
      <c r="C531" s="13">
        <v>2200001421</v>
      </c>
      <c r="D531" s="13" t="s">
        <v>10908</v>
      </c>
      <c r="E531" s="13">
        <f t="shared" si="72"/>
        <v>1700</v>
      </c>
      <c r="F531" s="13" t="s">
        <v>10933</v>
      </c>
      <c r="G531" s="13" t="s">
        <v>10907</v>
      </c>
      <c r="H531" s="13">
        <f>ROUND(P531/(1-((R531+S531))/100)*Q531, 3)</f>
        <v>10.913</v>
      </c>
      <c r="I531" s="13">
        <v>0.25</v>
      </c>
      <c r="J531" s="13">
        <v>3</v>
      </c>
      <c r="K531" s="13">
        <v>1</v>
      </c>
      <c r="M531" s="13">
        <v>4</v>
      </c>
      <c r="N531" s="13">
        <v>1</v>
      </c>
      <c r="O531" s="13" t="s">
        <v>10895</v>
      </c>
      <c r="P531" s="13">
        <f>IFERROR(ROUND(VLOOKUP(BC531, BA:BA:BB:BB, 2, 0)/AA531,3),)</f>
        <v>9.4670000000000005</v>
      </c>
      <c r="Q531" s="13">
        <f>IFERROR(VLOOKUP(BC531, BA:BA:BD:BD, 4, 0),1)</f>
        <v>1</v>
      </c>
      <c r="R531" s="13">
        <v>4</v>
      </c>
      <c r="S531" s="13">
        <v>9.25</v>
      </c>
      <c r="T531" s="13">
        <v>0</v>
      </c>
      <c r="V531" s="13" t="s">
        <v>11050</v>
      </c>
      <c r="W531" s="13">
        <v>100</v>
      </c>
      <c r="X531" s="13" t="s">
        <v>7709</v>
      </c>
      <c r="Y531" s="13" t="s">
        <v>10904</v>
      </c>
      <c r="Z531" s="13">
        <v>2</v>
      </c>
      <c r="AA531" s="13">
        <v>5.75</v>
      </c>
      <c r="AB531" s="13">
        <f t="shared" si="73"/>
        <v>15.686999999999999</v>
      </c>
      <c r="AC531" s="13">
        <f>ROUND(VLOOKUP(X531,'Base de dados'!A:B, 2, 0)*AB531, 2)</f>
        <v>2.35</v>
      </c>
      <c r="AD531" s="13">
        <f>ROUND((AB531*(Destino!AG$531/100))*(W531/100),2)</f>
        <v>0.63</v>
      </c>
      <c r="AE531" s="13">
        <f>ROUND((AB531*(Destino!AH$531/100)),2)</f>
        <v>0</v>
      </c>
      <c r="AF531" s="13">
        <f>ROUND((((AB531+AC531)*(1 + VLOOKUP(X531,'Base de dados'!A:M, 13, 0) ))*(Destino!AI$531/100))-AD531, 2)</f>
        <v>4.05</v>
      </c>
      <c r="AG531" s="13">
        <f>ROUND((AB531+AC531+AF531)*(J531/100),2)</f>
        <v>0.66</v>
      </c>
      <c r="AH531" s="13">
        <f t="shared" si="74"/>
        <v>0</v>
      </c>
      <c r="AI531" s="13">
        <f>ROUND(AB531+AC531-AE531+AF531+AG531+AH531, 3)</f>
        <v>22.747</v>
      </c>
      <c r="AJ531" s="13">
        <f t="shared" si="75"/>
        <v>90.988</v>
      </c>
      <c r="AK531" s="13">
        <f t="shared" si="76"/>
        <v>90.988</v>
      </c>
      <c r="AL531" s="13" t="str">
        <f t="shared" si="79"/>
        <v>17006000071242200001421</v>
      </c>
      <c r="AM531" s="13">
        <f>VLOOKUP(AL531,Destino!A:AE,31,0)</f>
        <v>91.024000000000001</v>
      </c>
      <c r="AN531" s="13">
        <f t="shared" si="80"/>
        <v>1.0003956565700971</v>
      </c>
      <c r="BA531" s="13" t="s">
        <v>11213</v>
      </c>
      <c r="BB531" s="13">
        <f t="shared" si="77"/>
        <v>90.988</v>
      </c>
      <c r="BC531" s="13" t="s">
        <v>11212</v>
      </c>
      <c r="BD531" s="13">
        <f t="shared" si="78"/>
        <v>1</v>
      </c>
    </row>
    <row r="532" spans="1:56" x14ac:dyDescent="0.25">
      <c r="A532" s="13">
        <v>600007161</v>
      </c>
      <c r="B532" s="13">
        <v>1000</v>
      </c>
      <c r="C532" s="13">
        <v>2200000102</v>
      </c>
      <c r="D532" s="13" t="s">
        <v>10908</v>
      </c>
      <c r="E532" s="13">
        <f t="shared" si="72"/>
        <v>1000</v>
      </c>
      <c r="F532" s="13" t="s">
        <v>10905</v>
      </c>
      <c r="G532" s="13" t="s">
        <v>10907</v>
      </c>
      <c r="H532" s="13">
        <f>ROUND(P532/(1-((R532+S532))/100)*Q532, 3)</f>
        <v>7.86</v>
      </c>
      <c r="I532" s="13">
        <v>1</v>
      </c>
      <c r="J532" s="13">
        <v>4.5</v>
      </c>
      <c r="K532" s="13">
        <v>1</v>
      </c>
      <c r="M532" s="13">
        <v>1</v>
      </c>
      <c r="N532" s="13">
        <v>1</v>
      </c>
      <c r="P532" s="13">
        <f>IFERROR(ROUND(VLOOKUP(BC532, BA:BA:BB:BB, 2, 0)/AA532,3),)</f>
        <v>7.2590000000000003</v>
      </c>
      <c r="Q532" s="13">
        <f>IFERROR(VLOOKUP(BC532, BA:BA:BD:BD, 4, 0),1)</f>
        <v>1</v>
      </c>
      <c r="R532" s="13">
        <v>4</v>
      </c>
      <c r="S532" s="13">
        <v>3.65</v>
      </c>
      <c r="T532" s="13">
        <v>0</v>
      </c>
      <c r="V532" s="13" t="s">
        <v>11050</v>
      </c>
      <c r="W532" s="13">
        <v>100</v>
      </c>
      <c r="X532" s="13" t="s">
        <v>7709</v>
      </c>
      <c r="Y532" s="13" t="s">
        <v>10904</v>
      </c>
      <c r="Z532" s="13">
        <v>1</v>
      </c>
      <c r="AA532" s="13">
        <v>5.75</v>
      </c>
      <c r="AB532" s="13">
        <f t="shared" si="73"/>
        <v>45.195</v>
      </c>
      <c r="AC532" s="13">
        <f>ROUND(VLOOKUP(X532,'Base de dados'!A:B, 2, 0)*AB532, 2)</f>
        <v>6.78</v>
      </c>
      <c r="AD532" s="13">
        <f>ROUND((AB532*(Destino!AG$532/100))*(W532/100),2)</f>
        <v>1.81</v>
      </c>
      <c r="AE532" s="13">
        <f>ROUND((AB532*(Destino!AH$532/100)),2)</f>
        <v>4.18</v>
      </c>
      <c r="AG532" s="13">
        <f>ROUND((AB532+ AC532)*(J532/100),2)</f>
        <v>2.34</v>
      </c>
      <c r="AH532" s="13">
        <f t="shared" si="74"/>
        <v>0</v>
      </c>
      <c r="AI532" s="13">
        <f>ROUND(AB532-(AD532+AE532)+AG532+AH532, 3)</f>
        <v>41.545000000000002</v>
      </c>
      <c r="AJ532" s="13">
        <f t="shared" si="75"/>
        <v>41.545000000000002</v>
      </c>
      <c r="AK532" s="13">
        <f t="shared" si="76"/>
        <v>41.545000000000002</v>
      </c>
      <c r="AL532" s="13" t="str">
        <f t="shared" si="79"/>
        <v>10006000071612200000102</v>
      </c>
      <c r="AM532" s="13">
        <f>VLOOKUP(AL532,Destino!A:AE,31,0)</f>
        <v>41.546999999999997</v>
      </c>
      <c r="AN532" s="13">
        <f t="shared" si="80"/>
        <v>1.0000481405704655</v>
      </c>
      <c r="BB532" s="13">
        <f t="shared" si="77"/>
        <v>41.545000000000002</v>
      </c>
      <c r="BC532" s="13" t="s">
        <v>11215</v>
      </c>
      <c r="BD532" s="13">
        <f t="shared" si="78"/>
        <v>1</v>
      </c>
    </row>
    <row r="533" spans="1:56" x14ac:dyDescent="0.25">
      <c r="A533" s="13">
        <v>600007161</v>
      </c>
      <c r="B533" s="13">
        <v>1000</v>
      </c>
      <c r="C533" s="13">
        <v>2200000362</v>
      </c>
      <c r="D533" s="13" t="s">
        <v>10908</v>
      </c>
      <c r="E533" s="13">
        <f t="shared" si="72"/>
        <v>1000</v>
      </c>
      <c r="F533" s="13" t="s">
        <v>10912</v>
      </c>
      <c r="G533" s="13" t="s">
        <v>10907</v>
      </c>
      <c r="H533" s="13">
        <v>4.21</v>
      </c>
      <c r="I533" s="13">
        <v>1</v>
      </c>
      <c r="J533" s="13">
        <v>0</v>
      </c>
      <c r="K533" s="13">
        <v>1.1045130000000001</v>
      </c>
      <c r="M533" s="13">
        <v>1</v>
      </c>
      <c r="N533" s="13">
        <v>1</v>
      </c>
      <c r="O533" s="13" t="s">
        <v>10895</v>
      </c>
      <c r="P533" s="13">
        <v>0</v>
      </c>
      <c r="Q533" s="13">
        <v>1</v>
      </c>
      <c r="R533" s="13">
        <v>0</v>
      </c>
      <c r="S533" s="13">
        <v>0</v>
      </c>
      <c r="T533" s="13">
        <v>34.630000000000003</v>
      </c>
      <c r="V533" s="13" t="s">
        <v>11050</v>
      </c>
      <c r="W533" s="13">
        <v>100</v>
      </c>
      <c r="X533" s="13" t="s">
        <v>7709</v>
      </c>
      <c r="Y533" s="13" t="s">
        <v>10904</v>
      </c>
      <c r="Z533" s="13">
        <v>1</v>
      </c>
      <c r="AA533" s="13">
        <v>5.75</v>
      </c>
      <c r="AB533" s="13">
        <f t="shared" si="73"/>
        <v>24.207999999999998</v>
      </c>
      <c r="AC533" s="13">
        <f>ROUND(VLOOKUP(X533,'Base de dados'!A:B, 2, 0)*AB533, 2)</f>
        <v>3.63</v>
      </c>
      <c r="AD533" s="13">
        <f>ROUND((AB533*(Destino!AG$533/100))*(W533/100),2)</f>
        <v>0</v>
      </c>
      <c r="AE533" s="13">
        <f>ROUND((AB533*(Destino!AH$533/100)),2)</f>
        <v>0</v>
      </c>
      <c r="AG533" s="13">
        <f>ROUND((AB533+ AC533)*(J533/100),2)</f>
        <v>0</v>
      </c>
      <c r="AH533" s="13">
        <f t="shared" si="74"/>
        <v>8.3800000000000008</v>
      </c>
      <c r="AI533" s="13">
        <f>ROUND(AB533+AG533+AH533, 3)</f>
        <v>32.588000000000001</v>
      </c>
      <c r="AJ533" s="13">
        <f t="shared" si="75"/>
        <v>32.588000000000001</v>
      </c>
      <c r="AK533" s="13">
        <f t="shared" si="76"/>
        <v>35.993869644</v>
      </c>
      <c r="AL533" s="13" t="str">
        <f t="shared" si="79"/>
        <v>10006000071612200000362</v>
      </c>
      <c r="AM533" s="13">
        <f>VLOOKUP(AL533,Destino!A:AE,31,0)</f>
        <v>35.994</v>
      </c>
      <c r="AN533" s="13">
        <f t="shared" si="80"/>
        <v>1.0000036216167167</v>
      </c>
      <c r="BA533" s="13" t="s">
        <v>11214</v>
      </c>
      <c r="BB533" s="13">
        <f t="shared" si="77"/>
        <v>35.993869644</v>
      </c>
      <c r="BD533" s="13">
        <f t="shared" si="78"/>
        <v>1</v>
      </c>
    </row>
    <row r="534" spans="1:56" x14ac:dyDescent="0.25">
      <c r="A534" s="13">
        <v>600007161</v>
      </c>
      <c r="B534" s="13">
        <v>1000</v>
      </c>
      <c r="C534" s="13">
        <v>2200001286</v>
      </c>
      <c r="D534" s="13" t="s">
        <v>10908</v>
      </c>
      <c r="E534" s="13">
        <f t="shared" si="72"/>
        <v>1000</v>
      </c>
      <c r="F534" s="13" t="s">
        <v>10915</v>
      </c>
      <c r="G534" s="13" t="s">
        <v>10907</v>
      </c>
      <c r="H534" s="13">
        <f>ROUND(P534/(1-((R534+S534))/100)*Q534, 3)</f>
        <v>9.2240000000000002</v>
      </c>
      <c r="I534" s="13">
        <v>1</v>
      </c>
      <c r="J534" s="13">
        <v>6</v>
      </c>
      <c r="K534" s="13">
        <v>1</v>
      </c>
      <c r="M534" s="13">
        <v>1</v>
      </c>
      <c r="N534" s="13">
        <v>1</v>
      </c>
      <c r="P534" s="13">
        <f>IFERROR(ROUND(VLOOKUP(BC534, BA:BA:BB:BB, 2, 0)/AA534,3),)</f>
        <v>8.7949999999999999</v>
      </c>
      <c r="Q534" s="13">
        <f>IFERROR(VLOOKUP(BC534, BA:BA:BD:BD, 4, 0),1)</f>
        <v>1</v>
      </c>
      <c r="R534" s="13">
        <v>1</v>
      </c>
      <c r="S534" s="13">
        <v>3.65</v>
      </c>
      <c r="T534" s="13">
        <v>0</v>
      </c>
      <c r="V534" s="13" t="s">
        <v>11050</v>
      </c>
      <c r="W534" s="13">
        <v>100</v>
      </c>
      <c r="X534" s="13" t="s">
        <v>7709</v>
      </c>
      <c r="Y534" s="13" t="s">
        <v>10904</v>
      </c>
      <c r="Z534" s="13">
        <v>1</v>
      </c>
      <c r="AA534" s="13">
        <v>5.75</v>
      </c>
      <c r="AB534" s="13">
        <f t="shared" si="73"/>
        <v>53.037999999999997</v>
      </c>
      <c r="AC534" s="13">
        <f>ROUND(VLOOKUP(X534,'Base de dados'!A:B, 2, 0)*AB534, 2)</f>
        <v>7.96</v>
      </c>
      <c r="AD534" s="13">
        <f>ROUND((AB534*(Destino!AG$534/100))*(W534/100),2)</f>
        <v>2.12</v>
      </c>
      <c r="AE534" s="13">
        <f>ROUND((AB534*(Destino!AH$534/100)),2)</f>
        <v>4.91</v>
      </c>
      <c r="AG534" s="13">
        <f>ROUND(AB534 *(J534/100),2)</f>
        <v>3.18</v>
      </c>
      <c r="AH534" s="13">
        <f t="shared" si="74"/>
        <v>0</v>
      </c>
      <c r="AI534" s="13">
        <f>ROUND(AB534-(AD534+AE534)+AG534+AH534, 3)</f>
        <v>49.188000000000002</v>
      </c>
      <c r="AJ534" s="13">
        <f t="shared" si="75"/>
        <v>49.188000000000002</v>
      </c>
      <c r="AK534" s="13">
        <f t="shared" si="76"/>
        <v>49.188000000000002</v>
      </c>
      <c r="AL534" s="13" t="str">
        <f t="shared" si="79"/>
        <v>10006000071612200001286</v>
      </c>
      <c r="AM534" s="13">
        <f>VLOOKUP(AL534,Destino!A:AE,31,0)</f>
        <v>49.204999999999998</v>
      </c>
      <c r="AN534" s="13">
        <f t="shared" si="80"/>
        <v>1.0003456127510775</v>
      </c>
      <c r="BB534" s="13">
        <f t="shared" si="77"/>
        <v>49.188000000000002</v>
      </c>
      <c r="BC534" s="13" t="s">
        <v>11218</v>
      </c>
      <c r="BD534" s="13">
        <f t="shared" si="78"/>
        <v>1</v>
      </c>
    </row>
    <row r="535" spans="1:56" x14ac:dyDescent="0.25">
      <c r="A535" s="13">
        <v>600007161</v>
      </c>
      <c r="B535" s="13">
        <v>1000</v>
      </c>
      <c r="C535" s="13">
        <v>2200001327</v>
      </c>
      <c r="D535" s="13" t="s">
        <v>10908</v>
      </c>
      <c r="E535" s="13">
        <f t="shared" si="72"/>
        <v>1000</v>
      </c>
      <c r="F535" s="13" t="s">
        <v>10905</v>
      </c>
      <c r="G535" s="13" t="s">
        <v>10907</v>
      </c>
      <c r="H535" s="13">
        <f>ROUND(P535/(1-((R535+S535))/100)*Q535, 3)</f>
        <v>7.68</v>
      </c>
      <c r="I535" s="13">
        <v>1</v>
      </c>
      <c r="J535" s="13">
        <v>5</v>
      </c>
      <c r="K535" s="13">
        <v>1</v>
      </c>
      <c r="M535" s="13">
        <v>1</v>
      </c>
      <c r="N535" s="13">
        <v>1</v>
      </c>
      <c r="P535" s="13">
        <f>IFERROR(ROUND(VLOOKUP(BC535, BA:BA:BB:BB, 2, 0)/AA535,3),)</f>
        <v>9.4540000000000006</v>
      </c>
      <c r="Q535" s="13">
        <f>IFERROR(VLOOKUP(BC535, BA:BA:BD:BD, 4, 0),1)</f>
        <v>0.75018899999999999</v>
      </c>
      <c r="R535" s="13">
        <v>4</v>
      </c>
      <c r="S535" s="13">
        <v>3.65</v>
      </c>
      <c r="T535" s="13">
        <v>0</v>
      </c>
      <c r="V535" s="13" t="s">
        <v>11050</v>
      </c>
      <c r="W535" s="13">
        <v>100</v>
      </c>
      <c r="X535" s="13" t="s">
        <v>7709</v>
      </c>
      <c r="Y535" s="13" t="s">
        <v>10904</v>
      </c>
      <c r="Z535" s="13">
        <v>1</v>
      </c>
      <c r="AA535" s="13">
        <v>5.75</v>
      </c>
      <c r="AB535" s="13">
        <f t="shared" si="73"/>
        <v>44.16</v>
      </c>
      <c r="AC535" s="13">
        <f>ROUND(VLOOKUP(X535,'Base de dados'!A:B, 2, 0)*AB535, 2)</f>
        <v>6.62</v>
      </c>
      <c r="AD535" s="13">
        <f>ROUND((AB535*(Destino!AG$535/100))*(W535/100),2)</f>
        <v>1.77</v>
      </c>
      <c r="AE535" s="13">
        <f>ROUND((AB535*(Destino!AH$535/100)),2)</f>
        <v>4.08</v>
      </c>
      <c r="AG535" s="13">
        <f>ROUND((AB535+ AC535)*(J535/100),2)</f>
        <v>2.54</v>
      </c>
      <c r="AH535" s="13">
        <f t="shared" si="74"/>
        <v>0</v>
      </c>
      <c r="AI535" s="13">
        <f>ROUND(AB535-(AD535+AE535)+AG535+AH535, 3)</f>
        <v>40.85</v>
      </c>
      <c r="AJ535" s="13">
        <f t="shared" si="75"/>
        <v>40.85</v>
      </c>
      <c r="AK535" s="13">
        <f t="shared" si="76"/>
        <v>40.85</v>
      </c>
      <c r="AL535" s="13" t="str">
        <f t="shared" si="79"/>
        <v>10006000071612200001327</v>
      </c>
      <c r="AM535" s="13">
        <f>VLOOKUP(AL535,Destino!A:AE,31,0)</f>
        <v>40.856999999999999</v>
      </c>
      <c r="AN535" s="13">
        <f t="shared" si="80"/>
        <v>1.000171358629131</v>
      </c>
      <c r="BB535" s="13">
        <f t="shared" si="77"/>
        <v>40.85</v>
      </c>
      <c r="BC535" s="13" t="s">
        <v>11216</v>
      </c>
      <c r="BD535" s="13">
        <f t="shared" si="78"/>
        <v>1</v>
      </c>
    </row>
    <row r="536" spans="1:56" x14ac:dyDescent="0.25">
      <c r="A536" s="13">
        <v>600007161</v>
      </c>
      <c r="B536" s="13">
        <v>1000</v>
      </c>
      <c r="C536" s="13">
        <v>2200001421</v>
      </c>
      <c r="D536" s="13" t="s">
        <v>10908</v>
      </c>
      <c r="E536" s="13">
        <f t="shared" si="72"/>
        <v>1000</v>
      </c>
      <c r="F536" s="13" t="s">
        <v>10905</v>
      </c>
      <c r="G536" s="13" t="s">
        <v>10907</v>
      </c>
      <c r="H536" s="13">
        <f>ROUND(P536/(1-((R536+S536))/100)*Q536, 3)</f>
        <v>7.4059999999999997</v>
      </c>
      <c r="I536" s="13">
        <v>1</v>
      </c>
      <c r="J536" s="13">
        <v>4</v>
      </c>
      <c r="K536" s="13">
        <v>1</v>
      </c>
      <c r="M536" s="13">
        <v>1</v>
      </c>
      <c r="N536" s="13">
        <v>1</v>
      </c>
      <c r="P536" s="13">
        <f>IFERROR(ROUND(VLOOKUP(BC536, BA:BA:BB:BB, 2, 0)/AA536,3),)</f>
        <v>6.4249999999999998</v>
      </c>
      <c r="Q536" s="13">
        <f>IFERROR(VLOOKUP(BC536, BA:BA:BD:BD, 4, 0),1)</f>
        <v>1</v>
      </c>
      <c r="R536" s="13">
        <v>4</v>
      </c>
      <c r="S536" s="13">
        <v>9.25</v>
      </c>
      <c r="T536" s="13">
        <v>0</v>
      </c>
      <c r="V536" s="13" t="s">
        <v>11050</v>
      </c>
      <c r="W536" s="13">
        <v>100</v>
      </c>
      <c r="X536" s="13" t="s">
        <v>7709</v>
      </c>
      <c r="Y536" s="13" t="s">
        <v>10904</v>
      </c>
      <c r="Z536" s="13">
        <v>1</v>
      </c>
      <c r="AA536" s="13">
        <v>5.75</v>
      </c>
      <c r="AB536" s="13">
        <f t="shared" si="73"/>
        <v>42.585000000000001</v>
      </c>
      <c r="AC536" s="13">
        <f>ROUND(VLOOKUP(X536,'Base de dados'!A:B, 2, 0)*AB536, 2)</f>
        <v>6.39</v>
      </c>
      <c r="AD536" s="13">
        <f>ROUND((AB536*(Destino!AG$536/100))*(W536/100),2)</f>
        <v>1.7</v>
      </c>
      <c r="AE536" s="13">
        <f>ROUND((AB536*(Destino!AH$536/100)),2)</f>
        <v>3.94</v>
      </c>
      <c r="AG536" s="13">
        <f>ROUND((AB536+ AC536)*(J536/100),2)</f>
        <v>1.96</v>
      </c>
      <c r="AH536" s="13">
        <f t="shared" si="74"/>
        <v>0</v>
      </c>
      <c r="AI536" s="13">
        <f>ROUND(AB536-(AD536+AE536)+AG536+AH536, 3)</f>
        <v>38.905000000000001</v>
      </c>
      <c r="AJ536" s="13">
        <f t="shared" si="75"/>
        <v>38.905000000000001</v>
      </c>
      <c r="AK536" s="13">
        <f t="shared" si="76"/>
        <v>38.905000000000001</v>
      </c>
      <c r="AL536" s="13" t="str">
        <f t="shared" si="79"/>
        <v>10006000071612200001421</v>
      </c>
      <c r="AM536" s="13">
        <f>VLOOKUP(AL536,Destino!A:AE,31,0)</f>
        <v>38.921999999999997</v>
      </c>
      <c r="AN536" s="13">
        <f t="shared" si="80"/>
        <v>1.0004369618300988</v>
      </c>
      <c r="BB536" s="13">
        <f t="shared" si="77"/>
        <v>38.905000000000001</v>
      </c>
      <c r="BC536" s="13" t="s">
        <v>11219</v>
      </c>
      <c r="BD536" s="13">
        <f t="shared" si="78"/>
        <v>1</v>
      </c>
    </row>
    <row r="537" spans="1:56" x14ac:dyDescent="0.25">
      <c r="A537" s="13">
        <v>600007161</v>
      </c>
      <c r="B537" s="13">
        <v>1100</v>
      </c>
      <c r="C537" s="13">
        <v>2000005105</v>
      </c>
      <c r="D537" s="13" t="s">
        <v>10908</v>
      </c>
      <c r="E537" s="13">
        <f t="shared" si="72"/>
        <v>1100</v>
      </c>
      <c r="F537" s="13" t="s">
        <v>10905</v>
      </c>
      <c r="G537" s="13" t="s">
        <v>10907</v>
      </c>
      <c r="H537" s="13">
        <f>ROUND(P537/(1-((R537+S537))/100)*Q537, 3)</f>
        <v>7.2160000000000002</v>
      </c>
      <c r="I537" s="13">
        <v>1</v>
      </c>
      <c r="J537" s="13">
        <v>4</v>
      </c>
      <c r="K537" s="13">
        <v>1</v>
      </c>
      <c r="M537" s="13">
        <v>1</v>
      </c>
      <c r="N537" s="13">
        <v>1</v>
      </c>
      <c r="O537" s="13" t="s">
        <v>10895</v>
      </c>
      <c r="P537" s="13">
        <f>IFERROR(ROUND(VLOOKUP(BC537, BA:BA:BB:BB, 2, 0)/AA537,3),)</f>
        <v>6.26</v>
      </c>
      <c r="Q537" s="13">
        <f>IFERROR(VLOOKUP(BC537, BA:BA:BD:BD, 4, 0),1)</f>
        <v>1</v>
      </c>
      <c r="R537" s="13">
        <v>4</v>
      </c>
      <c r="S537" s="13">
        <v>9.25</v>
      </c>
      <c r="T537" s="13">
        <v>0</v>
      </c>
      <c r="V537" s="13" t="s">
        <v>11050</v>
      </c>
      <c r="W537" s="13">
        <v>100</v>
      </c>
      <c r="X537" s="13" t="s">
        <v>7709</v>
      </c>
      <c r="Y537" s="13" t="s">
        <v>10904</v>
      </c>
      <c r="Z537" s="13">
        <v>2</v>
      </c>
      <c r="AA537" s="13">
        <v>5.75</v>
      </c>
      <c r="AB537" s="13">
        <f t="shared" si="73"/>
        <v>41.491999999999997</v>
      </c>
      <c r="AC537" s="13">
        <f>ROUND(VLOOKUP(X537,'Base de dados'!A:B, 2, 0)*AB537, 2)</f>
        <v>6.22</v>
      </c>
      <c r="AD537" s="13">
        <f>ROUND((AB537*(Destino!AG$537/100))*(W537/100),2)</f>
        <v>1.66</v>
      </c>
      <c r="AE537" s="13">
        <f>ROUND((AB537*(Destino!AH$537/100)),2)</f>
        <v>0</v>
      </c>
      <c r="AG537" s="13">
        <f>ROUND((AB537+ AC537)*(J537/100),2)</f>
        <v>1.91</v>
      </c>
      <c r="AH537" s="13">
        <f t="shared" si="74"/>
        <v>0</v>
      </c>
      <c r="AI537" s="13">
        <f>ROUND(AB537-(AD537+AE537)+AG537+AH537, 3)</f>
        <v>41.741999999999997</v>
      </c>
      <c r="AJ537" s="13">
        <f t="shared" si="75"/>
        <v>41.741999999999997</v>
      </c>
      <c r="AK537" s="13">
        <f t="shared" si="76"/>
        <v>41.741999999999997</v>
      </c>
      <c r="AL537" s="13" t="str">
        <f t="shared" si="79"/>
        <v>11006000071612000005105</v>
      </c>
      <c r="AM537" s="13">
        <f>VLOOKUP(AL537,Destino!A:AE,31,0)</f>
        <v>41.747999999999998</v>
      </c>
      <c r="AN537" s="13">
        <f t="shared" si="80"/>
        <v>1.000143740117867</v>
      </c>
      <c r="BA537" s="13" t="s">
        <v>11215</v>
      </c>
      <c r="BB537" s="13">
        <f t="shared" si="77"/>
        <v>41.741999999999997</v>
      </c>
      <c r="BC537" s="13" t="s">
        <v>11214</v>
      </c>
      <c r="BD537" s="13">
        <f t="shared" si="78"/>
        <v>1</v>
      </c>
    </row>
    <row r="538" spans="1:56" x14ac:dyDescent="0.25">
      <c r="A538" s="13">
        <v>600007161</v>
      </c>
      <c r="B538" s="13">
        <v>1100</v>
      </c>
      <c r="C538" s="13">
        <v>2200001286</v>
      </c>
      <c r="D538" s="13" t="s">
        <v>10908</v>
      </c>
      <c r="E538" s="13">
        <f t="shared" si="72"/>
        <v>1100</v>
      </c>
      <c r="F538" s="13" t="s">
        <v>10915</v>
      </c>
      <c r="G538" s="13" t="s">
        <v>10907</v>
      </c>
      <c r="H538" s="13">
        <f>ROUND(P538/(1-((R538+S538))/100)*Q538, 3)</f>
        <v>9.2240000000000002</v>
      </c>
      <c r="I538" s="13">
        <v>1</v>
      </c>
      <c r="J538" s="13">
        <v>5</v>
      </c>
      <c r="K538" s="13">
        <v>1</v>
      </c>
      <c r="M538" s="13">
        <v>1</v>
      </c>
      <c r="N538" s="13">
        <v>1</v>
      </c>
      <c r="P538" s="13">
        <f>IFERROR(ROUND(VLOOKUP(BC538, BA:BA:BB:BB, 2, 0)/AA538,3),)</f>
        <v>8.7949999999999999</v>
      </c>
      <c r="Q538" s="13">
        <f>IFERROR(VLOOKUP(BC538, BA:BA:BD:BD, 4, 0),1)</f>
        <v>1</v>
      </c>
      <c r="R538" s="13">
        <v>1</v>
      </c>
      <c r="S538" s="13">
        <v>3.65</v>
      </c>
      <c r="T538" s="13">
        <v>0</v>
      </c>
      <c r="V538" s="13" t="s">
        <v>11050</v>
      </c>
      <c r="W538" s="13">
        <v>100</v>
      </c>
      <c r="X538" s="13" t="s">
        <v>7709</v>
      </c>
      <c r="Y538" s="13" t="s">
        <v>10904</v>
      </c>
      <c r="Z538" s="13">
        <v>2</v>
      </c>
      <c r="AA538" s="13">
        <v>5.75</v>
      </c>
      <c r="AB538" s="13">
        <f t="shared" si="73"/>
        <v>53.037999999999997</v>
      </c>
      <c r="AC538" s="13">
        <f>ROUND(VLOOKUP(X538,'Base de dados'!A:B, 2, 0)*AB538, 2)</f>
        <v>7.96</v>
      </c>
      <c r="AD538" s="13">
        <f>ROUND((AB538*(Destino!AG$538/100))*(W538/100),2)</f>
        <v>2.12</v>
      </c>
      <c r="AE538" s="13">
        <f>ROUND((AB538*(Destino!AH$538/100)),2)</f>
        <v>0</v>
      </c>
      <c r="AG538" s="13">
        <f>ROUND(AB538 *(J538/100),2)</f>
        <v>2.65</v>
      </c>
      <c r="AH538" s="13">
        <f t="shared" si="74"/>
        <v>0</v>
      </c>
      <c r="AI538" s="13">
        <f>ROUND(AB538-(AD538+AE538)+AG538+AH538, 3)</f>
        <v>53.567999999999998</v>
      </c>
      <c r="AJ538" s="13">
        <f t="shared" si="75"/>
        <v>53.567999999999998</v>
      </c>
      <c r="AK538" s="13">
        <f t="shared" si="76"/>
        <v>53.567999999999998</v>
      </c>
      <c r="AL538" s="13" t="str">
        <f t="shared" si="79"/>
        <v>11006000071612200001286</v>
      </c>
      <c r="AM538" s="13">
        <f>VLOOKUP(AL538,Destino!A:AE,31,0)</f>
        <v>53.585000000000001</v>
      </c>
      <c r="AN538" s="13">
        <f t="shared" si="80"/>
        <v>1.0003173536439667</v>
      </c>
      <c r="BB538" s="13">
        <f t="shared" si="77"/>
        <v>53.567999999999998</v>
      </c>
      <c r="BC538" s="13" t="s">
        <v>11218</v>
      </c>
      <c r="BD538" s="13">
        <f t="shared" si="78"/>
        <v>1</v>
      </c>
    </row>
    <row r="539" spans="1:56" x14ac:dyDescent="0.25">
      <c r="A539" s="13">
        <v>600007161</v>
      </c>
      <c r="B539" s="13">
        <v>1100</v>
      </c>
      <c r="C539" s="13">
        <v>2200001327</v>
      </c>
      <c r="D539" s="13" t="s">
        <v>10908</v>
      </c>
      <c r="E539" s="13">
        <f t="shared" si="72"/>
        <v>1100</v>
      </c>
      <c r="F539" s="13" t="s">
        <v>10923</v>
      </c>
      <c r="G539" s="13" t="s">
        <v>10907</v>
      </c>
      <c r="H539" s="13">
        <f>ROUND(P539/(1-((R539+S539))/100)*Q539, 3)</f>
        <v>7.3879999999999999</v>
      </c>
      <c r="I539" s="13">
        <v>1</v>
      </c>
      <c r="J539" s="13">
        <v>5</v>
      </c>
      <c r="K539" s="13">
        <v>1</v>
      </c>
      <c r="M539" s="13">
        <v>1</v>
      </c>
      <c r="N539" s="13">
        <v>1</v>
      </c>
      <c r="P539" s="13">
        <f>IFERROR(ROUND(VLOOKUP(BC539, BA:BA:BB:BB, 2, 0)/AA539,3),)</f>
        <v>9.4540000000000006</v>
      </c>
      <c r="Q539" s="13">
        <f>IFERROR(VLOOKUP(BC539, BA:BA:BD:BD, 4, 0),1)</f>
        <v>0.75018899999999999</v>
      </c>
      <c r="R539" s="13">
        <v>4</v>
      </c>
      <c r="S539" s="13">
        <v>0</v>
      </c>
      <c r="T539" s="13">
        <v>0</v>
      </c>
      <c r="V539" s="13" t="s">
        <v>11050</v>
      </c>
      <c r="W539" s="13">
        <v>100</v>
      </c>
      <c r="X539" s="13" t="s">
        <v>7709</v>
      </c>
      <c r="Y539" s="13" t="s">
        <v>10904</v>
      </c>
      <c r="Z539" s="13">
        <v>2</v>
      </c>
      <c r="AA539" s="13">
        <v>5.75</v>
      </c>
      <c r="AB539" s="13">
        <f t="shared" si="73"/>
        <v>42.481000000000002</v>
      </c>
      <c r="AC539" s="13">
        <f>ROUND(VLOOKUP(X539,'Base de dados'!A:B, 2, 0)*AB539, 2)</f>
        <v>6.37</v>
      </c>
      <c r="AD539" s="13">
        <f>ROUND((AB539*(Destino!AG$539/100))*(W539/100),2)</f>
        <v>1.7</v>
      </c>
      <c r="AE539" s="13">
        <f>ROUND((AB539*(Destino!AH$539/100)),2)</f>
        <v>0</v>
      </c>
      <c r="AG539" s="13">
        <f>ROUND((AB539+ AC539)*(J539/100),2)</f>
        <v>2.44</v>
      </c>
      <c r="AH539" s="13">
        <f t="shared" si="74"/>
        <v>0</v>
      </c>
      <c r="AI539" s="13">
        <f>ROUND(AB539-AD539+AG539+AH539, 3)</f>
        <v>43.220999999999997</v>
      </c>
      <c r="AJ539" s="13">
        <f t="shared" si="75"/>
        <v>43.220999999999997</v>
      </c>
      <c r="AK539" s="13">
        <f t="shared" si="76"/>
        <v>43.220999999999997</v>
      </c>
      <c r="AL539" s="13" t="str">
        <f t="shared" si="79"/>
        <v>11006000071612200001327</v>
      </c>
      <c r="AM539" s="13">
        <f>VLOOKUP(AL539,Destino!A:AE,31,0)</f>
        <v>43.238</v>
      </c>
      <c r="AN539" s="13">
        <f t="shared" si="80"/>
        <v>1.0003933273177392</v>
      </c>
      <c r="BB539" s="13">
        <f t="shared" si="77"/>
        <v>43.220999999999997</v>
      </c>
      <c r="BC539" s="13" t="s">
        <v>11216</v>
      </c>
      <c r="BD539" s="13">
        <f t="shared" si="78"/>
        <v>1</v>
      </c>
    </row>
    <row r="540" spans="1:56" x14ac:dyDescent="0.25">
      <c r="A540" s="13">
        <v>600007161</v>
      </c>
      <c r="B540" s="13">
        <v>1100</v>
      </c>
      <c r="C540" s="13">
        <v>2200001421</v>
      </c>
      <c r="D540" s="13" t="s">
        <v>10908</v>
      </c>
      <c r="E540" s="13">
        <f t="shared" si="72"/>
        <v>1100</v>
      </c>
      <c r="F540" s="13" t="s">
        <v>10905</v>
      </c>
      <c r="G540" s="13" t="s">
        <v>10907</v>
      </c>
      <c r="H540" s="13">
        <f>ROUND(P540/(1-((R540+S540))/100)*Q540, 3)</f>
        <v>7.4059999999999997</v>
      </c>
      <c r="I540" s="13">
        <v>1</v>
      </c>
      <c r="J540" s="13">
        <v>3</v>
      </c>
      <c r="K540" s="13">
        <v>1</v>
      </c>
      <c r="M540" s="13">
        <v>1</v>
      </c>
      <c r="N540" s="13">
        <v>1</v>
      </c>
      <c r="P540" s="13">
        <f>IFERROR(ROUND(VLOOKUP(BC540, BA:BA:BB:BB, 2, 0)/AA540,3),)</f>
        <v>6.4249999999999998</v>
      </c>
      <c r="Q540" s="13">
        <f>IFERROR(VLOOKUP(BC540, BA:BA:BD:BD, 4, 0),1)</f>
        <v>1</v>
      </c>
      <c r="R540" s="13">
        <v>4</v>
      </c>
      <c r="S540" s="13">
        <v>9.25</v>
      </c>
      <c r="T540" s="13">
        <v>0</v>
      </c>
      <c r="V540" s="13" t="s">
        <v>11050</v>
      </c>
      <c r="W540" s="13">
        <v>100</v>
      </c>
      <c r="X540" s="13" t="s">
        <v>7709</v>
      </c>
      <c r="Y540" s="13" t="s">
        <v>10904</v>
      </c>
      <c r="Z540" s="13">
        <v>2</v>
      </c>
      <c r="AA540" s="13">
        <v>5.75</v>
      </c>
      <c r="AB540" s="13">
        <f t="shared" si="73"/>
        <v>42.585000000000001</v>
      </c>
      <c r="AC540" s="13">
        <f>ROUND(VLOOKUP(X540,'Base de dados'!A:B, 2, 0)*AB540, 2)</f>
        <v>6.39</v>
      </c>
      <c r="AD540" s="13">
        <f>ROUND((AB540*(Destino!AG$540/100))*(W540/100),2)</f>
        <v>1.7</v>
      </c>
      <c r="AE540" s="13">
        <f>ROUND((AB540*(Destino!AH$540/100)),2)</f>
        <v>0</v>
      </c>
      <c r="AG540" s="13">
        <f>ROUND((AB540+ AC540)*(J540/100),2)</f>
        <v>1.47</v>
      </c>
      <c r="AH540" s="13">
        <f t="shared" si="74"/>
        <v>0</v>
      </c>
      <c r="AI540" s="13">
        <f>ROUND(AB540-(AD540+AE540)+AG540+AH540, 3)</f>
        <v>42.354999999999997</v>
      </c>
      <c r="AJ540" s="13">
        <f t="shared" si="75"/>
        <v>42.354999999999997</v>
      </c>
      <c r="AK540" s="13">
        <f t="shared" si="76"/>
        <v>42.354999999999997</v>
      </c>
      <c r="AL540" s="13" t="str">
        <f t="shared" si="79"/>
        <v>11006000071612200001421</v>
      </c>
      <c r="AM540" s="13">
        <f>VLOOKUP(AL540,Destino!A:AE,31,0)</f>
        <v>42.372</v>
      </c>
      <c r="AN540" s="13">
        <f t="shared" si="80"/>
        <v>1.0004013693778775</v>
      </c>
      <c r="BB540" s="13">
        <f t="shared" si="77"/>
        <v>42.354999999999997</v>
      </c>
      <c r="BC540" s="13" t="s">
        <v>11219</v>
      </c>
      <c r="BD540" s="13">
        <f t="shared" si="78"/>
        <v>1</v>
      </c>
    </row>
    <row r="541" spans="1:56" x14ac:dyDescent="0.25">
      <c r="A541" s="13">
        <v>600007161</v>
      </c>
      <c r="B541" s="13">
        <v>1110</v>
      </c>
      <c r="C541" s="13">
        <v>2000005105</v>
      </c>
      <c r="D541" s="13" t="s">
        <v>10908</v>
      </c>
      <c r="E541" s="13" t="str">
        <f t="shared" si="72"/>
        <v>1100</v>
      </c>
      <c r="F541" s="13" t="s">
        <v>10925</v>
      </c>
      <c r="G541" s="13" t="s">
        <v>10907</v>
      </c>
      <c r="H541" s="13">
        <f>ROUND(P541/(1-((R541+S541))/100)*Q541, 3)</f>
        <v>7.2160000000000002</v>
      </c>
      <c r="I541" s="13">
        <v>1</v>
      </c>
      <c r="J541" s="13">
        <v>4</v>
      </c>
      <c r="K541" s="13">
        <v>1</v>
      </c>
      <c r="M541" s="13">
        <v>1</v>
      </c>
      <c r="N541" s="13">
        <v>0.75018899999999999</v>
      </c>
      <c r="O541" s="13" t="s">
        <v>10895</v>
      </c>
      <c r="P541" s="13">
        <f>IFERROR(ROUND(VLOOKUP(BC541, BA:BA:BB:BB, 2, 0)/AA541,3),)</f>
        <v>6.26</v>
      </c>
      <c r="Q541" s="13">
        <f>IFERROR(VLOOKUP(BC541, BA:BA:BD:BD, 4, 0),1)</f>
        <v>1</v>
      </c>
      <c r="R541" s="13">
        <v>4</v>
      </c>
      <c r="S541" s="13">
        <v>9.25</v>
      </c>
      <c r="T541" s="13">
        <v>0</v>
      </c>
      <c r="V541" s="13" t="s">
        <v>11050</v>
      </c>
      <c r="W541" s="13">
        <v>100</v>
      </c>
      <c r="X541" s="13" t="s">
        <v>7709</v>
      </c>
      <c r="Y541" s="13" t="s">
        <v>10904</v>
      </c>
      <c r="Z541" s="13">
        <v>2</v>
      </c>
      <c r="AA541" s="13">
        <v>5.75</v>
      </c>
      <c r="AB541" s="13">
        <f t="shared" si="73"/>
        <v>41.491999999999997</v>
      </c>
      <c r="AC541" s="13">
        <f>ROUND(VLOOKUP(X541,'Base de dados'!A:B, 2, 0)*AB541, 2)</f>
        <v>6.22</v>
      </c>
      <c r="AD541" s="13">
        <f>ROUND((AB541*(Destino!AG$541/100))*(W541/100),2)</f>
        <v>1.66</v>
      </c>
      <c r="AE541" s="13">
        <f>ROUND((AB541*(Destino!AH$541/100)),2)</f>
        <v>0</v>
      </c>
      <c r="AF541" s="13">
        <f>ROUND((((AB541+AC541)*(1 + VLOOKUP(X541,'Base de dados'!A:P, 16, 0) ))*(Destino!AI$541/100))-AD541, 2)</f>
        <v>10.54</v>
      </c>
      <c r="AG541" s="13">
        <f>ROUND((AB541+AC541+AF541)*(J541/100),2)</f>
        <v>2.33</v>
      </c>
      <c r="AH541" s="13">
        <f t="shared" si="74"/>
        <v>0</v>
      </c>
      <c r="AI541" s="13">
        <f>ROUND(AB541+AF541-AE541+AG541+AH541, 3)</f>
        <v>54.362000000000002</v>
      </c>
      <c r="AJ541" s="13">
        <f t="shared" si="75"/>
        <v>54.362000000000002</v>
      </c>
      <c r="AK541" s="13">
        <f t="shared" si="76"/>
        <v>54.362000000000002</v>
      </c>
      <c r="AL541" s="13" t="str">
        <f t="shared" si="79"/>
        <v>11106000071612000005105</v>
      </c>
      <c r="AM541" s="13">
        <f>VLOOKUP(AL541,Destino!A:AE,31,0)</f>
        <v>54.368000000000002</v>
      </c>
      <c r="AN541" s="13">
        <f t="shared" si="80"/>
        <v>1.0001103712151871</v>
      </c>
      <c r="BA541" s="13" t="s">
        <v>11216</v>
      </c>
      <c r="BB541" s="13">
        <f t="shared" si="77"/>
        <v>54.362000000000002</v>
      </c>
      <c r="BC541" s="13" t="s">
        <v>11214</v>
      </c>
      <c r="BD541" s="13">
        <f t="shared" si="78"/>
        <v>0.75018899999999999</v>
      </c>
    </row>
    <row r="542" spans="1:56" x14ac:dyDescent="0.25">
      <c r="A542" s="13">
        <v>600007161</v>
      </c>
      <c r="B542" s="13">
        <v>1110</v>
      </c>
      <c r="C542" s="13">
        <v>2200000102</v>
      </c>
      <c r="D542" s="13" t="s">
        <v>10908</v>
      </c>
      <c r="E542" s="13" t="str">
        <f t="shared" si="72"/>
        <v>1100</v>
      </c>
      <c r="F542" s="13" t="s">
        <v>10926</v>
      </c>
      <c r="G542" s="13" t="s">
        <v>10907</v>
      </c>
      <c r="H542" s="13">
        <f>ROUND(P542/(1-((R542+S542))/100)*Q542, 3)</f>
        <v>8.8520000000000003</v>
      </c>
      <c r="I542" s="13">
        <v>1</v>
      </c>
      <c r="J542" s="13">
        <v>4</v>
      </c>
      <c r="K542" s="13">
        <v>1</v>
      </c>
      <c r="M542" s="13">
        <v>1</v>
      </c>
      <c r="N542" s="13">
        <v>0.76324199999999998</v>
      </c>
      <c r="P542" s="13">
        <f>IFERROR(ROUND(VLOOKUP(BC542, BA:BA:BB:BB, 2, 0)/AA542,3),)</f>
        <v>7.2590000000000003</v>
      </c>
      <c r="Q542" s="13">
        <f>IFERROR(VLOOKUP(BC542, BA:BA:BD:BD, 4, 0),1)</f>
        <v>1</v>
      </c>
      <c r="R542" s="13">
        <v>18</v>
      </c>
      <c r="S542" s="13">
        <v>0</v>
      </c>
      <c r="T542" s="13">
        <v>0</v>
      </c>
      <c r="V542" s="13" t="s">
        <v>11050</v>
      </c>
      <c r="W542" s="13">
        <v>100</v>
      </c>
      <c r="X542" s="13" t="s">
        <v>7709</v>
      </c>
      <c r="Y542" s="13" t="s">
        <v>10904</v>
      </c>
      <c r="Z542" s="13">
        <v>2</v>
      </c>
      <c r="AA542" s="13">
        <v>5.75</v>
      </c>
      <c r="AB542" s="13">
        <f t="shared" si="73"/>
        <v>50.899000000000001</v>
      </c>
      <c r="AC542" s="13">
        <f>ROUND(VLOOKUP(X542,'Base de dados'!A:B, 2, 0)*AB542, 2)</f>
        <v>7.63</v>
      </c>
      <c r="AD542" s="13">
        <f>ROUND((AB542*(Destino!AG$542/100))*(W542/100),2)</f>
        <v>2.04</v>
      </c>
      <c r="AE542" s="13">
        <f>ROUND((AB542*(Destino!AH$542/100)),2)</f>
        <v>0</v>
      </c>
      <c r="AF542" s="13">
        <f>ROUND((((AB542+AC542)*(1 + VLOOKUP(X542,'Base de dados'!A:P, 16, 0) ))*(Destino!AI$542/100))-AD542, 2)</f>
        <v>12.92</v>
      </c>
      <c r="AG542" s="13">
        <f>ROUND((AB542+AC542+AF542)*(J542/100),2)</f>
        <v>2.86</v>
      </c>
      <c r="AH542" s="13">
        <f t="shared" si="74"/>
        <v>0</v>
      </c>
      <c r="AI542" s="13">
        <f>ROUND(AB542+AF542+AG542+AH542, 3)</f>
        <v>66.679000000000002</v>
      </c>
      <c r="AJ542" s="13">
        <f t="shared" si="75"/>
        <v>66.679000000000002</v>
      </c>
      <c r="AK542" s="13">
        <f t="shared" si="76"/>
        <v>66.679000000000002</v>
      </c>
      <c r="AL542" s="13" t="str">
        <f t="shared" si="79"/>
        <v>11106000071612200000102</v>
      </c>
      <c r="AM542" s="13">
        <f>VLOOKUP(AL542,Destino!A:AE,31,0)</f>
        <v>66.706000000000003</v>
      </c>
      <c r="AN542" s="13">
        <f t="shared" si="80"/>
        <v>1.0004049250888585</v>
      </c>
      <c r="BB542" s="13">
        <f t="shared" si="77"/>
        <v>66.679000000000002</v>
      </c>
      <c r="BC542" s="13" t="s">
        <v>11215</v>
      </c>
      <c r="BD542" s="13">
        <f t="shared" si="78"/>
        <v>0.76324199999999998</v>
      </c>
    </row>
    <row r="543" spans="1:56" x14ac:dyDescent="0.25">
      <c r="A543" s="13">
        <v>600007161</v>
      </c>
      <c r="B543" s="13">
        <v>1110</v>
      </c>
      <c r="C543" s="13">
        <v>2200001286</v>
      </c>
      <c r="D543" s="13" t="s">
        <v>10908</v>
      </c>
      <c r="E543" s="13" t="str">
        <f t="shared" si="72"/>
        <v>1100</v>
      </c>
      <c r="F543" s="13" t="s">
        <v>10927</v>
      </c>
      <c r="G543" s="13" t="s">
        <v>10907</v>
      </c>
      <c r="H543" s="13">
        <f>ROUND(P543/(1-((R543+S543))/100)*Q543, 3)</f>
        <v>9.2240000000000002</v>
      </c>
      <c r="I543" s="13">
        <v>1</v>
      </c>
      <c r="J543" s="13">
        <v>5</v>
      </c>
      <c r="K543" s="13">
        <v>1</v>
      </c>
      <c r="M543" s="13">
        <v>1</v>
      </c>
      <c r="N543" s="13">
        <v>0.74947299999999994</v>
      </c>
      <c r="P543" s="13">
        <f>IFERROR(ROUND(VLOOKUP(BC543, BA:BA:BB:BB, 2, 0)/AA543,3),)</f>
        <v>8.7949999999999999</v>
      </c>
      <c r="Q543" s="13">
        <f>IFERROR(VLOOKUP(BC543, BA:BA:BD:BD, 4, 0),1)</f>
        <v>1</v>
      </c>
      <c r="R543" s="13">
        <v>1</v>
      </c>
      <c r="S543" s="13">
        <v>3.65</v>
      </c>
      <c r="T543" s="13">
        <v>0</v>
      </c>
      <c r="V543" s="13" t="s">
        <v>11050</v>
      </c>
      <c r="W543" s="13">
        <v>100</v>
      </c>
      <c r="X543" s="13" t="s">
        <v>7709</v>
      </c>
      <c r="Y543" s="13" t="s">
        <v>10904</v>
      </c>
      <c r="Z543" s="13">
        <v>2</v>
      </c>
      <c r="AA543" s="13">
        <v>5.75</v>
      </c>
      <c r="AB543" s="13">
        <f t="shared" si="73"/>
        <v>53.037999999999997</v>
      </c>
      <c r="AC543" s="13">
        <f>ROUND(VLOOKUP(X543,'Base de dados'!A:B, 2, 0)*AB543, 2)</f>
        <v>7.96</v>
      </c>
      <c r="AD543" s="13">
        <f>ROUND((AB543*(Destino!AG$543/100))*(W543/100),2)</f>
        <v>2.12</v>
      </c>
      <c r="AE543" s="13">
        <f>ROUND((AB543*(Destino!AH$543/100)),2)</f>
        <v>0</v>
      </c>
      <c r="AF543" s="13">
        <f>ROUND((((AB543+AC543)*(1 + VLOOKUP(X543,'Base de dados'!A:P, 16, 0) ))*(Destino!AI$543/100))-AD543, 2)</f>
        <v>13.47</v>
      </c>
      <c r="AG543" s="13">
        <f>ROUND((AB543+AF543)*(J543/100),2)</f>
        <v>3.33</v>
      </c>
      <c r="AH543" s="13">
        <f t="shared" si="74"/>
        <v>0</v>
      </c>
      <c r="AI543" s="13">
        <f>ROUND(AB543-AE543+AF543+AG543+AH543, 3)</f>
        <v>69.837999999999994</v>
      </c>
      <c r="AJ543" s="13">
        <f t="shared" si="75"/>
        <v>69.837999999999994</v>
      </c>
      <c r="AK543" s="13">
        <f t="shared" si="76"/>
        <v>69.837999999999994</v>
      </c>
      <c r="AL543" s="13" t="str">
        <f t="shared" si="79"/>
        <v>11106000071612200001286</v>
      </c>
      <c r="AM543" s="13">
        <f>VLOOKUP(AL543,Destino!A:AE,31,0)</f>
        <v>69.864999999999995</v>
      </c>
      <c r="AN543" s="13">
        <f t="shared" si="80"/>
        <v>1.0003866090094218</v>
      </c>
      <c r="BB543" s="13">
        <f t="shared" si="77"/>
        <v>69.837999999999994</v>
      </c>
      <c r="BC543" s="13" t="s">
        <v>11218</v>
      </c>
      <c r="BD543" s="13">
        <f t="shared" si="78"/>
        <v>0.74947299999999994</v>
      </c>
    </row>
    <row r="544" spans="1:56" x14ac:dyDescent="0.25">
      <c r="A544" s="13">
        <v>600007161</v>
      </c>
      <c r="B544" s="13">
        <v>1110</v>
      </c>
      <c r="C544" s="13">
        <v>2200001421</v>
      </c>
      <c r="D544" s="13" t="s">
        <v>10908</v>
      </c>
      <c r="E544" s="13" t="str">
        <f t="shared" si="72"/>
        <v>1100</v>
      </c>
      <c r="F544" s="13" t="s">
        <v>10925</v>
      </c>
      <c r="G544" s="13" t="s">
        <v>10907</v>
      </c>
      <c r="H544" s="13">
        <f>ROUND(P544/(1-((R544+S544))/100)*Q544, 3)</f>
        <v>7.4059999999999997</v>
      </c>
      <c r="I544" s="13">
        <v>1</v>
      </c>
      <c r="J544" s="13">
        <v>1.5</v>
      </c>
      <c r="K544" s="13">
        <v>1</v>
      </c>
      <c r="M544" s="13">
        <v>1</v>
      </c>
      <c r="N544" s="13">
        <v>0.74833400000000005</v>
      </c>
      <c r="P544" s="13">
        <f>IFERROR(ROUND(VLOOKUP(BC544, BA:BA:BB:BB, 2, 0)/AA544,3),)</f>
        <v>6.4249999999999998</v>
      </c>
      <c r="Q544" s="13">
        <f>IFERROR(VLOOKUP(BC544, BA:BA:BD:BD, 4, 0),1)</f>
        <v>1</v>
      </c>
      <c r="R544" s="13">
        <v>4</v>
      </c>
      <c r="S544" s="13">
        <v>9.25</v>
      </c>
      <c r="T544" s="13">
        <v>0</v>
      </c>
      <c r="V544" s="13" t="s">
        <v>11050</v>
      </c>
      <c r="W544" s="13">
        <v>100</v>
      </c>
      <c r="X544" s="13" t="s">
        <v>7709</v>
      </c>
      <c r="Y544" s="13" t="s">
        <v>10904</v>
      </c>
      <c r="Z544" s="13">
        <v>2</v>
      </c>
      <c r="AA544" s="13">
        <v>5.75</v>
      </c>
      <c r="AB544" s="13">
        <f t="shared" si="73"/>
        <v>42.585000000000001</v>
      </c>
      <c r="AC544" s="13">
        <f>ROUND(VLOOKUP(X544,'Base de dados'!A:B, 2, 0)*AB544, 2)</f>
        <v>6.39</v>
      </c>
      <c r="AD544" s="13">
        <f>ROUND((AB544*(Destino!AG$544/100))*(W544/100),2)</f>
        <v>1.7</v>
      </c>
      <c r="AE544" s="13">
        <f>ROUND((AB544*(Destino!AH$544/100)),2)</f>
        <v>0</v>
      </c>
      <c r="AF544" s="13">
        <f>ROUND((((AB544+AC544)*(1 + VLOOKUP(X544,'Base de dados'!A:P, 16, 0) ))*(Destino!AI$544/100))-AD544, 2)</f>
        <v>10.82</v>
      </c>
      <c r="AG544" s="13">
        <f>ROUND((AB544+AC544+AF544)*(J544/100),2)</f>
        <v>0.9</v>
      </c>
      <c r="AH544" s="13">
        <f t="shared" si="74"/>
        <v>0</v>
      </c>
      <c r="AI544" s="13">
        <f>ROUND(AB544+AF544-AE544+AG544+AH544, 3)</f>
        <v>54.305</v>
      </c>
      <c r="AJ544" s="13">
        <f t="shared" si="75"/>
        <v>54.305</v>
      </c>
      <c r="AK544" s="13">
        <f t="shared" si="76"/>
        <v>54.305</v>
      </c>
      <c r="AL544" s="13" t="str">
        <f t="shared" si="79"/>
        <v>11106000071612200001421</v>
      </c>
      <c r="AM544" s="13">
        <f>VLOOKUP(AL544,Destino!A:AE,31,0)</f>
        <v>54.322000000000003</v>
      </c>
      <c r="AN544" s="13">
        <f t="shared" si="80"/>
        <v>1.0003130466807846</v>
      </c>
      <c r="BB544" s="13">
        <f t="shared" si="77"/>
        <v>54.305</v>
      </c>
      <c r="BC544" s="13" t="s">
        <v>11219</v>
      </c>
      <c r="BD544" s="13">
        <f t="shared" si="78"/>
        <v>0.74833400000000005</v>
      </c>
    </row>
    <row r="545" spans="1:56" x14ac:dyDescent="0.25">
      <c r="A545" s="13">
        <v>600007161</v>
      </c>
      <c r="B545" s="13">
        <v>1210</v>
      </c>
      <c r="C545" s="13">
        <v>2000005105</v>
      </c>
      <c r="D545" s="13" t="s">
        <v>10908</v>
      </c>
      <c r="E545" s="13" t="str">
        <f t="shared" si="72"/>
        <v>1200</v>
      </c>
      <c r="F545" s="13" t="s">
        <v>10905</v>
      </c>
      <c r="G545" s="13" t="s">
        <v>10907</v>
      </c>
      <c r="H545" s="13">
        <f>ROUND(P545/(1-((R545+S545))/100)*Q545, 3)</f>
        <v>7.2160000000000002</v>
      </c>
      <c r="I545" s="13">
        <v>1</v>
      </c>
      <c r="J545" s="13">
        <v>2</v>
      </c>
      <c r="K545" s="13">
        <v>1</v>
      </c>
      <c r="M545" s="13">
        <v>1</v>
      </c>
      <c r="N545" s="13">
        <v>1</v>
      </c>
      <c r="O545" s="13" t="s">
        <v>10895</v>
      </c>
      <c r="P545" s="13">
        <f>IFERROR(ROUND(VLOOKUP(BC545, BA:BA:BB:BB, 2, 0)/AA545,3),)</f>
        <v>6.26</v>
      </c>
      <c r="Q545" s="13">
        <f>IFERROR(VLOOKUP(BC545, BA:BA:BD:BD, 4, 0),1)</f>
        <v>1</v>
      </c>
      <c r="R545" s="13">
        <v>4</v>
      </c>
      <c r="S545" s="13">
        <v>9.25</v>
      </c>
      <c r="T545" s="13">
        <v>0</v>
      </c>
      <c r="V545" s="13" t="s">
        <v>11050</v>
      </c>
      <c r="W545" s="13">
        <v>100</v>
      </c>
      <c r="X545" s="13" t="s">
        <v>7709</v>
      </c>
      <c r="Y545" s="13" t="s">
        <v>10904</v>
      </c>
      <c r="Z545" s="13">
        <v>2</v>
      </c>
      <c r="AA545" s="13">
        <v>5.75</v>
      </c>
      <c r="AB545" s="13">
        <f t="shared" si="73"/>
        <v>41.491999999999997</v>
      </c>
      <c r="AC545" s="13">
        <f>ROUND(VLOOKUP(X545,'Base de dados'!A:B, 2, 0)*AB545, 2)</f>
        <v>6.22</v>
      </c>
      <c r="AD545" s="13">
        <f>ROUND((AB545*(Destino!AG$545/100))*(W545/100),2)</f>
        <v>1.66</v>
      </c>
      <c r="AE545" s="13">
        <f>ROUND((AB545*(Destino!AH$545/100)),2)</f>
        <v>3.84</v>
      </c>
      <c r="AG545" s="13">
        <f>ROUND((AB545+ AC545)*(J545/100),2)</f>
        <v>0.95</v>
      </c>
      <c r="AH545" s="13">
        <f t="shared" si="74"/>
        <v>0</v>
      </c>
      <c r="AI545" s="13">
        <f>ROUND(AB545-(AD545+AE545)+AG545+AH545, 3)</f>
        <v>36.942</v>
      </c>
      <c r="AJ545" s="13">
        <f t="shared" si="75"/>
        <v>36.942</v>
      </c>
      <c r="AK545" s="13">
        <f t="shared" si="76"/>
        <v>36.942</v>
      </c>
      <c r="AL545" s="13" t="str">
        <f t="shared" si="79"/>
        <v>12106000071612000005105</v>
      </c>
      <c r="AM545" s="13">
        <f>VLOOKUP(AL545,Destino!A:AE,31,0)</f>
        <v>36.957999999999998</v>
      </c>
      <c r="AN545" s="13">
        <f t="shared" si="80"/>
        <v>1.0004331113637595</v>
      </c>
      <c r="BA545" s="13" t="s">
        <v>11217</v>
      </c>
      <c r="BB545" s="13">
        <f t="shared" si="77"/>
        <v>36.942</v>
      </c>
      <c r="BC545" s="13" t="s">
        <v>11214</v>
      </c>
      <c r="BD545" s="13">
        <f t="shared" si="78"/>
        <v>1</v>
      </c>
    </row>
    <row r="546" spans="1:56" x14ac:dyDescent="0.25">
      <c r="A546" s="13">
        <v>600007161</v>
      </c>
      <c r="B546" s="13">
        <v>1210</v>
      </c>
      <c r="C546" s="13">
        <v>2200001421</v>
      </c>
      <c r="D546" s="13" t="s">
        <v>10908</v>
      </c>
      <c r="E546" s="13" t="str">
        <f t="shared" si="72"/>
        <v>1200</v>
      </c>
      <c r="F546" s="13" t="s">
        <v>10905</v>
      </c>
      <c r="G546" s="13" t="s">
        <v>10907</v>
      </c>
      <c r="H546" s="13">
        <f>ROUND(P546/(1-((R546+S546))/100)*Q546, 3)</f>
        <v>8.8320000000000007</v>
      </c>
      <c r="I546" s="13">
        <v>1</v>
      </c>
      <c r="J546" s="13">
        <v>0</v>
      </c>
      <c r="K546" s="13">
        <v>1</v>
      </c>
      <c r="M546" s="13">
        <v>1</v>
      </c>
      <c r="N546" s="13">
        <f>IFERROR(VLOOKUP(BC546, BA:BA:BD:BD, 4, 0),1)</f>
        <v>1</v>
      </c>
      <c r="P546" s="13">
        <f>IFERROR(ROUND(VLOOKUP(BC546, BA:BA:BB:BB, 2, 0)/AA546,3),)</f>
        <v>6.4249999999999998</v>
      </c>
      <c r="Q546" s="13">
        <v>1</v>
      </c>
      <c r="R546" s="13">
        <v>18</v>
      </c>
      <c r="S546" s="13">
        <v>9.25</v>
      </c>
      <c r="T546" s="13">
        <v>0</v>
      </c>
      <c r="V546" s="13" t="s">
        <v>11050</v>
      </c>
      <c r="W546" s="13">
        <v>100</v>
      </c>
      <c r="X546" s="13" t="s">
        <v>7709</v>
      </c>
      <c r="Y546" s="13" t="s">
        <v>10904</v>
      </c>
      <c r="Z546" s="13">
        <v>2</v>
      </c>
      <c r="AA546" s="13">
        <v>5.75</v>
      </c>
      <c r="AB546" s="13">
        <f t="shared" si="73"/>
        <v>50.783999999999999</v>
      </c>
      <c r="AC546" s="13">
        <f>ROUND(VLOOKUP(X546,'Base de dados'!A:B, 2, 0)*AB546, 2)</f>
        <v>7.62</v>
      </c>
      <c r="AD546" s="13">
        <f>ROUND((AB546*(Destino!AG$546/100))*(W546/100),2)</f>
        <v>9.14</v>
      </c>
      <c r="AE546" s="13">
        <f>ROUND((AB546*(Destino!AH$546/100)),2)</f>
        <v>4.7</v>
      </c>
      <c r="AG546" s="13">
        <f>ROUND((AB546+ AC546)*(J546/100),2)</f>
        <v>0</v>
      </c>
      <c r="AH546" s="13">
        <f t="shared" si="74"/>
        <v>0</v>
      </c>
      <c r="AI546" s="13">
        <f>ROUND(AB546-(AD546+AE546)+AG546+AH546, 3)</f>
        <v>36.944000000000003</v>
      </c>
      <c r="AJ546" s="13">
        <f t="shared" si="75"/>
        <v>36.944000000000003</v>
      </c>
      <c r="AK546" s="13">
        <f t="shared" si="76"/>
        <v>36.944000000000003</v>
      </c>
      <c r="AL546" s="13" t="str">
        <f t="shared" si="79"/>
        <v>12106000071612200001421</v>
      </c>
      <c r="AM546" s="13">
        <f>VLOOKUP(AL546,Destino!A:AE,31,0)</f>
        <v>36.956000000000003</v>
      </c>
      <c r="AN546" s="13">
        <f t="shared" si="80"/>
        <v>1.0003248159376354</v>
      </c>
      <c r="BB546" s="13">
        <f t="shared" si="77"/>
        <v>36.944000000000003</v>
      </c>
      <c r="BC546" s="13" t="s">
        <v>11219</v>
      </c>
      <c r="BD546" s="13">
        <f t="shared" si="78"/>
        <v>1</v>
      </c>
    </row>
    <row r="547" spans="1:56" x14ac:dyDescent="0.25">
      <c r="A547" s="13">
        <v>600007161</v>
      </c>
      <c r="B547" s="13">
        <v>1300</v>
      </c>
      <c r="C547" s="13">
        <v>2000005105</v>
      </c>
      <c r="D547" s="13" t="s">
        <v>10908</v>
      </c>
      <c r="E547" s="13">
        <f t="shared" si="72"/>
        <v>1300</v>
      </c>
      <c r="F547" s="13" t="s">
        <v>10930</v>
      </c>
      <c r="G547" s="13" t="s">
        <v>10907</v>
      </c>
      <c r="H547" s="13">
        <f>ROUND(P547/(1-((R547+S547))/100)*Q547, 3)</f>
        <v>7.2160000000000002</v>
      </c>
      <c r="I547" s="13">
        <v>1</v>
      </c>
      <c r="J547" s="13">
        <v>6</v>
      </c>
      <c r="K547" s="13">
        <v>1</v>
      </c>
      <c r="M547" s="13">
        <v>1</v>
      </c>
      <c r="N547" s="13">
        <v>1</v>
      </c>
      <c r="O547" s="13" t="s">
        <v>10895</v>
      </c>
      <c r="P547" s="13">
        <f>IFERROR(ROUND(VLOOKUP(BC547, BA:BA:BB:BB, 2, 0)/AA547,3),)</f>
        <v>6.26</v>
      </c>
      <c r="Q547" s="13">
        <f>IFERROR(VLOOKUP(BC547, BA:BA:BD:BD, 4, 0),1)</f>
        <v>1</v>
      </c>
      <c r="R547" s="13">
        <v>4</v>
      </c>
      <c r="S547" s="13">
        <v>9.25</v>
      </c>
      <c r="T547" s="13">
        <v>0</v>
      </c>
      <c r="V547" s="13" t="s">
        <v>11050</v>
      </c>
      <c r="W547" s="13">
        <v>100</v>
      </c>
      <c r="X547" s="13" t="s">
        <v>7709</v>
      </c>
      <c r="Y547" s="13" t="s">
        <v>10904</v>
      </c>
      <c r="Z547" s="13">
        <v>2</v>
      </c>
      <c r="AA547" s="13">
        <v>5.75</v>
      </c>
      <c r="AB547" s="13">
        <f t="shared" si="73"/>
        <v>41.491999999999997</v>
      </c>
      <c r="AC547" s="13">
        <f>ROUND(VLOOKUP(X547,'Base de dados'!A:B, 2, 0)*AB547, 2)</f>
        <v>6.22</v>
      </c>
      <c r="AD547" s="13">
        <f>ROUND((AB547*(Destino!AG$547/100))*(W547/100),2)</f>
        <v>0</v>
      </c>
      <c r="AG547" s="13">
        <f>ROUND((AB547+ AC547)*(J547/100),2)</f>
        <v>2.86</v>
      </c>
      <c r="AH547" s="13">
        <f t="shared" si="74"/>
        <v>0</v>
      </c>
      <c r="AI547" s="13">
        <f>ROUND((AB547+AC547)-(AD547+AE547)+AG547+AH547, 3)</f>
        <v>50.572000000000003</v>
      </c>
      <c r="AJ547" s="13">
        <f t="shared" si="75"/>
        <v>50.572000000000003</v>
      </c>
      <c r="AK547" s="13">
        <f t="shared" si="76"/>
        <v>50.572000000000003</v>
      </c>
      <c r="AL547" s="13" t="str">
        <f t="shared" si="79"/>
        <v>13006000071612000005105</v>
      </c>
      <c r="AM547" s="13">
        <f>VLOOKUP(AL547,Destino!A:AE,31,0)</f>
        <v>50.588000000000001</v>
      </c>
      <c r="AN547" s="13">
        <f t="shared" si="80"/>
        <v>1.0003163806058688</v>
      </c>
      <c r="BA547" s="13" t="s">
        <v>11218</v>
      </c>
      <c r="BB547" s="13">
        <f t="shared" si="77"/>
        <v>50.572000000000003</v>
      </c>
      <c r="BC547" s="13" t="s">
        <v>11214</v>
      </c>
      <c r="BD547" s="13">
        <f t="shared" si="78"/>
        <v>1</v>
      </c>
    </row>
    <row r="548" spans="1:56" x14ac:dyDescent="0.25">
      <c r="A548" s="13">
        <v>600007161</v>
      </c>
      <c r="B548" s="13">
        <v>1300</v>
      </c>
      <c r="C548" s="13">
        <v>2200000102</v>
      </c>
      <c r="D548" s="13" t="s">
        <v>10908</v>
      </c>
      <c r="E548" s="13">
        <f t="shared" si="72"/>
        <v>1300</v>
      </c>
      <c r="F548" s="13" t="s">
        <v>10930</v>
      </c>
      <c r="G548" s="13" t="s">
        <v>10907</v>
      </c>
      <c r="H548" s="13">
        <f>ROUND(P548/(1-((R548+S548))/100)*Q548, 3)</f>
        <v>7.86</v>
      </c>
      <c r="I548" s="13">
        <v>1</v>
      </c>
      <c r="J548" s="13">
        <v>3.5</v>
      </c>
      <c r="K548" s="13">
        <v>1</v>
      </c>
      <c r="M548" s="13">
        <v>1</v>
      </c>
      <c r="N548" s="13">
        <v>1</v>
      </c>
      <c r="P548" s="13">
        <f>IFERROR(ROUND(VLOOKUP(BC548, BA:BA:BB:BB, 2, 0)/AA548,3),)</f>
        <v>7.2590000000000003</v>
      </c>
      <c r="Q548" s="13">
        <f>IFERROR(VLOOKUP(BC548, BA:BA:BD:BD, 4, 0),1)</f>
        <v>1</v>
      </c>
      <c r="R548" s="13">
        <v>4</v>
      </c>
      <c r="S548" s="13">
        <v>3.65</v>
      </c>
      <c r="T548" s="13">
        <v>0</v>
      </c>
      <c r="V548" s="13" t="s">
        <v>11050</v>
      </c>
      <c r="W548" s="13">
        <v>100</v>
      </c>
      <c r="X548" s="13" t="s">
        <v>7709</v>
      </c>
      <c r="Y548" s="13" t="s">
        <v>10904</v>
      </c>
      <c r="Z548" s="13">
        <v>2</v>
      </c>
      <c r="AA548" s="13">
        <v>5.75</v>
      </c>
      <c r="AB548" s="13">
        <f t="shared" si="73"/>
        <v>45.195</v>
      </c>
      <c r="AC548" s="13">
        <f>ROUND(VLOOKUP(X548,'Base de dados'!A:B, 2, 0)*AB548, 2)</f>
        <v>6.78</v>
      </c>
      <c r="AD548" s="13">
        <f>ROUND((AB548*(Destino!AG$548/100))*(W548/100),2)</f>
        <v>0</v>
      </c>
      <c r="AG548" s="13">
        <f>ROUND((AB548+ AC548)*(J548/100),2)</f>
        <v>1.82</v>
      </c>
      <c r="AH548" s="13">
        <f t="shared" si="74"/>
        <v>0</v>
      </c>
      <c r="AI548" s="13">
        <f>ROUND((AB548+AC548)-(AD548+AE548)+AG548+AH548, 3)</f>
        <v>53.795000000000002</v>
      </c>
      <c r="AJ548" s="13">
        <f t="shared" si="75"/>
        <v>53.795000000000002</v>
      </c>
      <c r="AK548" s="13">
        <f t="shared" si="76"/>
        <v>53.795000000000002</v>
      </c>
      <c r="AL548" s="13" t="str">
        <f t="shared" si="79"/>
        <v>13006000071612200000102</v>
      </c>
      <c r="AM548" s="13">
        <f>VLOOKUP(AL548,Destino!A:AE,31,0)</f>
        <v>53.807000000000002</v>
      </c>
      <c r="AN548" s="13">
        <f t="shared" si="80"/>
        <v>1.0002230690584626</v>
      </c>
      <c r="BB548" s="13">
        <f t="shared" si="77"/>
        <v>53.795000000000002</v>
      </c>
      <c r="BC548" s="13" t="s">
        <v>11215</v>
      </c>
      <c r="BD548" s="13">
        <f t="shared" si="78"/>
        <v>1</v>
      </c>
    </row>
    <row r="549" spans="1:56" x14ac:dyDescent="0.25">
      <c r="A549" s="13">
        <v>600007161</v>
      </c>
      <c r="B549" s="13">
        <v>1300</v>
      </c>
      <c r="C549" s="13">
        <v>2200001327</v>
      </c>
      <c r="D549" s="13" t="s">
        <v>10908</v>
      </c>
      <c r="E549" s="13">
        <f t="shared" si="72"/>
        <v>1300</v>
      </c>
      <c r="F549" s="13" t="s">
        <v>10930</v>
      </c>
      <c r="G549" s="13" t="s">
        <v>10907</v>
      </c>
      <c r="H549" s="13">
        <f>ROUND(P549/(1-((R549+S549))/100)*Q549, 3)</f>
        <v>7.68</v>
      </c>
      <c r="I549" s="13">
        <v>1</v>
      </c>
      <c r="J549" s="13">
        <v>2</v>
      </c>
      <c r="K549" s="13">
        <v>1</v>
      </c>
      <c r="M549" s="13">
        <v>1</v>
      </c>
      <c r="N549" s="13">
        <v>1</v>
      </c>
      <c r="P549" s="13">
        <f>IFERROR(ROUND(VLOOKUP(BC549, BA:BA:BB:BB, 2, 0)/AA549,3),)</f>
        <v>9.4540000000000006</v>
      </c>
      <c r="Q549" s="13">
        <f>IFERROR(VLOOKUP(BC549, BA:BA:BD:BD, 4, 0),1)</f>
        <v>0.75018899999999999</v>
      </c>
      <c r="R549" s="13">
        <v>4</v>
      </c>
      <c r="S549" s="13">
        <v>3.65</v>
      </c>
      <c r="T549" s="13">
        <v>0</v>
      </c>
      <c r="V549" s="13" t="s">
        <v>11050</v>
      </c>
      <c r="W549" s="13">
        <v>100</v>
      </c>
      <c r="X549" s="13" t="s">
        <v>7709</v>
      </c>
      <c r="Y549" s="13" t="s">
        <v>10904</v>
      </c>
      <c r="Z549" s="13">
        <v>2</v>
      </c>
      <c r="AA549" s="13">
        <v>5.75</v>
      </c>
      <c r="AB549" s="13">
        <f t="shared" si="73"/>
        <v>44.16</v>
      </c>
      <c r="AC549" s="13">
        <f>ROUND(VLOOKUP(X549,'Base de dados'!A:B, 2, 0)*AB549, 2)</f>
        <v>6.62</v>
      </c>
      <c r="AD549" s="13">
        <f>ROUND((AB549*(Destino!AG$549/100))*(W549/100),2)</f>
        <v>0</v>
      </c>
      <c r="AG549" s="13">
        <f>ROUND((AB549+ AC549)*(J549/100),2)</f>
        <v>1.02</v>
      </c>
      <c r="AH549" s="13">
        <f t="shared" si="74"/>
        <v>0</v>
      </c>
      <c r="AI549" s="13">
        <f>ROUND((AB549+AC549)-(AD549+AE549)+AG549+AH549, 3)</f>
        <v>51.8</v>
      </c>
      <c r="AJ549" s="13">
        <f t="shared" si="75"/>
        <v>51.8</v>
      </c>
      <c r="AK549" s="13">
        <f t="shared" si="76"/>
        <v>51.8</v>
      </c>
      <c r="AL549" s="13" t="str">
        <f t="shared" si="79"/>
        <v>13006000071612200001327</v>
      </c>
      <c r="AM549" s="13">
        <f>VLOOKUP(AL549,Destino!A:AE,31,0)</f>
        <v>51.826999999999998</v>
      </c>
      <c r="AN549" s="13">
        <f t="shared" si="80"/>
        <v>1.0005212355212356</v>
      </c>
      <c r="BB549" s="13">
        <f t="shared" si="77"/>
        <v>51.8</v>
      </c>
      <c r="BC549" s="13" t="s">
        <v>11216</v>
      </c>
      <c r="BD549" s="13">
        <f t="shared" si="78"/>
        <v>1</v>
      </c>
    </row>
    <row r="550" spans="1:56" x14ac:dyDescent="0.25">
      <c r="A550" s="13">
        <v>600007161</v>
      </c>
      <c r="B550" s="13">
        <v>1300</v>
      </c>
      <c r="C550" s="13">
        <v>2200001421</v>
      </c>
      <c r="D550" s="13" t="s">
        <v>10908</v>
      </c>
      <c r="E550" s="13">
        <f t="shared" si="72"/>
        <v>1300</v>
      </c>
      <c r="F550" s="13" t="s">
        <v>10930</v>
      </c>
      <c r="G550" s="13" t="s">
        <v>10907</v>
      </c>
      <c r="H550" s="13">
        <f>ROUND(P550/(1-((R550+S550))/100)*Q550, 3)</f>
        <v>7.4059999999999997</v>
      </c>
      <c r="I550" s="13">
        <v>1</v>
      </c>
      <c r="J550" s="13">
        <v>7</v>
      </c>
      <c r="K550" s="13">
        <v>1</v>
      </c>
      <c r="M550" s="13">
        <v>1</v>
      </c>
      <c r="N550" s="13">
        <v>1</v>
      </c>
      <c r="P550" s="13">
        <f>IFERROR(ROUND(VLOOKUP(BC550, BA:BA:BB:BB, 2, 0)/AA550,3),)</f>
        <v>6.4249999999999998</v>
      </c>
      <c r="Q550" s="13">
        <f>IFERROR(VLOOKUP(BC550, BA:BA:BD:BD, 4, 0),1)</f>
        <v>1</v>
      </c>
      <c r="R550" s="13">
        <v>4</v>
      </c>
      <c r="S550" s="13">
        <v>9.25</v>
      </c>
      <c r="T550" s="13">
        <v>0</v>
      </c>
      <c r="V550" s="13" t="s">
        <v>11050</v>
      </c>
      <c r="W550" s="13">
        <v>100</v>
      </c>
      <c r="X550" s="13" t="s">
        <v>7709</v>
      </c>
      <c r="Y550" s="13" t="s">
        <v>10904</v>
      </c>
      <c r="Z550" s="13">
        <v>2</v>
      </c>
      <c r="AA550" s="13">
        <v>5.75</v>
      </c>
      <c r="AB550" s="13">
        <f t="shared" si="73"/>
        <v>42.585000000000001</v>
      </c>
      <c r="AC550" s="13">
        <f>ROUND(VLOOKUP(X550,'Base de dados'!A:B, 2, 0)*AB550, 2)</f>
        <v>6.39</v>
      </c>
      <c r="AD550" s="13">
        <f>ROUND((AB550*(Destino!AG$550/100))*(W550/100),2)</f>
        <v>0</v>
      </c>
      <c r="AG550" s="13">
        <f>ROUND((AB550+ AC550)*(J550/100),2)</f>
        <v>3.43</v>
      </c>
      <c r="AH550" s="13">
        <f t="shared" si="74"/>
        <v>0</v>
      </c>
      <c r="AI550" s="13">
        <f>ROUND((AB550+AC550)-(AD550+AE550)+AG550+AH550, 3)</f>
        <v>52.405000000000001</v>
      </c>
      <c r="AJ550" s="13">
        <f t="shared" si="75"/>
        <v>52.405000000000001</v>
      </c>
      <c r="AK550" s="13">
        <f t="shared" si="76"/>
        <v>52.405000000000001</v>
      </c>
      <c r="AL550" s="13" t="str">
        <f t="shared" si="79"/>
        <v>13006000071612200001421</v>
      </c>
      <c r="AM550" s="13">
        <f>VLOOKUP(AL550,Destino!A:AE,31,0)</f>
        <v>52.421999999999997</v>
      </c>
      <c r="AN550" s="13">
        <f t="shared" si="80"/>
        <v>1.000324396527049</v>
      </c>
      <c r="BB550" s="13">
        <f t="shared" si="77"/>
        <v>52.405000000000001</v>
      </c>
      <c r="BC550" s="13" t="s">
        <v>11219</v>
      </c>
      <c r="BD550" s="13">
        <f t="shared" si="78"/>
        <v>1</v>
      </c>
    </row>
    <row r="551" spans="1:56" x14ac:dyDescent="0.25">
      <c r="A551" s="13">
        <v>600007161</v>
      </c>
      <c r="B551" s="13">
        <v>1400</v>
      </c>
      <c r="C551" s="13">
        <v>2000005105</v>
      </c>
      <c r="D551" s="13" t="s">
        <v>10908</v>
      </c>
      <c r="E551" s="13">
        <f t="shared" si="72"/>
        <v>1400</v>
      </c>
      <c r="F551" s="13" t="s">
        <v>10905</v>
      </c>
      <c r="G551" s="13" t="s">
        <v>10907</v>
      </c>
      <c r="H551" s="13">
        <f>ROUND(P551/(1-((R551+S551))/100)*Q551, 3)</f>
        <v>7.2160000000000002</v>
      </c>
      <c r="I551" s="13">
        <v>1</v>
      </c>
      <c r="J551" s="13">
        <v>2</v>
      </c>
      <c r="K551" s="13">
        <v>1</v>
      </c>
      <c r="M551" s="13">
        <v>1</v>
      </c>
      <c r="N551" s="13">
        <v>1</v>
      </c>
      <c r="O551" s="13" t="s">
        <v>10895</v>
      </c>
      <c r="P551" s="13">
        <f>IFERROR(ROUND(VLOOKUP(BC551, BA:BA:BB:BB, 2, 0)/AA551,3),)</f>
        <v>6.26</v>
      </c>
      <c r="Q551" s="13">
        <f>IFERROR(VLOOKUP(BC551, BA:BA:BD:BD, 4, 0),1)</f>
        <v>1</v>
      </c>
      <c r="R551" s="13">
        <v>4</v>
      </c>
      <c r="S551" s="13">
        <v>9.25</v>
      </c>
      <c r="T551" s="13">
        <v>0</v>
      </c>
      <c r="V551" s="13" t="s">
        <v>11050</v>
      </c>
      <c r="W551" s="13">
        <v>100</v>
      </c>
      <c r="X551" s="13" t="s">
        <v>7709</v>
      </c>
      <c r="Y551" s="13" t="s">
        <v>10904</v>
      </c>
      <c r="Z551" s="13">
        <v>2</v>
      </c>
      <c r="AA551" s="13">
        <v>5.75</v>
      </c>
      <c r="AB551" s="13">
        <f t="shared" si="73"/>
        <v>41.491999999999997</v>
      </c>
      <c r="AC551" s="13">
        <f>ROUND(VLOOKUP(X551,'Base de dados'!A:B, 2, 0)*AB551, 2)</f>
        <v>6.22</v>
      </c>
      <c r="AD551" s="13">
        <f>ROUND((AB551*(Destino!AG$551/100))*(W551/100),2)</f>
        <v>1.66</v>
      </c>
      <c r="AE551" s="13">
        <f>ROUND((AB551*(Destino!AH$551/100)),2)</f>
        <v>3.84</v>
      </c>
      <c r="AG551" s="13">
        <f>ROUND((AB551+ AC551)*(J551/100),2)</f>
        <v>0.95</v>
      </c>
      <c r="AH551" s="13">
        <f t="shared" si="74"/>
        <v>0</v>
      </c>
      <c r="AI551" s="13">
        <f>ROUND(AB551-(AD551+AE551)+AG551+AH551, 3)</f>
        <v>36.942</v>
      </c>
      <c r="AJ551" s="13">
        <f t="shared" si="75"/>
        <v>36.942</v>
      </c>
      <c r="AK551" s="13">
        <f t="shared" si="76"/>
        <v>36.942</v>
      </c>
      <c r="AL551" s="13" t="str">
        <f t="shared" si="79"/>
        <v>14006000071612000005105</v>
      </c>
      <c r="AM551" s="13">
        <f>VLOOKUP(AL551,Destino!A:AE,31,0)</f>
        <v>36.957999999999998</v>
      </c>
      <c r="AN551" s="13">
        <f t="shared" si="80"/>
        <v>1.0004331113637595</v>
      </c>
      <c r="BA551" s="13" t="s">
        <v>11219</v>
      </c>
      <c r="BB551" s="13">
        <f t="shared" si="77"/>
        <v>36.942</v>
      </c>
      <c r="BC551" s="13" t="s">
        <v>11214</v>
      </c>
      <c r="BD551" s="13">
        <f t="shared" si="78"/>
        <v>1</v>
      </c>
    </row>
    <row r="552" spans="1:56" x14ac:dyDescent="0.25">
      <c r="A552" s="13">
        <v>600007161</v>
      </c>
      <c r="B552" s="13">
        <v>1400</v>
      </c>
      <c r="C552" s="13">
        <v>2200000102</v>
      </c>
      <c r="D552" s="13" t="s">
        <v>10908</v>
      </c>
      <c r="E552" s="13">
        <f t="shared" si="72"/>
        <v>1400</v>
      </c>
      <c r="F552" s="13" t="s">
        <v>10905</v>
      </c>
      <c r="G552" s="13" t="s">
        <v>10907</v>
      </c>
      <c r="H552" s="13">
        <f>ROUND(P552/(1-((R552+S552))/100)*Q552, 3)</f>
        <v>7.86</v>
      </c>
      <c r="I552" s="13">
        <v>1</v>
      </c>
      <c r="J552" s="13">
        <v>2</v>
      </c>
      <c r="K552" s="13">
        <v>1</v>
      </c>
      <c r="M552" s="13">
        <v>1</v>
      </c>
      <c r="N552" s="13">
        <v>1</v>
      </c>
      <c r="P552" s="13">
        <f>IFERROR(ROUND(VLOOKUP(BC552, BA:BA:BB:BB, 2, 0)/AA552,3),)</f>
        <v>7.2590000000000003</v>
      </c>
      <c r="Q552" s="13">
        <f>IFERROR(VLOOKUP(BC552, BA:BA:BD:BD, 4, 0),1)</f>
        <v>1</v>
      </c>
      <c r="R552" s="13">
        <v>4</v>
      </c>
      <c r="S552" s="13">
        <v>3.65</v>
      </c>
      <c r="T552" s="13">
        <v>0</v>
      </c>
      <c r="V552" s="13" t="s">
        <v>11050</v>
      </c>
      <c r="W552" s="13">
        <v>100</v>
      </c>
      <c r="X552" s="13" t="s">
        <v>7709</v>
      </c>
      <c r="Y552" s="13" t="s">
        <v>10904</v>
      </c>
      <c r="Z552" s="13">
        <v>2</v>
      </c>
      <c r="AA552" s="13">
        <v>5.75</v>
      </c>
      <c r="AB552" s="13">
        <f t="shared" si="73"/>
        <v>45.195</v>
      </c>
      <c r="AC552" s="13">
        <f>ROUND(VLOOKUP(X552,'Base de dados'!A:B, 2, 0)*AB552, 2)</f>
        <v>6.78</v>
      </c>
      <c r="AD552" s="13">
        <f>ROUND((AB552*(Destino!AG$552/100))*(W552/100),2)</f>
        <v>1.81</v>
      </c>
      <c r="AE552" s="13">
        <f>ROUND((AB552*(Destino!AH$552/100)),2)</f>
        <v>4.18</v>
      </c>
      <c r="AG552" s="13">
        <f>ROUND((AB552+ AC552)*(J552/100),2)</f>
        <v>1.04</v>
      </c>
      <c r="AH552" s="13">
        <f t="shared" si="74"/>
        <v>0</v>
      </c>
      <c r="AI552" s="13">
        <f>ROUND(AB552-(AD552+AE552)+AG552+AH552, 3)</f>
        <v>40.244999999999997</v>
      </c>
      <c r="AJ552" s="13">
        <f t="shared" si="75"/>
        <v>40.244999999999997</v>
      </c>
      <c r="AK552" s="13">
        <f t="shared" si="76"/>
        <v>40.244999999999997</v>
      </c>
      <c r="AL552" s="13" t="str">
        <f t="shared" si="79"/>
        <v>14006000071612200000102</v>
      </c>
      <c r="AM552" s="13">
        <f>VLOOKUP(AL552,Destino!A:AE,31,0)</f>
        <v>40.247</v>
      </c>
      <c r="AN552" s="13">
        <f t="shared" si="80"/>
        <v>1.0000496956143621</v>
      </c>
      <c r="BB552" s="13">
        <f t="shared" si="77"/>
        <v>40.244999999999997</v>
      </c>
      <c r="BC552" s="13" t="s">
        <v>11215</v>
      </c>
      <c r="BD552" s="13">
        <f t="shared" si="78"/>
        <v>1</v>
      </c>
    </row>
    <row r="553" spans="1:56" x14ac:dyDescent="0.25">
      <c r="A553" s="13">
        <v>600007161</v>
      </c>
      <c r="B553" s="13">
        <v>1400</v>
      </c>
      <c r="C553" s="13">
        <v>2200001286</v>
      </c>
      <c r="D553" s="13" t="s">
        <v>10908</v>
      </c>
      <c r="E553" s="13">
        <f t="shared" si="72"/>
        <v>1400</v>
      </c>
      <c r="F553" s="13" t="s">
        <v>10915</v>
      </c>
      <c r="G553" s="13" t="s">
        <v>10907</v>
      </c>
      <c r="H553" s="13">
        <f>ROUND(P553/(1-((R553+S553))/100)*Q553, 3)</f>
        <v>9.2240000000000002</v>
      </c>
      <c r="I553" s="13">
        <v>1</v>
      </c>
      <c r="J553" s="13">
        <v>3</v>
      </c>
      <c r="K553" s="13">
        <v>1</v>
      </c>
      <c r="M553" s="13">
        <v>1</v>
      </c>
      <c r="N553" s="13">
        <v>1</v>
      </c>
      <c r="P553" s="13">
        <f>IFERROR(ROUND(VLOOKUP(BC553, BA:BA:BB:BB, 2, 0)/AA553,3),)</f>
        <v>8.7949999999999999</v>
      </c>
      <c r="Q553" s="13">
        <f>IFERROR(VLOOKUP(BC553, BA:BA:BD:BD, 4, 0),1)</f>
        <v>1</v>
      </c>
      <c r="R553" s="13">
        <v>1</v>
      </c>
      <c r="S553" s="13">
        <v>3.65</v>
      </c>
      <c r="T553" s="13">
        <v>0</v>
      </c>
      <c r="V553" s="13" t="s">
        <v>11050</v>
      </c>
      <c r="W553" s="13">
        <v>100</v>
      </c>
      <c r="X553" s="13" t="s">
        <v>7709</v>
      </c>
      <c r="Y553" s="13" t="s">
        <v>10904</v>
      </c>
      <c r="Z553" s="13">
        <v>2</v>
      </c>
      <c r="AA553" s="13">
        <v>5.75</v>
      </c>
      <c r="AB553" s="13">
        <f t="shared" si="73"/>
        <v>53.037999999999997</v>
      </c>
      <c r="AC553" s="13">
        <f>ROUND(VLOOKUP(X553,'Base de dados'!A:B, 2, 0)*AB553, 2)</f>
        <v>7.96</v>
      </c>
      <c r="AD553" s="13">
        <f>ROUND((AB553*(Destino!AG$553/100))*(W553/100),2)</f>
        <v>2.12</v>
      </c>
      <c r="AE553" s="13">
        <f>ROUND((AB553*(Destino!AH$553/100)),2)</f>
        <v>4.91</v>
      </c>
      <c r="AG553" s="13">
        <f>ROUND(AB553 *(J553/100),2)</f>
        <v>1.59</v>
      </c>
      <c r="AH553" s="13">
        <f t="shared" si="74"/>
        <v>0</v>
      </c>
      <c r="AI553" s="13">
        <f>ROUND(AB553-(AD553+AE553)+AG553+AH553, 3)</f>
        <v>47.597999999999999</v>
      </c>
      <c r="AJ553" s="13">
        <f t="shared" si="75"/>
        <v>47.597999999999999</v>
      </c>
      <c r="AK553" s="13">
        <f t="shared" si="76"/>
        <v>47.597999999999999</v>
      </c>
      <c r="AL553" s="13" t="str">
        <f t="shared" si="79"/>
        <v>14006000071612200001286</v>
      </c>
      <c r="AM553" s="13">
        <f>VLOOKUP(AL553,Destino!A:AE,31,0)</f>
        <v>47.615000000000002</v>
      </c>
      <c r="AN553" s="13">
        <f t="shared" si="80"/>
        <v>1.0003571578637758</v>
      </c>
      <c r="BB553" s="13">
        <f t="shared" si="77"/>
        <v>47.597999999999999</v>
      </c>
      <c r="BC553" s="13" t="s">
        <v>11218</v>
      </c>
      <c r="BD553" s="13">
        <f t="shared" si="78"/>
        <v>1</v>
      </c>
    </row>
    <row r="554" spans="1:56" x14ac:dyDescent="0.25">
      <c r="A554" s="13">
        <v>600007161</v>
      </c>
      <c r="B554" s="13">
        <v>1500</v>
      </c>
      <c r="C554" s="13">
        <v>2000005105</v>
      </c>
      <c r="D554" s="13" t="s">
        <v>10908</v>
      </c>
      <c r="E554" s="13">
        <f t="shared" si="72"/>
        <v>1500</v>
      </c>
      <c r="F554" s="13" t="s">
        <v>10930</v>
      </c>
      <c r="G554" s="13" t="s">
        <v>10907</v>
      </c>
      <c r="H554" s="13">
        <f>ROUND(P554/(1-((R554+S554))/100)*Q554, 3)</f>
        <v>7.2160000000000002</v>
      </c>
      <c r="I554" s="13">
        <v>1</v>
      </c>
      <c r="J554" s="13">
        <v>2</v>
      </c>
      <c r="K554" s="13">
        <v>1</v>
      </c>
      <c r="M554" s="13">
        <v>0.96499999999999997</v>
      </c>
      <c r="N554" s="13">
        <v>1</v>
      </c>
      <c r="O554" s="13" t="s">
        <v>10895</v>
      </c>
      <c r="P554" s="13">
        <f>IFERROR(ROUND(VLOOKUP(BC554, BA:BA:BB:BB, 2, 0)/AA554,3),)</f>
        <v>6.26</v>
      </c>
      <c r="Q554" s="13">
        <f>IFERROR(VLOOKUP(BC554, BA:BA:BD:BD, 4, 0),1)</f>
        <v>1</v>
      </c>
      <c r="R554" s="13">
        <v>4</v>
      </c>
      <c r="S554" s="13">
        <v>9.25</v>
      </c>
      <c r="T554" s="13">
        <v>0</v>
      </c>
      <c r="V554" s="13" t="s">
        <v>11050</v>
      </c>
      <c r="W554" s="13">
        <v>100</v>
      </c>
      <c r="X554" s="13" t="s">
        <v>7709</v>
      </c>
      <c r="Y554" s="13" t="s">
        <v>10904</v>
      </c>
      <c r="Z554" s="13">
        <v>2</v>
      </c>
      <c r="AA554" s="13">
        <v>5.75</v>
      </c>
      <c r="AB554" s="13">
        <f t="shared" si="73"/>
        <v>41.491999999999997</v>
      </c>
      <c r="AC554" s="13">
        <f>ROUND(VLOOKUP(X554,'Base de dados'!A:B, 2, 0)*AB554, 2)</f>
        <v>6.22</v>
      </c>
      <c r="AD554" s="13">
        <f>ROUND((AB554*(Destino!AG$554/100))*(W554/100),2)</f>
        <v>1.66</v>
      </c>
      <c r="AG554" s="13">
        <f>ROUND((AB554+ AC554)*(J554/100),2)</f>
        <v>0.95</v>
      </c>
      <c r="AH554" s="13">
        <f t="shared" si="74"/>
        <v>0</v>
      </c>
      <c r="AI554" s="13">
        <f>ROUND((AB554+AC554)-(AD554+AE554)+AG554+AH554, 3)</f>
        <v>47.002000000000002</v>
      </c>
      <c r="AJ554" s="13">
        <f t="shared" si="75"/>
        <v>45.356929999999998</v>
      </c>
      <c r="AK554" s="13">
        <f t="shared" si="76"/>
        <v>45.356929999999998</v>
      </c>
      <c r="AL554" s="13" t="str">
        <f t="shared" si="79"/>
        <v>15006000071612000005105</v>
      </c>
      <c r="AM554" s="13">
        <f>VLOOKUP(AL554,Destino!A:AE,31,0)</f>
        <v>45.372</v>
      </c>
      <c r="AN554" s="13">
        <f t="shared" si="80"/>
        <v>1.000332253527741</v>
      </c>
      <c r="BA554" s="13" t="s">
        <v>11220</v>
      </c>
      <c r="BB554" s="13">
        <f t="shared" si="77"/>
        <v>45.356929999999998</v>
      </c>
      <c r="BC554" s="13" t="s">
        <v>11214</v>
      </c>
      <c r="BD554" s="13">
        <f t="shared" si="78"/>
        <v>1</v>
      </c>
    </row>
    <row r="555" spans="1:56" x14ac:dyDescent="0.25">
      <c r="A555" s="13">
        <v>600007161</v>
      </c>
      <c r="B555" s="13">
        <v>1500</v>
      </c>
      <c r="C555" s="13">
        <v>2200001421</v>
      </c>
      <c r="D555" s="13" t="s">
        <v>10908</v>
      </c>
      <c r="E555" s="13">
        <f t="shared" si="72"/>
        <v>1500</v>
      </c>
      <c r="F555" s="13" t="s">
        <v>10930</v>
      </c>
      <c r="G555" s="13" t="s">
        <v>10907</v>
      </c>
      <c r="H555" s="13">
        <f>ROUND(P555/(1-((R555+S555))/100)*Q555, 3)</f>
        <v>8.8320000000000007</v>
      </c>
      <c r="I555" s="13">
        <v>1</v>
      </c>
      <c r="J555" s="13">
        <v>0</v>
      </c>
      <c r="K555" s="13">
        <v>1</v>
      </c>
      <c r="M555" s="13">
        <v>1</v>
      </c>
      <c r="N555" s="13">
        <f>IFERROR(VLOOKUP(BC555, BA:BA:BD:BD, 4, 0),1)</f>
        <v>1</v>
      </c>
      <c r="P555" s="13">
        <f>IFERROR(ROUND(VLOOKUP(BC555, BA:BA:BB:BB, 2, 0)/AA555,3),)</f>
        <v>6.4249999999999998</v>
      </c>
      <c r="Q555" s="13">
        <v>1</v>
      </c>
      <c r="R555" s="13">
        <v>18</v>
      </c>
      <c r="S555" s="13">
        <v>9.25</v>
      </c>
      <c r="T555" s="13">
        <v>0</v>
      </c>
      <c r="V555" s="13" t="s">
        <v>11050</v>
      </c>
      <c r="W555" s="13">
        <v>100</v>
      </c>
      <c r="X555" s="13" t="s">
        <v>7709</v>
      </c>
      <c r="Y555" s="13" t="s">
        <v>10904</v>
      </c>
      <c r="Z555" s="13">
        <v>2</v>
      </c>
      <c r="AA555" s="13">
        <v>5.75</v>
      </c>
      <c r="AB555" s="13">
        <f t="shared" si="73"/>
        <v>50.783999999999999</v>
      </c>
      <c r="AC555" s="13">
        <f>ROUND(VLOOKUP(X555,'Base de dados'!A:B, 2, 0)*AB555, 2)</f>
        <v>7.62</v>
      </c>
      <c r="AD555" s="13">
        <f>ROUND((AB555*(Destino!AG$555/100))*(W555/100),2)</f>
        <v>9.14</v>
      </c>
      <c r="AG555" s="13">
        <f>ROUND((AB555+ AC555)*(J555/100),2)</f>
        <v>0</v>
      </c>
      <c r="AH555" s="13">
        <f t="shared" si="74"/>
        <v>0</v>
      </c>
      <c r="AI555" s="13">
        <f>ROUND((AB555+AC555)-(AD555+AE555)+AG555+AH555, 3)</f>
        <v>49.264000000000003</v>
      </c>
      <c r="AJ555" s="13">
        <f t="shared" si="75"/>
        <v>49.264000000000003</v>
      </c>
      <c r="AK555" s="13">
        <f t="shared" si="76"/>
        <v>49.264000000000003</v>
      </c>
      <c r="AL555" s="13" t="str">
        <f t="shared" si="79"/>
        <v>15006000071612200001421</v>
      </c>
      <c r="AM555" s="13">
        <f>VLOOKUP(AL555,Destino!A:AE,31,0)</f>
        <v>49.276000000000003</v>
      </c>
      <c r="AN555" s="13">
        <f t="shared" si="80"/>
        <v>1.0002435855797336</v>
      </c>
      <c r="BB555" s="13">
        <f t="shared" si="77"/>
        <v>49.264000000000003</v>
      </c>
      <c r="BC555" s="13" t="s">
        <v>11219</v>
      </c>
      <c r="BD555" s="13">
        <f t="shared" si="78"/>
        <v>1</v>
      </c>
    </row>
    <row r="556" spans="1:56" x14ac:dyDescent="0.25">
      <c r="A556" s="13">
        <v>600007161</v>
      </c>
      <c r="B556" s="13">
        <v>1700</v>
      </c>
      <c r="C556" s="13">
        <v>2000005105</v>
      </c>
      <c r="D556" s="13" t="s">
        <v>10908</v>
      </c>
      <c r="E556" s="13">
        <f t="shared" si="72"/>
        <v>1700</v>
      </c>
      <c r="F556" s="13" t="s">
        <v>10933</v>
      </c>
      <c r="G556" s="13" t="s">
        <v>10907</v>
      </c>
      <c r="H556" s="13">
        <f>ROUND(P556/(1-((R556+S556))/100)*Q556, 3)</f>
        <v>7.2160000000000002</v>
      </c>
      <c r="I556" s="13">
        <v>0.25</v>
      </c>
      <c r="J556" s="13">
        <v>7</v>
      </c>
      <c r="K556" s="13">
        <v>1</v>
      </c>
      <c r="M556" s="13">
        <v>4</v>
      </c>
      <c r="N556" s="13">
        <v>1</v>
      </c>
      <c r="P556" s="13">
        <f>IFERROR(ROUND(VLOOKUP(BC556, BA:BA:BB:BB, 2, 0)/AA556,3),)</f>
        <v>6.26</v>
      </c>
      <c r="Q556" s="13">
        <f>IFERROR(VLOOKUP(BC556, BA:BA:BD:BD, 4, 0),1)</f>
        <v>1</v>
      </c>
      <c r="R556" s="13">
        <v>4</v>
      </c>
      <c r="S556" s="13">
        <v>9.25</v>
      </c>
      <c r="T556" s="13">
        <v>0</v>
      </c>
      <c r="V556" s="13" t="s">
        <v>11050</v>
      </c>
      <c r="W556" s="13">
        <v>100</v>
      </c>
      <c r="X556" s="13" t="s">
        <v>7709</v>
      </c>
      <c r="Y556" s="13" t="s">
        <v>10904</v>
      </c>
      <c r="Z556" s="13">
        <v>2</v>
      </c>
      <c r="AA556" s="13">
        <v>5.75</v>
      </c>
      <c r="AB556" s="13">
        <f t="shared" si="73"/>
        <v>10.372999999999999</v>
      </c>
      <c r="AC556" s="13">
        <f>ROUND(VLOOKUP(X556,'Base de dados'!A:B, 2, 0)*AB556, 2)</f>
        <v>1.56</v>
      </c>
      <c r="AD556" s="13">
        <f>ROUND((AB556*(Destino!AG$556/100))*(W556/100),2)</f>
        <v>0.41</v>
      </c>
      <c r="AE556" s="13">
        <f>ROUND((AB556*(Destino!AH$556/100)),2)</f>
        <v>0</v>
      </c>
      <c r="AF556" s="13">
        <f>ROUND((((AB556+AC556)*(1 + VLOOKUP(X556,'Base de dados'!A:M, 13, 0) ))*(Destino!AI$556/100))-AD556, 2)</f>
        <v>2.69</v>
      </c>
      <c r="AG556" s="13">
        <f>ROUND((AB556+AC556+AF556)*(J556/100),2)</f>
        <v>1.02</v>
      </c>
      <c r="AH556" s="13">
        <f t="shared" si="74"/>
        <v>0</v>
      </c>
      <c r="AI556" s="13">
        <f>ROUND(AB556+AC556-AE556+AF556+AG556+AH556, 3)</f>
        <v>15.643000000000001</v>
      </c>
      <c r="AJ556" s="13">
        <f t="shared" si="75"/>
        <v>62.572000000000003</v>
      </c>
      <c r="AK556" s="13">
        <f t="shared" si="76"/>
        <v>62.572000000000003</v>
      </c>
      <c r="AL556" s="13" t="str">
        <f t="shared" si="79"/>
        <v>17006000071612000005105</v>
      </c>
      <c r="AM556" s="13">
        <f>VLOOKUP(AL556,Destino!A:AE,31,0)</f>
        <v>60.816000000000003</v>
      </c>
      <c r="AN556" s="13">
        <f t="shared" si="80"/>
        <v>0.97193632934859042</v>
      </c>
      <c r="BB556" s="13">
        <f t="shared" si="77"/>
        <v>62.572000000000003</v>
      </c>
      <c r="BC556" s="13" t="s">
        <v>11214</v>
      </c>
      <c r="BD556" s="13">
        <f t="shared" si="78"/>
        <v>1</v>
      </c>
    </row>
    <row r="557" spans="1:56" x14ac:dyDescent="0.25">
      <c r="A557" s="13">
        <v>600007161</v>
      </c>
      <c r="B557" s="13">
        <v>1700</v>
      </c>
      <c r="C557" s="13">
        <v>2200001421</v>
      </c>
      <c r="D557" s="13" t="s">
        <v>10908</v>
      </c>
      <c r="E557" s="13">
        <f t="shared" si="72"/>
        <v>1700</v>
      </c>
      <c r="F557" s="13" t="s">
        <v>10933</v>
      </c>
      <c r="G557" s="13" t="s">
        <v>10907</v>
      </c>
      <c r="H557" s="13">
        <f>ROUND(P557/(1-((R557+S557))/100)*Q557, 3)</f>
        <v>7.4059999999999997</v>
      </c>
      <c r="I557" s="13">
        <v>0.25</v>
      </c>
      <c r="J557" s="13">
        <v>3</v>
      </c>
      <c r="K557" s="13">
        <v>1</v>
      </c>
      <c r="M557" s="13">
        <v>4</v>
      </c>
      <c r="N557" s="13">
        <v>1</v>
      </c>
      <c r="O557" s="13" t="s">
        <v>10895</v>
      </c>
      <c r="P557" s="13">
        <f>IFERROR(ROUND(VLOOKUP(BC557, BA:BA:BB:BB, 2, 0)/AA557,3),)</f>
        <v>6.4249999999999998</v>
      </c>
      <c r="Q557" s="13">
        <f>IFERROR(VLOOKUP(BC557, BA:BA:BD:BD, 4, 0),1)</f>
        <v>1</v>
      </c>
      <c r="R557" s="13">
        <v>4</v>
      </c>
      <c r="S557" s="13">
        <v>9.25</v>
      </c>
      <c r="T557" s="13">
        <v>0</v>
      </c>
      <c r="V557" s="13" t="s">
        <v>11050</v>
      </c>
      <c r="W557" s="13">
        <v>100</v>
      </c>
      <c r="X557" s="13" t="s">
        <v>7709</v>
      </c>
      <c r="Y557" s="13" t="s">
        <v>10904</v>
      </c>
      <c r="Z557" s="13">
        <v>2</v>
      </c>
      <c r="AA557" s="13">
        <v>5.75</v>
      </c>
      <c r="AB557" s="13">
        <f t="shared" si="73"/>
        <v>10.646000000000001</v>
      </c>
      <c r="AC557" s="13">
        <f>ROUND(VLOOKUP(X557,'Base de dados'!A:B, 2, 0)*AB557, 2)</f>
        <v>1.6</v>
      </c>
      <c r="AD557" s="13">
        <f>ROUND((AB557*(Destino!AG$557/100))*(W557/100),2)</f>
        <v>0.43</v>
      </c>
      <c r="AE557" s="13">
        <f>ROUND((AB557*(Destino!AH$557/100)),2)</f>
        <v>0</v>
      </c>
      <c r="AF557" s="13">
        <f>ROUND((((AB557+AC557)*(1 + VLOOKUP(X557,'Base de dados'!A:M, 13, 0) ))*(Destino!AI$557/100))-AD557, 2)</f>
        <v>2.75</v>
      </c>
      <c r="AG557" s="13">
        <f>ROUND((AB557+AC557+AF557)*(J557/100),2)</f>
        <v>0.45</v>
      </c>
      <c r="AH557" s="13">
        <f t="shared" si="74"/>
        <v>0</v>
      </c>
      <c r="AI557" s="13">
        <f>ROUND(AB557+AC557-AE557+AF557+AG557+AH557, 3)</f>
        <v>15.446</v>
      </c>
      <c r="AJ557" s="13">
        <f t="shared" si="75"/>
        <v>61.783999999999999</v>
      </c>
      <c r="AK557" s="13">
        <f t="shared" si="76"/>
        <v>61.783999999999999</v>
      </c>
      <c r="AL557" s="13" t="str">
        <f t="shared" si="79"/>
        <v>17006000071612200001421</v>
      </c>
      <c r="AM557" s="13">
        <f>VLOOKUP(AL557,Destino!A:AE,31,0)</f>
        <v>61.8</v>
      </c>
      <c r="AN557" s="13">
        <f t="shared" si="80"/>
        <v>1.0002589667227761</v>
      </c>
      <c r="BA557" s="13" t="s">
        <v>11221</v>
      </c>
      <c r="BB557" s="13">
        <f t="shared" si="77"/>
        <v>61.783999999999999</v>
      </c>
      <c r="BC557" s="13" t="s">
        <v>11219</v>
      </c>
      <c r="BD557" s="13">
        <f t="shared" si="78"/>
        <v>1</v>
      </c>
    </row>
    <row r="558" spans="1:56" x14ac:dyDescent="0.25">
      <c r="A558" s="13">
        <v>600007162</v>
      </c>
      <c r="B558" s="13">
        <v>1000</v>
      </c>
      <c r="C558" s="13">
        <v>2200000102</v>
      </c>
      <c r="D558" s="13" t="s">
        <v>10908</v>
      </c>
      <c r="E558" s="13">
        <f t="shared" si="72"/>
        <v>1000</v>
      </c>
      <c r="F558" s="13" t="s">
        <v>10905</v>
      </c>
      <c r="G558" s="13" t="s">
        <v>10907</v>
      </c>
      <c r="H558" s="13">
        <f>ROUND(P558/(1-((R558+S558))/100)*Q558, 3)</f>
        <v>7.1340000000000003</v>
      </c>
      <c r="I558" s="13">
        <v>1</v>
      </c>
      <c r="J558" s="13">
        <v>4.5</v>
      </c>
      <c r="K558" s="13">
        <v>1</v>
      </c>
      <c r="M558" s="13">
        <v>1</v>
      </c>
      <c r="N558" s="13">
        <v>1</v>
      </c>
      <c r="P558" s="13">
        <f>IFERROR(ROUND(VLOOKUP(BC558, BA:BA:BB:BB, 2, 0)/AA558,3),)</f>
        <v>6.5880000000000001</v>
      </c>
      <c r="Q558" s="13">
        <f>IFERROR(VLOOKUP(BC558, BA:BA:BD:BD, 4, 0),1)</f>
        <v>1</v>
      </c>
      <c r="R558" s="13">
        <v>4</v>
      </c>
      <c r="S558" s="13">
        <v>3.65</v>
      </c>
      <c r="T558" s="13">
        <v>0</v>
      </c>
      <c r="V558" s="13" t="s">
        <v>11050</v>
      </c>
      <c r="W558" s="13">
        <v>100</v>
      </c>
      <c r="X558" s="13" t="s">
        <v>7709</v>
      </c>
      <c r="Y558" s="13" t="s">
        <v>10904</v>
      </c>
      <c r="Z558" s="13">
        <v>1</v>
      </c>
      <c r="AA558" s="13">
        <v>5.75</v>
      </c>
      <c r="AB558" s="13">
        <f t="shared" si="73"/>
        <v>41.021000000000001</v>
      </c>
      <c r="AC558" s="13">
        <f>ROUND(VLOOKUP(X558,'Base de dados'!A:B, 2, 0)*AB558, 2)</f>
        <v>6.15</v>
      </c>
      <c r="AD558" s="13">
        <f>ROUND((AB558*(Destino!AG$558/100))*(W558/100),2)</f>
        <v>1.64</v>
      </c>
      <c r="AE558" s="13">
        <f>ROUND((AB558*(Destino!AH$558/100)),2)</f>
        <v>3.79</v>
      </c>
      <c r="AG558" s="13">
        <f>ROUND((AB558+ AC558)*(J558/100),2)</f>
        <v>2.12</v>
      </c>
      <c r="AH558" s="13">
        <f t="shared" si="74"/>
        <v>0</v>
      </c>
      <c r="AI558" s="13">
        <f>ROUND(AB558-(AD558+AE558)+AG558+AH558, 3)</f>
        <v>37.710999999999999</v>
      </c>
      <c r="AJ558" s="13">
        <f t="shared" si="75"/>
        <v>37.710999999999999</v>
      </c>
      <c r="AK558" s="13">
        <f t="shared" si="76"/>
        <v>37.710999999999999</v>
      </c>
      <c r="AL558" s="13" t="str">
        <f t="shared" si="79"/>
        <v>10006000071622200000102</v>
      </c>
      <c r="AM558" s="13">
        <f>VLOOKUP(AL558,Destino!A:AE,31,0)</f>
        <v>37.695</v>
      </c>
      <c r="AN558" s="13">
        <f t="shared" si="80"/>
        <v>0.99957572061202304</v>
      </c>
      <c r="BB558" s="13">
        <f t="shared" si="77"/>
        <v>37.710999999999999</v>
      </c>
      <c r="BC558" s="13" t="s">
        <v>11223</v>
      </c>
      <c r="BD558" s="13">
        <f t="shared" si="78"/>
        <v>1</v>
      </c>
    </row>
    <row r="559" spans="1:56" x14ac:dyDescent="0.25">
      <c r="A559" s="13">
        <v>600007162</v>
      </c>
      <c r="B559" s="13">
        <v>1000</v>
      </c>
      <c r="C559" s="13">
        <v>2200000362</v>
      </c>
      <c r="D559" s="13" t="s">
        <v>10908</v>
      </c>
      <c r="E559" s="13">
        <f t="shared" si="72"/>
        <v>1000</v>
      </c>
      <c r="F559" s="13" t="s">
        <v>10912</v>
      </c>
      <c r="G559" s="13" t="s">
        <v>10907</v>
      </c>
      <c r="H559" s="13">
        <v>3.9</v>
      </c>
      <c r="I559" s="13">
        <v>1</v>
      </c>
      <c r="J559" s="13">
        <v>0</v>
      </c>
      <c r="K559" s="13">
        <v>1.0820510000000001</v>
      </c>
      <c r="M559" s="13">
        <v>1</v>
      </c>
      <c r="N559" s="13">
        <v>1</v>
      </c>
      <c r="O559" s="13" t="s">
        <v>10895</v>
      </c>
      <c r="P559" s="13">
        <v>0</v>
      </c>
      <c r="Q559" s="13">
        <v>1</v>
      </c>
      <c r="R559" s="13">
        <v>0</v>
      </c>
      <c r="S559" s="13">
        <v>0</v>
      </c>
      <c r="T559" s="13">
        <v>34.630000000000003</v>
      </c>
      <c r="V559" s="13" t="s">
        <v>11050</v>
      </c>
      <c r="W559" s="13">
        <v>100</v>
      </c>
      <c r="X559" s="13" t="s">
        <v>7709</v>
      </c>
      <c r="Y559" s="13" t="s">
        <v>10904</v>
      </c>
      <c r="Z559" s="13">
        <v>1</v>
      </c>
      <c r="AA559" s="13">
        <v>5.75</v>
      </c>
      <c r="AB559" s="13">
        <f t="shared" si="73"/>
        <v>22.425000000000001</v>
      </c>
      <c r="AC559" s="13">
        <f>ROUND(VLOOKUP(X559,'Base de dados'!A:B, 2, 0)*AB559, 2)</f>
        <v>3.36</v>
      </c>
      <c r="AD559" s="13">
        <f>ROUND((AB559*(Destino!AG$559/100))*(W559/100),2)</f>
        <v>0</v>
      </c>
      <c r="AE559" s="13">
        <f>ROUND((AB559*(Destino!AH$559/100)),2)</f>
        <v>0</v>
      </c>
      <c r="AG559" s="13">
        <f>ROUND((AB559+ AC559)*(J559/100),2)</f>
        <v>0</v>
      </c>
      <c r="AH559" s="13">
        <f t="shared" si="74"/>
        <v>7.77</v>
      </c>
      <c r="AI559" s="13">
        <f>ROUND(AB559+AG559+AH559, 3)</f>
        <v>30.195</v>
      </c>
      <c r="AJ559" s="13">
        <f t="shared" si="75"/>
        <v>30.195</v>
      </c>
      <c r="AK559" s="13">
        <f t="shared" si="76"/>
        <v>32.672529945000001</v>
      </c>
      <c r="AL559" s="13" t="str">
        <f t="shared" si="79"/>
        <v>10006000071622200000362</v>
      </c>
      <c r="AM559" s="13">
        <f>VLOOKUP(AL559,Destino!A:AE,31,0)</f>
        <v>32.673000000000002</v>
      </c>
      <c r="AN559" s="13">
        <f t="shared" si="80"/>
        <v>1.0000143868565059</v>
      </c>
      <c r="BA559" s="13" t="s">
        <v>11222</v>
      </c>
      <c r="BB559" s="13">
        <f t="shared" si="77"/>
        <v>32.672529945000001</v>
      </c>
      <c r="BD559" s="13">
        <f t="shared" si="78"/>
        <v>1</v>
      </c>
    </row>
    <row r="560" spans="1:56" x14ac:dyDescent="0.25">
      <c r="A560" s="13">
        <v>600007162</v>
      </c>
      <c r="B560" s="13">
        <v>1000</v>
      </c>
      <c r="C560" s="13">
        <v>2200001286</v>
      </c>
      <c r="D560" s="13" t="s">
        <v>10908</v>
      </c>
      <c r="E560" s="13">
        <f t="shared" si="72"/>
        <v>1000</v>
      </c>
      <c r="F560" s="13" t="s">
        <v>10915</v>
      </c>
      <c r="G560" s="13" t="s">
        <v>10907</v>
      </c>
      <c r="H560" s="13">
        <f>ROUND(P560/(1-((R560+S560))/100)*Q560, 3)</f>
        <v>8.3740000000000006</v>
      </c>
      <c r="I560" s="13">
        <v>1</v>
      </c>
      <c r="J560" s="13">
        <v>6</v>
      </c>
      <c r="K560" s="13">
        <v>1</v>
      </c>
      <c r="M560" s="13">
        <v>1</v>
      </c>
      <c r="N560" s="13">
        <v>1</v>
      </c>
      <c r="P560" s="13">
        <f>IFERROR(ROUND(VLOOKUP(BC560, BA:BA:BB:BB, 2, 0)/AA560,3),)</f>
        <v>7.9850000000000003</v>
      </c>
      <c r="Q560" s="13">
        <f>IFERROR(VLOOKUP(BC560, BA:BA:BD:BD, 4, 0),1)</f>
        <v>1</v>
      </c>
      <c r="R560" s="13">
        <v>1</v>
      </c>
      <c r="S560" s="13">
        <v>3.65</v>
      </c>
      <c r="T560" s="13">
        <v>0</v>
      </c>
      <c r="V560" s="13" t="s">
        <v>11050</v>
      </c>
      <c r="W560" s="13">
        <v>100</v>
      </c>
      <c r="X560" s="13" t="s">
        <v>7709</v>
      </c>
      <c r="Y560" s="13" t="s">
        <v>10904</v>
      </c>
      <c r="Z560" s="13">
        <v>1</v>
      </c>
      <c r="AA560" s="13">
        <v>5.75</v>
      </c>
      <c r="AB560" s="13">
        <f t="shared" si="73"/>
        <v>48.151000000000003</v>
      </c>
      <c r="AC560" s="13">
        <f>ROUND(VLOOKUP(X560,'Base de dados'!A:B, 2, 0)*AB560, 2)</f>
        <v>7.22</v>
      </c>
      <c r="AD560" s="13">
        <f>ROUND((AB560*(Destino!AG$560/100))*(W560/100),2)</f>
        <v>1.93</v>
      </c>
      <c r="AE560" s="13">
        <f>ROUND((AB560*(Destino!AH$560/100)),2)</f>
        <v>4.45</v>
      </c>
      <c r="AG560" s="13">
        <f>ROUND(AB560 *(J560/100),2)</f>
        <v>2.89</v>
      </c>
      <c r="AH560" s="13">
        <f t="shared" si="74"/>
        <v>0</v>
      </c>
      <c r="AI560" s="13">
        <f>ROUND(AB560-(AD560+AE560)+AG560+AH560, 3)</f>
        <v>44.661000000000001</v>
      </c>
      <c r="AJ560" s="13">
        <f t="shared" si="75"/>
        <v>44.661000000000001</v>
      </c>
      <c r="AK560" s="13">
        <f t="shared" si="76"/>
        <v>44.661000000000001</v>
      </c>
      <c r="AL560" s="13" t="str">
        <f t="shared" si="79"/>
        <v>10006000071622200001286</v>
      </c>
      <c r="AM560" s="13">
        <f>VLOOKUP(AL560,Destino!A:AE,31,0)</f>
        <v>44.655000000000001</v>
      </c>
      <c r="AN560" s="13">
        <f t="shared" si="80"/>
        <v>0.99986565459797139</v>
      </c>
      <c r="BB560" s="13">
        <f t="shared" si="77"/>
        <v>44.661000000000001</v>
      </c>
      <c r="BC560" s="13" t="s">
        <v>11226</v>
      </c>
      <c r="BD560" s="13">
        <f t="shared" si="78"/>
        <v>1</v>
      </c>
    </row>
    <row r="561" spans="1:56" x14ac:dyDescent="0.25">
      <c r="A561" s="13">
        <v>600007162</v>
      </c>
      <c r="B561" s="13">
        <v>1000</v>
      </c>
      <c r="C561" s="13">
        <v>2200001327</v>
      </c>
      <c r="D561" s="13" t="s">
        <v>10908</v>
      </c>
      <c r="E561" s="13">
        <f t="shared" si="72"/>
        <v>1000</v>
      </c>
      <c r="F561" s="13" t="s">
        <v>10905</v>
      </c>
      <c r="G561" s="13" t="s">
        <v>10907</v>
      </c>
      <c r="H561" s="13">
        <f>ROUND(P561/(1-((R561+S561))/100)*Q561, 3)</f>
        <v>6.9710000000000001</v>
      </c>
      <c r="I561" s="13">
        <v>1</v>
      </c>
      <c r="J561" s="13">
        <v>5</v>
      </c>
      <c r="K561" s="13">
        <v>1</v>
      </c>
      <c r="M561" s="13">
        <v>1</v>
      </c>
      <c r="N561" s="13">
        <v>1</v>
      </c>
      <c r="P561" s="13">
        <f>IFERROR(ROUND(VLOOKUP(BC561, BA:BA:BB:BB, 2, 0)/AA561,3),)</f>
        <v>8.58</v>
      </c>
      <c r="Q561" s="13">
        <f>IFERROR(VLOOKUP(BC561, BA:BA:BD:BD, 4, 0),1)</f>
        <v>0.75027900000000003</v>
      </c>
      <c r="R561" s="13">
        <v>4</v>
      </c>
      <c r="S561" s="13">
        <v>3.65</v>
      </c>
      <c r="T561" s="13">
        <v>0</v>
      </c>
      <c r="V561" s="13" t="s">
        <v>11050</v>
      </c>
      <c r="W561" s="13">
        <v>100</v>
      </c>
      <c r="X561" s="13" t="s">
        <v>7709</v>
      </c>
      <c r="Y561" s="13" t="s">
        <v>10904</v>
      </c>
      <c r="Z561" s="13">
        <v>1</v>
      </c>
      <c r="AA561" s="13">
        <v>5.75</v>
      </c>
      <c r="AB561" s="13">
        <f t="shared" si="73"/>
        <v>40.082999999999998</v>
      </c>
      <c r="AC561" s="13">
        <f>ROUND(VLOOKUP(X561,'Base de dados'!A:B, 2, 0)*AB561, 2)</f>
        <v>6.01</v>
      </c>
      <c r="AD561" s="13">
        <f>ROUND((AB561*(Destino!AG$561/100))*(W561/100),2)</f>
        <v>1.6</v>
      </c>
      <c r="AE561" s="13">
        <f>ROUND((AB561*(Destino!AH$561/100)),2)</f>
        <v>3.71</v>
      </c>
      <c r="AG561" s="13">
        <f>ROUND((AB561+ AC561)*(J561/100),2)</f>
        <v>2.2999999999999998</v>
      </c>
      <c r="AH561" s="13">
        <f t="shared" si="74"/>
        <v>0</v>
      </c>
      <c r="AI561" s="13">
        <f>ROUND(AB561-(AD561+AE561)+AG561+AH561, 3)</f>
        <v>37.073</v>
      </c>
      <c r="AJ561" s="13">
        <f t="shared" si="75"/>
        <v>37.073</v>
      </c>
      <c r="AK561" s="13">
        <f t="shared" si="76"/>
        <v>37.073</v>
      </c>
      <c r="AL561" s="13" t="str">
        <f t="shared" si="79"/>
        <v>10006000071622200001327</v>
      </c>
      <c r="AM561" s="13">
        <f>VLOOKUP(AL561,Destino!A:AE,31,0)</f>
        <v>37.079000000000001</v>
      </c>
      <c r="AN561" s="13">
        <f t="shared" si="80"/>
        <v>1.0001618428505921</v>
      </c>
      <c r="BB561" s="13">
        <f t="shared" si="77"/>
        <v>37.073</v>
      </c>
      <c r="BC561" s="13" t="s">
        <v>11224</v>
      </c>
      <c r="BD561" s="13">
        <f t="shared" si="78"/>
        <v>1</v>
      </c>
    </row>
    <row r="562" spans="1:56" x14ac:dyDescent="0.25">
      <c r="A562" s="13">
        <v>600007162</v>
      </c>
      <c r="B562" s="13">
        <v>1000</v>
      </c>
      <c r="C562" s="13">
        <v>2200001421</v>
      </c>
      <c r="D562" s="13" t="s">
        <v>10908</v>
      </c>
      <c r="E562" s="13">
        <f t="shared" si="72"/>
        <v>1000</v>
      </c>
      <c r="F562" s="13" t="s">
        <v>10905</v>
      </c>
      <c r="G562" s="13" t="s">
        <v>10907</v>
      </c>
      <c r="H562" s="13">
        <f>ROUND(P562/(1-((R562+S562))/100)*Q562, 3)</f>
        <v>6.7249999999999996</v>
      </c>
      <c r="I562" s="13">
        <v>1</v>
      </c>
      <c r="J562" s="13">
        <v>4</v>
      </c>
      <c r="K562" s="13">
        <v>1</v>
      </c>
      <c r="M562" s="13">
        <v>1</v>
      </c>
      <c r="N562" s="13">
        <v>1</v>
      </c>
      <c r="P562" s="13">
        <f>IFERROR(ROUND(VLOOKUP(BC562, BA:BA:BB:BB, 2, 0)/AA562,3),)</f>
        <v>5.8339999999999996</v>
      </c>
      <c r="Q562" s="13">
        <f>IFERROR(VLOOKUP(BC562, BA:BA:BD:BD, 4, 0),1)</f>
        <v>1</v>
      </c>
      <c r="R562" s="13">
        <v>4</v>
      </c>
      <c r="S562" s="13">
        <v>9.25</v>
      </c>
      <c r="T562" s="13">
        <v>0</v>
      </c>
      <c r="V562" s="13" t="s">
        <v>11050</v>
      </c>
      <c r="W562" s="13">
        <v>100</v>
      </c>
      <c r="X562" s="13" t="s">
        <v>7709</v>
      </c>
      <c r="Y562" s="13" t="s">
        <v>10904</v>
      </c>
      <c r="Z562" s="13">
        <v>1</v>
      </c>
      <c r="AA562" s="13">
        <v>5.75</v>
      </c>
      <c r="AB562" s="13">
        <f t="shared" si="73"/>
        <v>38.668999999999997</v>
      </c>
      <c r="AC562" s="13">
        <f>ROUND(VLOOKUP(X562,'Base de dados'!A:B, 2, 0)*AB562, 2)</f>
        <v>5.8</v>
      </c>
      <c r="AD562" s="13">
        <f>ROUND((AB562*(Destino!AG$562/100))*(W562/100),2)</f>
        <v>1.55</v>
      </c>
      <c r="AE562" s="13">
        <f>ROUND((AB562*(Destino!AH$562/100)),2)</f>
        <v>3.58</v>
      </c>
      <c r="AG562" s="13">
        <f>ROUND((AB562+ AC562)*(J562/100),2)</f>
        <v>1.78</v>
      </c>
      <c r="AH562" s="13">
        <f t="shared" si="74"/>
        <v>0</v>
      </c>
      <c r="AI562" s="13">
        <f>ROUND(AB562-(AD562+AE562)+AG562+AH562, 3)</f>
        <v>35.319000000000003</v>
      </c>
      <c r="AJ562" s="13">
        <f t="shared" si="75"/>
        <v>35.319000000000003</v>
      </c>
      <c r="AK562" s="13">
        <f t="shared" si="76"/>
        <v>35.319000000000003</v>
      </c>
      <c r="AL562" s="13" t="str">
        <f t="shared" si="79"/>
        <v>10006000071622200001421</v>
      </c>
      <c r="AM562" s="13">
        <f>VLOOKUP(AL562,Destino!A:AE,31,0)</f>
        <v>35.313000000000002</v>
      </c>
      <c r="AN562" s="13">
        <f t="shared" si="80"/>
        <v>0.99983011976556524</v>
      </c>
      <c r="BB562" s="13">
        <f t="shared" si="77"/>
        <v>35.319000000000003</v>
      </c>
      <c r="BC562" s="13" t="s">
        <v>11227</v>
      </c>
      <c r="BD562" s="13">
        <f t="shared" si="78"/>
        <v>1</v>
      </c>
    </row>
    <row r="563" spans="1:56" x14ac:dyDescent="0.25">
      <c r="A563" s="13">
        <v>600007162</v>
      </c>
      <c r="B563" s="13">
        <v>1100</v>
      </c>
      <c r="C563" s="13">
        <v>2000005105</v>
      </c>
      <c r="D563" s="13" t="s">
        <v>10908</v>
      </c>
      <c r="E563" s="13">
        <f t="shared" si="72"/>
        <v>1100</v>
      </c>
      <c r="F563" s="13" t="s">
        <v>10905</v>
      </c>
      <c r="G563" s="13" t="s">
        <v>10907</v>
      </c>
      <c r="H563" s="13">
        <f>ROUND(P563/(1-((R563+S563))/100)*Q563, 3)</f>
        <v>6.55</v>
      </c>
      <c r="I563" s="13">
        <v>1</v>
      </c>
      <c r="J563" s="13">
        <v>4</v>
      </c>
      <c r="K563" s="13">
        <v>1</v>
      </c>
      <c r="M563" s="13">
        <v>1</v>
      </c>
      <c r="N563" s="13">
        <v>1</v>
      </c>
      <c r="O563" s="13" t="s">
        <v>10895</v>
      </c>
      <c r="P563" s="13">
        <f>IFERROR(ROUND(VLOOKUP(BC563, BA:BA:BB:BB, 2, 0)/AA563,3),)</f>
        <v>5.6820000000000004</v>
      </c>
      <c r="Q563" s="13">
        <f>IFERROR(VLOOKUP(BC563, BA:BA:BD:BD, 4, 0),1)</f>
        <v>1</v>
      </c>
      <c r="R563" s="13">
        <v>4</v>
      </c>
      <c r="S563" s="13">
        <v>9.25</v>
      </c>
      <c r="T563" s="13">
        <v>0</v>
      </c>
      <c r="V563" s="13" t="s">
        <v>11050</v>
      </c>
      <c r="W563" s="13">
        <v>100</v>
      </c>
      <c r="X563" s="13" t="s">
        <v>7709</v>
      </c>
      <c r="Y563" s="13" t="s">
        <v>10904</v>
      </c>
      <c r="Z563" s="13">
        <v>2</v>
      </c>
      <c r="AA563" s="13">
        <v>5.75</v>
      </c>
      <c r="AB563" s="13">
        <f t="shared" si="73"/>
        <v>37.662999999999997</v>
      </c>
      <c r="AC563" s="13">
        <f>ROUND(VLOOKUP(X563,'Base de dados'!A:B, 2, 0)*AB563, 2)</f>
        <v>5.65</v>
      </c>
      <c r="AD563" s="13">
        <f>ROUND((AB563*(Destino!AG$563/100))*(W563/100),2)</f>
        <v>1.51</v>
      </c>
      <c r="AE563" s="13">
        <f>ROUND((AB563*(Destino!AH$563/100)),2)</f>
        <v>0</v>
      </c>
      <c r="AG563" s="13">
        <f>ROUND((AB563+ AC563)*(J563/100),2)</f>
        <v>1.73</v>
      </c>
      <c r="AH563" s="13">
        <f t="shared" si="74"/>
        <v>0</v>
      </c>
      <c r="AI563" s="13">
        <f>ROUND(AB563-(AD563+AE563)+AG563+AH563, 3)</f>
        <v>37.883000000000003</v>
      </c>
      <c r="AJ563" s="13">
        <f t="shared" si="75"/>
        <v>37.883000000000003</v>
      </c>
      <c r="AK563" s="13">
        <f t="shared" si="76"/>
        <v>37.883000000000003</v>
      </c>
      <c r="AL563" s="13" t="str">
        <f t="shared" si="79"/>
        <v>11006000071622000005105</v>
      </c>
      <c r="AM563" s="13">
        <f>VLOOKUP(AL563,Destino!A:AE,31,0)</f>
        <v>37.877000000000002</v>
      </c>
      <c r="AN563" s="13">
        <f t="shared" si="80"/>
        <v>0.99984161761212154</v>
      </c>
      <c r="BA563" s="13" t="s">
        <v>11223</v>
      </c>
      <c r="BB563" s="13">
        <f t="shared" si="77"/>
        <v>37.883000000000003</v>
      </c>
      <c r="BC563" s="13" t="s">
        <v>11222</v>
      </c>
      <c r="BD563" s="13">
        <f t="shared" si="78"/>
        <v>1</v>
      </c>
    </row>
    <row r="564" spans="1:56" x14ac:dyDescent="0.25">
      <c r="A564" s="13">
        <v>600007162</v>
      </c>
      <c r="B564" s="13">
        <v>1100</v>
      </c>
      <c r="C564" s="13">
        <v>2200001286</v>
      </c>
      <c r="D564" s="13" t="s">
        <v>10908</v>
      </c>
      <c r="E564" s="13">
        <f t="shared" si="72"/>
        <v>1100</v>
      </c>
      <c r="F564" s="13" t="s">
        <v>10915</v>
      </c>
      <c r="G564" s="13" t="s">
        <v>10907</v>
      </c>
      <c r="H564" s="13">
        <f>ROUND(P564/(1-((R564+S564))/100)*Q564, 3)</f>
        <v>8.3740000000000006</v>
      </c>
      <c r="I564" s="13">
        <v>1</v>
      </c>
      <c r="J564" s="13">
        <v>5</v>
      </c>
      <c r="K564" s="13">
        <v>1</v>
      </c>
      <c r="M564" s="13">
        <v>1</v>
      </c>
      <c r="N564" s="13">
        <v>1</v>
      </c>
      <c r="P564" s="13">
        <f>IFERROR(ROUND(VLOOKUP(BC564, BA:BA:BB:BB, 2, 0)/AA564,3),)</f>
        <v>7.9850000000000003</v>
      </c>
      <c r="Q564" s="13">
        <f>IFERROR(VLOOKUP(BC564, BA:BA:BD:BD, 4, 0),1)</f>
        <v>1</v>
      </c>
      <c r="R564" s="13">
        <v>1</v>
      </c>
      <c r="S564" s="13">
        <v>3.65</v>
      </c>
      <c r="T564" s="13">
        <v>0</v>
      </c>
      <c r="V564" s="13" t="s">
        <v>11050</v>
      </c>
      <c r="W564" s="13">
        <v>100</v>
      </c>
      <c r="X564" s="13" t="s">
        <v>7709</v>
      </c>
      <c r="Y564" s="13" t="s">
        <v>10904</v>
      </c>
      <c r="Z564" s="13">
        <v>2</v>
      </c>
      <c r="AA564" s="13">
        <v>5.75</v>
      </c>
      <c r="AB564" s="13">
        <f t="shared" si="73"/>
        <v>48.151000000000003</v>
      </c>
      <c r="AC564" s="13">
        <f>ROUND(VLOOKUP(X564,'Base de dados'!A:B, 2, 0)*AB564, 2)</f>
        <v>7.22</v>
      </c>
      <c r="AD564" s="13">
        <f>ROUND((AB564*(Destino!AG$564/100))*(W564/100),2)</f>
        <v>1.93</v>
      </c>
      <c r="AE564" s="13">
        <f>ROUND((AB564*(Destino!AH$564/100)),2)</f>
        <v>0</v>
      </c>
      <c r="AG564" s="13">
        <f>ROUND(AB564 *(J564/100),2)</f>
        <v>2.41</v>
      </c>
      <c r="AH564" s="13">
        <f t="shared" si="74"/>
        <v>0</v>
      </c>
      <c r="AI564" s="13">
        <f>ROUND(AB564-(AD564+AE564)+AG564+AH564, 3)</f>
        <v>48.631</v>
      </c>
      <c r="AJ564" s="13">
        <f t="shared" si="75"/>
        <v>48.631</v>
      </c>
      <c r="AK564" s="13">
        <f t="shared" si="76"/>
        <v>48.631</v>
      </c>
      <c r="AL564" s="13" t="str">
        <f t="shared" si="79"/>
        <v>11006000071622200001286</v>
      </c>
      <c r="AM564" s="13">
        <f>VLOOKUP(AL564,Destino!A:AE,31,0)</f>
        <v>48.625</v>
      </c>
      <c r="AN564" s="13">
        <f t="shared" si="80"/>
        <v>0.99987662190783655</v>
      </c>
      <c r="BB564" s="13">
        <f t="shared" si="77"/>
        <v>48.631</v>
      </c>
      <c r="BC564" s="13" t="s">
        <v>11226</v>
      </c>
      <c r="BD564" s="13">
        <f t="shared" si="78"/>
        <v>1</v>
      </c>
    </row>
    <row r="565" spans="1:56" x14ac:dyDescent="0.25">
      <c r="A565" s="13">
        <v>600007162</v>
      </c>
      <c r="B565" s="13">
        <v>1100</v>
      </c>
      <c r="C565" s="13">
        <v>2200001327</v>
      </c>
      <c r="D565" s="13" t="s">
        <v>10908</v>
      </c>
      <c r="E565" s="13">
        <f t="shared" si="72"/>
        <v>1100</v>
      </c>
      <c r="F565" s="13" t="s">
        <v>10923</v>
      </c>
      <c r="G565" s="13" t="s">
        <v>10907</v>
      </c>
      <c r="H565" s="13">
        <f>ROUND(P565/(1-((R565+S565))/100)*Q565, 3)</f>
        <v>6.7060000000000004</v>
      </c>
      <c r="I565" s="13">
        <v>1</v>
      </c>
      <c r="J565" s="13">
        <v>5</v>
      </c>
      <c r="K565" s="13">
        <v>1</v>
      </c>
      <c r="M565" s="13">
        <v>1</v>
      </c>
      <c r="N565" s="13">
        <v>1</v>
      </c>
      <c r="P565" s="13">
        <f>IFERROR(ROUND(VLOOKUP(BC565, BA:BA:BB:BB, 2, 0)/AA565,3),)</f>
        <v>8.58</v>
      </c>
      <c r="Q565" s="13">
        <f>IFERROR(VLOOKUP(BC565, BA:BA:BD:BD, 4, 0),1)</f>
        <v>0.75027900000000003</v>
      </c>
      <c r="R565" s="13">
        <v>4</v>
      </c>
      <c r="S565" s="13">
        <v>0</v>
      </c>
      <c r="T565" s="13">
        <v>0</v>
      </c>
      <c r="V565" s="13" t="s">
        <v>11050</v>
      </c>
      <c r="W565" s="13">
        <v>100</v>
      </c>
      <c r="X565" s="13" t="s">
        <v>7709</v>
      </c>
      <c r="Y565" s="13" t="s">
        <v>10904</v>
      </c>
      <c r="Z565" s="13">
        <v>2</v>
      </c>
      <c r="AA565" s="13">
        <v>5.75</v>
      </c>
      <c r="AB565" s="13">
        <f t="shared" si="73"/>
        <v>38.56</v>
      </c>
      <c r="AC565" s="13">
        <f>ROUND(VLOOKUP(X565,'Base de dados'!A:B, 2, 0)*AB565, 2)</f>
        <v>5.78</v>
      </c>
      <c r="AD565" s="13">
        <f>ROUND((AB565*(Destino!AG$565/100))*(W565/100),2)</f>
        <v>1.54</v>
      </c>
      <c r="AE565" s="13">
        <f>ROUND((AB565*(Destino!AH$565/100)),2)</f>
        <v>0</v>
      </c>
      <c r="AG565" s="13">
        <f>ROUND((AB565+ AC565)*(J565/100),2)</f>
        <v>2.2200000000000002</v>
      </c>
      <c r="AH565" s="13">
        <f t="shared" si="74"/>
        <v>0</v>
      </c>
      <c r="AI565" s="13">
        <f>ROUND(AB565-AD565+AG565+AH565, 3)</f>
        <v>39.24</v>
      </c>
      <c r="AJ565" s="13">
        <f t="shared" si="75"/>
        <v>39.24</v>
      </c>
      <c r="AK565" s="13">
        <f t="shared" si="76"/>
        <v>39.24</v>
      </c>
      <c r="AL565" s="13" t="str">
        <f t="shared" si="79"/>
        <v>11006000071622200001327</v>
      </c>
      <c r="AM565" s="13">
        <f>VLOOKUP(AL565,Destino!A:AE,31,0)</f>
        <v>39.244999999999997</v>
      </c>
      <c r="AN565" s="13">
        <f t="shared" si="80"/>
        <v>1.0001274209989806</v>
      </c>
      <c r="BB565" s="13">
        <f t="shared" si="77"/>
        <v>39.24</v>
      </c>
      <c r="BC565" s="13" t="s">
        <v>11224</v>
      </c>
      <c r="BD565" s="13">
        <f t="shared" si="78"/>
        <v>1</v>
      </c>
    </row>
    <row r="566" spans="1:56" x14ac:dyDescent="0.25">
      <c r="A566" s="13">
        <v>600007162</v>
      </c>
      <c r="B566" s="13">
        <v>1100</v>
      </c>
      <c r="C566" s="13">
        <v>2200001421</v>
      </c>
      <c r="D566" s="13" t="s">
        <v>10908</v>
      </c>
      <c r="E566" s="13">
        <f t="shared" si="72"/>
        <v>1100</v>
      </c>
      <c r="F566" s="13" t="s">
        <v>10905</v>
      </c>
      <c r="G566" s="13" t="s">
        <v>10907</v>
      </c>
      <c r="H566" s="13">
        <f>ROUND(P566/(1-((R566+S566))/100)*Q566, 3)</f>
        <v>6.7249999999999996</v>
      </c>
      <c r="I566" s="13">
        <v>1</v>
      </c>
      <c r="J566" s="13">
        <v>3</v>
      </c>
      <c r="K566" s="13">
        <v>1</v>
      </c>
      <c r="M566" s="13">
        <v>1</v>
      </c>
      <c r="N566" s="13">
        <v>1</v>
      </c>
      <c r="P566" s="13">
        <f>IFERROR(ROUND(VLOOKUP(BC566, BA:BA:BB:BB, 2, 0)/AA566,3),)</f>
        <v>5.8339999999999996</v>
      </c>
      <c r="Q566" s="13">
        <f>IFERROR(VLOOKUP(BC566, BA:BA:BD:BD, 4, 0),1)</f>
        <v>1</v>
      </c>
      <c r="R566" s="13">
        <v>4</v>
      </c>
      <c r="S566" s="13">
        <v>9.25</v>
      </c>
      <c r="T566" s="13">
        <v>0</v>
      </c>
      <c r="V566" s="13" t="s">
        <v>11050</v>
      </c>
      <c r="W566" s="13">
        <v>100</v>
      </c>
      <c r="X566" s="13" t="s">
        <v>7709</v>
      </c>
      <c r="Y566" s="13" t="s">
        <v>10904</v>
      </c>
      <c r="Z566" s="13">
        <v>2</v>
      </c>
      <c r="AA566" s="13">
        <v>5.75</v>
      </c>
      <c r="AB566" s="13">
        <f t="shared" si="73"/>
        <v>38.668999999999997</v>
      </c>
      <c r="AC566" s="13">
        <f>ROUND(VLOOKUP(X566,'Base de dados'!A:B, 2, 0)*AB566, 2)</f>
        <v>5.8</v>
      </c>
      <c r="AD566" s="13">
        <f>ROUND((AB566*(Destino!AG$566/100))*(W566/100),2)</f>
        <v>1.55</v>
      </c>
      <c r="AE566" s="13">
        <f>ROUND((AB566*(Destino!AH$566/100)),2)</f>
        <v>0</v>
      </c>
      <c r="AG566" s="13">
        <f>ROUND((AB566+ AC566)*(J566/100),2)</f>
        <v>1.33</v>
      </c>
      <c r="AH566" s="13">
        <f t="shared" si="74"/>
        <v>0</v>
      </c>
      <c r="AI566" s="13">
        <f>ROUND(AB566-(AD566+AE566)+AG566+AH566, 3)</f>
        <v>38.448999999999998</v>
      </c>
      <c r="AJ566" s="13">
        <f t="shared" si="75"/>
        <v>38.448999999999998</v>
      </c>
      <c r="AK566" s="13">
        <f t="shared" si="76"/>
        <v>38.448999999999998</v>
      </c>
      <c r="AL566" s="13" t="str">
        <f t="shared" si="79"/>
        <v>11006000071622200001421</v>
      </c>
      <c r="AM566" s="13">
        <f>VLOOKUP(AL566,Destino!A:AE,31,0)</f>
        <v>38.442999999999998</v>
      </c>
      <c r="AN566" s="13">
        <f t="shared" si="80"/>
        <v>0.99984394912741548</v>
      </c>
      <c r="BB566" s="13">
        <f t="shared" si="77"/>
        <v>38.448999999999998</v>
      </c>
      <c r="BC566" s="13" t="s">
        <v>11227</v>
      </c>
      <c r="BD566" s="13">
        <f t="shared" si="78"/>
        <v>1</v>
      </c>
    </row>
    <row r="567" spans="1:56" x14ac:dyDescent="0.25">
      <c r="A567" s="13">
        <v>600007162</v>
      </c>
      <c r="B567" s="13">
        <v>1110</v>
      </c>
      <c r="C567" s="13">
        <v>2000005105</v>
      </c>
      <c r="D567" s="13" t="s">
        <v>10908</v>
      </c>
      <c r="E567" s="13" t="str">
        <f t="shared" si="72"/>
        <v>1100</v>
      </c>
      <c r="F567" s="13" t="s">
        <v>10925</v>
      </c>
      <c r="G567" s="13" t="s">
        <v>10907</v>
      </c>
      <c r="H567" s="13">
        <f>ROUND(P567/(1-((R567+S567))/100)*Q567, 3)</f>
        <v>6.55</v>
      </c>
      <c r="I567" s="13">
        <v>1</v>
      </c>
      <c r="J567" s="13">
        <v>4</v>
      </c>
      <c r="K567" s="13">
        <v>1</v>
      </c>
      <c r="M567" s="13">
        <v>1</v>
      </c>
      <c r="N567" s="13">
        <v>0.75027900000000003</v>
      </c>
      <c r="O567" s="13" t="s">
        <v>10895</v>
      </c>
      <c r="P567" s="13">
        <f>IFERROR(ROUND(VLOOKUP(BC567, BA:BA:BB:BB, 2, 0)/AA567,3),)</f>
        <v>5.6820000000000004</v>
      </c>
      <c r="Q567" s="13">
        <f>IFERROR(VLOOKUP(BC567, BA:BA:BD:BD, 4, 0),1)</f>
        <v>1</v>
      </c>
      <c r="R567" s="13">
        <v>4</v>
      </c>
      <c r="S567" s="13">
        <v>9.25</v>
      </c>
      <c r="T567" s="13">
        <v>0</v>
      </c>
      <c r="V567" s="13" t="s">
        <v>11050</v>
      </c>
      <c r="W567" s="13">
        <v>100</v>
      </c>
      <c r="X567" s="13" t="s">
        <v>7709</v>
      </c>
      <c r="Y567" s="13" t="s">
        <v>10904</v>
      </c>
      <c r="Z567" s="13">
        <v>2</v>
      </c>
      <c r="AA567" s="13">
        <v>5.75</v>
      </c>
      <c r="AB567" s="13">
        <f t="shared" si="73"/>
        <v>37.662999999999997</v>
      </c>
      <c r="AC567" s="13">
        <f>ROUND(VLOOKUP(X567,'Base de dados'!A:B, 2, 0)*AB567, 2)</f>
        <v>5.65</v>
      </c>
      <c r="AD567" s="13">
        <f>ROUND((AB567*(Destino!AG$567/100))*(W567/100),2)</f>
        <v>1.51</v>
      </c>
      <c r="AE567" s="13">
        <f>ROUND((AB567*(Destino!AH$567/100)),2)</f>
        <v>0</v>
      </c>
      <c r="AF567" s="13">
        <f>ROUND((((AB567+AC567)*(1 + VLOOKUP(X567,'Base de dados'!A:P, 16, 0) ))*(Destino!AI$567/100))-AD567, 2)</f>
        <v>9.56</v>
      </c>
      <c r="AG567" s="13">
        <f>ROUND((AB567+AC567+AF567)*(J567/100),2)</f>
        <v>2.11</v>
      </c>
      <c r="AH567" s="13">
        <f t="shared" si="74"/>
        <v>0</v>
      </c>
      <c r="AI567" s="13">
        <f>ROUND(AB567+AF567-AE567+AG567+AH567, 3)</f>
        <v>49.332999999999998</v>
      </c>
      <c r="AJ567" s="13">
        <f t="shared" si="75"/>
        <v>49.332999999999998</v>
      </c>
      <c r="AK567" s="13">
        <f t="shared" si="76"/>
        <v>49.332999999999998</v>
      </c>
      <c r="AL567" s="13" t="str">
        <f t="shared" si="79"/>
        <v>11106000071622000005105</v>
      </c>
      <c r="AM567" s="13">
        <f>VLOOKUP(AL567,Destino!A:AE,31,0)</f>
        <v>49.347000000000001</v>
      </c>
      <c r="AN567" s="13">
        <f t="shared" si="80"/>
        <v>1.0002837857012548</v>
      </c>
      <c r="BA567" s="13" t="s">
        <v>11224</v>
      </c>
      <c r="BB567" s="13">
        <f t="shared" si="77"/>
        <v>49.332999999999998</v>
      </c>
      <c r="BC567" s="13" t="s">
        <v>11222</v>
      </c>
      <c r="BD567" s="13">
        <f t="shared" si="78"/>
        <v>0.75027900000000003</v>
      </c>
    </row>
    <row r="568" spans="1:56" x14ac:dyDescent="0.25">
      <c r="A568" s="13">
        <v>600007162</v>
      </c>
      <c r="B568" s="13">
        <v>1110</v>
      </c>
      <c r="C568" s="13">
        <v>2200000102</v>
      </c>
      <c r="D568" s="13" t="s">
        <v>10908</v>
      </c>
      <c r="E568" s="13" t="str">
        <f t="shared" si="72"/>
        <v>1100</v>
      </c>
      <c r="F568" s="13" t="s">
        <v>10926</v>
      </c>
      <c r="G568" s="13" t="s">
        <v>10907</v>
      </c>
      <c r="H568" s="13">
        <f>ROUND(P568/(1-((R568+S568))/100)*Q568, 3)</f>
        <v>6.8630000000000004</v>
      </c>
      <c r="I568" s="13">
        <v>1</v>
      </c>
      <c r="J568" s="13">
        <v>4</v>
      </c>
      <c r="K568" s="13">
        <v>1</v>
      </c>
      <c r="M568" s="13">
        <v>1</v>
      </c>
      <c r="N568" s="13">
        <v>0.76760499999999998</v>
      </c>
      <c r="P568" s="13">
        <f>IFERROR(ROUND(VLOOKUP(BC568, BA:BA:BB:BB, 2, 0)/AA568,3),)</f>
        <v>6.5880000000000001</v>
      </c>
      <c r="Q568" s="13">
        <f>IFERROR(VLOOKUP(BC568, BA:BA:BD:BD, 4, 0),1)</f>
        <v>1</v>
      </c>
      <c r="R568" s="13">
        <v>4</v>
      </c>
      <c r="S568" s="13">
        <v>0</v>
      </c>
      <c r="T568" s="13">
        <v>0</v>
      </c>
      <c r="V568" s="13" t="s">
        <v>11050</v>
      </c>
      <c r="W568" s="13">
        <v>100</v>
      </c>
      <c r="X568" s="13" t="s">
        <v>7709</v>
      </c>
      <c r="Y568" s="13" t="s">
        <v>10904</v>
      </c>
      <c r="Z568" s="13">
        <v>2</v>
      </c>
      <c r="AA568" s="13">
        <v>5.75</v>
      </c>
      <c r="AB568" s="13">
        <f t="shared" si="73"/>
        <v>39.462000000000003</v>
      </c>
      <c r="AC568" s="13">
        <f>ROUND(VLOOKUP(X568,'Base de dados'!A:B, 2, 0)*AB568, 2)</f>
        <v>5.92</v>
      </c>
      <c r="AD568" s="13">
        <f>ROUND((AB568*(Destino!AG$568/100))*(W568/100),2)</f>
        <v>1.58</v>
      </c>
      <c r="AE568" s="13">
        <f>ROUND((AB568*(Destino!AH$568/100)),2)</f>
        <v>0</v>
      </c>
      <c r="AF568" s="13">
        <f>ROUND((((AB568+AC568)*(1 + VLOOKUP(X568,'Base de dados'!A:P, 16, 0) ))*(Destino!AI$568/100))-AD568, 2)</f>
        <v>10.02</v>
      </c>
      <c r="AG568" s="13">
        <f>ROUND((AB568+AC568+AF568)*(J568/100),2)</f>
        <v>2.2200000000000002</v>
      </c>
      <c r="AH568" s="13">
        <f t="shared" si="74"/>
        <v>0</v>
      </c>
      <c r="AI568" s="13">
        <f>ROUND(AB568+AF568+AG568+AH568, 3)</f>
        <v>51.701999999999998</v>
      </c>
      <c r="AJ568" s="13">
        <f t="shared" si="75"/>
        <v>51.701999999999998</v>
      </c>
      <c r="AK568" s="13">
        <f t="shared" si="76"/>
        <v>51.701999999999998</v>
      </c>
      <c r="AL568" s="13" t="str">
        <f t="shared" si="79"/>
        <v>11106000071622200000102</v>
      </c>
      <c r="AM568" s="13">
        <f>VLOOKUP(AL568,Destino!A:AE,31,0)</f>
        <v>51.691000000000003</v>
      </c>
      <c r="AN568" s="13">
        <f t="shared" si="80"/>
        <v>0.99978724227302629</v>
      </c>
      <c r="BB568" s="13">
        <f t="shared" si="77"/>
        <v>51.701999999999998</v>
      </c>
      <c r="BC568" s="13" t="s">
        <v>11223</v>
      </c>
      <c r="BD568" s="13">
        <f t="shared" si="78"/>
        <v>0.76760499999999998</v>
      </c>
    </row>
    <row r="569" spans="1:56" x14ac:dyDescent="0.25">
      <c r="A569" s="13">
        <v>600007162</v>
      </c>
      <c r="B569" s="13">
        <v>1110</v>
      </c>
      <c r="C569" s="13">
        <v>2200001286</v>
      </c>
      <c r="D569" s="13" t="s">
        <v>10908</v>
      </c>
      <c r="E569" s="13" t="str">
        <f t="shared" si="72"/>
        <v>1100</v>
      </c>
      <c r="F569" s="13" t="s">
        <v>10927</v>
      </c>
      <c r="G569" s="13" t="s">
        <v>10907</v>
      </c>
      <c r="H569" s="13">
        <f>ROUND(P569/(1-((R569+S569))/100)*Q569, 3)</f>
        <v>8.3740000000000006</v>
      </c>
      <c r="I569" s="13">
        <v>1</v>
      </c>
      <c r="J569" s="13">
        <v>5</v>
      </c>
      <c r="K569" s="13">
        <v>1</v>
      </c>
      <c r="M569" s="13">
        <v>1</v>
      </c>
      <c r="N569" s="13">
        <v>0.74958000000000002</v>
      </c>
      <c r="P569" s="13">
        <f>IFERROR(ROUND(VLOOKUP(BC569, BA:BA:BB:BB, 2, 0)/AA569,3),)</f>
        <v>7.9850000000000003</v>
      </c>
      <c r="Q569" s="13">
        <f>IFERROR(VLOOKUP(BC569, BA:BA:BD:BD, 4, 0),1)</f>
        <v>1</v>
      </c>
      <c r="R569" s="13">
        <v>1</v>
      </c>
      <c r="S569" s="13">
        <v>3.65</v>
      </c>
      <c r="T569" s="13">
        <v>0</v>
      </c>
      <c r="V569" s="13" t="s">
        <v>11050</v>
      </c>
      <c r="W569" s="13">
        <v>100</v>
      </c>
      <c r="X569" s="13" t="s">
        <v>7709</v>
      </c>
      <c r="Y569" s="13" t="s">
        <v>10904</v>
      </c>
      <c r="Z569" s="13">
        <v>2</v>
      </c>
      <c r="AA569" s="13">
        <v>5.75</v>
      </c>
      <c r="AB569" s="13">
        <f t="shared" si="73"/>
        <v>48.151000000000003</v>
      </c>
      <c r="AC569" s="13">
        <f>ROUND(VLOOKUP(X569,'Base de dados'!A:B, 2, 0)*AB569, 2)</f>
        <v>7.22</v>
      </c>
      <c r="AD569" s="13">
        <f>ROUND((AB569*(Destino!AG$569/100))*(W569/100),2)</f>
        <v>1.93</v>
      </c>
      <c r="AE569" s="13">
        <f>ROUND((AB569*(Destino!AH$569/100)),2)</f>
        <v>0</v>
      </c>
      <c r="AF569" s="13">
        <f>ROUND((((AB569+AC569)*(1 + VLOOKUP(X569,'Base de dados'!A:P, 16, 0) ))*(Destino!AI$569/100))-AD569, 2)</f>
        <v>12.23</v>
      </c>
      <c r="AG569" s="13">
        <f>ROUND((AB569+AF569)*(J569/100),2)</f>
        <v>3.02</v>
      </c>
      <c r="AH569" s="13">
        <f t="shared" si="74"/>
        <v>0</v>
      </c>
      <c r="AI569" s="13">
        <f>ROUND(AB569-AE569+AF569+AG569+AH569, 3)</f>
        <v>63.401000000000003</v>
      </c>
      <c r="AJ569" s="13">
        <f t="shared" si="75"/>
        <v>63.401000000000003</v>
      </c>
      <c r="AK569" s="13">
        <f t="shared" si="76"/>
        <v>63.401000000000003</v>
      </c>
      <c r="AL569" s="13" t="str">
        <f t="shared" si="79"/>
        <v>11106000071622200001286</v>
      </c>
      <c r="AM569" s="13">
        <f>VLOOKUP(AL569,Destino!A:AE,31,0)</f>
        <v>63.395000000000003</v>
      </c>
      <c r="AN569" s="13">
        <f t="shared" si="80"/>
        <v>0.99990536426870236</v>
      </c>
      <c r="BB569" s="13">
        <f t="shared" si="77"/>
        <v>63.401000000000003</v>
      </c>
      <c r="BC569" s="13" t="s">
        <v>11226</v>
      </c>
      <c r="BD569" s="13">
        <f t="shared" si="78"/>
        <v>0.74958000000000002</v>
      </c>
    </row>
    <row r="570" spans="1:56" x14ac:dyDescent="0.25">
      <c r="A570" s="13">
        <v>600007162</v>
      </c>
      <c r="B570" s="13">
        <v>1110</v>
      </c>
      <c r="C570" s="13">
        <v>2200001421</v>
      </c>
      <c r="D570" s="13" t="s">
        <v>10908</v>
      </c>
      <c r="E570" s="13" t="str">
        <f t="shared" si="72"/>
        <v>1100</v>
      </c>
      <c r="F570" s="13" t="s">
        <v>10925</v>
      </c>
      <c r="G570" s="13" t="s">
        <v>10907</v>
      </c>
      <c r="H570" s="13">
        <f>ROUND(P570/(1-((R570+S570))/100)*Q570, 3)</f>
        <v>6.7249999999999996</v>
      </c>
      <c r="I570" s="13">
        <v>1</v>
      </c>
      <c r="J570" s="13">
        <v>1.5</v>
      </c>
      <c r="K570" s="13">
        <v>1</v>
      </c>
      <c r="M570" s="13">
        <v>1</v>
      </c>
      <c r="N570" s="13">
        <v>0.74802299999999999</v>
      </c>
      <c r="P570" s="13">
        <f>IFERROR(ROUND(VLOOKUP(BC570, BA:BA:BB:BB, 2, 0)/AA570,3),)</f>
        <v>5.8339999999999996</v>
      </c>
      <c r="Q570" s="13">
        <f>IFERROR(VLOOKUP(BC570, BA:BA:BD:BD, 4, 0),1)</f>
        <v>1</v>
      </c>
      <c r="R570" s="13">
        <v>4</v>
      </c>
      <c r="S570" s="13">
        <v>9.25</v>
      </c>
      <c r="T570" s="13">
        <v>0</v>
      </c>
      <c r="V570" s="13" t="s">
        <v>11050</v>
      </c>
      <c r="W570" s="13">
        <v>100</v>
      </c>
      <c r="X570" s="13" t="s">
        <v>7709</v>
      </c>
      <c r="Y570" s="13" t="s">
        <v>10904</v>
      </c>
      <c r="Z570" s="13">
        <v>2</v>
      </c>
      <c r="AA570" s="13">
        <v>5.75</v>
      </c>
      <c r="AB570" s="13">
        <f t="shared" si="73"/>
        <v>38.668999999999997</v>
      </c>
      <c r="AC570" s="13">
        <f>ROUND(VLOOKUP(X570,'Base de dados'!A:B, 2, 0)*AB570, 2)</f>
        <v>5.8</v>
      </c>
      <c r="AD570" s="13">
        <f>ROUND((AB570*(Destino!AG$570/100))*(W570/100),2)</f>
        <v>1.55</v>
      </c>
      <c r="AE570" s="13">
        <f>ROUND((AB570*(Destino!AH$570/100)),2)</f>
        <v>0</v>
      </c>
      <c r="AF570" s="13">
        <f>ROUND((((AB570+AC570)*(1 + VLOOKUP(X570,'Base de dados'!A:P, 16, 0) ))*(Destino!AI$570/100))-AD570, 2)</f>
        <v>9.82</v>
      </c>
      <c r="AG570" s="13">
        <f>ROUND((AB570+AC570+AF570)*(J570/100),2)</f>
        <v>0.81</v>
      </c>
      <c r="AH570" s="13">
        <f t="shared" si="74"/>
        <v>0</v>
      </c>
      <c r="AI570" s="13">
        <f>ROUND(AB570+AF570-AE570+AG570+AH570, 3)</f>
        <v>49.298999999999999</v>
      </c>
      <c r="AJ570" s="13">
        <f t="shared" si="75"/>
        <v>49.298999999999999</v>
      </c>
      <c r="AK570" s="13">
        <f t="shared" si="76"/>
        <v>49.298999999999999</v>
      </c>
      <c r="AL570" s="13" t="str">
        <f t="shared" si="79"/>
        <v>11106000071622200001421</v>
      </c>
      <c r="AM570" s="13">
        <f>VLOOKUP(AL570,Destino!A:AE,31,0)</f>
        <v>49.292999999999999</v>
      </c>
      <c r="AN570" s="13">
        <f t="shared" si="80"/>
        <v>0.99987829367735659</v>
      </c>
      <c r="BB570" s="13">
        <f t="shared" si="77"/>
        <v>49.298999999999999</v>
      </c>
      <c r="BC570" s="13" t="s">
        <v>11227</v>
      </c>
      <c r="BD570" s="13">
        <f t="shared" si="78"/>
        <v>0.74802299999999999</v>
      </c>
    </row>
    <row r="571" spans="1:56" x14ac:dyDescent="0.25">
      <c r="A571" s="13">
        <v>600007162</v>
      </c>
      <c r="B571" s="13">
        <v>1210</v>
      </c>
      <c r="C571" s="13">
        <v>2000005105</v>
      </c>
      <c r="D571" s="13" t="s">
        <v>10908</v>
      </c>
      <c r="E571" s="13" t="str">
        <f t="shared" si="72"/>
        <v>1200</v>
      </c>
      <c r="F571" s="13" t="s">
        <v>10905</v>
      </c>
      <c r="G571" s="13" t="s">
        <v>10907</v>
      </c>
      <c r="H571" s="13">
        <f>ROUND(P571/(1-((R571+S571))/100)*Q571, 3)</f>
        <v>6.55</v>
      </c>
      <c r="I571" s="13">
        <v>1</v>
      </c>
      <c r="J571" s="13">
        <v>2</v>
      </c>
      <c r="K571" s="13">
        <v>1</v>
      </c>
      <c r="M571" s="13">
        <v>1</v>
      </c>
      <c r="N571" s="13">
        <v>1</v>
      </c>
      <c r="O571" s="13" t="s">
        <v>10895</v>
      </c>
      <c r="P571" s="13">
        <f>IFERROR(ROUND(VLOOKUP(BC571, BA:BA:BB:BB, 2, 0)/AA571,3),)</f>
        <v>5.6820000000000004</v>
      </c>
      <c r="Q571" s="13">
        <f>IFERROR(VLOOKUP(BC571, BA:BA:BD:BD, 4, 0),1)</f>
        <v>1</v>
      </c>
      <c r="R571" s="13">
        <v>4</v>
      </c>
      <c r="S571" s="13">
        <v>9.25</v>
      </c>
      <c r="T571" s="13">
        <v>0</v>
      </c>
      <c r="V571" s="13" t="s">
        <v>11050</v>
      </c>
      <c r="W571" s="13">
        <v>100</v>
      </c>
      <c r="X571" s="13" t="s">
        <v>7709</v>
      </c>
      <c r="Y571" s="13" t="s">
        <v>10904</v>
      </c>
      <c r="Z571" s="13">
        <v>2</v>
      </c>
      <c r="AA571" s="13">
        <v>5.75</v>
      </c>
      <c r="AB571" s="13">
        <f t="shared" si="73"/>
        <v>37.662999999999997</v>
      </c>
      <c r="AC571" s="13">
        <f>ROUND(VLOOKUP(X571,'Base de dados'!A:B, 2, 0)*AB571, 2)</f>
        <v>5.65</v>
      </c>
      <c r="AD571" s="13">
        <f>ROUND((AB571*(Destino!AG$571/100))*(W571/100),2)</f>
        <v>1.51</v>
      </c>
      <c r="AE571" s="13">
        <f>ROUND((AB571*(Destino!AH$571/100)),2)</f>
        <v>3.48</v>
      </c>
      <c r="AG571" s="13">
        <f>ROUND((AB571+ AC571)*(J571/100),2)</f>
        <v>0.87</v>
      </c>
      <c r="AH571" s="13">
        <f t="shared" si="74"/>
        <v>0</v>
      </c>
      <c r="AI571" s="13">
        <f>ROUND(AB571-(AD571+AE571)+AG571+AH571, 3)</f>
        <v>33.542999999999999</v>
      </c>
      <c r="AJ571" s="13">
        <f t="shared" si="75"/>
        <v>33.542999999999999</v>
      </c>
      <c r="AK571" s="13">
        <f t="shared" si="76"/>
        <v>33.542999999999999</v>
      </c>
      <c r="AL571" s="13" t="str">
        <f t="shared" si="79"/>
        <v>12106000071622000005105</v>
      </c>
      <c r="AM571" s="13">
        <f>VLOOKUP(AL571,Destino!A:AE,31,0)</f>
        <v>33.536999999999999</v>
      </c>
      <c r="AN571" s="13">
        <f t="shared" si="80"/>
        <v>0.9998211251229765</v>
      </c>
      <c r="BA571" s="13" t="s">
        <v>11225</v>
      </c>
      <c r="BB571" s="13">
        <f t="shared" si="77"/>
        <v>33.542999999999999</v>
      </c>
      <c r="BC571" s="13" t="s">
        <v>11222</v>
      </c>
      <c r="BD571" s="13">
        <f t="shared" si="78"/>
        <v>1</v>
      </c>
    </row>
    <row r="572" spans="1:56" x14ac:dyDescent="0.25">
      <c r="A572" s="13">
        <v>600007162</v>
      </c>
      <c r="B572" s="13">
        <v>1210</v>
      </c>
      <c r="C572" s="13">
        <v>2200001421</v>
      </c>
      <c r="D572" s="13" t="s">
        <v>10908</v>
      </c>
      <c r="E572" s="13" t="str">
        <f t="shared" si="72"/>
        <v>1200</v>
      </c>
      <c r="F572" s="13" t="s">
        <v>10905</v>
      </c>
      <c r="G572" s="13" t="s">
        <v>10907</v>
      </c>
      <c r="H572" s="13">
        <f>ROUND(P572/(1-((R572+S572))/100)*Q572, 3)</f>
        <v>8.0190000000000001</v>
      </c>
      <c r="I572" s="13">
        <v>1</v>
      </c>
      <c r="J572" s="13">
        <v>0</v>
      </c>
      <c r="K572" s="13">
        <v>1</v>
      </c>
      <c r="M572" s="13">
        <v>1</v>
      </c>
      <c r="N572" s="13">
        <f>IFERROR(VLOOKUP(BC572, BA:BA:BD:BD, 4, 0),1)</f>
        <v>1</v>
      </c>
      <c r="P572" s="13">
        <f>IFERROR(ROUND(VLOOKUP(BC572, BA:BA:BB:BB, 2, 0)/AA572,3),)</f>
        <v>5.8339999999999996</v>
      </c>
      <c r="Q572" s="13">
        <v>1</v>
      </c>
      <c r="R572" s="13">
        <v>18</v>
      </c>
      <c r="S572" s="13">
        <v>9.25</v>
      </c>
      <c r="T572" s="13">
        <v>0</v>
      </c>
      <c r="V572" s="13" t="s">
        <v>11050</v>
      </c>
      <c r="W572" s="13">
        <v>100</v>
      </c>
      <c r="X572" s="13" t="s">
        <v>7709</v>
      </c>
      <c r="Y572" s="13" t="s">
        <v>10904</v>
      </c>
      <c r="Z572" s="13">
        <v>2</v>
      </c>
      <c r="AA572" s="13">
        <v>5.75</v>
      </c>
      <c r="AB572" s="13">
        <f t="shared" si="73"/>
        <v>46.109000000000002</v>
      </c>
      <c r="AC572" s="13">
        <f>ROUND(VLOOKUP(X572,'Base de dados'!A:B, 2, 0)*AB572, 2)</f>
        <v>6.92</v>
      </c>
      <c r="AD572" s="13">
        <f>ROUND((AB572*(Destino!AG$572/100))*(W572/100),2)</f>
        <v>8.3000000000000007</v>
      </c>
      <c r="AE572" s="13">
        <f>ROUND((AB572*(Destino!AH$572/100)),2)</f>
        <v>4.2699999999999996</v>
      </c>
      <c r="AG572" s="13">
        <f>ROUND((AB572+ AC572)*(J572/100),2)</f>
        <v>0</v>
      </c>
      <c r="AH572" s="13">
        <f t="shared" si="74"/>
        <v>0</v>
      </c>
      <c r="AI572" s="13">
        <f>ROUND(AB572-(AD572+AE572)+AG572+AH572, 3)</f>
        <v>33.539000000000001</v>
      </c>
      <c r="AJ572" s="13">
        <f t="shared" si="75"/>
        <v>33.539000000000001</v>
      </c>
      <c r="AK572" s="13">
        <f t="shared" si="76"/>
        <v>33.539000000000001</v>
      </c>
      <c r="AL572" s="13" t="str">
        <f t="shared" si="79"/>
        <v>12106000071622200001421</v>
      </c>
      <c r="AM572" s="13">
        <f>VLOOKUP(AL572,Destino!A:AE,31,0)</f>
        <v>33.543999999999997</v>
      </c>
      <c r="AN572" s="13">
        <f t="shared" si="80"/>
        <v>1.0001490801753181</v>
      </c>
      <c r="BB572" s="13">
        <f t="shared" si="77"/>
        <v>33.539000000000001</v>
      </c>
      <c r="BC572" s="13" t="s">
        <v>11227</v>
      </c>
      <c r="BD572" s="13">
        <f t="shared" si="78"/>
        <v>1</v>
      </c>
    </row>
    <row r="573" spans="1:56" x14ac:dyDescent="0.25">
      <c r="A573" s="13">
        <v>600007162</v>
      </c>
      <c r="B573" s="13">
        <v>1300</v>
      </c>
      <c r="C573" s="13">
        <v>2000005105</v>
      </c>
      <c r="D573" s="13" t="s">
        <v>10908</v>
      </c>
      <c r="E573" s="13">
        <f t="shared" si="72"/>
        <v>1300</v>
      </c>
      <c r="F573" s="13" t="s">
        <v>10930</v>
      </c>
      <c r="G573" s="13" t="s">
        <v>10907</v>
      </c>
      <c r="H573" s="13">
        <f>ROUND(P573/(1-((R573+S573))/100)*Q573, 3)</f>
        <v>6.55</v>
      </c>
      <c r="I573" s="13">
        <v>1</v>
      </c>
      <c r="J573" s="13">
        <v>6</v>
      </c>
      <c r="K573" s="13">
        <v>1</v>
      </c>
      <c r="M573" s="13">
        <v>1</v>
      </c>
      <c r="N573" s="13">
        <v>1</v>
      </c>
      <c r="O573" s="13" t="s">
        <v>10895</v>
      </c>
      <c r="P573" s="13">
        <f>IFERROR(ROUND(VLOOKUP(BC573, BA:BA:BB:BB, 2, 0)/AA573,3),)</f>
        <v>5.6820000000000004</v>
      </c>
      <c r="Q573" s="13">
        <f>IFERROR(VLOOKUP(BC573, BA:BA:BD:BD, 4, 0),1)</f>
        <v>1</v>
      </c>
      <c r="R573" s="13">
        <v>4</v>
      </c>
      <c r="S573" s="13">
        <v>9.25</v>
      </c>
      <c r="T573" s="13">
        <v>0</v>
      </c>
      <c r="V573" s="13" t="s">
        <v>11050</v>
      </c>
      <c r="W573" s="13">
        <v>100</v>
      </c>
      <c r="X573" s="13" t="s">
        <v>7709</v>
      </c>
      <c r="Y573" s="13" t="s">
        <v>10904</v>
      </c>
      <c r="Z573" s="13">
        <v>2</v>
      </c>
      <c r="AA573" s="13">
        <v>5.75</v>
      </c>
      <c r="AB573" s="13">
        <f t="shared" si="73"/>
        <v>37.662999999999997</v>
      </c>
      <c r="AC573" s="13">
        <f>ROUND(VLOOKUP(X573,'Base de dados'!A:B, 2, 0)*AB573, 2)</f>
        <v>5.65</v>
      </c>
      <c r="AD573" s="13">
        <f>ROUND((AB573*(Destino!AG$573/100))*(W573/100),2)</f>
        <v>0</v>
      </c>
      <c r="AG573" s="13">
        <f>ROUND((AB573+ AC573)*(J573/100),2)</f>
        <v>2.6</v>
      </c>
      <c r="AH573" s="13">
        <f t="shared" si="74"/>
        <v>0</v>
      </c>
      <c r="AI573" s="13">
        <f>ROUND((AB573+AC573)-(AD573+AE573)+AG573+AH573, 3)</f>
        <v>45.912999999999997</v>
      </c>
      <c r="AJ573" s="13">
        <f t="shared" si="75"/>
        <v>45.912999999999997</v>
      </c>
      <c r="AK573" s="13">
        <f t="shared" si="76"/>
        <v>45.912999999999997</v>
      </c>
      <c r="AL573" s="13" t="str">
        <f t="shared" si="79"/>
        <v>13006000071622000005105</v>
      </c>
      <c r="AM573" s="13">
        <f>VLOOKUP(AL573,Destino!A:AE,31,0)</f>
        <v>45.906999999999996</v>
      </c>
      <c r="AN573" s="13">
        <f t="shared" si="80"/>
        <v>0.99986931805806634</v>
      </c>
      <c r="BA573" s="13" t="s">
        <v>11226</v>
      </c>
      <c r="BB573" s="13">
        <f t="shared" si="77"/>
        <v>45.912999999999997</v>
      </c>
      <c r="BC573" s="13" t="s">
        <v>11222</v>
      </c>
      <c r="BD573" s="13">
        <f t="shared" si="78"/>
        <v>1</v>
      </c>
    </row>
    <row r="574" spans="1:56" x14ac:dyDescent="0.25">
      <c r="A574" s="13">
        <v>600007162</v>
      </c>
      <c r="B574" s="13">
        <v>1300</v>
      </c>
      <c r="C574" s="13">
        <v>2200000102</v>
      </c>
      <c r="D574" s="13" t="s">
        <v>10908</v>
      </c>
      <c r="E574" s="13">
        <f t="shared" si="72"/>
        <v>1300</v>
      </c>
      <c r="F574" s="13" t="s">
        <v>10930</v>
      </c>
      <c r="G574" s="13" t="s">
        <v>10907</v>
      </c>
      <c r="H574" s="13">
        <f>ROUND(P574/(1-((R574+S574))/100)*Q574, 3)</f>
        <v>7.1340000000000003</v>
      </c>
      <c r="I574" s="13">
        <v>1</v>
      </c>
      <c r="J574" s="13">
        <v>3.5</v>
      </c>
      <c r="K574" s="13">
        <v>1</v>
      </c>
      <c r="M574" s="13">
        <v>1</v>
      </c>
      <c r="N574" s="13">
        <v>1</v>
      </c>
      <c r="P574" s="13">
        <f>IFERROR(ROUND(VLOOKUP(BC574, BA:BA:BB:BB, 2, 0)/AA574,3),)</f>
        <v>6.5880000000000001</v>
      </c>
      <c r="Q574" s="13">
        <f>IFERROR(VLOOKUP(BC574, BA:BA:BD:BD, 4, 0),1)</f>
        <v>1</v>
      </c>
      <c r="R574" s="13">
        <v>4</v>
      </c>
      <c r="S574" s="13">
        <v>3.65</v>
      </c>
      <c r="T574" s="13">
        <v>0</v>
      </c>
      <c r="V574" s="13" t="s">
        <v>11050</v>
      </c>
      <c r="W574" s="13">
        <v>100</v>
      </c>
      <c r="X574" s="13" t="s">
        <v>7709</v>
      </c>
      <c r="Y574" s="13" t="s">
        <v>10904</v>
      </c>
      <c r="Z574" s="13">
        <v>2</v>
      </c>
      <c r="AA574" s="13">
        <v>5.75</v>
      </c>
      <c r="AB574" s="13">
        <f t="shared" si="73"/>
        <v>41.021000000000001</v>
      </c>
      <c r="AC574" s="13">
        <f>ROUND(VLOOKUP(X574,'Base de dados'!A:B, 2, 0)*AB574, 2)</f>
        <v>6.15</v>
      </c>
      <c r="AD574" s="13">
        <f>ROUND((AB574*(Destino!AG$574/100))*(W574/100),2)</f>
        <v>0</v>
      </c>
      <c r="AG574" s="13">
        <f>ROUND((AB574+ AC574)*(J574/100),2)</f>
        <v>1.65</v>
      </c>
      <c r="AH574" s="13">
        <f t="shared" si="74"/>
        <v>0</v>
      </c>
      <c r="AI574" s="13">
        <f>ROUND((AB574+AC574)-(AD574+AE574)+AG574+AH574, 3)</f>
        <v>48.820999999999998</v>
      </c>
      <c r="AJ574" s="13">
        <f t="shared" si="75"/>
        <v>48.820999999999998</v>
      </c>
      <c r="AK574" s="13">
        <f t="shared" si="76"/>
        <v>48.820999999999998</v>
      </c>
      <c r="AL574" s="13" t="str">
        <f t="shared" si="79"/>
        <v>13006000071622200000102</v>
      </c>
      <c r="AM574" s="13">
        <f>VLOOKUP(AL574,Destino!A:AE,31,0)</f>
        <v>48.814999999999998</v>
      </c>
      <c r="AN574" s="13">
        <f t="shared" si="80"/>
        <v>0.99987710206673353</v>
      </c>
      <c r="BB574" s="13">
        <f t="shared" si="77"/>
        <v>48.820999999999998</v>
      </c>
      <c r="BC574" s="13" t="s">
        <v>11223</v>
      </c>
      <c r="BD574" s="13">
        <f t="shared" si="78"/>
        <v>1</v>
      </c>
    </row>
    <row r="575" spans="1:56" x14ac:dyDescent="0.25">
      <c r="A575" s="13">
        <v>600007162</v>
      </c>
      <c r="B575" s="13">
        <v>1300</v>
      </c>
      <c r="C575" s="13">
        <v>2200001327</v>
      </c>
      <c r="D575" s="13" t="s">
        <v>10908</v>
      </c>
      <c r="E575" s="13">
        <f t="shared" si="72"/>
        <v>1300</v>
      </c>
      <c r="F575" s="13" t="s">
        <v>10930</v>
      </c>
      <c r="G575" s="13" t="s">
        <v>10907</v>
      </c>
      <c r="H575" s="13">
        <f>ROUND(P575/(1-((R575+S575))/100)*Q575, 3)</f>
        <v>6.9710000000000001</v>
      </c>
      <c r="I575" s="13">
        <v>1</v>
      </c>
      <c r="J575" s="13">
        <v>2</v>
      </c>
      <c r="K575" s="13">
        <v>1</v>
      </c>
      <c r="M575" s="13">
        <v>1</v>
      </c>
      <c r="N575" s="13">
        <v>1</v>
      </c>
      <c r="P575" s="13">
        <f>IFERROR(ROUND(VLOOKUP(BC575, BA:BA:BB:BB, 2, 0)/AA575,3),)</f>
        <v>8.58</v>
      </c>
      <c r="Q575" s="13">
        <f>IFERROR(VLOOKUP(BC575, BA:BA:BD:BD, 4, 0),1)</f>
        <v>0.75027900000000003</v>
      </c>
      <c r="R575" s="13">
        <v>4</v>
      </c>
      <c r="S575" s="13">
        <v>3.65</v>
      </c>
      <c r="T575" s="13">
        <v>0</v>
      </c>
      <c r="V575" s="13" t="s">
        <v>11050</v>
      </c>
      <c r="W575" s="13">
        <v>100</v>
      </c>
      <c r="X575" s="13" t="s">
        <v>7709</v>
      </c>
      <c r="Y575" s="13" t="s">
        <v>10904</v>
      </c>
      <c r="Z575" s="13">
        <v>2</v>
      </c>
      <c r="AA575" s="13">
        <v>5.75</v>
      </c>
      <c r="AB575" s="13">
        <f t="shared" si="73"/>
        <v>40.082999999999998</v>
      </c>
      <c r="AC575" s="13">
        <f>ROUND(VLOOKUP(X575,'Base de dados'!A:B, 2, 0)*AB575, 2)</f>
        <v>6.01</v>
      </c>
      <c r="AD575" s="13">
        <f>ROUND((AB575*(Destino!AG$575/100))*(W575/100),2)</f>
        <v>0</v>
      </c>
      <c r="AG575" s="13">
        <f>ROUND((AB575+ AC575)*(J575/100),2)</f>
        <v>0.92</v>
      </c>
      <c r="AH575" s="13">
        <f t="shared" si="74"/>
        <v>0</v>
      </c>
      <c r="AI575" s="13">
        <f>ROUND((AB575+AC575)-(AD575+AE575)+AG575+AH575, 3)</f>
        <v>47.012999999999998</v>
      </c>
      <c r="AJ575" s="13">
        <f t="shared" si="75"/>
        <v>47.012999999999998</v>
      </c>
      <c r="AK575" s="13">
        <f t="shared" si="76"/>
        <v>47.012999999999998</v>
      </c>
      <c r="AL575" s="13" t="str">
        <f t="shared" si="79"/>
        <v>13006000071622200001327</v>
      </c>
      <c r="AM575" s="13">
        <f>VLOOKUP(AL575,Destino!A:AE,31,0)</f>
        <v>47.018999999999998</v>
      </c>
      <c r="AN575" s="13">
        <f t="shared" si="80"/>
        <v>1.000127624274137</v>
      </c>
      <c r="BB575" s="13">
        <f t="shared" si="77"/>
        <v>47.012999999999998</v>
      </c>
      <c r="BC575" s="13" t="s">
        <v>11224</v>
      </c>
      <c r="BD575" s="13">
        <f t="shared" si="78"/>
        <v>1</v>
      </c>
    </row>
    <row r="576" spans="1:56" x14ac:dyDescent="0.25">
      <c r="A576" s="13">
        <v>600007162</v>
      </c>
      <c r="B576" s="13">
        <v>1300</v>
      </c>
      <c r="C576" s="13">
        <v>2200001421</v>
      </c>
      <c r="D576" s="13" t="s">
        <v>10908</v>
      </c>
      <c r="E576" s="13">
        <f t="shared" si="72"/>
        <v>1300</v>
      </c>
      <c r="F576" s="13" t="s">
        <v>10930</v>
      </c>
      <c r="G576" s="13" t="s">
        <v>10907</v>
      </c>
      <c r="H576" s="13">
        <f>ROUND(P576/(1-((R576+S576))/100)*Q576, 3)</f>
        <v>6.7249999999999996</v>
      </c>
      <c r="I576" s="13">
        <v>1</v>
      </c>
      <c r="J576" s="13">
        <v>7</v>
      </c>
      <c r="K576" s="13">
        <v>1</v>
      </c>
      <c r="M576" s="13">
        <v>1</v>
      </c>
      <c r="N576" s="13">
        <v>1</v>
      </c>
      <c r="P576" s="13">
        <f>IFERROR(ROUND(VLOOKUP(BC576, BA:BA:BB:BB, 2, 0)/AA576,3),)</f>
        <v>5.8339999999999996</v>
      </c>
      <c r="Q576" s="13">
        <f>IFERROR(VLOOKUP(BC576, BA:BA:BD:BD, 4, 0),1)</f>
        <v>1</v>
      </c>
      <c r="R576" s="13">
        <v>4</v>
      </c>
      <c r="S576" s="13">
        <v>9.25</v>
      </c>
      <c r="T576" s="13">
        <v>0</v>
      </c>
      <c r="V576" s="13" t="s">
        <v>11050</v>
      </c>
      <c r="W576" s="13">
        <v>100</v>
      </c>
      <c r="X576" s="13" t="s">
        <v>7709</v>
      </c>
      <c r="Y576" s="13" t="s">
        <v>10904</v>
      </c>
      <c r="Z576" s="13">
        <v>2</v>
      </c>
      <c r="AA576" s="13">
        <v>5.75</v>
      </c>
      <c r="AB576" s="13">
        <f t="shared" si="73"/>
        <v>38.668999999999997</v>
      </c>
      <c r="AC576" s="13">
        <f>ROUND(VLOOKUP(X576,'Base de dados'!A:B, 2, 0)*AB576, 2)</f>
        <v>5.8</v>
      </c>
      <c r="AD576" s="13">
        <f>ROUND((AB576*(Destino!AG$576/100))*(W576/100),2)</f>
        <v>0</v>
      </c>
      <c r="AG576" s="13">
        <f>ROUND((AB576+ AC576)*(J576/100),2)</f>
        <v>3.11</v>
      </c>
      <c r="AH576" s="13">
        <f t="shared" si="74"/>
        <v>0</v>
      </c>
      <c r="AI576" s="13">
        <f>ROUND((AB576+AC576)-(AD576+AE576)+AG576+AH576, 3)</f>
        <v>47.579000000000001</v>
      </c>
      <c r="AJ576" s="13">
        <f t="shared" si="75"/>
        <v>47.579000000000001</v>
      </c>
      <c r="AK576" s="13">
        <f t="shared" si="76"/>
        <v>47.579000000000001</v>
      </c>
      <c r="AL576" s="13" t="str">
        <f t="shared" si="79"/>
        <v>13006000071622200001421</v>
      </c>
      <c r="AM576" s="13">
        <f>VLOOKUP(AL576,Destino!A:AE,31,0)</f>
        <v>47.573</v>
      </c>
      <c r="AN576" s="13">
        <f t="shared" si="80"/>
        <v>0.99987389394480752</v>
      </c>
      <c r="BB576" s="13">
        <f t="shared" si="77"/>
        <v>47.579000000000001</v>
      </c>
      <c r="BC576" s="13" t="s">
        <v>11227</v>
      </c>
      <c r="BD576" s="13">
        <f t="shared" si="78"/>
        <v>1</v>
      </c>
    </row>
    <row r="577" spans="1:56" x14ac:dyDescent="0.25">
      <c r="A577" s="13">
        <v>600007162</v>
      </c>
      <c r="B577" s="13">
        <v>1400</v>
      </c>
      <c r="C577" s="13">
        <v>2000005105</v>
      </c>
      <c r="D577" s="13" t="s">
        <v>10908</v>
      </c>
      <c r="E577" s="13">
        <f t="shared" si="72"/>
        <v>1400</v>
      </c>
      <c r="F577" s="13" t="s">
        <v>10905</v>
      </c>
      <c r="G577" s="13" t="s">
        <v>10907</v>
      </c>
      <c r="H577" s="13">
        <f>ROUND(P577/(1-((R577+S577))/100)*Q577, 3)</f>
        <v>6.55</v>
      </c>
      <c r="I577" s="13">
        <v>1</v>
      </c>
      <c r="J577" s="13">
        <v>2</v>
      </c>
      <c r="K577" s="13">
        <v>1</v>
      </c>
      <c r="M577" s="13">
        <v>1</v>
      </c>
      <c r="N577" s="13">
        <v>1</v>
      </c>
      <c r="O577" s="13" t="s">
        <v>10895</v>
      </c>
      <c r="P577" s="13">
        <f>IFERROR(ROUND(VLOOKUP(BC577, BA:BA:BB:BB, 2, 0)/AA577,3),)</f>
        <v>5.6820000000000004</v>
      </c>
      <c r="Q577" s="13">
        <f>IFERROR(VLOOKUP(BC577, BA:BA:BD:BD, 4, 0),1)</f>
        <v>1</v>
      </c>
      <c r="R577" s="13">
        <v>4</v>
      </c>
      <c r="S577" s="13">
        <v>9.25</v>
      </c>
      <c r="T577" s="13">
        <v>0</v>
      </c>
      <c r="V577" s="13" t="s">
        <v>11050</v>
      </c>
      <c r="W577" s="13">
        <v>100</v>
      </c>
      <c r="X577" s="13" t="s">
        <v>7709</v>
      </c>
      <c r="Y577" s="13" t="s">
        <v>10904</v>
      </c>
      <c r="Z577" s="13">
        <v>2</v>
      </c>
      <c r="AA577" s="13">
        <v>5.75</v>
      </c>
      <c r="AB577" s="13">
        <f t="shared" si="73"/>
        <v>37.662999999999997</v>
      </c>
      <c r="AC577" s="13">
        <f>ROUND(VLOOKUP(X577,'Base de dados'!A:B, 2, 0)*AB577, 2)</f>
        <v>5.65</v>
      </c>
      <c r="AD577" s="13">
        <f>ROUND((AB577*(Destino!AG$577/100))*(W577/100),2)</f>
        <v>1.51</v>
      </c>
      <c r="AE577" s="13">
        <f>ROUND((AB577*(Destino!AH$577/100)),2)</f>
        <v>3.48</v>
      </c>
      <c r="AG577" s="13">
        <f>ROUND((AB577+ AC577)*(J577/100),2)</f>
        <v>0.87</v>
      </c>
      <c r="AH577" s="13">
        <f t="shared" si="74"/>
        <v>0</v>
      </c>
      <c r="AI577" s="13">
        <f>ROUND(AB577-(AD577+AE577)+AG577+AH577, 3)</f>
        <v>33.542999999999999</v>
      </c>
      <c r="AJ577" s="13">
        <f t="shared" si="75"/>
        <v>33.542999999999999</v>
      </c>
      <c r="AK577" s="13">
        <f t="shared" si="76"/>
        <v>33.542999999999999</v>
      </c>
      <c r="AL577" s="13" t="str">
        <f t="shared" si="79"/>
        <v>14006000071622000005105</v>
      </c>
      <c r="AM577" s="13">
        <f>VLOOKUP(AL577,Destino!A:AE,31,0)</f>
        <v>33.536999999999999</v>
      </c>
      <c r="AN577" s="13">
        <f t="shared" si="80"/>
        <v>0.9998211251229765</v>
      </c>
      <c r="BA577" s="13" t="s">
        <v>11227</v>
      </c>
      <c r="BB577" s="13">
        <f t="shared" si="77"/>
        <v>33.542999999999999</v>
      </c>
      <c r="BC577" s="13" t="s">
        <v>11222</v>
      </c>
      <c r="BD577" s="13">
        <f t="shared" si="78"/>
        <v>1</v>
      </c>
    </row>
    <row r="578" spans="1:56" x14ac:dyDescent="0.25">
      <c r="A578" s="13">
        <v>600007162</v>
      </c>
      <c r="B578" s="13">
        <v>1400</v>
      </c>
      <c r="C578" s="13">
        <v>2200000102</v>
      </c>
      <c r="D578" s="13" t="s">
        <v>10908</v>
      </c>
      <c r="E578" s="13">
        <f t="shared" ref="E578:E641" si="81">IF(AND(B578&lt;&gt;1110,B578&lt;&gt;1210,B578&lt;&gt;1510,B578&lt;&gt;1710),B578,IF(B578=1110,"1100",IF(B578=1210,"1200",IF(B578=1510,"1500",IF(B578=1710,"1700","X")))))</f>
        <v>1400</v>
      </c>
      <c r="F578" s="13" t="s">
        <v>10905</v>
      </c>
      <c r="G578" s="13" t="s">
        <v>10907</v>
      </c>
      <c r="H578" s="13">
        <f>ROUND(P578/(1-((R578+S578))/100)*Q578, 3)</f>
        <v>7.1340000000000003</v>
      </c>
      <c r="I578" s="13">
        <v>1</v>
      </c>
      <c r="J578" s="13">
        <v>2</v>
      </c>
      <c r="K578" s="13">
        <v>1</v>
      </c>
      <c r="M578" s="13">
        <v>1</v>
      </c>
      <c r="N578" s="13">
        <v>1</v>
      </c>
      <c r="P578" s="13">
        <f>IFERROR(ROUND(VLOOKUP(BC578, BA:BA:BB:BB, 2, 0)/AA578,3),)</f>
        <v>6.5880000000000001</v>
      </c>
      <c r="Q578" s="13">
        <f>IFERROR(VLOOKUP(BC578, BA:BA:BD:BD, 4, 0),1)</f>
        <v>1</v>
      </c>
      <c r="R578" s="13">
        <v>4</v>
      </c>
      <c r="S578" s="13">
        <v>3.65</v>
      </c>
      <c r="T578" s="13">
        <v>0</v>
      </c>
      <c r="V578" s="13" t="s">
        <v>11050</v>
      </c>
      <c r="W578" s="13">
        <v>100</v>
      </c>
      <c r="X578" s="13" t="s">
        <v>7709</v>
      </c>
      <c r="Y578" s="13" t="s">
        <v>10904</v>
      </c>
      <c r="Z578" s="13">
        <v>2</v>
      </c>
      <c r="AA578" s="13">
        <v>5.75</v>
      </c>
      <c r="AB578" s="13">
        <f t="shared" ref="AB578:AB641" si="82">ROUND(H578*I578*AA578, 3)</f>
        <v>41.021000000000001</v>
      </c>
      <c r="AC578" s="13">
        <f>ROUND(VLOOKUP(X578,'Base de dados'!A:B, 2, 0)*AB578, 2)</f>
        <v>6.15</v>
      </c>
      <c r="AD578" s="13">
        <f>ROUND((AB578*(Destino!AG$578/100))*(W578/100),2)</f>
        <v>1.64</v>
      </c>
      <c r="AE578" s="13">
        <f>ROUND((AB578*(Destino!AH$578/100)),2)</f>
        <v>3.79</v>
      </c>
      <c r="AG578" s="13">
        <f>ROUND((AB578+ AC578)*(J578/100),2)</f>
        <v>0.94</v>
      </c>
      <c r="AH578" s="13">
        <f t="shared" ref="AH578:AH641" si="83">ROUND(AB578*((T578/100)),2)</f>
        <v>0</v>
      </c>
      <c r="AI578" s="13">
        <f>ROUND(AB578-(AD578+AE578)+AG578+AH578, 3)</f>
        <v>36.530999999999999</v>
      </c>
      <c r="AJ578" s="13">
        <f t="shared" ref="AJ578:AJ641" si="84">AI578*M578</f>
        <v>36.530999999999999</v>
      </c>
      <c r="AK578" s="13">
        <f t="shared" ref="AK578:AK641" si="85">AJ578*K578</f>
        <v>36.530999999999999</v>
      </c>
      <c r="AL578" s="13" t="str">
        <f t="shared" si="79"/>
        <v>14006000071622200000102</v>
      </c>
      <c r="AM578" s="13">
        <f>VLOOKUP(AL578,Destino!A:AE,31,0)</f>
        <v>36.515000000000001</v>
      </c>
      <c r="AN578" s="13">
        <f t="shared" si="80"/>
        <v>0.99956201582217852</v>
      </c>
      <c r="BB578" s="13">
        <f t="shared" ref="BB578:BB641" si="86">AK578</f>
        <v>36.530999999999999</v>
      </c>
      <c r="BC578" s="13" t="s">
        <v>11223</v>
      </c>
      <c r="BD578" s="13">
        <f t="shared" ref="BD578:BD641" si="87">N578</f>
        <v>1</v>
      </c>
    </row>
    <row r="579" spans="1:56" x14ac:dyDescent="0.25">
      <c r="A579" s="13">
        <v>600007162</v>
      </c>
      <c r="B579" s="13">
        <v>1400</v>
      </c>
      <c r="C579" s="13">
        <v>2200001286</v>
      </c>
      <c r="D579" s="13" t="s">
        <v>10908</v>
      </c>
      <c r="E579" s="13">
        <f t="shared" si="81"/>
        <v>1400</v>
      </c>
      <c r="F579" s="13" t="s">
        <v>10915</v>
      </c>
      <c r="G579" s="13" t="s">
        <v>10907</v>
      </c>
      <c r="H579" s="13">
        <f>ROUND(P579/(1-((R579+S579))/100)*Q579, 3)</f>
        <v>8.3740000000000006</v>
      </c>
      <c r="I579" s="13">
        <v>1</v>
      </c>
      <c r="J579" s="13">
        <v>3</v>
      </c>
      <c r="K579" s="13">
        <v>1</v>
      </c>
      <c r="M579" s="13">
        <v>1</v>
      </c>
      <c r="N579" s="13">
        <v>1</v>
      </c>
      <c r="P579" s="13">
        <f>IFERROR(ROUND(VLOOKUP(BC579, BA:BA:BB:BB, 2, 0)/AA579,3),)</f>
        <v>7.9850000000000003</v>
      </c>
      <c r="Q579" s="13">
        <f>IFERROR(VLOOKUP(BC579, BA:BA:BD:BD, 4, 0),1)</f>
        <v>1</v>
      </c>
      <c r="R579" s="13">
        <v>1</v>
      </c>
      <c r="S579" s="13">
        <v>3.65</v>
      </c>
      <c r="T579" s="13">
        <v>0</v>
      </c>
      <c r="V579" s="13" t="s">
        <v>11050</v>
      </c>
      <c r="W579" s="13">
        <v>100</v>
      </c>
      <c r="X579" s="13" t="s">
        <v>7709</v>
      </c>
      <c r="Y579" s="13" t="s">
        <v>10904</v>
      </c>
      <c r="Z579" s="13">
        <v>2</v>
      </c>
      <c r="AA579" s="13">
        <v>5.75</v>
      </c>
      <c r="AB579" s="13">
        <f t="shared" si="82"/>
        <v>48.151000000000003</v>
      </c>
      <c r="AC579" s="13">
        <f>ROUND(VLOOKUP(X579,'Base de dados'!A:B, 2, 0)*AB579, 2)</f>
        <v>7.22</v>
      </c>
      <c r="AD579" s="13">
        <f>ROUND((AB579*(Destino!AG$579/100))*(W579/100),2)</f>
        <v>1.93</v>
      </c>
      <c r="AE579" s="13">
        <f>ROUND((AB579*(Destino!AH$579/100)),2)</f>
        <v>4.45</v>
      </c>
      <c r="AG579" s="13">
        <f>ROUND(AB579 *(J579/100),2)</f>
        <v>1.44</v>
      </c>
      <c r="AH579" s="13">
        <f t="shared" si="83"/>
        <v>0</v>
      </c>
      <c r="AI579" s="13">
        <f>ROUND(AB579-(AD579+AE579)+AG579+AH579, 3)</f>
        <v>43.210999999999999</v>
      </c>
      <c r="AJ579" s="13">
        <f t="shared" si="84"/>
        <v>43.210999999999999</v>
      </c>
      <c r="AK579" s="13">
        <f t="shared" si="85"/>
        <v>43.210999999999999</v>
      </c>
      <c r="AL579" s="13" t="str">
        <f t="shared" ref="AL579:AL642" si="88">_xlfn.CONCAT(B579,A579,C579)</f>
        <v>14006000071622200001286</v>
      </c>
      <c r="AM579" s="13">
        <f>VLOOKUP(AL579,Destino!A:AE,31,0)</f>
        <v>43.204999999999998</v>
      </c>
      <c r="AN579" s="13">
        <f t="shared" ref="AN579:AN642" si="89">AM579/AK579</f>
        <v>0.9998611464673347</v>
      </c>
      <c r="BB579" s="13">
        <f t="shared" si="86"/>
        <v>43.210999999999999</v>
      </c>
      <c r="BC579" s="13" t="s">
        <v>11226</v>
      </c>
      <c r="BD579" s="13">
        <f t="shared" si="87"/>
        <v>1</v>
      </c>
    </row>
    <row r="580" spans="1:56" x14ac:dyDescent="0.25">
      <c r="A580" s="13">
        <v>600007162</v>
      </c>
      <c r="B580" s="13">
        <v>1500</v>
      </c>
      <c r="C580" s="13">
        <v>2000005105</v>
      </c>
      <c r="D580" s="13" t="s">
        <v>10908</v>
      </c>
      <c r="E580" s="13">
        <f t="shared" si="81"/>
        <v>1500</v>
      </c>
      <c r="F580" s="13" t="s">
        <v>10930</v>
      </c>
      <c r="G580" s="13" t="s">
        <v>10907</v>
      </c>
      <c r="H580" s="13">
        <f>ROUND(P580/(1-((R580+S580))/100)*Q580, 3)</f>
        <v>6.55</v>
      </c>
      <c r="I580" s="13">
        <v>1</v>
      </c>
      <c r="J580" s="13">
        <v>2</v>
      </c>
      <c r="K580" s="13">
        <v>1</v>
      </c>
      <c r="M580" s="13">
        <v>0.96499999999999997</v>
      </c>
      <c r="N580" s="13">
        <v>1</v>
      </c>
      <c r="O580" s="13" t="s">
        <v>10895</v>
      </c>
      <c r="P580" s="13">
        <f>IFERROR(ROUND(VLOOKUP(BC580, BA:BA:BB:BB, 2, 0)/AA580,3),)</f>
        <v>5.6820000000000004</v>
      </c>
      <c r="Q580" s="13">
        <f>IFERROR(VLOOKUP(BC580, BA:BA:BD:BD, 4, 0),1)</f>
        <v>1</v>
      </c>
      <c r="R580" s="13">
        <v>4</v>
      </c>
      <c r="S580" s="13">
        <v>9.25</v>
      </c>
      <c r="T580" s="13">
        <v>0</v>
      </c>
      <c r="V580" s="13" t="s">
        <v>11050</v>
      </c>
      <c r="W580" s="13">
        <v>100</v>
      </c>
      <c r="X580" s="13" t="s">
        <v>7709</v>
      </c>
      <c r="Y580" s="13" t="s">
        <v>10904</v>
      </c>
      <c r="Z580" s="13">
        <v>2</v>
      </c>
      <c r="AA580" s="13">
        <v>5.75</v>
      </c>
      <c r="AB580" s="13">
        <f t="shared" si="82"/>
        <v>37.662999999999997</v>
      </c>
      <c r="AC580" s="13">
        <f>ROUND(VLOOKUP(X580,'Base de dados'!A:B, 2, 0)*AB580, 2)</f>
        <v>5.65</v>
      </c>
      <c r="AD580" s="13">
        <f>ROUND((AB580*(Destino!AG$580/100))*(W580/100),2)</f>
        <v>1.51</v>
      </c>
      <c r="AG580" s="13">
        <f>ROUND((AB580+ AC580)*(J580/100),2)</f>
        <v>0.87</v>
      </c>
      <c r="AH580" s="13">
        <f t="shared" si="83"/>
        <v>0</v>
      </c>
      <c r="AI580" s="13">
        <f>ROUND((AB580+AC580)-(AD580+AE580)+AG580+AH580, 3)</f>
        <v>42.673000000000002</v>
      </c>
      <c r="AJ580" s="13">
        <f t="shared" si="84"/>
        <v>41.179445000000001</v>
      </c>
      <c r="AK580" s="13">
        <f t="shared" si="85"/>
        <v>41.179445000000001</v>
      </c>
      <c r="AL580" s="13" t="str">
        <f t="shared" si="88"/>
        <v>15006000071622000005105</v>
      </c>
      <c r="AM580" s="13">
        <f>VLOOKUP(AL580,Destino!A:AE,31,0)</f>
        <v>41.173999999999999</v>
      </c>
      <c r="AN580" s="13">
        <f t="shared" si="89"/>
        <v>0.99986777383716552</v>
      </c>
      <c r="BA580" s="13" t="s">
        <v>11228</v>
      </c>
      <c r="BB580" s="13">
        <f t="shared" si="86"/>
        <v>41.179445000000001</v>
      </c>
      <c r="BC580" s="13" t="s">
        <v>11222</v>
      </c>
      <c r="BD580" s="13">
        <f t="shared" si="87"/>
        <v>1</v>
      </c>
    </row>
    <row r="581" spans="1:56" x14ac:dyDescent="0.25">
      <c r="A581" s="13">
        <v>600007162</v>
      </c>
      <c r="B581" s="13">
        <v>1500</v>
      </c>
      <c r="C581" s="13">
        <v>2200001421</v>
      </c>
      <c r="D581" s="13" t="s">
        <v>10908</v>
      </c>
      <c r="E581" s="13">
        <f t="shared" si="81"/>
        <v>1500</v>
      </c>
      <c r="F581" s="13" t="s">
        <v>10930</v>
      </c>
      <c r="G581" s="13" t="s">
        <v>10907</v>
      </c>
      <c r="H581" s="13">
        <f>ROUND(P581/(1-((R581+S581))/100)*Q581, 3)</f>
        <v>8.0190000000000001</v>
      </c>
      <c r="I581" s="13">
        <v>1</v>
      </c>
      <c r="J581" s="13">
        <v>0</v>
      </c>
      <c r="K581" s="13">
        <v>1</v>
      </c>
      <c r="M581" s="13">
        <v>1</v>
      </c>
      <c r="N581" s="13">
        <f>IFERROR(VLOOKUP(BC581, BA:BA:BD:BD, 4, 0),1)</f>
        <v>1</v>
      </c>
      <c r="P581" s="13">
        <f>IFERROR(ROUND(VLOOKUP(BC581, BA:BA:BB:BB, 2, 0)/AA581,3),)</f>
        <v>5.8339999999999996</v>
      </c>
      <c r="Q581" s="13">
        <v>1</v>
      </c>
      <c r="R581" s="13">
        <v>18</v>
      </c>
      <c r="S581" s="13">
        <v>9.25</v>
      </c>
      <c r="T581" s="13">
        <v>0</v>
      </c>
      <c r="V581" s="13" t="s">
        <v>11050</v>
      </c>
      <c r="W581" s="13">
        <v>100</v>
      </c>
      <c r="X581" s="13" t="s">
        <v>7709</v>
      </c>
      <c r="Y581" s="13" t="s">
        <v>10904</v>
      </c>
      <c r="Z581" s="13">
        <v>2</v>
      </c>
      <c r="AA581" s="13">
        <v>5.75</v>
      </c>
      <c r="AB581" s="13">
        <f t="shared" si="82"/>
        <v>46.109000000000002</v>
      </c>
      <c r="AC581" s="13">
        <f>ROUND(VLOOKUP(X581,'Base de dados'!A:B, 2, 0)*AB581, 2)</f>
        <v>6.92</v>
      </c>
      <c r="AD581" s="13">
        <f>ROUND((AB581*(Destino!AG$581/100))*(W581/100),2)</f>
        <v>8.3000000000000007</v>
      </c>
      <c r="AG581" s="13">
        <f>ROUND((AB581+ AC581)*(J581/100),2)</f>
        <v>0</v>
      </c>
      <c r="AH581" s="13">
        <f t="shared" si="83"/>
        <v>0</v>
      </c>
      <c r="AI581" s="13">
        <f>ROUND((AB581+AC581)-(AD581+AE581)+AG581+AH581, 3)</f>
        <v>44.728999999999999</v>
      </c>
      <c r="AJ581" s="13">
        <f t="shared" si="84"/>
        <v>44.728999999999999</v>
      </c>
      <c r="AK581" s="13">
        <f t="shared" si="85"/>
        <v>44.728999999999999</v>
      </c>
      <c r="AL581" s="13" t="str">
        <f t="shared" si="88"/>
        <v>15006000071622200001421</v>
      </c>
      <c r="AM581" s="13">
        <f>VLOOKUP(AL581,Destino!A:AE,31,0)</f>
        <v>44.723999999999997</v>
      </c>
      <c r="AN581" s="13">
        <f t="shared" si="89"/>
        <v>0.99988821569898723</v>
      </c>
      <c r="BB581" s="13">
        <f t="shared" si="86"/>
        <v>44.728999999999999</v>
      </c>
      <c r="BC581" s="13" t="s">
        <v>11227</v>
      </c>
      <c r="BD581" s="13">
        <f t="shared" si="87"/>
        <v>1</v>
      </c>
    </row>
    <row r="582" spans="1:56" x14ac:dyDescent="0.25">
      <c r="A582" s="13">
        <v>600007162</v>
      </c>
      <c r="B582" s="13">
        <v>1700</v>
      </c>
      <c r="C582" s="13">
        <v>2000005105</v>
      </c>
      <c r="D582" s="13" t="s">
        <v>10908</v>
      </c>
      <c r="E582" s="13">
        <f t="shared" si="81"/>
        <v>1700</v>
      </c>
      <c r="F582" s="13" t="s">
        <v>10933</v>
      </c>
      <c r="G582" s="13" t="s">
        <v>10907</v>
      </c>
      <c r="H582" s="13">
        <f>ROUND(P582/(1-((R582+S582))/100)*Q582, 3)</f>
        <v>6.55</v>
      </c>
      <c r="I582" s="13">
        <v>0.25</v>
      </c>
      <c r="J582" s="13">
        <v>7</v>
      </c>
      <c r="K582" s="13">
        <v>1</v>
      </c>
      <c r="M582" s="13">
        <v>4</v>
      </c>
      <c r="N582" s="13">
        <v>1</v>
      </c>
      <c r="P582" s="13">
        <f>IFERROR(ROUND(VLOOKUP(BC582, BA:BA:BB:BB, 2, 0)/AA582,3),)</f>
        <v>5.6820000000000004</v>
      </c>
      <c r="Q582" s="13">
        <f>IFERROR(VLOOKUP(BC582, BA:BA:BD:BD, 4, 0),1)</f>
        <v>1</v>
      </c>
      <c r="R582" s="13">
        <v>4</v>
      </c>
      <c r="S582" s="13">
        <v>9.25</v>
      </c>
      <c r="T582" s="13">
        <v>0</v>
      </c>
      <c r="V582" s="13" t="s">
        <v>11050</v>
      </c>
      <c r="W582" s="13">
        <v>100</v>
      </c>
      <c r="X582" s="13" t="s">
        <v>7709</v>
      </c>
      <c r="Y582" s="13" t="s">
        <v>10904</v>
      </c>
      <c r="Z582" s="13">
        <v>2</v>
      </c>
      <c r="AA582" s="13">
        <v>5.75</v>
      </c>
      <c r="AB582" s="13">
        <f t="shared" si="82"/>
        <v>9.4160000000000004</v>
      </c>
      <c r="AC582" s="13">
        <f>ROUND(VLOOKUP(X582,'Base de dados'!A:B, 2, 0)*AB582, 2)</f>
        <v>1.41</v>
      </c>
      <c r="AD582" s="13">
        <f>ROUND((AB582*(Destino!AG$582/100))*(W582/100),2)</f>
        <v>0.38</v>
      </c>
      <c r="AE582" s="13">
        <f>ROUND((AB582*(Destino!AH$582/100)),2)</f>
        <v>0</v>
      </c>
      <c r="AF582" s="13">
        <f>ROUND((((AB582+AC582)*(1 + VLOOKUP(X582,'Base de dados'!A:M, 13, 0) ))*(Destino!AI$582/100))-AD582, 2)</f>
        <v>2.4300000000000002</v>
      </c>
      <c r="AG582" s="13">
        <f>ROUND((AB582+AC582+AF582)*(J582/100),2)</f>
        <v>0.93</v>
      </c>
      <c r="AH582" s="13">
        <f t="shared" si="83"/>
        <v>0</v>
      </c>
      <c r="AI582" s="13">
        <f>ROUND(AB582+AC582-AE582+AF582+AG582+AH582, 3)</f>
        <v>14.186</v>
      </c>
      <c r="AJ582" s="13">
        <f t="shared" si="84"/>
        <v>56.744</v>
      </c>
      <c r="AK582" s="13">
        <f t="shared" si="85"/>
        <v>56.744</v>
      </c>
      <c r="AL582" s="13" t="str">
        <f t="shared" si="88"/>
        <v>17006000071622000005105</v>
      </c>
      <c r="AM582" s="13">
        <f>VLOOKUP(AL582,Destino!A:AE,31,0)</f>
        <v>48.695999999999998</v>
      </c>
      <c r="AN582" s="13">
        <f t="shared" si="89"/>
        <v>0.85817002678697307</v>
      </c>
      <c r="BB582" s="13">
        <f t="shared" si="86"/>
        <v>56.744</v>
      </c>
      <c r="BC582" s="13" t="s">
        <v>11222</v>
      </c>
      <c r="BD582" s="13">
        <f t="shared" si="87"/>
        <v>1</v>
      </c>
    </row>
    <row r="583" spans="1:56" x14ac:dyDescent="0.25">
      <c r="A583" s="13">
        <v>600007162</v>
      </c>
      <c r="B583" s="13">
        <v>1700</v>
      </c>
      <c r="C583" s="13">
        <v>2200001421</v>
      </c>
      <c r="D583" s="13" t="s">
        <v>10908</v>
      </c>
      <c r="E583" s="13">
        <f t="shared" si="81"/>
        <v>1700</v>
      </c>
      <c r="F583" s="13" t="s">
        <v>10933</v>
      </c>
      <c r="G583" s="13" t="s">
        <v>10907</v>
      </c>
      <c r="H583" s="13">
        <f>ROUND(P583/(1-((R583+S583))/100)*Q583, 3)</f>
        <v>6.7249999999999996</v>
      </c>
      <c r="I583" s="13">
        <v>0.25</v>
      </c>
      <c r="J583" s="13">
        <v>3</v>
      </c>
      <c r="K583" s="13">
        <v>1</v>
      </c>
      <c r="M583" s="13">
        <v>4</v>
      </c>
      <c r="N583" s="13">
        <v>1</v>
      </c>
      <c r="O583" s="13" t="s">
        <v>10895</v>
      </c>
      <c r="P583" s="13">
        <f>IFERROR(ROUND(VLOOKUP(BC583, BA:BA:BB:BB, 2, 0)/AA583,3),)</f>
        <v>5.8339999999999996</v>
      </c>
      <c r="Q583" s="13">
        <f>IFERROR(VLOOKUP(BC583, BA:BA:BD:BD, 4, 0),1)</f>
        <v>1</v>
      </c>
      <c r="R583" s="13">
        <v>4</v>
      </c>
      <c r="S583" s="13">
        <v>9.25</v>
      </c>
      <c r="T583" s="13">
        <v>0</v>
      </c>
      <c r="V583" s="13" t="s">
        <v>11050</v>
      </c>
      <c r="W583" s="13">
        <v>100</v>
      </c>
      <c r="X583" s="13" t="s">
        <v>7709</v>
      </c>
      <c r="Y583" s="13" t="s">
        <v>10904</v>
      </c>
      <c r="Z583" s="13">
        <v>2</v>
      </c>
      <c r="AA583" s="13">
        <v>5.75</v>
      </c>
      <c r="AB583" s="13">
        <f t="shared" si="82"/>
        <v>9.6669999999999998</v>
      </c>
      <c r="AC583" s="13">
        <f>ROUND(VLOOKUP(X583,'Base de dados'!A:B, 2, 0)*AB583, 2)</f>
        <v>1.45</v>
      </c>
      <c r="AD583" s="13">
        <f>ROUND((AB583*(Destino!AG$583/100))*(W583/100),2)</f>
        <v>0.39</v>
      </c>
      <c r="AE583" s="13">
        <f>ROUND((AB583*(Destino!AH$583/100)),2)</f>
        <v>0</v>
      </c>
      <c r="AF583" s="13">
        <f>ROUND((((AB583+AC583)*(1 + VLOOKUP(X583,'Base de dados'!A:M, 13, 0) ))*(Destino!AI$583/100))-AD583, 2)</f>
        <v>2.5</v>
      </c>
      <c r="AG583" s="13">
        <f>ROUND((AB583+AC583+AF583)*(J583/100),2)</f>
        <v>0.41</v>
      </c>
      <c r="AH583" s="13">
        <f t="shared" si="83"/>
        <v>0</v>
      </c>
      <c r="AI583" s="13">
        <f>ROUND(AB583+AC583-AE583+AF583+AG583+AH583, 3)</f>
        <v>14.026999999999999</v>
      </c>
      <c r="AJ583" s="13">
        <f t="shared" si="84"/>
        <v>56.107999999999997</v>
      </c>
      <c r="AK583" s="13">
        <f t="shared" si="85"/>
        <v>56.107999999999997</v>
      </c>
      <c r="AL583" s="13" t="str">
        <f t="shared" si="88"/>
        <v>17006000071622200001421</v>
      </c>
      <c r="AM583" s="13">
        <f>VLOOKUP(AL583,Destino!A:AE,31,0)</f>
        <v>56.103999999999999</v>
      </c>
      <c r="AN583" s="13">
        <f t="shared" si="89"/>
        <v>0.99992870891851438</v>
      </c>
      <c r="BA583" s="13" t="s">
        <v>11229</v>
      </c>
      <c r="BB583" s="13">
        <f t="shared" si="86"/>
        <v>56.107999999999997</v>
      </c>
      <c r="BC583" s="13" t="s">
        <v>11227</v>
      </c>
      <c r="BD583" s="13">
        <f t="shared" si="87"/>
        <v>1</v>
      </c>
    </row>
    <row r="584" spans="1:56" x14ac:dyDescent="0.25">
      <c r="A584" s="13">
        <v>600007172</v>
      </c>
      <c r="B584" s="13">
        <v>1000</v>
      </c>
      <c r="C584" s="13">
        <v>2200000102</v>
      </c>
      <c r="D584" s="13" t="s">
        <v>10908</v>
      </c>
      <c r="E584" s="13">
        <f t="shared" si="81"/>
        <v>1000</v>
      </c>
      <c r="F584" s="13" t="s">
        <v>10905</v>
      </c>
      <c r="G584" s="13" t="s">
        <v>10907</v>
      </c>
      <c r="H584" s="13">
        <f>ROUND(P584/(1-((R584+S584))/100)*Q584, 3)</f>
        <v>6.6429999999999998</v>
      </c>
      <c r="I584" s="13">
        <v>1</v>
      </c>
      <c r="J584" s="13">
        <v>4.5</v>
      </c>
      <c r="K584" s="13">
        <v>1</v>
      </c>
      <c r="M584" s="13">
        <v>1</v>
      </c>
      <c r="N584" s="13">
        <v>1</v>
      </c>
      <c r="P584" s="13">
        <f>IFERROR(ROUND(VLOOKUP(BC584, BA:BA:BB:BB, 2, 0)/AA584,3),)</f>
        <v>6.1349999999999998</v>
      </c>
      <c r="Q584" s="13">
        <f>IFERROR(VLOOKUP(BC584, BA:BA:BD:BD, 4, 0),1)</f>
        <v>1</v>
      </c>
      <c r="R584" s="13">
        <v>4</v>
      </c>
      <c r="S584" s="13">
        <v>3.65</v>
      </c>
      <c r="T584" s="13">
        <v>0</v>
      </c>
      <c r="V584" s="13" t="s">
        <v>11050</v>
      </c>
      <c r="W584" s="13">
        <v>100</v>
      </c>
      <c r="X584" s="13" t="s">
        <v>7709</v>
      </c>
      <c r="Y584" s="13" t="s">
        <v>10904</v>
      </c>
      <c r="Z584" s="13">
        <v>1</v>
      </c>
      <c r="AA584" s="13">
        <v>5.75</v>
      </c>
      <c r="AB584" s="13">
        <f t="shared" si="82"/>
        <v>38.197000000000003</v>
      </c>
      <c r="AC584" s="13">
        <f>ROUND(VLOOKUP(X584,'Base de dados'!A:B, 2, 0)*AB584, 2)</f>
        <v>5.73</v>
      </c>
      <c r="AD584" s="13">
        <f>ROUND((AB584*(Destino!AG$584/100))*(W584/100),2)</f>
        <v>1.53</v>
      </c>
      <c r="AE584" s="13">
        <f>ROUND((AB584*(Destino!AH$584/100)),2)</f>
        <v>3.53</v>
      </c>
      <c r="AG584" s="13">
        <f>ROUND((AB584+ AC584)*(J584/100),2)</f>
        <v>1.98</v>
      </c>
      <c r="AH584" s="13">
        <f t="shared" si="83"/>
        <v>0</v>
      </c>
      <c r="AI584" s="13">
        <f>ROUND(AB584-(AD584+AE584)+AG584+AH584, 3)</f>
        <v>35.116999999999997</v>
      </c>
      <c r="AJ584" s="13">
        <f t="shared" si="84"/>
        <v>35.116999999999997</v>
      </c>
      <c r="AK584" s="13">
        <f t="shared" si="85"/>
        <v>35.116999999999997</v>
      </c>
      <c r="AL584" s="13" t="str">
        <f t="shared" si="88"/>
        <v>10006000071722200000102</v>
      </c>
      <c r="AM584" s="13">
        <f>VLOOKUP(AL584,Destino!A:AE,31,0)</f>
        <v>35.128999999999998</v>
      </c>
      <c r="AN584" s="13">
        <f t="shared" si="89"/>
        <v>1.0003417148389668</v>
      </c>
      <c r="BB584" s="13">
        <f t="shared" si="86"/>
        <v>35.116999999999997</v>
      </c>
      <c r="BC584" s="13" t="s">
        <v>11231</v>
      </c>
      <c r="BD584" s="13">
        <f t="shared" si="87"/>
        <v>1</v>
      </c>
    </row>
    <row r="585" spans="1:56" x14ac:dyDescent="0.25">
      <c r="A585" s="13">
        <v>600007172</v>
      </c>
      <c r="B585" s="13">
        <v>1000</v>
      </c>
      <c r="C585" s="13">
        <v>2200001286</v>
      </c>
      <c r="D585" s="13" t="s">
        <v>10908</v>
      </c>
      <c r="E585" s="13">
        <f t="shared" si="81"/>
        <v>1000</v>
      </c>
      <c r="F585" s="13" t="s">
        <v>10915</v>
      </c>
      <c r="G585" s="13" t="s">
        <v>10907</v>
      </c>
      <c r="H585" s="13">
        <f>ROUND(P585/(1-((R585+S585))/100)*Q585, 3)</f>
        <v>7.798</v>
      </c>
      <c r="I585" s="13">
        <v>1</v>
      </c>
      <c r="J585" s="13">
        <v>6</v>
      </c>
      <c r="K585" s="13">
        <v>1</v>
      </c>
      <c r="M585" s="13">
        <v>1</v>
      </c>
      <c r="N585" s="13">
        <v>1</v>
      </c>
      <c r="P585" s="13">
        <f>IFERROR(ROUND(VLOOKUP(BC585, BA:BA:BB:BB, 2, 0)/AA585,3),)</f>
        <v>7.4349999999999996</v>
      </c>
      <c r="Q585" s="13">
        <f>IFERROR(VLOOKUP(BC585, BA:BA:BD:BD, 4, 0),1)</f>
        <v>1</v>
      </c>
      <c r="R585" s="13">
        <v>1</v>
      </c>
      <c r="S585" s="13">
        <v>3.65</v>
      </c>
      <c r="T585" s="13">
        <v>0</v>
      </c>
      <c r="V585" s="13" t="s">
        <v>11050</v>
      </c>
      <c r="W585" s="13">
        <v>100</v>
      </c>
      <c r="X585" s="13" t="s">
        <v>7709</v>
      </c>
      <c r="Y585" s="13" t="s">
        <v>10904</v>
      </c>
      <c r="Z585" s="13">
        <v>1</v>
      </c>
      <c r="AA585" s="13">
        <v>5.75</v>
      </c>
      <c r="AB585" s="13">
        <f t="shared" si="82"/>
        <v>44.838999999999999</v>
      </c>
      <c r="AC585" s="13">
        <f>ROUND(VLOOKUP(X585,'Base de dados'!A:B, 2, 0)*AB585, 2)</f>
        <v>6.73</v>
      </c>
      <c r="AD585" s="13">
        <f>ROUND((AB585*(Destino!AG$585/100))*(W585/100),2)</f>
        <v>1.79</v>
      </c>
      <c r="AE585" s="13">
        <f>ROUND((AB585*(Destino!AH$585/100)),2)</f>
        <v>4.1500000000000004</v>
      </c>
      <c r="AG585" s="13">
        <f>ROUND(AB585 *(J585/100),2)</f>
        <v>2.69</v>
      </c>
      <c r="AH585" s="13">
        <f t="shared" si="83"/>
        <v>0</v>
      </c>
      <c r="AI585" s="13">
        <f>ROUND(AB585-(AD585+AE585)+AG585+AH585, 3)</f>
        <v>41.588999999999999</v>
      </c>
      <c r="AJ585" s="13">
        <f t="shared" si="84"/>
        <v>41.588999999999999</v>
      </c>
      <c r="AK585" s="13">
        <f t="shared" si="85"/>
        <v>41.588999999999999</v>
      </c>
      <c r="AL585" s="13" t="str">
        <f t="shared" si="88"/>
        <v>10006000071722200001286</v>
      </c>
      <c r="AM585" s="13">
        <f>VLOOKUP(AL585,Destino!A:AE,31,0)</f>
        <v>41.594000000000001</v>
      </c>
      <c r="AN585" s="13">
        <f t="shared" si="89"/>
        <v>1.0001202240977183</v>
      </c>
      <c r="BB585" s="13">
        <f t="shared" si="86"/>
        <v>41.588999999999999</v>
      </c>
      <c r="BC585" s="13" t="s">
        <v>11234</v>
      </c>
      <c r="BD585" s="13">
        <f t="shared" si="87"/>
        <v>1</v>
      </c>
    </row>
    <row r="586" spans="1:56" x14ac:dyDescent="0.25">
      <c r="A586" s="13">
        <v>600007172</v>
      </c>
      <c r="B586" s="13">
        <v>1000</v>
      </c>
      <c r="C586" s="13">
        <v>2200001327</v>
      </c>
      <c r="D586" s="13" t="s">
        <v>10908</v>
      </c>
      <c r="E586" s="13">
        <f t="shared" si="81"/>
        <v>1000</v>
      </c>
      <c r="F586" s="13" t="s">
        <v>10905</v>
      </c>
      <c r="G586" s="13" t="s">
        <v>10907</v>
      </c>
      <c r="H586" s="13">
        <f>ROUND(P586/(1-((R586+S586))/100)*Q586, 3)</f>
        <v>6.492</v>
      </c>
      <c r="I586" s="13">
        <v>1</v>
      </c>
      <c r="J586" s="13">
        <v>5</v>
      </c>
      <c r="K586" s="13">
        <v>1</v>
      </c>
      <c r="M586" s="13">
        <v>1</v>
      </c>
      <c r="N586" s="13">
        <v>1</v>
      </c>
      <c r="P586" s="13">
        <f>IFERROR(ROUND(VLOOKUP(BC586, BA:BA:BB:BB, 2, 0)/AA586,3),)</f>
        <v>7.9909999999999997</v>
      </c>
      <c r="Q586" s="13">
        <f>IFERROR(VLOOKUP(BC586, BA:BA:BD:BD, 4, 0),1)</f>
        <v>0.75029800000000002</v>
      </c>
      <c r="R586" s="13">
        <v>4</v>
      </c>
      <c r="S586" s="13">
        <v>3.65</v>
      </c>
      <c r="T586" s="13">
        <v>0</v>
      </c>
      <c r="V586" s="13" t="s">
        <v>11050</v>
      </c>
      <c r="W586" s="13">
        <v>100</v>
      </c>
      <c r="X586" s="13" t="s">
        <v>7709</v>
      </c>
      <c r="Y586" s="13" t="s">
        <v>10904</v>
      </c>
      <c r="Z586" s="13">
        <v>1</v>
      </c>
      <c r="AA586" s="13">
        <v>5.75</v>
      </c>
      <c r="AB586" s="13">
        <f t="shared" si="82"/>
        <v>37.329000000000001</v>
      </c>
      <c r="AC586" s="13">
        <f>ROUND(VLOOKUP(X586,'Base de dados'!A:B, 2, 0)*AB586, 2)</f>
        <v>5.6</v>
      </c>
      <c r="AD586" s="13">
        <f>ROUND((AB586*(Destino!AG$586/100))*(W586/100),2)</f>
        <v>1.49</v>
      </c>
      <c r="AE586" s="13">
        <f>ROUND((AB586*(Destino!AH$586/100)),2)</f>
        <v>3.45</v>
      </c>
      <c r="AG586" s="13">
        <f>ROUND((AB586+ AC586)*(J586/100),2)</f>
        <v>2.15</v>
      </c>
      <c r="AH586" s="13">
        <f t="shared" si="83"/>
        <v>0</v>
      </c>
      <c r="AI586" s="13">
        <f>ROUND(AB586-(AD586+AE586)+AG586+AH586, 3)</f>
        <v>34.539000000000001</v>
      </c>
      <c r="AJ586" s="13">
        <f t="shared" si="84"/>
        <v>34.539000000000001</v>
      </c>
      <c r="AK586" s="13">
        <f t="shared" si="85"/>
        <v>34.539000000000001</v>
      </c>
      <c r="AL586" s="13" t="str">
        <f t="shared" si="88"/>
        <v>10006000071722200001327</v>
      </c>
      <c r="AM586" s="13">
        <f>VLOOKUP(AL586,Destino!A:AE,31,0)</f>
        <v>34.540999999999997</v>
      </c>
      <c r="AN586" s="13">
        <f t="shared" si="89"/>
        <v>1.0000579055560379</v>
      </c>
      <c r="BB586" s="13">
        <f t="shared" si="86"/>
        <v>34.539000000000001</v>
      </c>
      <c r="BC586" s="13" t="s">
        <v>11232</v>
      </c>
      <c r="BD586" s="13">
        <f t="shared" si="87"/>
        <v>1</v>
      </c>
    </row>
    <row r="587" spans="1:56" x14ac:dyDescent="0.25">
      <c r="A587" s="13">
        <v>600007172</v>
      </c>
      <c r="B587" s="13">
        <v>1000</v>
      </c>
      <c r="C587" s="13">
        <v>2200001421</v>
      </c>
      <c r="D587" s="13" t="s">
        <v>10908</v>
      </c>
      <c r="E587" s="13">
        <f t="shared" si="81"/>
        <v>1000</v>
      </c>
      <c r="F587" s="13" t="s">
        <v>10905</v>
      </c>
      <c r="G587" s="13" t="s">
        <v>10907</v>
      </c>
      <c r="H587" s="13">
        <f>ROUND(P587/(1-((R587+S587))/100)*Q587, 3)</f>
        <v>6.2629999999999999</v>
      </c>
      <c r="I587" s="13">
        <v>1</v>
      </c>
      <c r="J587" s="13">
        <v>4</v>
      </c>
      <c r="K587" s="13">
        <v>1</v>
      </c>
      <c r="M587" s="13">
        <v>1</v>
      </c>
      <c r="N587" s="13">
        <v>1</v>
      </c>
      <c r="P587" s="13">
        <f>IFERROR(ROUND(VLOOKUP(BC587, BA:BA:BB:BB, 2, 0)/AA587,3),)</f>
        <v>5.4329999999999998</v>
      </c>
      <c r="Q587" s="13">
        <f>IFERROR(VLOOKUP(BC587, BA:BA:BD:BD, 4, 0),1)</f>
        <v>1</v>
      </c>
      <c r="R587" s="13">
        <v>4</v>
      </c>
      <c r="S587" s="13">
        <v>9.25</v>
      </c>
      <c r="T587" s="13">
        <v>0</v>
      </c>
      <c r="V587" s="13" t="s">
        <v>11050</v>
      </c>
      <c r="W587" s="13">
        <v>100</v>
      </c>
      <c r="X587" s="13" t="s">
        <v>7709</v>
      </c>
      <c r="Y587" s="13" t="s">
        <v>10904</v>
      </c>
      <c r="Z587" s="13">
        <v>1</v>
      </c>
      <c r="AA587" s="13">
        <v>5.75</v>
      </c>
      <c r="AB587" s="13">
        <f t="shared" si="82"/>
        <v>36.012</v>
      </c>
      <c r="AC587" s="13">
        <f>ROUND(VLOOKUP(X587,'Base de dados'!A:B, 2, 0)*AB587, 2)</f>
        <v>5.4</v>
      </c>
      <c r="AD587" s="13">
        <f>ROUND((AB587*(Destino!AG$587/100))*(W587/100),2)</f>
        <v>1.44</v>
      </c>
      <c r="AE587" s="13">
        <f>ROUND((AB587*(Destino!AH$587/100)),2)</f>
        <v>3.33</v>
      </c>
      <c r="AG587" s="13">
        <f>ROUND((AB587+ AC587)*(J587/100),2)</f>
        <v>1.66</v>
      </c>
      <c r="AH587" s="13">
        <f t="shared" si="83"/>
        <v>0</v>
      </c>
      <c r="AI587" s="13">
        <f>ROUND(AB587-(AD587+AE587)+AG587+AH587, 3)</f>
        <v>32.902000000000001</v>
      </c>
      <c r="AJ587" s="13">
        <f t="shared" si="84"/>
        <v>32.902000000000001</v>
      </c>
      <c r="AK587" s="13">
        <f t="shared" si="85"/>
        <v>32.902000000000001</v>
      </c>
      <c r="AL587" s="13" t="str">
        <f t="shared" si="88"/>
        <v>10006000071722200001421</v>
      </c>
      <c r="AM587" s="13">
        <f>VLOOKUP(AL587,Destino!A:AE,31,0)</f>
        <v>29.623999999999999</v>
      </c>
      <c r="AN587" s="13">
        <f t="shared" si="89"/>
        <v>0.90037079812777332</v>
      </c>
      <c r="BB587" s="13">
        <f t="shared" si="86"/>
        <v>32.902000000000001</v>
      </c>
      <c r="BC587" s="13" t="s">
        <v>11235</v>
      </c>
      <c r="BD587" s="13">
        <f t="shared" si="87"/>
        <v>1</v>
      </c>
    </row>
    <row r="588" spans="1:56" x14ac:dyDescent="0.25">
      <c r="A588" s="13">
        <v>600007172</v>
      </c>
      <c r="B588" s="13">
        <v>1000</v>
      </c>
      <c r="C588" s="13">
        <v>2200008967</v>
      </c>
      <c r="D588" s="13" t="s">
        <v>10908</v>
      </c>
      <c r="E588" s="13">
        <f t="shared" si="81"/>
        <v>1000</v>
      </c>
      <c r="F588" s="13" t="s">
        <v>10912</v>
      </c>
      <c r="G588" s="13" t="s">
        <v>10907</v>
      </c>
      <c r="H588" s="13">
        <v>3.7</v>
      </c>
      <c r="I588" s="13">
        <v>1</v>
      </c>
      <c r="J588" s="13">
        <v>0</v>
      </c>
      <c r="K588" s="13">
        <v>1.0621620000000001</v>
      </c>
      <c r="M588" s="13">
        <v>1</v>
      </c>
      <c r="N588" s="13">
        <v>1</v>
      </c>
      <c r="O588" s="13" t="s">
        <v>10895</v>
      </c>
      <c r="P588" s="13">
        <v>0</v>
      </c>
      <c r="Q588" s="13">
        <v>1</v>
      </c>
      <c r="R588" s="13">
        <v>0</v>
      </c>
      <c r="S588" s="13">
        <v>0</v>
      </c>
      <c r="T588" s="13">
        <v>34.630000000000003</v>
      </c>
      <c r="V588" s="13" t="s">
        <v>11050</v>
      </c>
      <c r="W588" s="13">
        <v>100</v>
      </c>
      <c r="X588" s="13" t="s">
        <v>7709</v>
      </c>
      <c r="Y588" s="13" t="s">
        <v>10904</v>
      </c>
      <c r="Z588" s="13">
        <v>1</v>
      </c>
      <c r="AA588" s="13">
        <v>5.75</v>
      </c>
      <c r="AB588" s="13">
        <f t="shared" si="82"/>
        <v>21.274999999999999</v>
      </c>
      <c r="AC588" s="13">
        <f>ROUND(VLOOKUP(X588,'Base de dados'!A:B, 2, 0)*AB588, 2)</f>
        <v>3.19</v>
      </c>
      <c r="AD588" s="13">
        <f>ROUND((AB588*(Destino!AG$588/100))*(W588/100),2)</f>
        <v>0</v>
      </c>
      <c r="AE588" s="13">
        <f>ROUND((AB588*(Destino!AH$588/100)),2)</f>
        <v>0</v>
      </c>
      <c r="AG588" s="13">
        <f>ROUND((AB588+ AC588)*(J588/100),2)</f>
        <v>0</v>
      </c>
      <c r="AH588" s="13">
        <f t="shared" si="83"/>
        <v>7.37</v>
      </c>
      <c r="AI588" s="13">
        <f>ROUND(AB588+AG588+AH588, 3)</f>
        <v>28.645</v>
      </c>
      <c r="AJ588" s="13">
        <f t="shared" si="84"/>
        <v>28.645</v>
      </c>
      <c r="AK588" s="13">
        <f t="shared" si="85"/>
        <v>30.42563049</v>
      </c>
      <c r="AL588" s="13" t="str">
        <f t="shared" si="88"/>
        <v>10006000071722200008967</v>
      </c>
      <c r="AM588" s="13">
        <f>VLOOKUP(AL588,Destino!A:AE,31,0)</f>
        <v>30.425999999999998</v>
      </c>
      <c r="AN588" s="13">
        <f t="shared" si="89"/>
        <v>1.0000121446949184</v>
      </c>
      <c r="BA588" s="13" t="s">
        <v>11230</v>
      </c>
      <c r="BB588" s="13">
        <f t="shared" si="86"/>
        <v>30.42563049</v>
      </c>
      <c r="BD588" s="13">
        <f t="shared" si="87"/>
        <v>1</v>
      </c>
    </row>
    <row r="589" spans="1:56" x14ac:dyDescent="0.25">
      <c r="A589" s="13">
        <v>600007172</v>
      </c>
      <c r="B589" s="13">
        <v>1100</v>
      </c>
      <c r="C589" s="13">
        <v>2000005105</v>
      </c>
      <c r="D589" s="13" t="s">
        <v>10908</v>
      </c>
      <c r="E589" s="13">
        <f t="shared" si="81"/>
        <v>1100</v>
      </c>
      <c r="F589" s="13" t="s">
        <v>10905</v>
      </c>
      <c r="G589" s="13" t="s">
        <v>10907</v>
      </c>
      <c r="H589" s="13">
        <f>ROUND(P589/(1-((R589+S589))/100)*Q589, 3)</f>
        <v>6.0990000000000002</v>
      </c>
      <c r="I589" s="13">
        <v>1</v>
      </c>
      <c r="J589" s="13">
        <v>4</v>
      </c>
      <c r="K589" s="13">
        <v>1</v>
      </c>
      <c r="M589" s="13">
        <v>1</v>
      </c>
      <c r="N589" s="13">
        <v>1</v>
      </c>
      <c r="O589" s="13" t="s">
        <v>10895</v>
      </c>
      <c r="P589" s="13">
        <f>IFERROR(ROUND(VLOOKUP(BC589, BA:BA:BB:BB, 2, 0)/AA589,3),)</f>
        <v>5.2910000000000004</v>
      </c>
      <c r="Q589" s="13">
        <f>IFERROR(VLOOKUP(BC589, BA:BA:BD:BD, 4, 0),1)</f>
        <v>1</v>
      </c>
      <c r="R589" s="13">
        <v>4</v>
      </c>
      <c r="S589" s="13">
        <v>9.25</v>
      </c>
      <c r="T589" s="13">
        <v>0</v>
      </c>
      <c r="V589" s="13" t="s">
        <v>11050</v>
      </c>
      <c r="W589" s="13">
        <v>100</v>
      </c>
      <c r="X589" s="13" t="s">
        <v>7709</v>
      </c>
      <c r="Y589" s="13" t="s">
        <v>10904</v>
      </c>
      <c r="Z589" s="13">
        <v>2</v>
      </c>
      <c r="AA589" s="13">
        <v>5.75</v>
      </c>
      <c r="AB589" s="13">
        <f t="shared" si="82"/>
        <v>35.069000000000003</v>
      </c>
      <c r="AC589" s="13">
        <f>ROUND(VLOOKUP(X589,'Base de dados'!A:B, 2, 0)*AB589, 2)</f>
        <v>5.26</v>
      </c>
      <c r="AD589" s="13">
        <f>ROUND((AB589*(Destino!AG$589/100))*(W589/100),2)</f>
        <v>1.4</v>
      </c>
      <c r="AE589" s="13">
        <f>ROUND((AB589*(Destino!AH$589/100)),2)</f>
        <v>0</v>
      </c>
      <c r="AG589" s="13">
        <f>ROUND((AB589+ AC589)*(J589/100),2)</f>
        <v>1.61</v>
      </c>
      <c r="AH589" s="13">
        <f t="shared" si="83"/>
        <v>0</v>
      </c>
      <c r="AI589" s="13">
        <f>ROUND(AB589-(AD589+AE589)+AG589+AH589, 3)</f>
        <v>35.279000000000003</v>
      </c>
      <c r="AJ589" s="13">
        <f t="shared" si="84"/>
        <v>35.279000000000003</v>
      </c>
      <c r="AK589" s="13">
        <f t="shared" si="85"/>
        <v>35.279000000000003</v>
      </c>
      <c r="AL589" s="13" t="str">
        <f t="shared" si="88"/>
        <v>11006000071722000005105</v>
      </c>
      <c r="AM589" s="13">
        <f>VLOOKUP(AL589,Destino!A:AE,31,0)</f>
        <v>35.284999999999997</v>
      </c>
      <c r="AN589" s="13">
        <f t="shared" si="89"/>
        <v>1.0001700728478697</v>
      </c>
      <c r="BA589" s="13" t="s">
        <v>11231</v>
      </c>
      <c r="BB589" s="13">
        <f t="shared" si="86"/>
        <v>35.279000000000003</v>
      </c>
      <c r="BC589" s="13" t="s">
        <v>11230</v>
      </c>
      <c r="BD589" s="13">
        <f t="shared" si="87"/>
        <v>1</v>
      </c>
    </row>
    <row r="590" spans="1:56" x14ac:dyDescent="0.25">
      <c r="A590" s="13">
        <v>600007172</v>
      </c>
      <c r="B590" s="13">
        <v>1100</v>
      </c>
      <c r="C590" s="13">
        <v>2200001286</v>
      </c>
      <c r="D590" s="13" t="s">
        <v>10908</v>
      </c>
      <c r="E590" s="13">
        <f t="shared" si="81"/>
        <v>1100</v>
      </c>
      <c r="F590" s="13" t="s">
        <v>10915</v>
      </c>
      <c r="G590" s="13" t="s">
        <v>10907</v>
      </c>
      <c r="H590" s="13">
        <f>ROUND(P590/(1-((R590+S590))/100)*Q590, 3)</f>
        <v>7.798</v>
      </c>
      <c r="I590" s="13">
        <v>1</v>
      </c>
      <c r="J590" s="13">
        <v>5</v>
      </c>
      <c r="K590" s="13">
        <v>1</v>
      </c>
      <c r="M590" s="13">
        <v>1</v>
      </c>
      <c r="N590" s="13">
        <v>1</v>
      </c>
      <c r="P590" s="13">
        <f>IFERROR(ROUND(VLOOKUP(BC590, BA:BA:BB:BB, 2, 0)/AA590,3),)</f>
        <v>7.4349999999999996</v>
      </c>
      <c r="Q590" s="13">
        <f>IFERROR(VLOOKUP(BC590, BA:BA:BD:BD, 4, 0),1)</f>
        <v>1</v>
      </c>
      <c r="R590" s="13">
        <v>1</v>
      </c>
      <c r="S590" s="13">
        <v>3.65</v>
      </c>
      <c r="T590" s="13">
        <v>0</v>
      </c>
      <c r="V590" s="13" t="s">
        <v>11050</v>
      </c>
      <c r="W590" s="13">
        <v>100</v>
      </c>
      <c r="X590" s="13" t="s">
        <v>7709</v>
      </c>
      <c r="Y590" s="13" t="s">
        <v>10904</v>
      </c>
      <c r="Z590" s="13">
        <v>2</v>
      </c>
      <c r="AA590" s="13">
        <v>5.75</v>
      </c>
      <c r="AB590" s="13">
        <f t="shared" si="82"/>
        <v>44.838999999999999</v>
      </c>
      <c r="AC590" s="13">
        <f>ROUND(VLOOKUP(X590,'Base de dados'!A:B, 2, 0)*AB590, 2)</f>
        <v>6.73</v>
      </c>
      <c r="AD590" s="13">
        <f>ROUND((AB590*(Destino!AG$590/100))*(W590/100),2)</f>
        <v>1.79</v>
      </c>
      <c r="AE590" s="13">
        <f>ROUND((AB590*(Destino!AH$590/100)),2)</f>
        <v>0</v>
      </c>
      <c r="AG590" s="13">
        <f>ROUND(AB590 *(J590/100),2)</f>
        <v>2.2400000000000002</v>
      </c>
      <c r="AH590" s="13">
        <f t="shared" si="83"/>
        <v>0</v>
      </c>
      <c r="AI590" s="13">
        <f>ROUND(AB590-(AD590+AE590)+AG590+AH590, 3)</f>
        <v>45.289000000000001</v>
      </c>
      <c r="AJ590" s="13">
        <f t="shared" si="84"/>
        <v>45.289000000000001</v>
      </c>
      <c r="AK590" s="13">
        <f t="shared" si="85"/>
        <v>45.289000000000001</v>
      </c>
      <c r="AL590" s="13" t="str">
        <f t="shared" si="88"/>
        <v>11006000071722200001286</v>
      </c>
      <c r="AM590" s="13">
        <f>VLOOKUP(AL590,Destino!A:AE,31,0)</f>
        <v>45.293999999999997</v>
      </c>
      <c r="AN590" s="13">
        <f t="shared" si="89"/>
        <v>1.0001104020843912</v>
      </c>
      <c r="BB590" s="13">
        <f t="shared" si="86"/>
        <v>45.289000000000001</v>
      </c>
      <c r="BC590" s="13" t="s">
        <v>11234</v>
      </c>
      <c r="BD590" s="13">
        <f t="shared" si="87"/>
        <v>1</v>
      </c>
    </row>
    <row r="591" spans="1:56" x14ac:dyDescent="0.25">
      <c r="A591" s="13">
        <v>600007172</v>
      </c>
      <c r="B591" s="13">
        <v>1100</v>
      </c>
      <c r="C591" s="13">
        <v>2200001327</v>
      </c>
      <c r="D591" s="13" t="s">
        <v>10908</v>
      </c>
      <c r="E591" s="13">
        <f t="shared" si="81"/>
        <v>1100</v>
      </c>
      <c r="F591" s="13" t="s">
        <v>10923</v>
      </c>
      <c r="G591" s="13" t="s">
        <v>10907</v>
      </c>
      <c r="H591" s="13">
        <f>ROUND(P591/(1-((R591+S591))/100)*Q591, 3)</f>
        <v>6.2450000000000001</v>
      </c>
      <c r="I591" s="13">
        <v>1</v>
      </c>
      <c r="J591" s="13">
        <v>5</v>
      </c>
      <c r="K591" s="13">
        <v>1</v>
      </c>
      <c r="M591" s="13">
        <v>1</v>
      </c>
      <c r="N591" s="13">
        <v>1</v>
      </c>
      <c r="P591" s="13">
        <f>IFERROR(ROUND(VLOOKUP(BC591, BA:BA:BB:BB, 2, 0)/AA591,3),)</f>
        <v>7.9909999999999997</v>
      </c>
      <c r="Q591" s="13">
        <f>IFERROR(VLOOKUP(BC591, BA:BA:BD:BD, 4, 0),1)</f>
        <v>0.75029800000000002</v>
      </c>
      <c r="R591" s="13">
        <v>4</v>
      </c>
      <c r="S591" s="13">
        <v>0</v>
      </c>
      <c r="T591" s="13">
        <v>0</v>
      </c>
      <c r="V591" s="13" t="s">
        <v>11050</v>
      </c>
      <c r="W591" s="13">
        <v>100</v>
      </c>
      <c r="X591" s="13" t="s">
        <v>7709</v>
      </c>
      <c r="Y591" s="13" t="s">
        <v>10904</v>
      </c>
      <c r="Z591" s="13">
        <v>2</v>
      </c>
      <c r="AA591" s="13">
        <v>5.75</v>
      </c>
      <c r="AB591" s="13">
        <f t="shared" si="82"/>
        <v>35.908999999999999</v>
      </c>
      <c r="AC591" s="13">
        <f>ROUND(VLOOKUP(X591,'Base de dados'!A:B, 2, 0)*AB591, 2)</f>
        <v>5.39</v>
      </c>
      <c r="AD591" s="13">
        <f>ROUND((AB591*(Destino!AG$591/100))*(W591/100),2)</f>
        <v>1.44</v>
      </c>
      <c r="AE591" s="13">
        <f>ROUND((AB591*(Destino!AH$591/100)),2)</f>
        <v>0</v>
      </c>
      <c r="AG591" s="13">
        <f>ROUND((AB591+ AC591)*(J591/100),2)</f>
        <v>2.06</v>
      </c>
      <c r="AH591" s="13">
        <f t="shared" si="83"/>
        <v>0</v>
      </c>
      <c r="AI591" s="13">
        <f>ROUND(AB591-AD591+AG591+AH591, 3)</f>
        <v>36.529000000000003</v>
      </c>
      <c r="AJ591" s="13">
        <f t="shared" si="84"/>
        <v>36.529000000000003</v>
      </c>
      <c r="AK591" s="13">
        <f t="shared" si="85"/>
        <v>36.529000000000003</v>
      </c>
      <c r="AL591" s="13" t="str">
        <f t="shared" si="88"/>
        <v>11006000071722200001327</v>
      </c>
      <c r="AM591" s="13">
        <f>VLOOKUP(AL591,Destino!A:AE,31,0)</f>
        <v>36.549999999999997</v>
      </c>
      <c r="AN591" s="13">
        <f t="shared" si="89"/>
        <v>1.0005748857072461</v>
      </c>
      <c r="BB591" s="13">
        <f t="shared" si="86"/>
        <v>36.529000000000003</v>
      </c>
      <c r="BC591" s="13" t="s">
        <v>11232</v>
      </c>
      <c r="BD591" s="13">
        <f t="shared" si="87"/>
        <v>1</v>
      </c>
    </row>
    <row r="592" spans="1:56" x14ac:dyDescent="0.25">
      <c r="A592" s="13">
        <v>600007172</v>
      </c>
      <c r="B592" s="13">
        <v>1100</v>
      </c>
      <c r="C592" s="13">
        <v>2200001421</v>
      </c>
      <c r="D592" s="13" t="s">
        <v>10908</v>
      </c>
      <c r="E592" s="13">
        <f t="shared" si="81"/>
        <v>1100</v>
      </c>
      <c r="F592" s="13" t="s">
        <v>10905</v>
      </c>
      <c r="G592" s="13" t="s">
        <v>10907</v>
      </c>
      <c r="H592" s="13">
        <f>ROUND(P592/(1-((R592+S592))/100)*Q592, 3)</f>
        <v>6.2629999999999999</v>
      </c>
      <c r="I592" s="13">
        <v>1</v>
      </c>
      <c r="J592" s="13">
        <v>3</v>
      </c>
      <c r="K592" s="13">
        <v>1</v>
      </c>
      <c r="M592" s="13">
        <v>1</v>
      </c>
      <c r="N592" s="13">
        <v>1</v>
      </c>
      <c r="P592" s="13">
        <f>IFERROR(ROUND(VLOOKUP(BC592, BA:BA:BB:BB, 2, 0)/AA592,3),)</f>
        <v>5.4329999999999998</v>
      </c>
      <c r="Q592" s="13">
        <f>IFERROR(VLOOKUP(BC592, BA:BA:BD:BD, 4, 0),1)</f>
        <v>1</v>
      </c>
      <c r="R592" s="13">
        <v>4</v>
      </c>
      <c r="S592" s="13">
        <v>9.25</v>
      </c>
      <c r="T592" s="13">
        <v>0</v>
      </c>
      <c r="V592" s="13" t="s">
        <v>11050</v>
      </c>
      <c r="W592" s="13">
        <v>100</v>
      </c>
      <c r="X592" s="13" t="s">
        <v>7709</v>
      </c>
      <c r="Y592" s="13" t="s">
        <v>10904</v>
      </c>
      <c r="Z592" s="13">
        <v>2</v>
      </c>
      <c r="AA592" s="13">
        <v>5.75</v>
      </c>
      <c r="AB592" s="13">
        <f t="shared" si="82"/>
        <v>36.012</v>
      </c>
      <c r="AC592" s="13">
        <f>ROUND(VLOOKUP(X592,'Base de dados'!A:B, 2, 0)*AB592, 2)</f>
        <v>5.4</v>
      </c>
      <c r="AD592" s="13">
        <f>ROUND((AB592*(Destino!AG$592/100))*(W592/100),2)</f>
        <v>1.44</v>
      </c>
      <c r="AE592" s="13">
        <f>ROUND((AB592*(Destino!AH$592/100)),2)</f>
        <v>0</v>
      </c>
      <c r="AG592" s="13">
        <f>ROUND((AB592+ AC592)*(J592/100),2)</f>
        <v>1.24</v>
      </c>
      <c r="AH592" s="13">
        <f t="shared" si="83"/>
        <v>0</v>
      </c>
      <c r="AI592" s="13">
        <f>ROUND(AB592-(AD592+AE592)+AG592+AH592, 3)</f>
        <v>35.811999999999998</v>
      </c>
      <c r="AJ592" s="13">
        <f t="shared" si="84"/>
        <v>35.811999999999998</v>
      </c>
      <c r="AK592" s="13">
        <f t="shared" si="85"/>
        <v>35.811999999999998</v>
      </c>
      <c r="AL592" s="13" t="str">
        <f t="shared" si="88"/>
        <v>11006000071722200001421</v>
      </c>
      <c r="AM592" s="13">
        <f>VLOOKUP(AL592,Destino!A:AE,31,0)</f>
        <v>32.244</v>
      </c>
      <c r="AN592" s="13">
        <f t="shared" si="89"/>
        <v>0.90036859153356419</v>
      </c>
      <c r="BB592" s="13">
        <f t="shared" si="86"/>
        <v>35.811999999999998</v>
      </c>
      <c r="BC592" s="13" t="s">
        <v>11235</v>
      </c>
      <c r="BD592" s="13">
        <f t="shared" si="87"/>
        <v>1</v>
      </c>
    </row>
    <row r="593" spans="1:56" x14ac:dyDescent="0.25">
      <c r="A593" s="13">
        <v>600007172</v>
      </c>
      <c r="B593" s="13">
        <v>1110</v>
      </c>
      <c r="C593" s="13">
        <v>2000005105</v>
      </c>
      <c r="D593" s="13" t="s">
        <v>10908</v>
      </c>
      <c r="E593" s="13" t="str">
        <f t="shared" si="81"/>
        <v>1100</v>
      </c>
      <c r="F593" s="13" t="s">
        <v>10925</v>
      </c>
      <c r="G593" s="13" t="s">
        <v>10907</v>
      </c>
      <c r="H593" s="13">
        <f>ROUND(P593/(1-((R593+S593))/100)*Q593, 3)</f>
        <v>6.0990000000000002</v>
      </c>
      <c r="I593" s="13">
        <v>1</v>
      </c>
      <c r="J593" s="13">
        <v>4</v>
      </c>
      <c r="K593" s="13">
        <v>1</v>
      </c>
      <c r="M593" s="13">
        <v>1</v>
      </c>
      <c r="N593" s="13">
        <v>0.75029800000000002</v>
      </c>
      <c r="O593" s="13" t="s">
        <v>10895</v>
      </c>
      <c r="P593" s="13">
        <f>IFERROR(ROUND(VLOOKUP(BC593, BA:BA:BB:BB, 2, 0)/AA593,3),)</f>
        <v>5.2910000000000004</v>
      </c>
      <c r="Q593" s="13">
        <f>IFERROR(VLOOKUP(BC593, BA:BA:BD:BD, 4, 0),1)</f>
        <v>1</v>
      </c>
      <c r="R593" s="13">
        <v>4</v>
      </c>
      <c r="S593" s="13">
        <v>9.25</v>
      </c>
      <c r="T593" s="13">
        <v>0</v>
      </c>
      <c r="V593" s="13" t="s">
        <v>11050</v>
      </c>
      <c r="W593" s="13">
        <v>100</v>
      </c>
      <c r="X593" s="13" t="s">
        <v>7709</v>
      </c>
      <c r="Y593" s="13" t="s">
        <v>10904</v>
      </c>
      <c r="Z593" s="13">
        <v>2</v>
      </c>
      <c r="AA593" s="13">
        <v>5.75</v>
      </c>
      <c r="AB593" s="13">
        <f t="shared" si="82"/>
        <v>35.069000000000003</v>
      </c>
      <c r="AC593" s="13">
        <f>ROUND(VLOOKUP(X593,'Base de dados'!A:B, 2, 0)*AB593, 2)</f>
        <v>5.26</v>
      </c>
      <c r="AD593" s="13">
        <f>ROUND((AB593*(Destino!AG$593/100))*(W593/100),2)</f>
        <v>1.4</v>
      </c>
      <c r="AE593" s="13">
        <f>ROUND((AB593*(Destino!AH$593/100)),2)</f>
        <v>0</v>
      </c>
      <c r="AF593" s="13">
        <f>ROUND((((AB593+AC593)*(1 + VLOOKUP(X593,'Base de dados'!A:P, 16, 0) ))*(Destino!AI$593/100))-AD593, 2)</f>
        <v>8.91</v>
      </c>
      <c r="AG593" s="13">
        <f>ROUND((AB593+AC593+AF593)*(J593/100),2)</f>
        <v>1.97</v>
      </c>
      <c r="AH593" s="13">
        <f t="shared" si="83"/>
        <v>0</v>
      </c>
      <c r="AI593" s="13">
        <f>ROUND(AB593+AF593-AE593+AG593+AH593, 3)</f>
        <v>45.948999999999998</v>
      </c>
      <c r="AJ593" s="13">
        <f t="shared" si="84"/>
        <v>45.948999999999998</v>
      </c>
      <c r="AK593" s="13">
        <f t="shared" si="85"/>
        <v>45.948999999999998</v>
      </c>
      <c r="AL593" s="13" t="str">
        <f t="shared" si="88"/>
        <v>11106000071722000005105</v>
      </c>
      <c r="AM593" s="13">
        <f>VLOOKUP(AL593,Destino!A:AE,31,0)</f>
        <v>45.954999999999998</v>
      </c>
      <c r="AN593" s="13">
        <f t="shared" si="89"/>
        <v>1.0001305795555941</v>
      </c>
      <c r="BA593" s="13" t="s">
        <v>11232</v>
      </c>
      <c r="BB593" s="13">
        <f t="shared" si="86"/>
        <v>45.948999999999998</v>
      </c>
      <c r="BC593" s="13" t="s">
        <v>11230</v>
      </c>
      <c r="BD593" s="13">
        <f t="shared" si="87"/>
        <v>0.75029800000000002</v>
      </c>
    </row>
    <row r="594" spans="1:56" x14ac:dyDescent="0.25">
      <c r="A594" s="13">
        <v>600007172</v>
      </c>
      <c r="B594" s="13">
        <v>1110</v>
      </c>
      <c r="C594" s="13">
        <v>2200000102</v>
      </c>
      <c r="D594" s="13" t="s">
        <v>10908</v>
      </c>
      <c r="E594" s="13" t="str">
        <f t="shared" si="81"/>
        <v>1100</v>
      </c>
      <c r="F594" s="13" t="s">
        <v>10926</v>
      </c>
      <c r="G594" s="13" t="s">
        <v>10907</v>
      </c>
      <c r="H594" s="13">
        <f>ROUND(P594/(1-((R594+S594))/100)*Q594, 3)</f>
        <v>6.391</v>
      </c>
      <c r="I594" s="13">
        <v>1</v>
      </c>
      <c r="J594" s="13">
        <v>4</v>
      </c>
      <c r="K594" s="13">
        <v>1</v>
      </c>
      <c r="M594" s="13">
        <v>1</v>
      </c>
      <c r="N594" s="13">
        <v>0.76785000000000003</v>
      </c>
      <c r="P594" s="13">
        <f>IFERROR(ROUND(VLOOKUP(BC594, BA:BA:BB:BB, 2, 0)/AA594,3),)</f>
        <v>6.1349999999999998</v>
      </c>
      <c r="Q594" s="13">
        <f>IFERROR(VLOOKUP(BC594, BA:BA:BD:BD, 4, 0),1)</f>
        <v>1</v>
      </c>
      <c r="R594" s="13">
        <v>4</v>
      </c>
      <c r="S594" s="13">
        <v>0</v>
      </c>
      <c r="T594" s="13">
        <v>0</v>
      </c>
      <c r="V594" s="13" t="s">
        <v>11050</v>
      </c>
      <c r="W594" s="13">
        <v>100</v>
      </c>
      <c r="X594" s="13" t="s">
        <v>7709</v>
      </c>
      <c r="Y594" s="13" t="s">
        <v>10904</v>
      </c>
      <c r="Z594" s="13">
        <v>2</v>
      </c>
      <c r="AA594" s="13">
        <v>5.75</v>
      </c>
      <c r="AB594" s="13">
        <f t="shared" si="82"/>
        <v>36.747999999999998</v>
      </c>
      <c r="AC594" s="13">
        <f>ROUND(VLOOKUP(X594,'Base de dados'!A:B, 2, 0)*AB594, 2)</f>
        <v>5.51</v>
      </c>
      <c r="AD594" s="13">
        <f>ROUND((AB594*(Destino!AG$594/100))*(W594/100),2)</f>
        <v>1.47</v>
      </c>
      <c r="AE594" s="13">
        <f>ROUND((AB594*(Destino!AH$594/100)),2)</f>
        <v>0</v>
      </c>
      <c r="AF594" s="13">
        <f>ROUND((((AB594+AC594)*(1 + VLOOKUP(X594,'Base de dados'!A:P, 16, 0) ))*(Destino!AI$594/100))-AD594, 2)</f>
        <v>9.33</v>
      </c>
      <c r="AG594" s="13">
        <f>ROUND((AB594+AC594+AF594)*(J594/100),2)</f>
        <v>2.06</v>
      </c>
      <c r="AH594" s="13">
        <f t="shared" si="83"/>
        <v>0</v>
      </c>
      <c r="AI594" s="13">
        <f>ROUND(AB594+AF594+AG594+AH594, 3)</f>
        <v>48.137999999999998</v>
      </c>
      <c r="AJ594" s="13">
        <f t="shared" si="84"/>
        <v>48.137999999999998</v>
      </c>
      <c r="AK594" s="13">
        <f t="shared" si="85"/>
        <v>48.137999999999998</v>
      </c>
      <c r="AL594" s="13" t="str">
        <f t="shared" si="88"/>
        <v>11106000071722200000102</v>
      </c>
      <c r="AM594" s="13">
        <f>VLOOKUP(AL594,Destino!A:AE,31,0)</f>
        <v>48.16</v>
      </c>
      <c r="AN594" s="13">
        <f t="shared" si="89"/>
        <v>1.0004570194025511</v>
      </c>
      <c r="BB594" s="13">
        <f t="shared" si="86"/>
        <v>48.137999999999998</v>
      </c>
      <c r="BC594" s="13" t="s">
        <v>11231</v>
      </c>
      <c r="BD594" s="13">
        <f t="shared" si="87"/>
        <v>0.76785000000000003</v>
      </c>
    </row>
    <row r="595" spans="1:56" x14ac:dyDescent="0.25">
      <c r="A595" s="13">
        <v>600007172</v>
      </c>
      <c r="B595" s="13">
        <v>1110</v>
      </c>
      <c r="C595" s="13">
        <v>2200001286</v>
      </c>
      <c r="D595" s="13" t="s">
        <v>10908</v>
      </c>
      <c r="E595" s="13" t="str">
        <f t="shared" si="81"/>
        <v>1100</v>
      </c>
      <c r="F595" s="13" t="s">
        <v>10927</v>
      </c>
      <c r="G595" s="13" t="s">
        <v>10907</v>
      </c>
      <c r="H595" s="13">
        <f>ROUND(P595/(1-((R595+S595))/100)*Q595, 3)</f>
        <v>7.798</v>
      </c>
      <c r="I595" s="13">
        <v>1</v>
      </c>
      <c r="J595" s="13">
        <v>5</v>
      </c>
      <c r="K595" s="13">
        <v>1</v>
      </c>
      <c r="M595" s="13">
        <v>1</v>
      </c>
      <c r="N595" s="13">
        <v>0.749475</v>
      </c>
      <c r="P595" s="13">
        <f>IFERROR(ROUND(VLOOKUP(BC595, BA:BA:BB:BB, 2, 0)/AA595,3),)</f>
        <v>7.4349999999999996</v>
      </c>
      <c r="Q595" s="13">
        <f>IFERROR(VLOOKUP(BC595, BA:BA:BD:BD, 4, 0),1)</f>
        <v>1</v>
      </c>
      <c r="R595" s="13">
        <v>1</v>
      </c>
      <c r="S595" s="13">
        <v>3.65</v>
      </c>
      <c r="T595" s="13">
        <v>0</v>
      </c>
      <c r="V595" s="13" t="s">
        <v>11050</v>
      </c>
      <c r="W595" s="13">
        <v>100</v>
      </c>
      <c r="X595" s="13" t="s">
        <v>7709</v>
      </c>
      <c r="Y595" s="13" t="s">
        <v>10904</v>
      </c>
      <c r="Z595" s="13">
        <v>2</v>
      </c>
      <c r="AA595" s="13">
        <v>5.75</v>
      </c>
      <c r="AB595" s="13">
        <f t="shared" si="82"/>
        <v>44.838999999999999</v>
      </c>
      <c r="AC595" s="13">
        <f>ROUND(VLOOKUP(X595,'Base de dados'!A:B, 2, 0)*AB595, 2)</f>
        <v>6.73</v>
      </c>
      <c r="AD595" s="13">
        <f>ROUND((AB595*(Destino!AG$595/100))*(W595/100),2)</f>
        <v>1.79</v>
      </c>
      <c r="AE595" s="13">
        <f>ROUND((AB595*(Destino!AH$595/100)),2)</f>
        <v>0</v>
      </c>
      <c r="AF595" s="13">
        <f>ROUND((((AB595+AC595)*(1 + VLOOKUP(X595,'Base de dados'!A:P, 16, 0) ))*(Destino!AI$595/100))-AD595, 2)</f>
        <v>11.39</v>
      </c>
      <c r="AG595" s="13">
        <f>ROUND((AB595+AF595)*(J595/100),2)</f>
        <v>2.81</v>
      </c>
      <c r="AH595" s="13">
        <f t="shared" si="83"/>
        <v>0</v>
      </c>
      <c r="AI595" s="13">
        <f>ROUND(AB595-AE595+AF595+AG595+AH595, 3)</f>
        <v>59.039000000000001</v>
      </c>
      <c r="AJ595" s="13">
        <f t="shared" si="84"/>
        <v>59.039000000000001</v>
      </c>
      <c r="AK595" s="13">
        <f t="shared" si="85"/>
        <v>59.039000000000001</v>
      </c>
      <c r="AL595" s="13" t="str">
        <f t="shared" si="88"/>
        <v>11106000071722200001286</v>
      </c>
      <c r="AM595" s="13">
        <f>VLOOKUP(AL595,Destino!A:AE,31,0)</f>
        <v>59.043999999999997</v>
      </c>
      <c r="AN595" s="13">
        <f t="shared" si="89"/>
        <v>1.0000846897813309</v>
      </c>
      <c r="BB595" s="13">
        <f t="shared" si="86"/>
        <v>59.039000000000001</v>
      </c>
      <c r="BC595" s="13" t="s">
        <v>11234</v>
      </c>
      <c r="BD595" s="13">
        <f t="shared" si="87"/>
        <v>0.749475</v>
      </c>
    </row>
    <row r="596" spans="1:56" x14ac:dyDescent="0.25">
      <c r="A596" s="13">
        <v>600007172</v>
      </c>
      <c r="B596" s="13">
        <v>1110</v>
      </c>
      <c r="C596" s="13">
        <v>2200001421</v>
      </c>
      <c r="D596" s="13" t="s">
        <v>10908</v>
      </c>
      <c r="E596" s="13" t="str">
        <f t="shared" si="81"/>
        <v>1100</v>
      </c>
      <c r="F596" s="13" t="s">
        <v>10925</v>
      </c>
      <c r="G596" s="13" t="s">
        <v>10907</v>
      </c>
      <c r="H596" s="13">
        <f>ROUND(P596/(1-((R596+S596))/100)*Q596, 3)</f>
        <v>6.2629999999999999</v>
      </c>
      <c r="I596" s="13">
        <v>1</v>
      </c>
      <c r="J596" s="13">
        <v>1.5</v>
      </c>
      <c r="K596" s="13">
        <v>1</v>
      </c>
      <c r="M596" s="13">
        <v>1</v>
      </c>
      <c r="N596" s="13">
        <v>0.74813600000000002</v>
      </c>
      <c r="P596" s="13">
        <f>IFERROR(ROUND(VLOOKUP(BC596, BA:BA:BB:BB, 2, 0)/AA596,3),)</f>
        <v>5.4329999999999998</v>
      </c>
      <c r="Q596" s="13">
        <f>IFERROR(VLOOKUP(BC596, BA:BA:BD:BD, 4, 0),1)</f>
        <v>1</v>
      </c>
      <c r="R596" s="13">
        <v>4</v>
      </c>
      <c r="S596" s="13">
        <v>9.25</v>
      </c>
      <c r="T596" s="13">
        <v>0</v>
      </c>
      <c r="V596" s="13" t="s">
        <v>11050</v>
      </c>
      <c r="W596" s="13">
        <v>100</v>
      </c>
      <c r="X596" s="13" t="s">
        <v>7709</v>
      </c>
      <c r="Y596" s="13" t="s">
        <v>10904</v>
      </c>
      <c r="Z596" s="13">
        <v>2</v>
      </c>
      <c r="AA596" s="13">
        <v>5.75</v>
      </c>
      <c r="AB596" s="13">
        <f t="shared" si="82"/>
        <v>36.012</v>
      </c>
      <c r="AC596" s="13">
        <f>ROUND(VLOOKUP(X596,'Base de dados'!A:B, 2, 0)*AB596, 2)</f>
        <v>5.4</v>
      </c>
      <c r="AD596" s="13">
        <f>ROUND((AB596*(Destino!AG$596/100))*(W596/100),2)</f>
        <v>1.44</v>
      </c>
      <c r="AE596" s="13">
        <f>ROUND((AB596*(Destino!AH$596/100)),2)</f>
        <v>0</v>
      </c>
      <c r="AF596" s="13">
        <f>ROUND((((AB596+AC596)*(1 + VLOOKUP(X596,'Base de dados'!A:P, 16, 0) ))*(Destino!AI$596/100))-AD596, 2)</f>
        <v>9.15</v>
      </c>
      <c r="AG596" s="13">
        <f>ROUND((AB596+AC596+AF596)*(J596/100),2)</f>
        <v>0.76</v>
      </c>
      <c r="AH596" s="13">
        <f t="shared" si="83"/>
        <v>0</v>
      </c>
      <c r="AI596" s="13">
        <f>ROUND(AB596+AF596-AE596+AG596+AH596, 3)</f>
        <v>45.921999999999997</v>
      </c>
      <c r="AJ596" s="13">
        <f t="shared" si="84"/>
        <v>45.921999999999997</v>
      </c>
      <c r="AK596" s="13">
        <f t="shared" si="85"/>
        <v>45.921999999999997</v>
      </c>
      <c r="AL596" s="13" t="str">
        <f t="shared" si="88"/>
        <v>11106000071722200001421</v>
      </c>
      <c r="AM596" s="13">
        <f>VLOOKUP(AL596,Destino!A:AE,31,0)</f>
        <v>41.344000000000001</v>
      </c>
      <c r="AN596" s="13">
        <f t="shared" si="89"/>
        <v>0.90030921998170821</v>
      </c>
      <c r="BB596" s="13">
        <f t="shared" si="86"/>
        <v>45.921999999999997</v>
      </c>
      <c r="BC596" s="13" t="s">
        <v>11235</v>
      </c>
      <c r="BD596" s="13">
        <f t="shared" si="87"/>
        <v>0.74813600000000002</v>
      </c>
    </row>
    <row r="597" spans="1:56" x14ac:dyDescent="0.25">
      <c r="A597" s="13">
        <v>600007172</v>
      </c>
      <c r="B597" s="13">
        <v>1210</v>
      </c>
      <c r="C597" s="13">
        <v>2000005105</v>
      </c>
      <c r="D597" s="13" t="s">
        <v>10908</v>
      </c>
      <c r="E597" s="13" t="str">
        <f t="shared" si="81"/>
        <v>1200</v>
      </c>
      <c r="F597" s="13" t="s">
        <v>10905</v>
      </c>
      <c r="G597" s="13" t="s">
        <v>10907</v>
      </c>
      <c r="H597" s="13">
        <f>ROUND(P597/(1-((R597+S597))/100)*Q597, 3)</f>
        <v>6.0990000000000002</v>
      </c>
      <c r="I597" s="13">
        <v>1</v>
      </c>
      <c r="J597" s="13">
        <v>2</v>
      </c>
      <c r="K597" s="13">
        <v>1</v>
      </c>
      <c r="M597" s="13">
        <v>1</v>
      </c>
      <c r="N597" s="13">
        <v>1</v>
      </c>
      <c r="O597" s="13" t="s">
        <v>10895</v>
      </c>
      <c r="P597" s="13">
        <f>IFERROR(ROUND(VLOOKUP(BC597, BA:BA:BB:BB, 2, 0)/AA597,3),)</f>
        <v>5.2910000000000004</v>
      </c>
      <c r="Q597" s="13">
        <f>IFERROR(VLOOKUP(BC597, BA:BA:BD:BD, 4, 0),1)</f>
        <v>1</v>
      </c>
      <c r="R597" s="13">
        <v>4</v>
      </c>
      <c r="S597" s="13">
        <v>9.25</v>
      </c>
      <c r="T597" s="13">
        <v>0</v>
      </c>
      <c r="V597" s="13" t="s">
        <v>11050</v>
      </c>
      <c r="W597" s="13">
        <v>100</v>
      </c>
      <c r="X597" s="13" t="s">
        <v>7709</v>
      </c>
      <c r="Y597" s="13" t="s">
        <v>10904</v>
      </c>
      <c r="Z597" s="13">
        <v>2</v>
      </c>
      <c r="AA597" s="13">
        <v>5.75</v>
      </c>
      <c r="AB597" s="13">
        <f t="shared" si="82"/>
        <v>35.069000000000003</v>
      </c>
      <c r="AC597" s="13">
        <f>ROUND(VLOOKUP(X597,'Base de dados'!A:B, 2, 0)*AB597, 2)</f>
        <v>5.26</v>
      </c>
      <c r="AD597" s="13">
        <f>ROUND((AB597*(Destino!AG$597/100))*(W597/100),2)</f>
        <v>1.4</v>
      </c>
      <c r="AE597" s="13">
        <f>ROUND((AB597*(Destino!AH$597/100)),2)</f>
        <v>3.24</v>
      </c>
      <c r="AG597" s="13">
        <f>ROUND((AB597+ AC597)*(J597/100),2)</f>
        <v>0.81</v>
      </c>
      <c r="AH597" s="13">
        <f t="shared" si="83"/>
        <v>0</v>
      </c>
      <c r="AI597" s="13">
        <f>ROUND(AB597-(AD597+AE597)+AG597+AH597, 3)</f>
        <v>31.239000000000001</v>
      </c>
      <c r="AJ597" s="13">
        <f t="shared" si="84"/>
        <v>31.239000000000001</v>
      </c>
      <c r="AK597" s="13">
        <f t="shared" si="85"/>
        <v>31.239000000000001</v>
      </c>
      <c r="AL597" s="13" t="str">
        <f t="shared" si="88"/>
        <v>12106000071722000005105</v>
      </c>
      <c r="AM597" s="13">
        <f>VLOOKUP(AL597,Destino!A:AE,31,0)</f>
        <v>31.234999999999999</v>
      </c>
      <c r="AN597" s="13">
        <f t="shared" si="89"/>
        <v>0.99987195492813463</v>
      </c>
      <c r="BA597" s="13" t="s">
        <v>11233</v>
      </c>
      <c r="BB597" s="13">
        <f t="shared" si="86"/>
        <v>31.239000000000001</v>
      </c>
      <c r="BC597" s="13" t="s">
        <v>11230</v>
      </c>
      <c r="BD597" s="13">
        <f t="shared" si="87"/>
        <v>1</v>
      </c>
    </row>
    <row r="598" spans="1:56" x14ac:dyDescent="0.25">
      <c r="A598" s="13">
        <v>600007172</v>
      </c>
      <c r="B598" s="13">
        <v>1210</v>
      </c>
      <c r="C598" s="13">
        <v>2200001421</v>
      </c>
      <c r="D598" s="13" t="s">
        <v>10908</v>
      </c>
      <c r="E598" s="13" t="str">
        <f t="shared" si="81"/>
        <v>1200</v>
      </c>
      <c r="F598" s="13" t="s">
        <v>10905</v>
      </c>
      <c r="G598" s="13" t="s">
        <v>10907</v>
      </c>
      <c r="H598" s="13">
        <f>ROUND(P598/(1-((R598+S598))/100)*Q598, 3)</f>
        <v>7.468</v>
      </c>
      <c r="I598" s="13">
        <v>1</v>
      </c>
      <c r="J598" s="13">
        <v>0</v>
      </c>
      <c r="K598" s="13">
        <v>1</v>
      </c>
      <c r="M598" s="13">
        <v>1</v>
      </c>
      <c r="N598" s="13">
        <f>IFERROR(VLOOKUP(BC598, BA:BA:BD:BD, 4, 0),1)</f>
        <v>1</v>
      </c>
      <c r="P598" s="13">
        <f>IFERROR(ROUND(VLOOKUP(BC598, BA:BA:BB:BB, 2, 0)/AA598,3),)</f>
        <v>5.4329999999999998</v>
      </c>
      <c r="Q598" s="13">
        <v>1</v>
      </c>
      <c r="R598" s="13">
        <v>18</v>
      </c>
      <c r="S598" s="13">
        <v>9.25</v>
      </c>
      <c r="T598" s="13">
        <v>0</v>
      </c>
      <c r="V598" s="13" t="s">
        <v>11050</v>
      </c>
      <c r="W598" s="13">
        <v>100</v>
      </c>
      <c r="X598" s="13" t="s">
        <v>7709</v>
      </c>
      <c r="Y598" s="13" t="s">
        <v>10904</v>
      </c>
      <c r="Z598" s="13">
        <v>2</v>
      </c>
      <c r="AA598" s="13">
        <v>5.75</v>
      </c>
      <c r="AB598" s="13">
        <f t="shared" si="82"/>
        <v>42.941000000000003</v>
      </c>
      <c r="AC598" s="13">
        <f>ROUND(VLOOKUP(X598,'Base de dados'!A:B, 2, 0)*AB598, 2)</f>
        <v>6.44</v>
      </c>
      <c r="AD598" s="13">
        <f>ROUND((AB598*(Destino!AG$598/100))*(W598/100),2)</f>
        <v>7.73</v>
      </c>
      <c r="AE598" s="13">
        <f>ROUND((AB598*(Destino!AH$598/100)),2)</f>
        <v>3.97</v>
      </c>
      <c r="AG598" s="13">
        <f>ROUND((AB598+ AC598)*(J598/100),2)</f>
        <v>0</v>
      </c>
      <c r="AH598" s="13">
        <f t="shared" si="83"/>
        <v>0</v>
      </c>
      <c r="AI598" s="13">
        <f>ROUND(AB598-(AD598+AE598)+AG598+AH598, 3)</f>
        <v>31.241</v>
      </c>
      <c r="AJ598" s="13">
        <f t="shared" si="84"/>
        <v>31.241</v>
      </c>
      <c r="AK598" s="13">
        <f t="shared" si="85"/>
        <v>31.241</v>
      </c>
      <c r="AL598" s="13" t="str">
        <f t="shared" si="88"/>
        <v>12106000071722200001421</v>
      </c>
      <c r="AM598" s="13">
        <f>VLOOKUP(AL598,Destino!A:AE,31,0)</f>
        <v>28.123000000000001</v>
      </c>
      <c r="AN598" s="13">
        <f t="shared" si="89"/>
        <v>0.90019525623379537</v>
      </c>
      <c r="BB598" s="13">
        <f t="shared" si="86"/>
        <v>31.241</v>
      </c>
      <c r="BC598" s="13" t="s">
        <v>11235</v>
      </c>
      <c r="BD598" s="13">
        <f t="shared" si="87"/>
        <v>1</v>
      </c>
    </row>
    <row r="599" spans="1:56" x14ac:dyDescent="0.25">
      <c r="A599" s="13">
        <v>600007172</v>
      </c>
      <c r="B599" s="13">
        <v>1300</v>
      </c>
      <c r="C599" s="13">
        <v>2000005105</v>
      </c>
      <c r="D599" s="13" t="s">
        <v>10908</v>
      </c>
      <c r="E599" s="13">
        <f t="shared" si="81"/>
        <v>1300</v>
      </c>
      <c r="F599" s="13" t="s">
        <v>10930</v>
      </c>
      <c r="G599" s="13" t="s">
        <v>10907</v>
      </c>
      <c r="H599" s="13">
        <f>ROUND(P599/(1-((R599+S599))/100)*Q599, 3)</f>
        <v>6.0990000000000002</v>
      </c>
      <c r="I599" s="13">
        <v>1</v>
      </c>
      <c r="J599" s="13">
        <v>6</v>
      </c>
      <c r="K599" s="13">
        <v>1</v>
      </c>
      <c r="M599" s="13">
        <v>1</v>
      </c>
      <c r="N599" s="13">
        <v>1</v>
      </c>
      <c r="O599" s="13" t="s">
        <v>10895</v>
      </c>
      <c r="P599" s="13">
        <f>IFERROR(ROUND(VLOOKUP(BC599, BA:BA:BB:BB, 2, 0)/AA599,3),)</f>
        <v>5.2910000000000004</v>
      </c>
      <c r="Q599" s="13">
        <f>IFERROR(VLOOKUP(BC599, BA:BA:BD:BD, 4, 0),1)</f>
        <v>1</v>
      </c>
      <c r="R599" s="13">
        <v>4</v>
      </c>
      <c r="S599" s="13">
        <v>9.25</v>
      </c>
      <c r="T599" s="13">
        <v>0</v>
      </c>
      <c r="V599" s="13" t="s">
        <v>11050</v>
      </c>
      <c r="W599" s="13">
        <v>100</v>
      </c>
      <c r="X599" s="13" t="s">
        <v>7709</v>
      </c>
      <c r="Y599" s="13" t="s">
        <v>10904</v>
      </c>
      <c r="Z599" s="13">
        <v>2</v>
      </c>
      <c r="AA599" s="13">
        <v>5.75</v>
      </c>
      <c r="AB599" s="13">
        <f t="shared" si="82"/>
        <v>35.069000000000003</v>
      </c>
      <c r="AC599" s="13">
        <f>ROUND(VLOOKUP(X599,'Base de dados'!A:B, 2, 0)*AB599, 2)</f>
        <v>5.26</v>
      </c>
      <c r="AD599" s="13">
        <f>ROUND((AB599*(Destino!AG$599/100))*(W599/100),2)</f>
        <v>0</v>
      </c>
      <c r="AG599" s="13">
        <f>ROUND((AB599+ AC599)*(J599/100),2)</f>
        <v>2.42</v>
      </c>
      <c r="AH599" s="13">
        <f t="shared" si="83"/>
        <v>0</v>
      </c>
      <c r="AI599" s="13">
        <f>ROUND((AB599+AC599)-(AD599+AE599)+AG599+AH599, 3)</f>
        <v>42.749000000000002</v>
      </c>
      <c r="AJ599" s="13">
        <f t="shared" si="84"/>
        <v>42.749000000000002</v>
      </c>
      <c r="AK599" s="13">
        <f t="shared" si="85"/>
        <v>42.749000000000002</v>
      </c>
      <c r="AL599" s="13" t="str">
        <f t="shared" si="88"/>
        <v>13006000071722000005105</v>
      </c>
      <c r="AM599" s="13">
        <f>VLOOKUP(AL599,Destino!A:AE,31,0)</f>
        <v>42.755000000000003</v>
      </c>
      <c r="AN599" s="13">
        <f t="shared" si="89"/>
        <v>1.0001403541603313</v>
      </c>
      <c r="BA599" s="13" t="s">
        <v>11234</v>
      </c>
      <c r="BB599" s="13">
        <f t="shared" si="86"/>
        <v>42.749000000000002</v>
      </c>
      <c r="BC599" s="13" t="s">
        <v>11230</v>
      </c>
      <c r="BD599" s="13">
        <f t="shared" si="87"/>
        <v>1</v>
      </c>
    </row>
    <row r="600" spans="1:56" x14ac:dyDescent="0.25">
      <c r="A600" s="13">
        <v>600007172</v>
      </c>
      <c r="B600" s="13">
        <v>1300</v>
      </c>
      <c r="C600" s="13">
        <v>2200000102</v>
      </c>
      <c r="D600" s="13" t="s">
        <v>10908</v>
      </c>
      <c r="E600" s="13">
        <f t="shared" si="81"/>
        <v>1300</v>
      </c>
      <c r="F600" s="13" t="s">
        <v>10930</v>
      </c>
      <c r="G600" s="13" t="s">
        <v>10907</v>
      </c>
      <c r="H600" s="13">
        <f>ROUND(P600/(1-((R600+S600))/100)*Q600, 3)</f>
        <v>6.6429999999999998</v>
      </c>
      <c r="I600" s="13">
        <v>1</v>
      </c>
      <c r="J600" s="13">
        <v>3.5</v>
      </c>
      <c r="K600" s="13">
        <v>1</v>
      </c>
      <c r="M600" s="13">
        <v>1</v>
      </c>
      <c r="N600" s="13">
        <v>1</v>
      </c>
      <c r="P600" s="13">
        <f>IFERROR(ROUND(VLOOKUP(BC600, BA:BA:BB:BB, 2, 0)/AA600,3),)</f>
        <v>6.1349999999999998</v>
      </c>
      <c r="Q600" s="13">
        <f>IFERROR(VLOOKUP(BC600, BA:BA:BD:BD, 4, 0),1)</f>
        <v>1</v>
      </c>
      <c r="R600" s="13">
        <v>4</v>
      </c>
      <c r="S600" s="13">
        <v>3.65</v>
      </c>
      <c r="T600" s="13">
        <v>0</v>
      </c>
      <c r="V600" s="13" t="s">
        <v>11050</v>
      </c>
      <c r="W600" s="13">
        <v>100</v>
      </c>
      <c r="X600" s="13" t="s">
        <v>7709</v>
      </c>
      <c r="Y600" s="13" t="s">
        <v>10904</v>
      </c>
      <c r="Z600" s="13">
        <v>2</v>
      </c>
      <c r="AA600" s="13">
        <v>5.75</v>
      </c>
      <c r="AB600" s="13">
        <f t="shared" si="82"/>
        <v>38.197000000000003</v>
      </c>
      <c r="AC600" s="13">
        <f>ROUND(VLOOKUP(X600,'Base de dados'!A:B, 2, 0)*AB600, 2)</f>
        <v>5.73</v>
      </c>
      <c r="AD600" s="13">
        <f>ROUND((AB600*(Destino!AG$600/100))*(W600/100),2)</f>
        <v>0</v>
      </c>
      <c r="AG600" s="13">
        <f>ROUND((AB600+ AC600)*(J600/100),2)</f>
        <v>1.54</v>
      </c>
      <c r="AH600" s="13">
        <f t="shared" si="83"/>
        <v>0</v>
      </c>
      <c r="AI600" s="13">
        <f>ROUND((AB600+AC600)-(AD600+AE600)+AG600+AH600, 3)</f>
        <v>45.466999999999999</v>
      </c>
      <c r="AJ600" s="13">
        <f t="shared" si="84"/>
        <v>45.466999999999999</v>
      </c>
      <c r="AK600" s="13">
        <f t="shared" si="85"/>
        <v>45.466999999999999</v>
      </c>
      <c r="AL600" s="13" t="str">
        <f t="shared" si="88"/>
        <v>13006000071722200000102</v>
      </c>
      <c r="AM600" s="13">
        <f>VLOOKUP(AL600,Destino!A:AE,31,0)</f>
        <v>45.478999999999999</v>
      </c>
      <c r="AN600" s="13">
        <f t="shared" si="89"/>
        <v>1.0002639276838146</v>
      </c>
      <c r="BB600" s="13">
        <f t="shared" si="86"/>
        <v>45.466999999999999</v>
      </c>
      <c r="BC600" s="13" t="s">
        <v>11231</v>
      </c>
      <c r="BD600" s="13">
        <f t="shared" si="87"/>
        <v>1</v>
      </c>
    </row>
    <row r="601" spans="1:56" x14ac:dyDescent="0.25">
      <c r="A601" s="13">
        <v>600007172</v>
      </c>
      <c r="B601" s="13">
        <v>1300</v>
      </c>
      <c r="C601" s="13">
        <v>2200001327</v>
      </c>
      <c r="D601" s="13" t="s">
        <v>10908</v>
      </c>
      <c r="E601" s="13">
        <f t="shared" si="81"/>
        <v>1300</v>
      </c>
      <c r="F601" s="13" t="s">
        <v>10930</v>
      </c>
      <c r="G601" s="13" t="s">
        <v>10907</v>
      </c>
      <c r="H601" s="13">
        <f>ROUND(P601/(1-((R601+S601))/100)*Q601, 3)</f>
        <v>6.492</v>
      </c>
      <c r="I601" s="13">
        <v>1</v>
      </c>
      <c r="J601" s="13">
        <v>2</v>
      </c>
      <c r="K601" s="13">
        <v>1</v>
      </c>
      <c r="M601" s="13">
        <v>1</v>
      </c>
      <c r="N601" s="13">
        <v>1</v>
      </c>
      <c r="P601" s="13">
        <f>IFERROR(ROUND(VLOOKUP(BC601, BA:BA:BB:BB, 2, 0)/AA601,3),)</f>
        <v>7.9909999999999997</v>
      </c>
      <c r="Q601" s="13">
        <f>IFERROR(VLOOKUP(BC601, BA:BA:BD:BD, 4, 0),1)</f>
        <v>0.75029800000000002</v>
      </c>
      <c r="R601" s="13">
        <v>4</v>
      </c>
      <c r="S601" s="13">
        <v>3.65</v>
      </c>
      <c r="T601" s="13">
        <v>0</v>
      </c>
      <c r="V601" s="13" t="s">
        <v>11050</v>
      </c>
      <c r="W601" s="13">
        <v>100</v>
      </c>
      <c r="X601" s="13" t="s">
        <v>7709</v>
      </c>
      <c r="Y601" s="13" t="s">
        <v>10904</v>
      </c>
      <c r="Z601" s="13">
        <v>2</v>
      </c>
      <c r="AA601" s="13">
        <v>5.75</v>
      </c>
      <c r="AB601" s="13">
        <f t="shared" si="82"/>
        <v>37.329000000000001</v>
      </c>
      <c r="AC601" s="13">
        <f>ROUND(VLOOKUP(X601,'Base de dados'!A:B, 2, 0)*AB601, 2)</f>
        <v>5.6</v>
      </c>
      <c r="AD601" s="13">
        <f>ROUND((AB601*(Destino!AG$601/100))*(W601/100),2)</f>
        <v>0</v>
      </c>
      <c r="AG601" s="13">
        <f>ROUND((AB601+ AC601)*(J601/100),2)</f>
        <v>0.86</v>
      </c>
      <c r="AH601" s="13">
        <f t="shared" si="83"/>
        <v>0</v>
      </c>
      <c r="AI601" s="13">
        <f>ROUND((AB601+AC601)-(AD601+AE601)+AG601+AH601, 3)</f>
        <v>43.789000000000001</v>
      </c>
      <c r="AJ601" s="13">
        <f t="shared" si="84"/>
        <v>43.789000000000001</v>
      </c>
      <c r="AK601" s="13">
        <f t="shared" si="85"/>
        <v>43.789000000000001</v>
      </c>
      <c r="AL601" s="13" t="str">
        <f t="shared" si="88"/>
        <v>13006000071722200001327</v>
      </c>
      <c r="AM601" s="13">
        <f>VLOOKUP(AL601,Destino!A:AE,31,0)</f>
        <v>43.801000000000002</v>
      </c>
      <c r="AN601" s="13">
        <f t="shared" si="89"/>
        <v>1.0002740414259288</v>
      </c>
      <c r="BB601" s="13">
        <f t="shared" si="86"/>
        <v>43.789000000000001</v>
      </c>
      <c r="BC601" s="13" t="s">
        <v>11232</v>
      </c>
      <c r="BD601" s="13">
        <f t="shared" si="87"/>
        <v>1</v>
      </c>
    </row>
    <row r="602" spans="1:56" x14ac:dyDescent="0.25">
      <c r="A602" s="13">
        <v>600007172</v>
      </c>
      <c r="B602" s="13">
        <v>1300</v>
      </c>
      <c r="C602" s="13">
        <v>2200001421</v>
      </c>
      <c r="D602" s="13" t="s">
        <v>10908</v>
      </c>
      <c r="E602" s="13">
        <f t="shared" si="81"/>
        <v>1300</v>
      </c>
      <c r="F602" s="13" t="s">
        <v>10930</v>
      </c>
      <c r="G602" s="13" t="s">
        <v>10907</v>
      </c>
      <c r="H602" s="13">
        <f>ROUND(P602/(1-((R602+S602))/100)*Q602, 3)</f>
        <v>6.2629999999999999</v>
      </c>
      <c r="I602" s="13">
        <v>1</v>
      </c>
      <c r="J602" s="13">
        <v>7</v>
      </c>
      <c r="K602" s="13">
        <v>1</v>
      </c>
      <c r="M602" s="13">
        <v>1</v>
      </c>
      <c r="N602" s="13">
        <v>1</v>
      </c>
      <c r="P602" s="13">
        <f>IFERROR(ROUND(VLOOKUP(BC602, BA:BA:BB:BB, 2, 0)/AA602,3),)</f>
        <v>5.4329999999999998</v>
      </c>
      <c r="Q602" s="13">
        <f>IFERROR(VLOOKUP(BC602, BA:BA:BD:BD, 4, 0),1)</f>
        <v>1</v>
      </c>
      <c r="R602" s="13">
        <v>4</v>
      </c>
      <c r="S602" s="13">
        <v>9.25</v>
      </c>
      <c r="T602" s="13">
        <v>0</v>
      </c>
      <c r="V602" s="13" t="s">
        <v>11050</v>
      </c>
      <c r="W602" s="13">
        <v>100</v>
      </c>
      <c r="X602" s="13" t="s">
        <v>7709</v>
      </c>
      <c r="Y602" s="13" t="s">
        <v>10904</v>
      </c>
      <c r="Z602" s="13">
        <v>2</v>
      </c>
      <c r="AA602" s="13">
        <v>5.75</v>
      </c>
      <c r="AB602" s="13">
        <f t="shared" si="82"/>
        <v>36.012</v>
      </c>
      <c r="AC602" s="13">
        <f>ROUND(VLOOKUP(X602,'Base de dados'!A:B, 2, 0)*AB602, 2)</f>
        <v>5.4</v>
      </c>
      <c r="AD602" s="13">
        <f>ROUND((AB602*(Destino!AG$602/100))*(W602/100),2)</f>
        <v>0</v>
      </c>
      <c r="AG602" s="13">
        <f>ROUND((AB602+ AC602)*(J602/100),2)</f>
        <v>2.9</v>
      </c>
      <c r="AH602" s="13">
        <f t="shared" si="83"/>
        <v>0</v>
      </c>
      <c r="AI602" s="13">
        <f>ROUND((AB602+AC602)-(AD602+AE602)+AG602+AH602, 3)</f>
        <v>44.311999999999998</v>
      </c>
      <c r="AJ602" s="13">
        <f t="shared" si="84"/>
        <v>44.311999999999998</v>
      </c>
      <c r="AK602" s="13">
        <f t="shared" si="85"/>
        <v>44.311999999999998</v>
      </c>
      <c r="AL602" s="13" t="str">
        <f t="shared" si="88"/>
        <v>13006000071722200001421</v>
      </c>
      <c r="AM602" s="13">
        <f>VLOOKUP(AL602,Destino!A:AE,31,0)</f>
        <v>39.893999999999998</v>
      </c>
      <c r="AN602" s="13">
        <f t="shared" si="89"/>
        <v>0.90029788770536201</v>
      </c>
      <c r="BB602" s="13">
        <f t="shared" si="86"/>
        <v>44.311999999999998</v>
      </c>
      <c r="BC602" s="13" t="s">
        <v>11235</v>
      </c>
      <c r="BD602" s="13">
        <f t="shared" si="87"/>
        <v>1</v>
      </c>
    </row>
    <row r="603" spans="1:56" x14ac:dyDescent="0.25">
      <c r="A603" s="13">
        <v>600007172</v>
      </c>
      <c r="B603" s="13">
        <v>1400</v>
      </c>
      <c r="C603" s="13">
        <v>2000005105</v>
      </c>
      <c r="D603" s="13" t="s">
        <v>10908</v>
      </c>
      <c r="E603" s="13">
        <f t="shared" si="81"/>
        <v>1400</v>
      </c>
      <c r="F603" s="13" t="s">
        <v>10905</v>
      </c>
      <c r="G603" s="13" t="s">
        <v>10907</v>
      </c>
      <c r="H603" s="13">
        <f>ROUND(P603/(1-((R603+S603))/100)*Q603, 3)</f>
        <v>6.0990000000000002</v>
      </c>
      <c r="I603" s="13">
        <v>1</v>
      </c>
      <c r="J603" s="13">
        <v>2</v>
      </c>
      <c r="K603" s="13">
        <v>1</v>
      </c>
      <c r="M603" s="13">
        <v>1</v>
      </c>
      <c r="N603" s="13">
        <v>1</v>
      </c>
      <c r="O603" s="13" t="s">
        <v>10895</v>
      </c>
      <c r="P603" s="13">
        <f>IFERROR(ROUND(VLOOKUP(BC603, BA:BA:BB:BB, 2, 0)/AA603,3),)</f>
        <v>5.2910000000000004</v>
      </c>
      <c r="Q603" s="13">
        <f>IFERROR(VLOOKUP(BC603, BA:BA:BD:BD, 4, 0),1)</f>
        <v>1</v>
      </c>
      <c r="R603" s="13">
        <v>4</v>
      </c>
      <c r="S603" s="13">
        <v>9.25</v>
      </c>
      <c r="T603" s="13">
        <v>0</v>
      </c>
      <c r="V603" s="13" t="s">
        <v>11050</v>
      </c>
      <c r="W603" s="13">
        <v>100</v>
      </c>
      <c r="X603" s="13" t="s">
        <v>7709</v>
      </c>
      <c r="Y603" s="13" t="s">
        <v>10904</v>
      </c>
      <c r="Z603" s="13">
        <v>2</v>
      </c>
      <c r="AA603" s="13">
        <v>5.75</v>
      </c>
      <c r="AB603" s="13">
        <f t="shared" si="82"/>
        <v>35.069000000000003</v>
      </c>
      <c r="AC603" s="13">
        <f>ROUND(VLOOKUP(X603,'Base de dados'!A:B, 2, 0)*AB603, 2)</f>
        <v>5.26</v>
      </c>
      <c r="AD603" s="13">
        <f>ROUND((AB603*(Destino!AG$603/100))*(W603/100),2)</f>
        <v>1.4</v>
      </c>
      <c r="AE603" s="13">
        <f>ROUND((AB603*(Destino!AH$603/100)),2)</f>
        <v>3.24</v>
      </c>
      <c r="AG603" s="13">
        <f>ROUND((AB603+ AC603)*(J603/100),2)</f>
        <v>0.81</v>
      </c>
      <c r="AH603" s="13">
        <f t="shared" si="83"/>
        <v>0</v>
      </c>
      <c r="AI603" s="13">
        <f>ROUND(AB603-(AD603+AE603)+AG603+AH603, 3)</f>
        <v>31.239000000000001</v>
      </c>
      <c r="AJ603" s="13">
        <f t="shared" si="84"/>
        <v>31.239000000000001</v>
      </c>
      <c r="AK603" s="13">
        <f t="shared" si="85"/>
        <v>31.239000000000001</v>
      </c>
      <c r="AL603" s="13" t="str">
        <f t="shared" si="88"/>
        <v>14006000071722000005105</v>
      </c>
      <c r="AM603" s="13">
        <f>VLOOKUP(AL603,Destino!A:AE,31,0)</f>
        <v>31.234999999999999</v>
      </c>
      <c r="AN603" s="13">
        <f t="shared" si="89"/>
        <v>0.99987195492813463</v>
      </c>
      <c r="BA603" s="13" t="s">
        <v>11235</v>
      </c>
      <c r="BB603" s="13">
        <f t="shared" si="86"/>
        <v>31.239000000000001</v>
      </c>
      <c r="BC603" s="13" t="s">
        <v>11230</v>
      </c>
      <c r="BD603" s="13">
        <f t="shared" si="87"/>
        <v>1</v>
      </c>
    </row>
    <row r="604" spans="1:56" x14ac:dyDescent="0.25">
      <c r="A604" s="13">
        <v>600007172</v>
      </c>
      <c r="B604" s="13">
        <v>1400</v>
      </c>
      <c r="C604" s="13">
        <v>2200000102</v>
      </c>
      <c r="D604" s="13" t="s">
        <v>10908</v>
      </c>
      <c r="E604" s="13">
        <f t="shared" si="81"/>
        <v>1400</v>
      </c>
      <c r="F604" s="13" t="s">
        <v>10905</v>
      </c>
      <c r="G604" s="13" t="s">
        <v>10907</v>
      </c>
      <c r="H604" s="13">
        <f>ROUND(P604/(1-((R604+S604))/100)*Q604, 3)</f>
        <v>6.6429999999999998</v>
      </c>
      <c r="I604" s="13">
        <v>1</v>
      </c>
      <c r="J604" s="13">
        <v>2</v>
      </c>
      <c r="K604" s="13">
        <v>1</v>
      </c>
      <c r="M604" s="13">
        <v>1</v>
      </c>
      <c r="N604" s="13">
        <v>1</v>
      </c>
      <c r="P604" s="13">
        <f>IFERROR(ROUND(VLOOKUP(BC604, BA:BA:BB:BB, 2, 0)/AA604,3),)</f>
        <v>6.1349999999999998</v>
      </c>
      <c r="Q604" s="13">
        <f>IFERROR(VLOOKUP(BC604, BA:BA:BD:BD, 4, 0),1)</f>
        <v>1</v>
      </c>
      <c r="R604" s="13">
        <v>4</v>
      </c>
      <c r="S604" s="13">
        <v>3.65</v>
      </c>
      <c r="T604" s="13">
        <v>0</v>
      </c>
      <c r="V604" s="13" t="s">
        <v>11050</v>
      </c>
      <c r="W604" s="13">
        <v>100</v>
      </c>
      <c r="X604" s="13" t="s">
        <v>7709</v>
      </c>
      <c r="Y604" s="13" t="s">
        <v>10904</v>
      </c>
      <c r="Z604" s="13">
        <v>2</v>
      </c>
      <c r="AA604" s="13">
        <v>5.75</v>
      </c>
      <c r="AB604" s="13">
        <f t="shared" si="82"/>
        <v>38.197000000000003</v>
      </c>
      <c r="AC604" s="13">
        <f>ROUND(VLOOKUP(X604,'Base de dados'!A:B, 2, 0)*AB604, 2)</f>
        <v>5.73</v>
      </c>
      <c r="AD604" s="13">
        <f>ROUND((AB604*(Destino!AG$604/100))*(W604/100),2)</f>
        <v>1.53</v>
      </c>
      <c r="AE604" s="13">
        <f>ROUND((AB604*(Destino!AH$604/100)),2)</f>
        <v>3.53</v>
      </c>
      <c r="AG604" s="13">
        <f>ROUND((AB604+ AC604)*(J604/100),2)</f>
        <v>0.88</v>
      </c>
      <c r="AH604" s="13">
        <f t="shared" si="83"/>
        <v>0</v>
      </c>
      <c r="AI604" s="13">
        <f>ROUND(AB604-(AD604+AE604)+AG604+AH604, 3)</f>
        <v>34.017000000000003</v>
      </c>
      <c r="AJ604" s="13">
        <f t="shared" si="84"/>
        <v>34.017000000000003</v>
      </c>
      <c r="AK604" s="13">
        <f t="shared" si="85"/>
        <v>34.017000000000003</v>
      </c>
      <c r="AL604" s="13" t="str">
        <f t="shared" si="88"/>
        <v>14006000071722200000102</v>
      </c>
      <c r="AM604" s="13">
        <f>VLOOKUP(AL604,Destino!A:AE,31,0)</f>
        <v>34.029000000000003</v>
      </c>
      <c r="AN604" s="13">
        <f t="shared" si="89"/>
        <v>1.0003527647940735</v>
      </c>
      <c r="BB604" s="13">
        <f t="shared" si="86"/>
        <v>34.017000000000003</v>
      </c>
      <c r="BC604" s="13" t="s">
        <v>11231</v>
      </c>
      <c r="BD604" s="13">
        <f t="shared" si="87"/>
        <v>1</v>
      </c>
    </row>
    <row r="605" spans="1:56" x14ac:dyDescent="0.25">
      <c r="A605" s="13">
        <v>600007172</v>
      </c>
      <c r="B605" s="13">
        <v>1400</v>
      </c>
      <c r="C605" s="13">
        <v>2200001286</v>
      </c>
      <c r="D605" s="13" t="s">
        <v>10908</v>
      </c>
      <c r="E605" s="13">
        <f t="shared" si="81"/>
        <v>1400</v>
      </c>
      <c r="F605" s="13" t="s">
        <v>10915</v>
      </c>
      <c r="G605" s="13" t="s">
        <v>10907</v>
      </c>
      <c r="H605" s="13">
        <f>ROUND(P605/(1-((R605+S605))/100)*Q605, 3)</f>
        <v>7.798</v>
      </c>
      <c r="I605" s="13">
        <v>1</v>
      </c>
      <c r="J605" s="13">
        <v>3</v>
      </c>
      <c r="K605" s="13">
        <v>1</v>
      </c>
      <c r="M605" s="13">
        <v>1</v>
      </c>
      <c r="N605" s="13">
        <v>1</v>
      </c>
      <c r="P605" s="13">
        <f>IFERROR(ROUND(VLOOKUP(BC605, BA:BA:BB:BB, 2, 0)/AA605,3),)</f>
        <v>7.4349999999999996</v>
      </c>
      <c r="Q605" s="13">
        <f>IFERROR(VLOOKUP(BC605, BA:BA:BD:BD, 4, 0),1)</f>
        <v>1</v>
      </c>
      <c r="R605" s="13">
        <v>1</v>
      </c>
      <c r="S605" s="13">
        <v>3.65</v>
      </c>
      <c r="T605" s="13">
        <v>0</v>
      </c>
      <c r="V605" s="13" t="s">
        <v>11050</v>
      </c>
      <c r="W605" s="13">
        <v>100</v>
      </c>
      <c r="X605" s="13" t="s">
        <v>7709</v>
      </c>
      <c r="Y605" s="13" t="s">
        <v>10904</v>
      </c>
      <c r="Z605" s="13">
        <v>2</v>
      </c>
      <c r="AA605" s="13">
        <v>5.75</v>
      </c>
      <c r="AB605" s="13">
        <f t="shared" si="82"/>
        <v>44.838999999999999</v>
      </c>
      <c r="AC605" s="13">
        <f>ROUND(VLOOKUP(X605,'Base de dados'!A:B, 2, 0)*AB605, 2)</f>
        <v>6.73</v>
      </c>
      <c r="AD605" s="13">
        <f>ROUND((AB605*(Destino!AG$605/100))*(W605/100),2)</f>
        <v>1.79</v>
      </c>
      <c r="AE605" s="13">
        <f>ROUND((AB605*(Destino!AH$605/100)),2)</f>
        <v>4.1500000000000004</v>
      </c>
      <c r="AG605" s="13">
        <f>ROUND(AB605 *(J605/100),2)</f>
        <v>1.35</v>
      </c>
      <c r="AH605" s="13">
        <f t="shared" si="83"/>
        <v>0</v>
      </c>
      <c r="AI605" s="13">
        <f>ROUND(AB605-(AD605+AE605)+AG605+AH605, 3)</f>
        <v>40.249000000000002</v>
      </c>
      <c r="AJ605" s="13">
        <f t="shared" si="84"/>
        <v>40.249000000000002</v>
      </c>
      <c r="AK605" s="13">
        <f t="shared" si="85"/>
        <v>40.249000000000002</v>
      </c>
      <c r="AL605" s="13" t="str">
        <f t="shared" si="88"/>
        <v>14006000071722200001286</v>
      </c>
      <c r="AM605" s="13">
        <f>VLOOKUP(AL605,Destino!A:AE,31,0)</f>
        <v>40.253999999999998</v>
      </c>
      <c r="AN605" s="13">
        <f t="shared" si="89"/>
        <v>1.0001242266888617</v>
      </c>
      <c r="BB605" s="13">
        <f t="shared" si="86"/>
        <v>40.249000000000002</v>
      </c>
      <c r="BC605" s="13" t="s">
        <v>11234</v>
      </c>
      <c r="BD605" s="13">
        <f t="shared" si="87"/>
        <v>1</v>
      </c>
    </row>
    <row r="606" spans="1:56" x14ac:dyDescent="0.25">
      <c r="A606" s="13">
        <v>600007172</v>
      </c>
      <c r="B606" s="13">
        <v>1700</v>
      </c>
      <c r="C606" s="13">
        <v>2000005105</v>
      </c>
      <c r="D606" s="13" t="s">
        <v>10908</v>
      </c>
      <c r="E606" s="13">
        <f t="shared" si="81"/>
        <v>1700</v>
      </c>
      <c r="F606" s="13" t="s">
        <v>10933</v>
      </c>
      <c r="G606" s="13" t="s">
        <v>10907</v>
      </c>
      <c r="H606" s="13">
        <f>ROUND(P606/(1-((R606+S606))/100)*Q606, 3)</f>
        <v>6.0990000000000002</v>
      </c>
      <c r="I606" s="13">
        <v>0.25</v>
      </c>
      <c r="J606" s="13">
        <v>7</v>
      </c>
      <c r="K606" s="13">
        <v>1</v>
      </c>
      <c r="M606" s="13">
        <v>4</v>
      </c>
      <c r="N606" s="13">
        <v>1</v>
      </c>
      <c r="P606" s="13">
        <f>IFERROR(ROUND(VLOOKUP(BC606, BA:BA:BB:BB, 2, 0)/AA606,3),)</f>
        <v>5.2910000000000004</v>
      </c>
      <c r="Q606" s="13">
        <f>IFERROR(VLOOKUP(BC606, BA:BA:BD:BD, 4, 0),1)</f>
        <v>1</v>
      </c>
      <c r="R606" s="13">
        <v>4</v>
      </c>
      <c r="S606" s="13">
        <v>9.25</v>
      </c>
      <c r="T606" s="13">
        <v>0</v>
      </c>
      <c r="V606" s="13" t="s">
        <v>11050</v>
      </c>
      <c r="W606" s="13">
        <v>100</v>
      </c>
      <c r="X606" s="13" t="s">
        <v>7709</v>
      </c>
      <c r="Y606" s="13" t="s">
        <v>10904</v>
      </c>
      <c r="Z606" s="13">
        <v>2</v>
      </c>
      <c r="AA606" s="13">
        <v>5.75</v>
      </c>
      <c r="AB606" s="13">
        <f t="shared" si="82"/>
        <v>8.7669999999999995</v>
      </c>
      <c r="AC606" s="13">
        <f>ROUND(VLOOKUP(X606,'Base de dados'!A:B, 2, 0)*AB606, 2)</f>
        <v>1.32</v>
      </c>
      <c r="AD606" s="13">
        <f>ROUND((AB606*(Destino!AG$606/100))*(W606/100),2)</f>
        <v>0.35</v>
      </c>
      <c r="AE606" s="13">
        <f>ROUND((AB606*(Destino!AH$606/100)),2)</f>
        <v>0</v>
      </c>
      <c r="AF606" s="13">
        <f>ROUND((((AB606+AC606)*(1 + VLOOKUP(X606,'Base de dados'!A:M, 13, 0) ))*(Destino!AI$606/100))-AD606, 2)</f>
        <v>2.27</v>
      </c>
      <c r="AG606" s="13">
        <f>ROUND((AB606+AC606+AF606)*(J606/100),2)</f>
        <v>0.86</v>
      </c>
      <c r="AH606" s="13">
        <f t="shared" si="83"/>
        <v>0</v>
      </c>
      <c r="AI606" s="13">
        <f>ROUND(AB606+AC606-AE606+AF606+AG606+AH606, 3)</f>
        <v>13.217000000000001</v>
      </c>
      <c r="AJ606" s="13">
        <f t="shared" si="84"/>
        <v>52.868000000000002</v>
      </c>
      <c r="AK606" s="13">
        <f t="shared" si="85"/>
        <v>52.868000000000002</v>
      </c>
      <c r="AL606" s="13" t="str">
        <f t="shared" si="88"/>
        <v>17006000071722000005105</v>
      </c>
      <c r="AM606" s="13">
        <f>VLOOKUP(AL606,Destino!A:AE,31,0)</f>
        <v>47.62</v>
      </c>
      <c r="AN606" s="13">
        <f t="shared" si="89"/>
        <v>0.90073390330634784</v>
      </c>
      <c r="BB606" s="13">
        <f t="shared" si="86"/>
        <v>52.868000000000002</v>
      </c>
      <c r="BC606" s="13" t="s">
        <v>11230</v>
      </c>
      <c r="BD606" s="13">
        <f t="shared" si="87"/>
        <v>1</v>
      </c>
    </row>
    <row r="607" spans="1:56" x14ac:dyDescent="0.25">
      <c r="A607" s="13">
        <v>600007172</v>
      </c>
      <c r="B607" s="13">
        <v>1700</v>
      </c>
      <c r="C607" s="13">
        <v>2200001421</v>
      </c>
      <c r="D607" s="13" t="s">
        <v>10908</v>
      </c>
      <c r="E607" s="13">
        <f t="shared" si="81"/>
        <v>1700</v>
      </c>
      <c r="F607" s="13" t="s">
        <v>10933</v>
      </c>
      <c r="G607" s="13" t="s">
        <v>10907</v>
      </c>
      <c r="H607" s="13">
        <f>ROUND(P607/(1-((R607+S607))/100)*Q607, 3)</f>
        <v>6.2629999999999999</v>
      </c>
      <c r="I607" s="13">
        <v>0.25</v>
      </c>
      <c r="J607" s="13">
        <v>3</v>
      </c>
      <c r="K607" s="13">
        <v>1</v>
      </c>
      <c r="M607" s="13">
        <v>4</v>
      </c>
      <c r="N607" s="13">
        <v>1</v>
      </c>
      <c r="O607" s="13" t="s">
        <v>10895</v>
      </c>
      <c r="P607" s="13">
        <f>IFERROR(ROUND(VLOOKUP(BC607, BA:BA:BB:BB, 2, 0)/AA607,3),)</f>
        <v>5.4329999999999998</v>
      </c>
      <c r="Q607" s="13">
        <f>IFERROR(VLOOKUP(BC607, BA:BA:BD:BD, 4, 0),1)</f>
        <v>1</v>
      </c>
      <c r="R607" s="13">
        <v>4</v>
      </c>
      <c r="S607" s="13">
        <v>9.25</v>
      </c>
      <c r="T607" s="13">
        <v>0</v>
      </c>
      <c r="V607" s="13" t="s">
        <v>11050</v>
      </c>
      <c r="W607" s="13">
        <v>100</v>
      </c>
      <c r="X607" s="13" t="s">
        <v>7709</v>
      </c>
      <c r="Y607" s="13" t="s">
        <v>10904</v>
      </c>
      <c r="Z607" s="13">
        <v>2</v>
      </c>
      <c r="AA607" s="13">
        <v>5.75</v>
      </c>
      <c r="AB607" s="13">
        <f t="shared" si="82"/>
        <v>9.0030000000000001</v>
      </c>
      <c r="AC607" s="13">
        <f>ROUND(VLOOKUP(X607,'Base de dados'!A:B, 2, 0)*AB607, 2)</f>
        <v>1.35</v>
      </c>
      <c r="AD607" s="13">
        <f>ROUND((AB607*(Destino!AG$607/100))*(W607/100),2)</f>
        <v>0.36</v>
      </c>
      <c r="AE607" s="13">
        <f>ROUND((AB607*(Destino!AH$607/100)),2)</f>
        <v>0</v>
      </c>
      <c r="AF607" s="13">
        <f>ROUND((((AB607+AC607)*(1 + VLOOKUP(X607,'Base de dados'!A:M, 13, 0) ))*(Destino!AI$607/100))-AD607, 2)</f>
        <v>2.33</v>
      </c>
      <c r="AG607" s="13">
        <f>ROUND((AB607+AC607+AF607)*(J607/100),2)</f>
        <v>0.38</v>
      </c>
      <c r="AH607" s="13">
        <f t="shared" si="83"/>
        <v>0</v>
      </c>
      <c r="AI607" s="13">
        <f>ROUND(AB607+AC607-AE607+AF607+AG607+AH607, 3)</f>
        <v>13.063000000000001</v>
      </c>
      <c r="AJ607" s="13">
        <f t="shared" si="84"/>
        <v>52.252000000000002</v>
      </c>
      <c r="AK607" s="13">
        <f t="shared" si="85"/>
        <v>52.252000000000002</v>
      </c>
      <c r="AL607" s="13" t="str">
        <f t="shared" si="88"/>
        <v>17006000071722200001421</v>
      </c>
      <c r="AM607" s="13">
        <f>VLOOKUP(AL607,Destino!A:AE,31,0)</f>
        <v>52.247999999999998</v>
      </c>
      <c r="AN607" s="13">
        <f t="shared" si="89"/>
        <v>0.99992344790630017</v>
      </c>
      <c r="BA607" s="13" t="s">
        <v>11236</v>
      </c>
      <c r="BB607" s="13">
        <f t="shared" si="86"/>
        <v>52.252000000000002</v>
      </c>
      <c r="BC607" s="13" t="s">
        <v>11235</v>
      </c>
      <c r="BD607" s="13">
        <f t="shared" si="87"/>
        <v>1</v>
      </c>
    </row>
    <row r="608" spans="1:56" x14ac:dyDescent="0.25">
      <c r="A608" s="13">
        <v>600008037</v>
      </c>
      <c r="B608" s="13">
        <v>1000</v>
      </c>
      <c r="C608" s="13">
        <v>2200000102</v>
      </c>
      <c r="D608" s="13" t="s">
        <v>10908</v>
      </c>
      <c r="E608" s="13">
        <f t="shared" si="81"/>
        <v>1000</v>
      </c>
      <c r="F608" s="13" t="s">
        <v>10905</v>
      </c>
      <c r="G608" s="13" t="s">
        <v>10907</v>
      </c>
      <c r="H608" s="13">
        <f>ROUND(P608/(1-((R608+S608))/100)*Q608, 3)</f>
        <v>0.89300000000000002</v>
      </c>
      <c r="I608" s="13">
        <v>1</v>
      </c>
      <c r="J608" s="13">
        <v>4.5</v>
      </c>
      <c r="K608" s="13">
        <v>1</v>
      </c>
      <c r="M608" s="13">
        <v>1</v>
      </c>
      <c r="N608" s="13">
        <v>1</v>
      </c>
      <c r="P608" s="13">
        <f>IFERROR(ROUND(VLOOKUP(BC608, BA:BA:BB:BB, 2, 0)/AA608,3),)</f>
        <v>0.82499999999999996</v>
      </c>
      <c r="Q608" s="13">
        <f>IFERROR(VLOOKUP(BC608, BA:BA:BD:BD, 4, 0),1)</f>
        <v>1</v>
      </c>
      <c r="R608" s="13">
        <v>4</v>
      </c>
      <c r="S608" s="13">
        <v>3.65</v>
      </c>
      <c r="T608" s="13">
        <v>0</v>
      </c>
      <c r="V608" s="13" t="s">
        <v>11050</v>
      </c>
      <c r="W608" s="13">
        <v>100</v>
      </c>
      <c r="X608" s="13" t="s">
        <v>7711</v>
      </c>
      <c r="Y608" s="13" t="s">
        <v>10904</v>
      </c>
      <c r="Z608" s="13">
        <v>1</v>
      </c>
      <c r="AA608" s="13">
        <v>5.75</v>
      </c>
      <c r="AB608" s="13">
        <f t="shared" si="82"/>
        <v>5.1349999999999998</v>
      </c>
      <c r="AC608" s="13">
        <f>ROUND(VLOOKUP(X608,'Base de dados'!A:B, 2, 0)*AB608, 2)</f>
        <v>0.77</v>
      </c>
      <c r="AD608" s="13">
        <f>ROUND((AB608*(Destino!AG$608/100))*(W608/100),2)</f>
        <v>0.21</v>
      </c>
      <c r="AE608" s="13">
        <f>ROUND((AB608*(Destino!AH$608/100)),2)</f>
        <v>0.47</v>
      </c>
      <c r="AG608" s="13">
        <f>ROUND((AB608+ AC608)*(J608/100),2)</f>
        <v>0.27</v>
      </c>
      <c r="AH608" s="13">
        <f t="shared" si="83"/>
        <v>0</v>
      </c>
      <c r="AI608" s="13">
        <f>ROUND(AB608-(AD608+AE608)+AG608+AH608, 3)</f>
        <v>4.7249999999999996</v>
      </c>
      <c r="AJ608" s="13">
        <f t="shared" si="84"/>
        <v>4.7249999999999996</v>
      </c>
      <c r="AK608" s="13">
        <f t="shared" si="85"/>
        <v>4.7249999999999996</v>
      </c>
      <c r="AL608" s="13" t="str">
        <f t="shared" si="88"/>
        <v>10006000080372200000102</v>
      </c>
      <c r="AM608" s="13">
        <f>VLOOKUP(AL608,Destino!A:AE,31,0)</f>
        <v>4.7249999999999996</v>
      </c>
      <c r="AN608" s="13">
        <f t="shared" si="89"/>
        <v>1</v>
      </c>
      <c r="BB608" s="13">
        <f t="shared" si="86"/>
        <v>4.7249999999999996</v>
      </c>
      <c r="BC608" s="13" t="s">
        <v>11238</v>
      </c>
      <c r="BD608" s="13">
        <f t="shared" si="87"/>
        <v>1</v>
      </c>
    </row>
    <row r="609" spans="1:56" x14ac:dyDescent="0.25">
      <c r="A609" s="13">
        <v>600008037</v>
      </c>
      <c r="B609" s="13">
        <v>1000</v>
      </c>
      <c r="C609" s="13">
        <v>2200000362</v>
      </c>
      <c r="D609" s="13" t="s">
        <v>10908</v>
      </c>
      <c r="E609" s="13">
        <f t="shared" si="81"/>
        <v>1000</v>
      </c>
      <c r="F609" s="13" t="s">
        <v>10912</v>
      </c>
      <c r="G609" s="13" t="s">
        <v>10907</v>
      </c>
      <c r="H609" s="13">
        <v>0.52800000000000002</v>
      </c>
      <c r="I609" s="13">
        <v>1</v>
      </c>
      <c r="J609" s="13">
        <v>0</v>
      </c>
      <c r="K609" s="13">
        <v>1</v>
      </c>
      <c r="M609" s="13">
        <v>1</v>
      </c>
      <c r="N609" s="13">
        <v>1</v>
      </c>
      <c r="O609" s="13" t="s">
        <v>10895</v>
      </c>
      <c r="P609" s="13">
        <v>0</v>
      </c>
      <c r="Q609" s="13">
        <v>1</v>
      </c>
      <c r="R609" s="13">
        <v>0</v>
      </c>
      <c r="S609" s="13">
        <v>0</v>
      </c>
      <c r="T609" s="13">
        <v>34.630000000000003</v>
      </c>
      <c r="V609" s="13" t="s">
        <v>11050</v>
      </c>
      <c r="W609" s="13">
        <v>100</v>
      </c>
      <c r="X609" s="13" t="s">
        <v>7711</v>
      </c>
      <c r="Y609" s="13" t="s">
        <v>10904</v>
      </c>
      <c r="Z609" s="13">
        <v>1</v>
      </c>
      <c r="AA609" s="13">
        <v>5.75</v>
      </c>
      <c r="AB609" s="13">
        <f t="shared" si="82"/>
        <v>3.036</v>
      </c>
      <c r="AC609" s="13">
        <f>ROUND(VLOOKUP(X609,'Base de dados'!A:B, 2, 0)*AB609, 2)</f>
        <v>0.46</v>
      </c>
      <c r="AD609" s="13">
        <f>ROUND((AB609*(Destino!AG$609/100))*(W609/100),2)</f>
        <v>0</v>
      </c>
      <c r="AE609" s="13">
        <f>ROUND((AB609*(Destino!AH$609/100)),2)</f>
        <v>0</v>
      </c>
      <c r="AG609" s="13">
        <f>ROUND((AB609+ AC609)*(J609/100),2)</f>
        <v>0</v>
      </c>
      <c r="AH609" s="13">
        <f t="shared" si="83"/>
        <v>1.05</v>
      </c>
      <c r="AI609" s="13">
        <f>ROUND(AB609+AG609+AH609, 3)</f>
        <v>4.0860000000000003</v>
      </c>
      <c r="AJ609" s="13">
        <f t="shared" si="84"/>
        <v>4.0860000000000003</v>
      </c>
      <c r="AK609" s="13">
        <f t="shared" si="85"/>
        <v>4.0860000000000003</v>
      </c>
      <c r="AL609" s="13" t="str">
        <f t="shared" si="88"/>
        <v>10006000080372200000362</v>
      </c>
      <c r="AM609" s="13">
        <f>VLOOKUP(AL609,Destino!A:AE,31,0)</f>
        <v>4.0860000000000003</v>
      </c>
      <c r="AN609" s="13">
        <f t="shared" si="89"/>
        <v>1</v>
      </c>
      <c r="BA609" s="13" t="s">
        <v>11237</v>
      </c>
      <c r="BB609" s="13">
        <f t="shared" si="86"/>
        <v>4.0860000000000003</v>
      </c>
      <c r="BD609" s="13">
        <f t="shared" si="87"/>
        <v>1</v>
      </c>
    </row>
    <row r="610" spans="1:56" x14ac:dyDescent="0.25">
      <c r="A610" s="13">
        <v>600008037</v>
      </c>
      <c r="B610" s="13">
        <v>1000</v>
      </c>
      <c r="C610" s="13">
        <v>2200001327</v>
      </c>
      <c r="D610" s="13" t="s">
        <v>10908</v>
      </c>
      <c r="E610" s="13">
        <f t="shared" si="81"/>
        <v>1000</v>
      </c>
      <c r="F610" s="13" t="s">
        <v>10905</v>
      </c>
      <c r="G610" s="13" t="s">
        <v>10907</v>
      </c>
      <c r="H610" s="13">
        <f>ROUND(P610/(1-((R610+S610))/100)*Q610, 3)</f>
        <v>0.872</v>
      </c>
      <c r="I610" s="13">
        <v>1</v>
      </c>
      <c r="J610" s="13">
        <v>5</v>
      </c>
      <c r="K610" s="13">
        <v>1</v>
      </c>
      <c r="M610" s="13">
        <v>1</v>
      </c>
      <c r="N610" s="13">
        <v>1</v>
      </c>
      <c r="P610" s="13">
        <f>IFERROR(ROUND(VLOOKUP(BC610, BA:BA:BB:BB, 2, 0)/AA610,3),)</f>
        <v>1.0760000000000001</v>
      </c>
      <c r="Q610" s="13">
        <f>IFERROR(VLOOKUP(BC610, BA:BA:BD:BD, 4, 0),1)</f>
        <v>0.74818200000000001</v>
      </c>
      <c r="R610" s="13">
        <v>4</v>
      </c>
      <c r="S610" s="13">
        <v>3.65</v>
      </c>
      <c r="T610" s="13">
        <v>0</v>
      </c>
      <c r="V610" s="13" t="s">
        <v>11050</v>
      </c>
      <c r="W610" s="13">
        <v>100</v>
      </c>
      <c r="X610" s="13" t="s">
        <v>7711</v>
      </c>
      <c r="Y610" s="13" t="s">
        <v>10904</v>
      </c>
      <c r="Z610" s="13">
        <v>1</v>
      </c>
      <c r="AA610" s="13">
        <v>5.75</v>
      </c>
      <c r="AB610" s="13">
        <f t="shared" si="82"/>
        <v>5.0140000000000002</v>
      </c>
      <c r="AC610" s="13">
        <f>ROUND(VLOOKUP(X610,'Base de dados'!A:B, 2, 0)*AB610, 2)</f>
        <v>0.75</v>
      </c>
      <c r="AD610" s="13">
        <f>ROUND((AB610*(Destino!AG$610/100))*(W610/100),2)</f>
        <v>0.2</v>
      </c>
      <c r="AE610" s="13">
        <f>ROUND((AB610*(Destino!AH$610/100)),2)</f>
        <v>0.46</v>
      </c>
      <c r="AG610" s="13">
        <f>ROUND((AB610+ AC610)*(J610/100),2)</f>
        <v>0.28999999999999998</v>
      </c>
      <c r="AH610" s="13">
        <f t="shared" si="83"/>
        <v>0</v>
      </c>
      <c r="AI610" s="13">
        <f>ROUND(AB610-(AD610+AE610)+AG610+AH610, 3)</f>
        <v>4.6440000000000001</v>
      </c>
      <c r="AJ610" s="13">
        <f t="shared" si="84"/>
        <v>4.6440000000000001</v>
      </c>
      <c r="AK610" s="13">
        <f t="shared" si="85"/>
        <v>4.6440000000000001</v>
      </c>
      <c r="AL610" s="13" t="str">
        <f t="shared" si="88"/>
        <v>10006000080372200001327</v>
      </c>
      <c r="AM610" s="13">
        <f>VLOOKUP(AL610,Destino!A:AE,31,0)</f>
        <v>4.6500000000000004</v>
      </c>
      <c r="AN610" s="13">
        <f t="shared" si="89"/>
        <v>1.0012919896640828</v>
      </c>
      <c r="BB610" s="13">
        <f t="shared" si="86"/>
        <v>4.6440000000000001</v>
      </c>
      <c r="BC610" s="13" t="s">
        <v>11239</v>
      </c>
      <c r="BD610" s="13">
        <f t="shared" si="87"/>
        <v>1</v>
      </c>
    </row>
    <row r="611" spans="1:56" x14ac:dyDescent="0.25">
      <c r="A611" s="13">
        <v>600008037</v>
      </c>
      <c r="B611" s="13">
        <v>1000</v>
      </c>
      <c r="C611" s="13">
        <v>2200001421</v>
      </c>
      <c r="D611" s="13" t="s">
        <v>10908</v>
      </c>
      <c r="E611" s="13">
        <f t="shared" si="81"/>
        <v>1000</v>
      </c>
      <c r="F611" s="13" t="s">
        <v>10905</v>
      </c>
      <c r="G611" s="13" t="s">
        <v>10907</v>
      </c>
      <c r="H611" s="13">
        <f>ROUND(P611/(1-((R611+S611))/100)*Q611, 3)</f>
        <v>0.84099999999999997</v>
      </c>
      <c r="I611" s="13">
        <v>1</v>
      </c>
      <c r="J611" s="13">
        <v>4</v>
      </c>
      <c r="K611" s="13">
        <v>1</v>
      </c>
      <c r="M611" s="13">
        <v>1</v>
      </c>
      <c r="N611" s="13">
        <v>1</v>
      </c>
      <c r="P611" s="13">
        <f>IFERROR(ROUND(VLOOKUP(BC611, BA:BA:BB:BB, 2, 0)/AA611,3),)</f>
        <v>0.73</v>
      </c>
      <c r="Q611" s="13">
        <f>IFERROR(VLOOKUP(BC611, BA:BA:BD:BD, 4, 0),1)</f>
        <v>1</v>
      </c>
      <c r="R611" s="13">
        <v>4</v>
      </c>
      <c r="S611" s="13">
        <v>9.25</v>
      </c>
      <c r="T611" s="13">
        <v>0</v>
      </c>
      <c r="V611" s="13" t="s">
        <v>11050</v>
      </c>
      <c r="W611" s="13">
        <v>100</v>
      </c>
      <c r="X611" s="13" t="s">
        <v>7711</v>
      </c>
      <c r="Y611" s="13" t="s">
        <v>10904</v>
      </c>
      <c r="Z611" s="13">
        <v>1</v>
      </c>
      <c r="AA611" s="13">
        <v>5.75</v>
      </c>
      <c r="AB611" s="13">
        <f t="shared" si="82"/>
        <v>4.8360000000000003</v>
      </c>
      <c r="AC611" s="13">
        <f>ROUND(VLOOKUP(X611,'Base de dados'!A:B, 2, 0)*AB611, 2)</f>
        <v>0.73</v>
      </c>
      <c r="AD611" s="13">
        <f>ROUND((AB611*(Destino!AG$611/100))*(W611/100),2)</f>
        <v>0.19</v>
      </c>
      <c r="AE611" s="13">
        <f>ROUND((AB611*(Destino!AH$611/100)),2)</f>
        <v>0.45</v>
      </c>
      <c r="AG611" s="13">
        <f>ROUND((AB611+ AC611)*(J611/100),2)</f>
        <v>0.22</v>
      </c>
      <c r="AH611" s="13">
        <f t="shared" si="83"/>
        <v>0</v>
      </c>
      <c r="AI611" s="13">
        <f>ROUND(AB611-(AD611+AE611)+AG611+AH611, 3)</f>
        <v>4.4160000000000004</v>
      </c>
      <c r="AJ611" s="13">
        <f t="shared" si="84"/>
        <v>4.4160000000000004</v>
      </c>
      <c r="AK611" s="13">
        <f t="shared" si="85"/>
        <v>4.4160000000000004</v>
      </c>
      <c r="AL611" s="13" t="str">
        <f t="shared" si="88"/>
        <v>10006000080372200001421</v>
      </c>
      <c r="AM611" s="13">
        <f>VLOOKUP(AL611,Destino!A:AE,31,0)</f>
        <v>3.9830000000000001</v>
      </c>
      <c r="AN611" s="13">
        <f t="shared" si="89"/>
        <v>0.90194746376811585</v>
      </c>
      <c r="BB611" s="13">
        <f t="shared" si="86"/>
        <v>4.4160000000000004</v>
      </c>
      <c r="BC611" s="13" t="s">
        <v>11241</v>
      </c>
      <c r="BD611" s="13">
        <f t="shared" si="87"/>
        <v>1</v>
      </c>
    </row>
    <row r="612" spans="1:56" x14ac:dyDescent="0.25">
      <c r="A612" s="13">
        <v>600008037</v>
      </c>
      <c r="B612" s="13">
        <v>1100</v>
      </c>
      <c r="C612" s="13">
        <v>2000005105</v>
      </c>
      <c r="D612" s="13" t="s">
        <v>10908</v>
      </c>
      <c r="E612" s="13">
        <f t="shared" si="81"/>
        <v>1100</v>
      </c>
      <c r="F612" s="13" t="s">
        <v>10905</v>
      </c>
      <c r="G612" s="13" t="s">
        <v>10907</v>
      </c>
      <c r="H612" s="13">
        <f>ROUND(P612/(1-((R612+S612))/100)*Q612, 3)</f>
        <v>0.82</v>
      </c>
      <c r="I612" s="13">
        <v>1</v>
      </c>
      <c r="J612" s="13">
        <v>4</v>
      </c>
      <c r="K612" s="13">
        <v>1</v>
      </c>
      <c r="M612" s="13">
        <v>1</v>
      </c>
      <c r="N612" s="13">
        <v>1</v>
      </c>
      <c r="O612" s="13" t="s">
        <v>10895</v>
      </c>
      <c r="P612" s="13">
        <f>IFERROR(ROUND(VLOOKUP(BC612, BA:BA:BB:BB, 2, 0)/AA612,3),)</f>
        <v>0.71099999999999997</v>
      </c>
      <c r="Q612" s="13">
        <f>IFERROR(VLOOKUP(BC612, BA:BA:BD:BD, 4, 0),1)</f>
        <v>1</v>
      </c>
      <c r="R612" s="13">
        <v>4</v>
      </c>
      <c r="S612" s="13">
        <v>9.25</v>
      </c>
      <c r="T612" s="13">
        <v>0</v>
      </c>
      <c r="V612" s="13" t="s">
        <v>11050</v>
      </c>
      <c r="W612" s="13">
        <v>100</v>
      </c>
      <c r="X612" s="13" t="s">
        <v>7711</v>
      </c>
      <c r="Y612" s="13" t="s">
        <v>10904</v>
      </c>
      <c r="Z612" s="13">
        <v>2</v>
      </c>
      <c r="AA612" s="13">
        <v>5.75</v>
      </c>
      <c r="AB612" s="13">
        <f t="shared" si="82"/>
        <v>4.7149999999999999</v>
      </c>
      <c r="AC612" s="13">
        <f>ROUND(VLOOKUP(X612,'Base de dados'!A:B, 2, 0)*AB612, 2)</f>
        <v>0.71</v>
      </c>
      <c r="AD612" s="13">
        <f>ROUND((AB612*(Destino!AG$612/100))*(W612/100),2)</f>
        <v>0.19</v>
      </c>
      <c r="AE612" s="13">
        <f>ROUND((AB612*(Destino!AH$612/100)),2)</f>
        <v>0</v>
      </c>
      <c r="AG612" s="13">
        <f>ROUND((AB612+ AC612)*(J612/100),2)</f>
        <v>0.22</v>
      </c>
      <c r="AH612" s="13">
        <f t="shared" si="83"/>
        <v>0</v>
      </c>
      <c r="AI612" s="13">
        <f>ROUND(AB612-(AD612+AE612)+AG612+AH612, 3)</f>
        <v>4.7450000000000001</v>
      </c>
      <c r="AJ612" s="13">
        <f t="shared" si="84"/>
        <v>4.7450000000000001</v>
      </c>
      <c r="AK612" s="13">
        <f t="shared" si="85"/>
        <v>4.7450000000000001</v>
      </c>
      <c r="AL612" s="13" t="str">
        <f t="shared" si="88"/>
        <v>11006000080372000005105</v>
      </c>
      <c r="AM612" s="13">
        <f>VLOOKUP(AL612,Destino!A:AE,31,0)</f>
        <v>4.7450000000000001</v>
      </c>
      <c r="AN612" s="13">
        <f t="shared" si="89"/>
        <v>1</v>
      </c>
      <c r="BA612" s="13" t="s">
        <v>11238</v>
      </c>
      <c r="BB612" s="13">
        <f t="shared" si="86"/>
        <v>4.7450000000000001</v>
      </c>
      <c r="BC612" s="13" t="s">
        <v>11237</v>
      </c>
      <c r="BD612" s="13">
        <f t="shared" si="87"/>
        <v>1</v>
      </c>
    </row>
    <row r="613" spans="1:56" x14ac:dyDescent="0.25">
      <c r="A613" s="13">
        <v>600008037</v>
      </c>
      <c r="B613" s="13">
        <v>1100</v>
      </c>
      <c r="C613" s="13">
        <v>2200001327</v>
      </c>
      <c r="D613" s="13" t="s">
        <v>10908</v>
      </c>
      <c r="E613" s="13">
        <f t="shared" si="81"/>
        <v>1100</v>
      </c>
      <c r="F613" s="13" t="s">
        <v>10923</v>
      </c>
      <c r="G613" s="13" t="s">
        <v>10907</v>
      </c>
      <c r="H613" s="13">
        <f>ROUND(P613/(1-((R613+S613))/100)*Q613, 3)</f>
        <v>0.83899999999999997</v>
      </c>
      <c r="I613" s="13">
        <v>1</v>
      </c>
      <c r="J613" s="13">
        <v>5</v>
      </c>
      <c r="K613" s="13">
        <v>1</v>
      </c>
      <c r="M613" s="13">
        <v>1</v>
      </c>
      <c r="N613" s="13">
        <v>1</v>
      </c>
      <c r="P613" s="13">
        <f>IFERROR(ROUND(VLOOKUP(BC613, BA:BA:BB:BB, 2, 0)/AA613,3),)</f>
        <v>1.0760000000000001</v>
      </c>
      <c r="Q613" s="13">
        <f>IFERROR(VLOOKUP(BC613, BA:BA:BD:BD, 4, 0),1)</f>
        <v>0.74818200000000001</v>
      </c>
      <c r="R613" s="13">
        <v>4</v>
      </c>
      <c r="S613" s="13">
        <v>0</v>
      </c>
      <c r="T613" s="13">
        <v>0</v>
      </c>
      <c r="V613" s="13" t="s">
        <v>11050</v>
      </c>
      <c r="W613" s="13">
        <v>100</v>
      </c>
      <c r="X613" s="13" t="s">
        <v>7711</v>
      </c>
      <c r="Y613" s="13" t="s">
        <v>10904</v>
      </c>
      <c r="Z613" s="13">
        <v>2</v>
      </c>
      <c r="AA613" s="13">
        <v>5.75</v>
      </c>
      <c r="AB613" s="13">
        <f t="shared" si="82"/>
        <v>4.8239999999999998</v>
      </c>
      <c r="AC613" s="13">
        <f>ROUND(VLOOKUP(X613,'Base de dados'!A:B, 2, 0)*AB613, 2)</f>
        <v>0.72</v>
      </c>
      <c r="AD613" s="13">
        <f>ROUND((AB613*(Destino!AG$613/100))*(W613/100),2)</f>
        <v>0.19</v>
      </c>
      <c r="AE613" s="13">
        <f>ROUND((AB613*(Destino!AH$613/100)),2)</f>
        <v>0</v>
      </c>
      <c r="AG613" s="13">
        <f>ROUND((AB613+ AC613)*(J613/100),2)</f>
        <v>0.28000000000000003</v>
      </c>
      <c r="AH613" s="13">
        <f t="shared" si="83"/>
        <v>0</v>
      </c>
      <c r="AI613" s="13">
        <f>ROUND(AB613-AD613+AG613+AH613, 3)</f>
        <v>4.9139999999999997</v>
      </c>
      <c r="AJ613" s="13">
        <f t="shared" si="84"/>
        <v>4.9139999999999997</v>
      </c>
      <c r="AK613" s="13">
        <f t="shared" si="85"/>
        <v>4.9139999999999997</v>
      </c>
      <c r="AL613" s="13" t="str">
        <f t="shared" si="88"/>
        <v>11006000080372200001327</v>
      </c>
      <c r="AM613" s="13">
        <f>VLOOKUP(AL613,Destino!A:AE,31,0)</f>
        <v>4.92</v>
      </c>
      <c r="AN613" s="13">
        <f t="shared" si="89"/>
        <v>1.0012210012210012</v>
      </c>
      <c r="BB613" s="13">
        <f t="shared" si="86"/>
        <v>4.9139999999999997</v>
      </c>
      <c r="BC613" s="13" t="s">
        <v>11239</v>
      </c>
      <c r="BD613" s="13">
        <f t="shared" si="87"/>
        <v>1</v>
      </c>
    </row>
    <row r="614" spans="1:56" x14ac:dyDescent="0.25">
      <c r="A614" s="13">
        <v>600008037</v>
      </c>
      <c r="B614" s="13">
        <v>1100</v>
      </c>
      <c r="C614" s="13">
        <v>2200001421</v>
      </c>
      <c r="D614" s="13" t="s">
        <v>10908</v>
      </c>
      <c r="E614" s="13">
        <f t="shared" si="81"/>
        <v>1100</v>
      </c>
      <c r="F614" s="13" t="s">
        <v>10905</v>
      </c>
      <c r="G614" s="13" t="s">
        <v>10907</v>
      </c>
      <c r="H614" s="13">
        <f>ROUND(P614/(1-((R614+S614))/100)*Q614, 3)</f>
        <v>0.84099999999999997</v>
      </c>
      <c r="I614" s="13">
        <v>1</v>
      </c>
      <c r="J614" s="13">
        <v>3</v>
      </c>
      <c r="K614" s="13">
        <v>1</v>
      </c>
      <c r="M614" s="13">
        <v>1</v>
      </c>
      <c r="N614" s="13">
        <v>1</v>
      </c>
      <c r="P614" s="13">
        <f>IFERROR(ROUND(VLOOKUP(BC614, BA:BA:BB:BB, 2, 0)/AA614,3),)</f>
        <v>0.73</v>
      </c>
      <c r="Q614" s="13">
        <f>IFERROR(VLOOKUP(BC614, BA:BA:BD:BD, 4, 0),1)</f>
        <v>1</v>
      </c>
      <c r="R614" s="13">
        <v>4</v>
      </c>
      <c r="S614" s="13">
        <v>9.25</v>
      </c>
      <c r="T614" s="13">
        <v>0</v>
      </c>
      <c r="V614" s="13" t="s">
        <v>11050</v>
      </c>
      <c r="W614" s="13">
        <v>100</v>
      </c>
      <c r="X614" s="13" t="s">
        <v>7711</v>
      </c>
      <c r="Y614" s="13" t="s">
        <v>10904</v>
      </c>
      <c r="Z614" s="13">
        <v>2</v>
      </c>
      <c r="AA614" s="13">
        <v>5.75</v>
      </c>
      <c r="AB614" s="13">
        <f t="shared" si="82"/>
        <v>4.8360000000000003</v>
      </c>
      <c r="AC614" s="13">
        <f>ROUND(VLOOKUP(X614,'Base de dados'!A:B, 2, 0)*AB614, 2)</f>
        <v>0.73</v>
      </c>
      <c r="AD614" s="13">
        <f>ROUND((AB614*(Destino!AG$614/100))*(W614/100),2)</f>
        <v>0.19</v>
      </c>
      <c r="AE614" s="13">
        <f>ROUND((AB614*(Destino!AH$614/100)),2)</f>
        <v>0</v>
      </c>
      <c r="AG614" s="13">
        <f>ROUND((AB614+ AC614)*(J614/100),2)</f>
        <v>0.17</v>
      </c>
      <c r="AH614" s="13">
        <f t="shared" si="83"/>
        <v>0</v>
      </c>
      <c r="AI614" s="13">
        <f>ROUND(AB614-(AD614+AE614)+AG614+AH614, 3)</f>
        <v>4.8159999999999998</v>
      </c>
      <c r="AJ614" s="13">
        <f t="shared" si="84"/>
        <v>4.8159999999999998</v>
      </c>
      <c r="AK614" s="13">
        <f t="shared" si="85"/>
        <v>4.8159999999999998</v>
      </c>
      <c r="AL614" s="13" t="str">
        <f t="shared" si="88"/>
        <v>11006000080372200001421</v>
      </c>
      <c r="AM614" s="13">
        <f>VLOOKUP(AL614,Destino!A:AE,31,0)</f>
        <v>4.3330000000000002</v>
      </c>
      <c r="AN614" s="13">
        <f t="shared" si="89"/>
        <v>0.89970930232558144</v>
      </c>
      <c r="BB614" s="13">
        <f t="shared" si="86"/>
        <v>4.8159999999999998</v>
      </c>
      <c r="BC614" s="13" t="s">
        <v>11241</v>
      </c>
      <c r="BD614" s="13">
        <f t="shared" si="87"/>
        <v>1</v>
      </c>
    </row>
    <row r="615" spans="1:56" x14ac:dyDescent="0.25">
      <c r="A615" s="13">
        <v>600008037</v>
      </c>
      <c r="B615" s="13">
        <v>1110</v>
      </c>
      <c r="C615" s="13">
        <v>2000005105</v>
      </c>
      <c r="D615" s="13" t="s">
        <v>10908</v>
      </c>
      <c r="E615" s="13" t="str">
        <f t="shared" si="81"/>
        <v>1100</v>
      </c>
      <c r="F615" s="13" t="s">
        <v>10925</v>
      </c>
      <c r="G615" s="13" t="s">
        <v>10907</v>
      </c>
      <c r="H615" s="13">
        <f>ROUND(P615/(1-((R615+S615))/100)*Q615, 3)</f>
        <v>0.82</v>
      </c>
      <c r="I615" s="13">
        <v>1</v>
      </c>
      <c r="J615" s="13">
        <v>4</v>
      </c>
      <c r="K615" s="13">
        <v>1</v>
      </c>
      <c r="M615" s="13">
        <v>1</v>
      </c>
      <c r="N615" s="13">
        <v>0.74818200000000001</v>
      </c>
      <c r="O615" s="13" t="s">
        <v>10895</v>
      </c>
      <c r="P615" s="13">
        <f>IFERROR(ROUND(VLOOKUP(BC615, BA:BA:BB:BB, 2, 0)/AA615,3),)</f>
        <v>0.71099999999999997</v>
      </c>
      <c r="Q615" s="13">
        <f>IFERROR(VLOOKUP(BC615, BA:BA:BD:BD, 4, 0),1)</f>
        <v>1</v>
      </c>
      <c r="R615" s="13">
        <v>4</v>
      </c>
      <c r="S615" s="13">
        <v>9.25</v>
      </c>
      <c r="T615" s="13">
        <v>0</v>
      </c>
      <c r="V615" s="13" t="s">
        <v>11050</v>
      </c>
      <c r="W615" s="13">
        <v>100</v>
      </c>
      <c r="X615" s="13" t="s">
        <v>7711</v>
      </c>
      <c r="Y615" s="13" t="s">
        <v>10904</v>
      </c>
      <c r="Z615" s="13">
        <v>2</v>
      </c>
      <c r="AA615" s="13">
        <v>5.75</v>
      </c>
      <c r="AB615" s="13">
        <f t="shared" si="82"/>
        <v>4.7149999999999999</v>
      </c>
      <c r="AC615" s="13">
        <f>ROUND(VLOOKUP(X615,'Base de dados'!A:B, 2, 0)*AB615, 2)</f>
        <v>0.71</v>
      </c>
      <c r="AD615" s="13">
        <f>ROUND((AB615*(Destino!AG$615/100))*(W615/100),2)</f>
        <v>0.19</v>
      </c>
      <c r="AE615" s="13">
        <f>ROUND((AB615*(Destino!AH$615/100)),2)</f>
        <v>0</v>
      </c>
      <c r="AF615" s="13">
        <f>ROUND((((AB615+AC615)*(1 + VLOOKUP(X615,'Base de dados'!A:P, 16, 0) ))*(Destino!AI$615/100))-AD615, 2)</f>
        <v>1.2</v>
      </c>
      <c r="AG615" s="13">
        <f>ROUND((AB615+AC615+AF615)*(J615/100),2)</f>
        <v>0.27</v>
      </c>
      <c r="AH615" s="13">
        <f t="shared" si="83"/>
        <v>0</v>
      </c>
      <c r="AI615" s="13">
        <f>ROUND(AB615+AF615-AE615+AG615+AH615, 3)</f>
        <v>6.1849999999999996</v>
      </c>
      <c r="AJ615" s="13">
        <f t="shared" si="84"/>
        <v>6.1849999999999996</v>
      </c>
      <c r="AK615" s="13">
        <f t="shared" si="85"/>
        <v>6.1849999999999996</v>
      </c>
      <c r="AL615" s="13" t="str">
        <f t="shared" si="88"/>
        <v>11106000080372000005105</v>
      </c>
      <c r="AM615" s="13">
        <f>VLOOKUP(AL615,Destino!A:AE,31,0)</f>
        <v>6.1849999999999996</v>
      </c>
      <c r="AN615" s="13">
        <f t="shared" si="89"/>
        <v>1</v>
      </c>
      <c r="BA615" s="13" t="s">
        <v>11239</v>
      </c>
      <c r="BB615" s="13">
        <f t="shared" si="86"/>
        <v>6.1849999999999996</v>
      </c>
      <c r="BC615" s="13" t="s">
        <v>11237</v>
      </c>
      <c r="BD615" s="13">
        <f t="shared" si="87"/>
        <v>0.74818200000000001</v>
      </c>
    </row>
    <row r="616" spans="1:56" x14ac:dyDescent="0.25">
      <c r="A616" s="13">
        <v>600008037</v>
      </c>
      <c r="B616" s="13">
        <v>1110</v>
      </c>
      <c r="C616" s="13">
        <v>2200000102</v>
      </c>
      <c r="D616" s="13" t="s">
        <v>10908</v>
      </c>
      <c r="E616" s="13" t="str">
        <f t="shared" si="81"/>
        <v>1100</v>
      </c>
      <c r="F616" s="13" t="s">
        <v>10926</v>
      </c>
      <c r="G616" s="13" t="s">
        <v>10907</v>
      </c>
      <c r="H616" s="13">
        <f>ROUND(P616/(1-((R616+S616))/100)*Q616, 3)</f>
        <v>0.85899999999999999</v>
      </c>
      <c r="I616" s="13">
        <v>1</v>
      </c>
      <c r="J616" s="13">
        <v>4</v>
      </c>
      <c r="K616" s="13">
        <v>1</v>
      </c>
      <c r="M616" s="13">
        <v>1</v>
      </c>
      <c r="N616" s="13">
        <v>0.76859200000000005</v>
      </c>
      <c r="P616" s="13">
        <f>IFERROR(ROUND(VLOOKUP(BC616, BA:BA:BB:BB, 2, 0)/AA616,3),)</f>
        <v>0.82499999999999996</v>
      </c>
      <c r="Q616" s="13">
        <f>IFERROR(VLOOKUP(BC616, BA:BA:BD:BD, 4, 0),1)</f>
        <v>1</v>
      </c>
      <c r="R616" s="13">
        <v>4</v>
      </c>
      <c r="S616" s="13">
        <v>0</v>
      </c>
      <c r="T616" s="13">
        <v>0</v>
      </c>
      <c r="V616" s="13" t="s">
        <v>11050</v>
      </c>
      <c r="W616" s="13">
        <v>100</v>
      </c>
      <c r="X616" s="13" t="s">
        <v>7711</v>
      </c>
      <c r="Y616" s="13" t="s">
        <v>10904</v>
      </c>
      <c r="Z616" s="13">
        <v>2</v>
      </c>
      <c r="AA616" s="13">
        <v>5.75</v>
      </c>
      <c r="AB616" s="13">
        <f t="shared" si="82"/>
        <v>4.9390000000000001</v>
      </c>
      <c r="AC616" s="13">
        <f>ROUND(VLOOKUP(X616,'Base de dados'!A:B, 2, 0)*AB616, 2)</f>
        <v>0.74</v>
      </c>
      <c r="AD616" s="13">
        <f>ROUND((AB616*(Destino!AG$616/100))*(W616/100),2)</f>
        <v>0.2</v>
      </c>
      <c r="AE616" s="13">
        <f>ROUND((AB616*(Destino!AH$616/100)),2)</f>
        <v>0</v>
      </c>
      <c r="AF616" s="13">
        <f>ROUND((((AB616+AC616)*(1 + VLOOKUP(X616,'Base de dados'!A:P, 16, 0) ))*(Destino!AI$616/100))-AD616, 2)</f>
        <v>1.25</v>
      </c>
      <c r="AG616" s="13">
        <f>ROUND((AB616+AC616+AF616)*(J616/100),2)</f>
        <v>0.28000000000000003</v>
      </c>
      <c r="AH616" s="13">
        <f t="shared" si="83"/>
        <v>0</v>
      </c>
      <c r="AI616" s="13">
        <f>ROUND(AB616+AF616+AG616+AH616, 3)</f>
        <v>6.4690000000000003</v>
      </c>
      <c r="AJ616" s="13">
        <f t="shared" si="84"/>
        <v>6.4690000000000003</v>
      </c>
      <c r="AK616" s="13">
        <f t="shared" si="85"/>
        <v>6.4690000000000003</v>
      </c>
      <c r="AL616" s="13" t="str">
        <f t="shared" si="88"/>
        <v>11106000080372200000102</v>
      </c>
      <c r="AM616" s="13">
        <f>VLOOKUP(AL616,Destino!A:AE,31,0)</f>
        <v>6.4690000000000003</v>
      </c>
      <c r="AN616" s="13">
        <f t="shared" si="89"/>
        <v>1</v>
      </c>
      <c r="BB616" s="13">
        <f t="shared" si="86"/>
        <v>6.4690000000000003</v>
      </c>
      <c r="BC616" s="13" t="s">
        <v>11238</v>
      </c>
      <c r="BD616" s="13">
        <f t="shared" si="87"/>
        <v>0.76859200000000005</v>
      </c>
    </row>
    <row r="617" spans="1:56" x14ac:dyDescent="0.25">
      <c r="A617" s="13">
        <v>600008037</v>
      </c>
      <c r="B617" s="13">
        <v>1110</v>
      </c>
      <c r="C617" s="13">
        <v>2200001421</v>
      </c>
      <c r="D617" s="13" t="s">
        <v>10908</v>
      </c>
      <c r="E617" s="13" t="str">
        <f t="shared" si="81"/>
        <v>1100</v>
      </c>
      <c r="F617" s="13" t="s">
        <v>10925</v>
      </c>
      <c r="G617" s="13" t="s">
        <v>10907</v>
      </c>
      <c r="H617" s="13">
        <f>ROUND(P617/(1-((R617+S617))/100)*Q617, 3)</f>
        <v>0.84099999999999997</v>
      </c>
      <c r="I617" s="13">
        <v>1</v>
      </c>
      <c r="J617" s="13">
        <v>1.5</v>
      </c>
      <c r="K617" s="13">
        <v>1</v>
      </c>
      <c r="M617" s="13">
        <v>1</v>
      </c>
      <c r="N617" s="13">
        <v>0.75111799999999995</v>
      </c>
      <c r="P617" s="13">
        <f>IFERROR(ROUND(VLOOKUP(BC617, BA:BA:BB:BB, 2, 0)/AA617,3),)</f>
        <v>0.73</v>
      </c>
      <c r="Q617" s="13">
        <f>IFERROR(VLOOKUP(BC617, BA:BA:BD:BD, 4, 0),1)</f>
        <v>1</v>
      </c>
      <c r="R617" s="13">
        <v>4</v>
      </c>
      <c r="S617" s="13">
        <v>9.25</v>
      </c>
      <c r="T617" s="13">
        <v>0</v>
      </c>
      <c r="V617" s="13" t="s">
        <v>11050</v>
      </c>
      <c r="W617" s="13">
        <v>100</v>
      </c>
      <c r="X617" s="13" t="s">
        <v>7711</v>
      </c>
      <c r="Y617" s="13" t="s">
        <v>10904</v>
      </c>
      <c r="Z617" s="13">
        <v>2</v>
      </c>
      <c r="AA617" s="13">
        <v>5.75</v>
      </c>
      <c r="AB617" s="13">
        <f t="shared" si="82"/>
        <v>4.8360000000000003</v>
      </c>
      <c r="AC617" s="13">
        <f>ROUND(VLOOKUP(X617,'Base de dados'!A:B, 2, 0)*AB617, 2)</f>
        <v>0.73</v>
      </c>
      <c r="AD617" s="13">
        <f>ROUND((AB617*(Destino!AG$617/100))*(W617/100),2)</f>
        <v>0.19</v>
      </c>
      <c r="AE617" s="13">
        <f>ROUND((AB617*(Destino!AH$617/100)),2)</f>
        <v>0</v>
      </c>
      <c r="AF617" s="13">
        <f>ROUND((((AB617+AC617)*(1 + VLOOKUP(X617,'Base de dados'!A:P, 16, 0) ))*(Destino!AI$617/100))-AD617, 2)</f>
        <v>1.23</v>
      </c>
      <c r="AG617" s="13">
        <f>ROUND((AB617+AC617+AF617)*(J617/100),2)</f>
        <v>0.1</v>
      </c>
      <c r="AH617" s="13">
        <f t="shared" si="83"/>
        <v>0</v>
      </c>
      <c r="AI617" s="13">
        <f>ROUND(AB617+AF617-AE617+AG617+AH617, 3)</f>
        <v>6.1660000000000004</v>
      </c>
      <c r="AJ617" s="13">
        <f t="shared" si="84"/>
        <v>6.1660000000000004</v>
      </c>
      <c r="AK617" s="13">
        <f t="shared" si="85"/>
        <v>6.1660000000000004</v>
      </c>
      <c r="AL617" s="13" t="str">
        <f t="shared" si="88"/>
        <v>11106000080372200001421</v>
      </c>
      <c r="AM617" s="13">
        <f>VLOOKUP(AL617,Destino!A:AE,31,0)</f>
        <v>5.5430000000000001</v>
      </c>
      <c r="AN617" s="13">
        <f t="shared" si="89"/>
        <v>0.8989620499513461</v>
      </c>
      <c r="BB617" s="13">
        <f t="shared" si="86"/>
        <v>6.1660000000000004</v>
      </c>
      <c r="BC617" s="13" t="s">
        <v>11241</v>
      </c>
      <c r="BD617" s="13">
        <f t="shared" si="87"/>
        <v>0.75111799999999995</v>
      </c>
    </row>
    <row r="618" spans="1:56" x14ac:dyDescent="0.25">
      <c r="A618" s="13">
        <v>600008037</v>
      </c>
      <c r="B618" s="13">
        <v>1210</v>
      </c>
      <c r="C618" s="13">
        <v>2000005105</v>
      </c>
      <c r="D618" s="13" t="s">
        <v>10908</v>
      </c>
      <c r="E618" s="13" t="str">
        <f t="shared" si="81"/>
        <v>1200</v>
      </c>
      <c r="F618" s="13" t="s">
        <v>10905</v>
      </c>
      <c r="G618" s="13" t="s">
        <v>10907</v>
      </c>
      <c r="H618" s="13">
        <f>ROUND(P618/(1-((R618+S618))/100)*Q618, 3)</f>
        <v>0.82</v>
      </c>
      <c r="I618" s="13">
        <v>1</v>
      </c>
      <c r="J618" s="13">
        <v>2</v>
      </c>
      <c r="K618" s="13">
        <v>1</v>
      </c>
      <c r="M618" s="13">
        <v>1</v>
      </c>
      <c r="N618" s="13">
        <v>1</v>
      </c>
      <c r="O618" s="13" t="s">
        <v>10895</v>
      </c>
      <c r="P618" s="13">
        <f>IFERROR(ROUND(VLOOKUP(BC618, BA:BA:BB:BB, 2, 0)/AA618,3),)</f>
        <v>0.71099999999999997</v>
      </c>
      <c r="Q618" s="13">
        <f>IFERROR(VLOOKUP(BC618, BA:BA:BD:BD, 4, 0),1)</f>
        <v>1</v>
      </c>
      <c r="R618" s="13">
        <v>4</v>
      </c>
      <c r="S618" s="13">
        <v>9.25</v>
      </c>
      <c r="T618" s="13">
        <v>0</v>
      </c>
      <c r="V618" s="13" t="s">
        <v>11050</v>
      </c>
      <c r="W618" s="13">
        <v>100</v>
      </c>
      <c r="X618" s="13" t="s">
        <v>7711</v>
      </c>
      <c r="Y618" s="13" t="s">
        <v>10904</v>
      </c>
      <c r="Z618" s="13">
        <v>2</v>
      </c>
      <c r="AA618" s="13">
        <v>5.75</v>
      </c>
      <c r="AB618" s="13">
        <f t="shared" si="82"/>
        <v>4.7149999999999999</v>
      </c>
      <c r="AC618" s="13">
        <f>ROUND(VLOOKUP(X618,'Base de dados'!A:B, 2, 0)*AB618, 2)</f>
        <v>0.71</v>
      </c>
      <c r="AD618" s="13">
        <f>ROUND((AB618*(Destino!AG$618/100))*(W618/100),2)</f>
        <v>0.19</v>
      </c>
      <c r="AE618" s="13">
        <f>ROUND((AB618*(Destino!AH$618/100)),2)</f>
        <v>0.44</v>
      </c>
      <c r="AG618" s="13">
        <f>ROUND((AB618+ AC618)*(J618/100),2)</f>
        <v>0.11</v>
      </c>
      <c r="AH618" s="13">
        <f t="shared" si="83"/>
        <v>0</v>
      </c>
      <c r="AI618" s="13">
        <f>ROUND(AB618-(AD618+AE618)+AG618+AH618, 3)</f>
        <v>4.1950000000000003</v>
      </c>
      <c r="AJ618" s="13">
        <f t="shared" si="84"/>
        <v>4.1950000000000003</v>
      </c>
      <c r="AK618" s="13">
        <f t="shared" si="85"/>
        <v>4.1950000000000003</v>
      </c>
      <c r="AL618" s="13" t="str">
        <f t="shared" si="88"/>
        <v>12106000080372000005105</v>
      </c>
      <c r="AM618" s="13">
        <f>VLOOKUP(AL618,Destino!A:AE,31,0)</f>
        <v>4.1950000000000003</v>
      </c>
      <c r="AN618" s="13">
        <f t="shared" si="89"/>
        <v>1</v>
      </c>
      <c r="BA618" s="13" t="s">
        <v>11240</v>
      </c>
      <c r="BB618" s="13">
        <f t="shared" si="86"/>
        <v>4.1950000000000003</v>
      </c>
      <c r="BC618" s="13" t="s">
        <v>11237</v>
      </c>
      <c r="BD618" s="13">
        <f t="shared" si="87"/>
        <v>1</v>
      </c>
    </row>
    <row r="619" spans="1:56" x14ac:dyDescent="0.25">
      <c r="A619" s="13">
        <v>600008037</v>
      </c>
      <c r="B619" s="13">
        <v>1210</v>
      </c>
      <c r="C619" s="13">
        <v>2200001421</v>
      </c>
      <c r="D619" s="13" t="s">
        <v>10908</v>
      </c>
      <c r="E619" s="13" t="str">
        <f t="shared" si="81"/>
        <v>1200</v>
      </c>
      <c r="F619" s="13" t="s">
        <v>10905</v>
      </c>
      <c r="G619" s="13" t="s">
        <v>10907</v>
      </c>
      <c r="H619" s="13">
        <f>ROUND(P619/(1-((R619+S619))/100)*Q619, 3)</f>
        <v>1.0029999999999999</v>
      </c>
      <c r="I619" s="13">
        <v>1</v>
      </c>
      <c r="J619" s="13">
        <v>0</v>
      </c>
      <c r="K619" s="13">
        <v>1</v>
      </c>
      <c r="M619" s="13">
        <v>1</v>
      </c>
      <c r="N619" s="13">
        <f>IFERROR(VLOOKUP(BC619, BA:BA:BD:BD, 4, 0),1)</f>
        <v>1</v>
      </c>
      <c r="P619" s="13">
        <f>IFERROR(ROUND(VLOOKUP(BC619, BA:BA:BB:BB, 2, 0)/AA619,3),)</f>
        <v>0.73</v>
      </c>
      <c r="Q619" s="13">
        <v>1</v>
      </c>
      <c r="R619" s="13">
        <v>18</v>
      </c>
      <c r="S619" s="13">
        <v>9.25</v>
      </c>
      <c r="T619" s="13">
        <v>0</v>
      </c>
      <c r="V619" s="13" t="s">
        <v>11050</v>
      </c>
      <c r="W619" s="13">
        <v>100</v>
      </c>
      <c r="X619" s="13" t="s">
        <v>7711</v>
      </c>
      <c r="Y619" s="13" t="s">
        <v>10904</v>
      </c>
      <c r="Z619" s="13">
        <v>2</v>
      </c>
      <c r="AA619" s="13">
        <v>5.75</v>
      </c>
      <c r="AB619" s="13">
        <f t="shared" si="82"/>
        <v>5.7670000000000003</v>
      </c>
      <c r="AC619" s="13">
        <f>ROUND(VLOOKUP(X619,'Base de dados'!A:B, 2, 0)*AB619, 2)</f>
        <v>0.87</v>
      </c>
      <c r="AD619" s="13">
        <f>ROUND((AB619*(Destino!AG$619/100))*(W619/100),2)</f>
        <v>1.04</v>
      </c>
      <c r="AE619" s="13">
        <f>ROUND((AB619*(Destino!AH$619/100)),2)</f>
        <v>0.53</v>
      </c>
      <c r="AG619" s="13">
        <f>ROUND((AB619+ AC619)*(J619/100),2)</f>
        <v>0</v>
      </c>
      <c r="AH619" s="13">
        <f t="shared" si="83"/>
        <v>0</v>
      </c>
      <c r="AI619" s="13">
        <f>ROUND(AB619-(AD619+AE619)+AG619+AH619, 3)</f>
        <v>4.1970000000000001</v>
      </c>
      <c r="AJ619" s="13">
        <f t="shared" si="84"/>
        <v>4.1970000000000001</v>
      </c>
      <c r="AK619" s="13">
        <f t="shared" si="85"/>
        <v>4.1970000000000001</v>
      </c>
      <c r="AL619" s="13" t="str">
        <f t="shared" si="88"/>
        <v>12106000080372200001421</v>
      </c>
      <c r="AM619" s="13">
        <f>VLOOKUP(AL619,Destino!A:AE,31,0)</f>
        <v>3.762</v>
      </c>
      <c r="AN619" s="13">
        <f t="shared" si="89"/>
        <v>0.89635453895639738</v>
      </c>
      <c r="BB619" s="13">
        <f t="shared" si="86"/>
        <v>4.1970000000000001</v>
      </c>
      <c r="BC619" s="13" t="s">
        <v>11241</v>
      </c>
      <c r="BD619" s="13">
        <f t="shared" si="87"/>
        <v>1</v>
      </c>
    </row>
    <row r="620" spans="1:56" x14ac:dyDescent="0.25">
      <c r="A620" s="13">
        <v>600008037</v>
      </c>
      <c r="B620" s="13">
        <v>1400</v>
      </c>
      <c r="C620" s="13">
        <v>2000005105</v>
      </c>
      <c r="D620" s="13" t="s">
        <v>10908</v>
      </c>
      <c r="E620" s="13">
        <f t="shared" si="81"/>
        <v>1400</v>
      </c>
      <c r="F620" s="13" t="s">
        <v>10905</v>
      </c>
      <c r="G620" s="13" t="s">
        <v>10907</v>
      </c>
      <c r="H620" s="13">
        <f>ROUND(P620/(1-((R620+S620))/100)*Q620, 3)</f>
        <v>0.82</v>
      </c>
      <c r="I620" s="13">
        <v>1</v>
      </c>
      <c r="J620" s="13">
        <v>2</v>
      </c>
      <c r="K620" s="13">
        <v>1</v>
      </c>
      <c r="M620" s="13">
        <v>1</v>
      </c>
      <c r="N620" s="13">
        <v>1</v>
      </c>
      <c r="O620" s="13" t="s">
        <v>10895</v>
      </c>
      <c r="P620" s="13">
        <f>IFERROR(ROUND(VLOOKUP(BC620, BA:BA:BB:BB, 2, 0)/AA620,3),)</f>
        <v>0.71099999999999997</v>
      </c>
      <c r="Q620" s="13">
        <f>IFERROR(VLOOKUP(BC620, BA:BA:BD:BD, 4, 0),1)</f>
        <v>1</v>
      </c>
      <c r="R620" s="13">
        <v>4</v>
      </c>
      <c r="S620" s="13">
        <v>9.25</v>
      </c>
      <c r="T620" s="13">
        <v>0</v>
      </c>
      <c r="V620" s="13" t="s">
        <v>11050</v>
      </c>
      <c r="W620" s="13">
        <v>100</v>
      </c>
      <c r="X620" s="13" t="s">
        <v>7711</v>
      </c>
      <c r="Y620" s="13" t="s">
        <v>10904</v>
      </c>
      <c r="Z620" s="13">
        <v>2</v>
      </c>
      <c r="AA620" s="13">
        <v>5.75</v>
      </c>
      <c r="AB620" s="13">
        <f t="shared" si="82"/>
        <v>4.7149999999999999</v>
      </c>
      <c r="AC620" s="13">
        <f>ROUND(VLOOKUP(X620,'Base de dados'!A:B, 2, 0)*AB620, 2)</f>
        <v>0.71</v>
      </c>
      <c r="AD620" s="13">
        <f>ROUND((AB620*(Destino!AG$620/100))*(W620/100),2)</f>
        <v>0.19</v>
      </c>
      <c r="AE620" s="13">
        <f>ROUND((AB620*(Destino!AH$620/100)),2)</f>
        <v>0.44</v>
      </c>
      <c r="AG620" s="13">
        <f>ROUND((AB620+ AC620)*(J620/100),2)</f>
        <v>0.11</v>
      </c>
      <c r="AH620" s="13">
        <f t="shared" si="83"/>
        <v>0</v>
      </c>
      <c r="AI620" s="13">
        <f>ROUND(AB620-(AD620+AE620)+AG620+AH620, 3)</f>
        <v>4.1950000000000003</v>
      </c>
      <c r="AJ620" s="13">
        <f t="shared" si="84"/>
        <v>4.1950000000000003</v>
      </c>
      <c r="AK620" s="13">
        <f t="shared" si="85"/>
        <v>4.1950000000000003</v>
      </c>
      <c r="AL620" s="13" t="str">
        <f t="shared" si="88"/>
        <v>14006000080372000005105</v>
      </c>
      <c r="AM620" s="13">
        <f>VLOOKUP(AL620,Destino!A:AE,31,0)</f>
        <v>4.1950000000000003</v>
      </c>
      <c r="AN620" s="13">
        <f t="shared" si="89"/>
        <v>1</v>
      </c>
      <c r="BA620" s="13" t="s">
        <v>11241</v>
      </c>
      <c r="BB620" s="13">
        <f t="shared" si="86"/>
        <v>4.1950000000000003</v>
      </c>
      <c r="BC620" s="13" t="s">
        <v>11237</v>
      </c>
      <c r="BD620" s="13">
        <f t="shared" si="87"/>
        <v>1</v>
      </c>
    </row>
    <row r="621" spans="1:56" x14ac:dyDescent="0.25">
      <c r="A621" s="13">
        <v>600008037</v>
      </c>
      <c r="B621" s="13">
        <v>1400</v>
      </c>
      <c r="C621" s="13">
        <v>2200000102</v>
      </c>
      <c r="D621" s="13" t="s">
        <v>10908</v>
      </c>
      <c r="E621" s="13">
        <f t="shared" si="81"/>
        <v>1400</v>
      </c>
      <c r="F621" s="13" t="s">
        <v>10905</v>
      </c>
      <c r="G621" s="13" t="s">
        <v>10907</v>
      </c>
      <c r="H621" s="13">
        <f>ROUND(P621/(1-((R621+S621))/100)*Q621, 3)</f>
        <v>0.89300000000000002</v>
      </c>
      <c r="I621" s="13">
        <v>1</v>
      </c>
      <c r="J621" s="13">
        <v>2</v>
      </c>
      <c r="K621" s="13">
        <v>1</v>
      </c>
      <c r="M621" s="13">
        <v>1</v>
      </c>
      <c r="N621" s="13">
        <v>1</v>
      </c>
      <c r="P621" s="13">
        <f>IFERROR(ROUND(VLOOKUP(BC621, BA:BA:BB:BB, 2, 0)/AA621,3),)</f>
        <v>0.82499999999999996</v>
      </c>
      <c r="Q621" s="13">
        <f>IFERROR(VLOOKUP(BC621, BA:BA:BD:BD, 4, 0),1)</f>
        <v>1</v>
      </c>
      <c r="R621" s="13">
        <v>4</v>
      </c>
      <c r="S621" s="13">
        <v>3.65</v>
      </c>
      <c r="T621" s="13">
        <v>0</v>
      </c>
      <c r="V621" s="13" t="s">
        <v>11050</v>
      </c>
      <c r="W621" s="13">
        <v>100</v>
      </c>
      <c r="X621" s="13" t="s">
        <v>7711</v>
      </c>
      <c r="Y621" s="13" t="s">
        <v>10904</v>
      </c>
      <c r="Z621" s="13">
        <v>2</v>
      </c>
      <c r="AA621" s="13">
        <v>5.75</v>
      </c>
      <c r="AB621" s="13">
        <f t="shared" si="82"/>
        <v>5.1349999999999998</v>
      </c>
      <c r="AC621" s="13">
        <f>ROUND(VLOOKUP(X621,'Base de dados'!A:B, 2, 0)*AB621, 2)</f>
        <v>0.77</v>
      </c>
      <c r="AD621" s="13">
        <f>ROUND((AB621*(Destino!AG$621/100))*(W621/100),2)</f>
        <v>0.21</v>
      </c>
      <c r="AE621" s="13">
        <f>ROUND((AB621*(Destino!AH$621/100)),2)</f>
        <v>0.47</v>
      </c>
      <c r="AG621" s="13">
        <f>ROUND((AB621+ AC621)*(J621/100),2)</f>
        <v>0.12</v>
      </c>
      <c r="AH621" s="13">
        <f t="shared" si="83"/>
        <v>0</v>
      </c>
      <c r="AI621" s="13">
        <f>ROUND(AB621-(AD621+AE621)+AG621+AH621, 3)</f>
        <v>4.5750000000000002</v>
      </c>
      <c r="AJ621" s="13">
        <f t="shared" si="84"/>
        <v>4.5750000000000002</v>
      </c>
      <c r="AK621" s="13">
        <f t="shared" si="85"/>
        <v>4.5750000000000002</v>
      </c>
      <c r="AL621" s="13" t="str">
        <f t="shared" si="88"/>
        <v>14006000080372200000102</v>
      </c>
      <c r="AM621" s="13">
        <f>VLOOKUP(AL621,Destino!A:AE,31,0)</f>
        <v>4.5750000000000002</v>
      </c>
      <c r="AN621" s="13">
        <f t="shared" si="89"/>
        <v>1</v>
      </c>
      <c r="BB621" s="13">
        <f t="shared" si="86"/>
        <v>4.5750000000000002</v>
      </c>
      <c r="BC621" s="13" t="s">
        <v>11238</v>
      </c>
      <c r="BD621" s="13">
        <f t="shared" si="87"/>
        <v>1</v>
      </c>
    </row>
    <row r="622" spans="1:56" x14ac:dyDescent="0.25">
      <c r="A622" s="13">
        <v>600008037</v>
      </c>
      <c r="B622" s="13">
        <v>1700</v>
      </c>
      <c r="C622" s="13">
        <v>2000005105</v>
      </c>
      <c r="D622" s="13" t="s">
        <v>10908</v>
      </c>
      <c r="E622" s="13">
        <f t="shared" si="81"/>
        <v>1700</v>
      </c>
      <c r="F622" s="13" t="s">
        <v>10933</v>
      </c>
      <c r="G622" s="13" t="s">
        <v>10907</v>
      </c>
      <c r="H622" s="13">
        <f>ROUND(P622/(1-((R622+S622))/100)*Q622, 3)</f>
        <v>0.82</v>
      </c>
      <c r="I622" s="13">
        <v>0.25</v>
      </c>
      <c r="J622" s="13">
        <v>7</v>
      </c>
      <c r="K622" s="13">
        <v>1</v>
      </c>
      <c r="M622" s="13">
        <v>4</v>
      </c>
      <c r="N622" s="13">
        <v>1</v>
      </c>
      <c r="P622" s="13">
        <f>IFERROR(ROUND(VLOOKUP(BC622, BA:BA:BB:BB, 2, 0)/AA622,3),)</f>
        <v>0.71099999999999997</v>
      </c>
      <c r="Q622" s="13">
        <f>IFERROR(VLOOKUP(BC622, BA:BA:BD:BD, 4, 0),1)</f>
        <v>1</v>
      </c>
      <c r="R622" s="13">
        <v>4</v>
      </c>
      <c r="S622" s="13">
        <v>9.25</v>
      </c>
      <c r="T622" s="13">
        <v>0</v>
      </c>
      <c r="V622" s="13" t="s">
        <v>11050</v>
      </c>
      <c r="W622" s="13">
        <v>100</v>
      </c>
      <c r="X622" s="13" t="s">
        <v>7711</v>
      </c>
      <c r="Y622" s="13" t="s">
        <v>10904</v>
      </c>
      <c r="Z622" s="13">
        <v>2</v>
      </c>
      <c r="AA622" s="13">
        <v>5.75</v>
      </c>
      <c r="AB622" s="13">
        <f t="shared" si="82"/>
        <v>1.179</v>
      </c>
      <c r="AC622" s="13">
        <f>ROUND(VLOOKUP(X622,'Base de dados'!A:B, 2, 0)*AB622, 2)</f>
        <v>0.18</v>
      </c>
      <c r="AD622" s="13">
        <f>ROUND((AB622*(Destino!AG$622/100))*(W622/100),2)</f>
        <v>0.05</v>
      </c>
      <c r="AE622" s="13">
        <f>ROUND((AB622*(Destino!AH$622/100)),2)</f>
        <v>0</v>
      </c>
      <c r="AF622" s="13">
        <f>ROUND((((AB622+AC622)*(1 + VLOOKUP(X622,'Base de dados'!A:M, 13, 0) ))*(Destino!AI$622/100))-AD622, 2)</f>
        <v>0.3</v>
      </c>
      <c r="AG622" s="13">
        <f>ROUND((AB622+AC622+AF622)*(J622/100),2)</f>
        <v>0.12</v>
      </c>
      <c r="AH622" s="13">
        <f t="shared" si="83"/>
        <v>0</v>
      </c>
      <c r="AI622" s="13">
        <f>ROUND(AB622+AC622-AE622+AF622+AG622+AH622, 3)</f>
        <v>1.7789999999999999</v>
      </c>
      <c r="AJ622" s="13">
        <f t="shared" si="84"/>
        <v>7.1159999999999997</v>
      </c>
      <c r="AK622" s="13">
        <f t="shared" si="85"/>
        <v>7.1159999999999997</v>
      </c>
      <c r="AL622" s="13" t="str">
        <f t="shared" si="88"/>
        <v>17006000080372000005105</v>
      </c>
      <c r="AM622" s="13">
        <f>VLOOKUP(AL622,Destino!A:AE,31,0)</f>
        <v>6.3680000000000003</v>
      </c>
      <c r="AN622" s="13">
        <f t="shared" si="89"/>
        <v>0.89488476672287809</v>
      </c>
      <c r="BB622" s="13">
        <f t="shared" si="86"/>
        <v>7.1159999999999997</v>
      </c>
      <c r="BC622" s="13" t="s">
        <v>11237</v>
      </c>
      <c r="BD622" s="13">
        <f t="shared" si="87"/>
        <v>1</v>
      </c>
    </row>
    <row r="623" spans="1:56" x14ac:dyDescent="0.25">
      <c r="A623" s="13">
        <v>600008037</v>
      </c>
      <c r="B623" s="13">
        <v>1700</v>
      </c>
      <c r="C623" s="13">
        <v>2200001421</v>
      </c>
      <c r="D623" s="13" t="s">
        <v>10908</v>
      </c>
      <c r="E623" s="13">
        <f t="shared" si="81"/>
        <v>1700</v>
      </c>
      <c r="F623" s="13" t="s">
        <v>10933</v>
      </c>
      <c r="G623" s="13" t="s">
        <v>10907</v>
      </c>
      <c r="H623" s="13">
        <f>ROUND(P623/(1-((R623+S623))/100)*Q623, 3)</f>
        <v>0.84099999999999997</v>
      </c>
      <c r="I623" s="13">
        <v>0.25</v>
      </c>
      <c r="J623" s="13">
        <v>3</v>
      </c>
      <c r="K623" s="13">
        <v>1</v>
      </c>
      <c r="M623" s="13">
        <v>4</v>
      </c>
      <c r="N623" s="13">
        <v>1</v>
      </c>
      <c r="O623" s="13" t="s">
        <v>10895</v>
      </c>
      <c r="P623" s="13">
        <f>IFERROR(ROUND(VLOOKUP(BC623, BA:BA:BB:BB, 2, 0)/AA623,3),)</f>
        <v>0.73</v>
      </c>
      <c r="Q623" s="13">
        <f>IFERROR(VLOOKUP(BC623, BA:BA:BD:BD, 4, 0),1)</f>
        <v>1</v>
      </c>
      <c r="R623" s="13">
        <v>4</v>
      </c>
      <c r="S623" s="13">
        <v>9.25</v>
      </c>
      <c r="T623" s="13">
        <v>0</v>
      </c>
      <c r="V623" s="13" t="s">
        <v>11050</v>
      </c>
      <c r="W623" s="13">
        <v>100</v>
      </c>
      <c r="X623" s="13" t="s">
        <v>7711</v>
      </c>
      <c r="Y623" s="13" t="s">
        <v>10904</v>
      </c>
      <c r="Z623" s="13">
        <v>2</v>
      </c>
      <c r="AA623" s="13">
        <v>5.75</v>
      </c>
      <c r="AB623" s="13">
        <f t="shared" si="82"/>
        <v>1.2090000000000001</v>
      </c>
      <c r="AC623" s="13">
        <f>ROUND(VLOOKUP(X623,'Base de dados'!A:B, 2, 0)*AB623, 2)</f>
        <v>0.18</v>
      </c>
      <c r="AD623" s="13">
        <f>ROUND((AB623*(Destino!AG$623/100))*(W623/100),2)</f>
        <v>0.05</v>
      </c>
      <c r="AE623" s="13">
        <f>ROUND((AB623*(Destino!AH$623/100)),2)</f>
        <v>0</v>
      </c>
      <c r="AF623" s="13">
        <f>ROUND((((AB623+AC623)*(1 + VLOOKUP(X623,'Base de dados'!A:M, 13, 0) ))*(Destino!AI$623/100))-AD623, 2)</f>
        <v>0.31</v>
      </c>
      <c r="AG623" s="13">
        <f>ROUND((AB623+AC623+AF623)*(J623/100),2)</f>
        <v>0.05</v>
      </c>
      <c r="AH623" s="13">
        <f t="shared" si="83"/>
        <v>0</v>
      </c>
      <c r="AI623" s="13">
        <f>ROUND(AB623+AC623-AE623+AF623+AG623+AH623, 3)</f>
        <v>1.7490000000000001</v>
      </c>
      <c r="AJ623" s="13">
        <f t="shared" si="84"/>
        <v>6.9960000000000004</v>
      </c>
      <c r="AK623" s="13">
        <f t="shared" si="85"/>
        <v>6.9960000000000004</v>
      </c>
      <c r="AL623" s="13" t="str">
        <f t="shared" si="88"/>
        <v>17006000080372200001421</v>
      </c>
      <c r="AM623" s="13">
        <f>VLOOKUP(AL623,Destino!A:AE,31,0)</f>
        <v>6.9960000000000004</v>
      </c>
      <c r="AN623" s="13">
        <f t="shared" si="89"/>
        <v>1</v>
      </c>
      <c r="BA623" s="13" t="s">
        <v>11242</v>
      </c>
      <c r="BB623" s="13">
        <f t="shared" si="86"/>
        <v>6.9960000000000004</v>
      </c>
      <c r="BC623" s="13" t="s">
        <v>11241</v>
      </c>
      <c r="BD623" s="13">
        <f t="shared" si="87"/>
        <v>1</v>
      </c>
    </row>
    <row r="624" spans="1:56" x14ac:dyDescent="0.25">
      <c r="A624" s="13">
        <v>600008399</v>
      </c>
      <c r="B624" s="13">
        <v>1000</v>
      </c>
      <c r="C624" s="13">
        <v>2200000102</v>
      </c>
      <c r="D624" s="13" t="s">
        <v>10908</v>
      </c>
      <c r="E624" s="13">
        <f t="shared" si="81"/>
        <v>1000</v>
      </c>
      <c r="F624" s="13" t="s">
        <v>10905</v>
      </c>
      <c r="G624" s="13" t="s">
        <v>10907</v>
      </c>
      <c r="H624" s="13">
        <f>ROUND(P624/(1-((R624+S624))/100)*Q624, 3)</f>
        <v>0.997</v>
      </c>
      <c r="I624" s="13">
        <v>1</v>
      </c>
      <c r="J624" s="13">
        <v>4.5</v>
      </c>
      <c r="K624" s="13">
        <v>1</v>
      </c>
      <c r="M624" s="13">
        <v>1</v>
      </c>
      <c r="N624" s="13">
        <v>1</v>
      </c>
      <c r="P624" s="13">
        <f>IFERROR(ROUND(VLOOKUP(BC624, BA:BA:BB:BB, 2, 0)/AA624,3),)</f>
        <v>0.92100000000000004</v>
      </c>
      <c r="Q624" s="13">
        <f>IFERROR(VLOOKUP(BC624, BA:BA:BD:BD, 4, 0),1)</f>
        <v>1</v>
      </c>
      <c r="R624" s="13">
        <v>4</v>
      </c>
      <c r="S624" s="13">
        <v>3.65</v>
      </c>
      <c r="T624" s="13">
        <v>0</v>
      </c>
      <c r="V624" s="13" t="s">
        <v>11050</v>
      </c>
      <c r="W624" s="13">
        <v>100</v>
      </c>
      <c r="X624" s="13" t="s">
        <v>7711</v>
      </c>
      <c r="Y624" s="13" t="s">
        <v>10904</v>
      </c>
      <c r="Z624" s="13">
        <v>1</v>
      </c>
      <c r="AA624" s="13">
        <v>5.75</v>
      </c>
      <c r="AB624" s="13">
        <f t="shared" si="82"/>
        <v>5.7329999999999997</v>
      </c>
      <c r="AC624" s="13">
        <f>ROUND(VLOOKUP(X624,'Base de dados'!A:B, 2, 0)*AB624, 2)</f>
        <v>0.86</v>
      </c>
      <c r="AD624" s="13">
        <f>ROUND((AB624*(Destino!AG$624/100))*(W624/100),2)</f>
        <v>0.23</v>
      </c>
      <c r="AE624" s="13">
        <f>ROUND((AB624*(Destino!AH$624/100)),2)</f>
        <v>0.53</v>
      </c>
      <c r="AG624" s="13">
        <f>ROUND((AB624+ AC624)*(J624/100),2)</f>
        <v>0.3</v>
      </c>
      <c r="AH624" s="13">
        <f t="shared" si="83"/>
        <v>0</v>
      </c>
      <c r="AI624" s="13">
        <f>ROUND(AB624-(AD624+AE624)+AG624+AH624, 3)</f>
        <v>5.2729999999999997</v>
      </c>
      <c r="AJ624" s="13">
        <f t="shared" si="84"/>
        <v>5.2729999999999997</v>
      </c>
      <c r="AK624" s="13">
        <f t="shared" si="85"/>
        <v>5.2729999999999997</v>
      </c>
      <c r="AL624" s="13" t="str">
        <f t="shared" si="88"/>
        <v>10006000083992200000102</v>
      </c>
      <c r="AM624" s="13">
        <f>VLOOKUP(AL624,Destino!A:AE,31,0)</f>
        <v>5.2670000000000003</v>
      </c>
      <c r="AN624" s="13">
        <f t="shared" si="89"/>
        <v>0.99886212782097494</v>
      </c>
      <c r="BB624" s="13">
        <f t="shared" si="86"/>
        <v>5.2729999999999997</v>
      </c>
      <c r="BC624" s="13" t="s">
        <v>11244</v>
      </c>
      <c r="BD624" s="13">
        <f t="shared" si="87"/>
        <v>1</v>
      </c>
    </row>
    <row r="625" spans="1:56" x14ac:dyDescent="0.25">
      <c r="A625" s="13">
        <v>600008399</v>
      </c>
      <c r="B625" s="13">
        <v>1000</v>
      </c>
      <c r="C625" s="13">
        <v>2200001286</v>
      </c>
      <c r="D625" s="13" t="s">
        <v>10908</v>
      </c>
      <c r="E625" s="13">
        <f t="shared" si="81"/>
        <v>1000</v>
      </c>
      <c r="F625" s="13" t="s">
        <v>10915</v>
      </c>
      <c r="G625" s="13" t="s">
        <v>10907</v>
      </c>
      <c r="H625" s="13">
        <f>ROUND(P625/(1-((R625+S625))/100)*Q625, 3)</f>
        <v>1.17</v>
      </c>
      <c r="I625" s="13">
        <v>1</v>
      </c>
      <c r="J625" s="13">
        <v>6</v>
      </c>
      <c r="K625" s="13">
        <v>1</v>
      </c>
      <c r="M625" s="13">
        <v>1</v>
      </c>
      <c r="N625" s="13">
        <v>1</v>
      </c>
      <c r="P625" s="13">
        <f>IFERROR(ROUND(VLOOKUP(BC625, BA:BA:BB:BB, 2, 0)/AA625,3),)</f>
        <v>1.1160000000000001</v>
      </c>
      <c r="Q625" s="13">
        <f>IFERROR(VLOOKUP(BC625, BA:BA:BD:BD, 4, 0),1)</f>
        <v>1</v>
      </c>
      <c r="R625" s="13">
        <v>1</v>
      </c>
      <c r="S625" s="13">
        <v>3.65</v>
      </c>
      <c r="T625" s="13">
        <v>0</v>
      </c>
      <c r="V625" s="13" t="s">
        <v>11050</v>
      </c>
      <c r="W625" s="13">
        <v>100</v>
      </c>
      <c r="X625" s="13" t="s">
        <v>7711</v>
      </c>
      <c r="Y625" s="13" t="s">
        <v>10904</v>
      </c>
      <c r="Z625" s="13">
        <v>1</v>
      </c>
      <c r="AA625" s="13">
        <v>5.75</v>
      </c>
      <c r="AB625" s="13">
        <f t="shared" si="82"/>
        <v>6.7279999999999998</v>
      </c>
      <c r="AC625" s="13">
        <f>ROUND(VLOOKUP(X625,'Base de dados'!A:B, 2, 0)*AB625, 2)</f>
        <v>1.01</v>
      </c>
      <c r="AD625" s="13">
        <f>ROUND((AB625*(Destino!AG$625/100))*(W625/100),2)</f>
        <v>0.27</v>
      </c>
      <c r="AE625" s="13">
        <f>ROUND((AB625*(Destino!AH$625/100)),2)</f>
        <v>0.62</v>
      </c>
      <c r="AG625" s="13">
        <f>ROUND(AB625 *(J625/100),2)</f>
        <v>0.4</v>
      </c>
      <c r="AH625" s="13">
        <f t="shared" si="83"/>
        <v>0</v>
      </c>
      <c r="AI625" s="13">
        <f>ROUND(AB625-(AD625+AE625)+AG625+AH625, 3)</f>
        <v>6.2380000000000004</v>
      </c>
      <c r="AJ625" s="13">
        <f t="shared" si="84"/>
        <v>6.2380000000000004</v>
      </c>
      <c r="AK625" s="13">
        <f t="shared" si="85"/>
        <v>6.2380000000000004</v>
      </c>
      <c r="AL625" s="13" t="str">
        <f t="shared" si="88"/>
        <v>10006000083992200001286</v>
      </c>
      <c r="AM625" s="13">
        <f>VLOOKUP(AL625,Destino!A:AE,31,0)</f>
        <v>6.2320000000000002</v>
      </c>
      <c r="AN625" s="13">
        <f t="shared" si="89"/>
        <v>0.99903815325424816</v>
      </c>
      <c r="BB625" s="13">
        <f t="shared" si="86"/>
        <v>6.2380000000000004</v>
      </c>
      <c r="BC625" s="13" t="s">
        <v>11247</v>
      </c>
      <c r="BD625" s="13">
        <f t="shared" si="87"/>
        <v>1</v>
      </c>
    </row>
    <row r="626" spans="1:56" x14ac:dyDescent="0.25">
      <c r="A626" s="13">
        <v>600008399</v>
      </c>
      <c r="B626" s="13">
        <v>1000</v>
      </c>
      <c r="C626" s="13">
        <v>2200001327</v>
      </c>
      <c r="D626" s="13" t="s">
        <v>10908</v>
      </c>
      <c r="E626" s="13">
        <f t="shared" si="81"/>
        <v>1000</v>
      </c>
      <c r="F626" s="13" t="s">
        <v>10905</v>
      </c>
      <c r="G626" s="13" t="s">
        <v>10907</v>
      </c>
      <c r="H626" s="13">
        <f>ROUND(P626/(1-((R626+S626))/100)*Q626, 3)</f>
        <v>0.97499999999999998</v>
      </c>
      <c r="I626" s="13">
        <v>1</v>
      </c>
      <c r="J626" s="13">
        <v>5</v>
      </c>
      <c r="K626" s="13">
        <v>1</v>
      </c>
      <c r="M626" s="13">
        <v>1</v>
      </c>
      <c r="N626" s="13">
        <v>1</v>
      </c>
      <c r="P626" s="13">
        <f>IFERROR(ROUND(VLOOKUP(BC626, BA:BA:BB:BB, 2, 0)/AA626,3),)</f>
        <v>1.2010000000000001</v>
      </c>
      <c r="Q626" s="13">
        <f>IFERROR(VLOOKUP(BC626, BA:BA:BD:BD, 4, 0),1)</f>
        <v>0.74995999999999996</v>
      </c>
      <c r="R626" s="13">
        <v>4</v>
      </c>
      <c r="S626" s="13">
        <v>3.65</v>
      </c>
      <c r="T626" s="13">
        <v>0</v>
      </c>
      <c r="V626" s="13" t="s">
        <v>11050</v>
      </c>
      <c r="W626" s="13">
        <v>100</v>
      </c>
      <c r="X626" s="13" t="s">
        <v>7711</v>
      </c>
      <c r="Y626" s="13" t="s">
        <v>10904</v>
      </c>
      <c r="Z626" s="13">
        <v>1</v>
      </c>
      <c r="AA626" s="13">
        <v>5.75</v>
      </c>
      <c r="AB626" s="13">
        <f t="shared" si="82"/>
        <v>5.6059999999999999</v>
      </c>
      <c r="AC626" s="13">
        <f>ROUND(VLOOKUP(X626,'Base de dados'!A:B, 2, 0)*AB626, 2)</f>
        <v>0.84</v>
      </c>
      <c r="AD626" s="13">
        <f>ROUND((AB626*(Destino!AG$626/100))*(W626/100),2)</f>
        <v>0.22</v>
      </c>
      <c r="AE626" s="13">
        <f>ROUND((AB626*(Destino!AH$626/100)),2)</f>
        <v>0.52</v>
      </c>
      <c r="AG626" s="13">
        <f>ROUND((AB626+ AC626)*(J626/100),2)</f>
        <v>0.32</v>
      </c>
      <c r="AH626" s="13">
        <f t="shared" si="83"/>
        <v>0</v>
      </c>
      <c r="AI626" s="13">
        <f>ROUND(AB626-(AD626+AE626)+AG626+AH626, 3)</f>
        <v>5.1859999999999999</v>
      </c>
      <c r="AJ626" s="13">
        <f t="shared" si="84"/>
        <v>5.1859999999999999</v>
      </c>
      <c r="AK626" s="13">
        <f t="shared" si="85"/>
        <v>5.1859999999999999</v>
      </c>
      <c r="AL626" s="13" t="str">
        <f t="shared" si="88"/>
        <v>10006000083992200001327</v>
      </c>
      <c r="AM626" s="13">
        <f>VLOOKUP(AL626,Destino!A:AE,31,0)</f>
        <v>5.181</v>
      </c>
      <c r="AN626" s="13">
        <f t="shared" si="89"/>
        <v>0.99903586579251835</v>
      </c>
      <c r="BB626" s="13">
        <f t="shared" si="86"/>
        <v>5.1859999999999999</v>
      </c>
      <c r="BC626" s="13" t="s">
        <v>11245</v>
      </c>
      <c r="BD626" s="13">
        <f t="shared" si="87"/>
        <v>1</v>
      </c>
    </row>
    <row r="627" spans="1:56" x14ac:dyDescent="0.25">
      <c r="A627" s="13">
        <v>600008399</v>
      </c>
      <c r="B627" s="13">
        <v>1000</v>
      </c>
      <c r="C627" s="13">
        <v>2200001421</v>
      </c>
      <c r="D627" s="13" t="s">
        <v>10908</v>
      </c>
      <c r="E627" s="13">
        <f t="shared" si="81"/>
        <v>1000</v>
      </c>
      <c r="F627" s="13" t="s">
        <v>10905</v>
      </c>
      <c r="G627" s="13" t="s">
        <v>10907</v>
      </c>
      <c r="H627" s="13">
        <f>ROUND(P627/(1-((R627+S627))/100)*Q627, 3)</f>
        <v>0.93899999999999995</v>
      </c>
      <c r="I627" s="13">
        <v>1</v>
      </c>
      <c r="J627" s="13">
        <v>4</v>
      </c>
      <c r="K627" s="13">
        <v>1</v>
      </c>
      <c r="M627" s="13">
        <v>1</v>
      </c>
      <c r="N627" s="13">
        <v>1</v>
      </c>
      <c r="P627" s="13">
        <f>IFERROR(ROUND(VLOOKUP(BC627, BA:BA:BB:BB, 2, 0)/AA627,3),)</f>
        <v>0.81499999999999995</v>
      </c>
      <c r="Q627" s="13">
        <f>IFERROR(VLOOKUP(BC627, BA:BA:BD:BD, 4, 0),1)</f>
        <v>1</v>
      </c>
      <c r="R627" s="13">
        <v>4</v>
      </c>
      <c r="S627" s="13">
        <v>9.25</v>
      </c>
      <c r="T627" s="13">
        <v>0</v>
      </c>
      <c r="V627" s="13" t="s">
        <v>11050</v>
      </c>
      <c r="W627" s="13">
        <v>100</v>
      </c>
      <c r="X627" s="13" t="s">
        <v>7711</v>
      </c>
      <c r="Y627" s="13" t="s">
        <v>10904</v>
      </c>
      <c r="Z627" s="13">
        <v>1</v>
      </c>
      <c r="AA627" s="13">
        <v>5.75</v>
      </c>
      <c r="AB627" s="13">
        <f t="shared" si="82"/>
        <v>5.399</v>
      </c>
      <c r="AC627" s="13">
        <f>ROUND(VLOOKUP(X627,'Base de dados'!A:B, 2, 0)*AB627, 2)</f>
        <v>0.81</v>
      </c>
      <c r="AD627" s="13">
        <f>ROUND((AB627*(Destino!AG$627/100))*(W627/100),2)</f>
        <v>0.22</v>
      </c>
      <c r="AE627" s="13">
        <f>ROUND((AB627*(Destino!AH$627/100)),2)</f>
        <v>0.5</v>
      </c>
      <c r="AG627" s="13">
        <f>ROUND((AB627+ AC627)*(J627/100),2)</f>
        <v>0.25</v>
      </c>
      <c r="AH627" s="13">
        <f t="shared" si="83"/>
        <v>0</v>
      </c>
      <c r="AI627" s="13">
        <f>ROUND(AB627-(AD627+AE627)+AG627+AH627, 3)</f>
        <v>4.9290000000000003</v>
      </c>
      <c r="AJ627" s="13">
        <f t="shared" si="84"/>
        <v>4.9290000000000003</v>
      </c>
      <c r="AK627" s="13">
        <f t="shared" si="85"/>
        <v>4.9290000000000003</v>
      </c>
      <c r="AL627" s="13" t="str">
        <f t="shared" si="88"/>
        <v>10006000083992200001421</v>
      </c>
      <c r="AM627" s="13">
        <f>VLOOKUP(AL627,Destino!A:AE,31,0)</f>
        <v>4.8470000000000004</v>
      </c>
      <c r="AN627" s="13">
        <f t="shared" si="89"/>
        <v>0.9833637654696693</v>
      </c>
      <c r="BB627" s="13">
        <f t="shared" si="86"/>
        <v>4.9290000000000003</v>
      </c>
      <c r="BC627" s="13" t="s">
        <v>11248</v>
      </c>
      <c r="BD627" s="13">
        <f t="shared" si="87"/>
        <v>1</v>
      </c>
    </row>
    <row r="628" spans="1:56" x14ac:dyDescent="0.25">
      <c r="A628" s="13">
        <v>600008399</v>
      </c>
      <c r="B628" s="13">
        <v>1000</v>
      </c>
      <c r="C628" s="13">
        <v>2200008967</v>
      </c>
      <c r="D628" s="13" t="s">
        <v>10908</v>
      </c>
      <c r="E628" s="13">
        <f t="shared" si="81"/>
        <v>1000</v>
      </c>
      <c r="F628" s="13" t="s">
        <v>10912</v>
      </c>
      <c r="G628" s="13" t="s">
        <v>10907</v>
      </c>
      <c r="H628" s="13">
        <v>0.55000000000000004</v>
      </c>
      <c r="I628" s="13">
        <v>1</v>
      </c>
      <c r="J628" s="13">
        <v>0</v>
      </c>
      <c r="K628" s="13">
        <v>1.072727</v>
      </c>
      <c r="M628" s="13">
        <v>1</v>
      </c>
      <c r="N628" s="13">
        <v>1</v>
      </c>
      <c r="O628" s="13" t="s">
        <v>10895</v>
      </c>
      <c r="P628" s="13">
        <v>0</v>
      </c>
      <c r="Q628" s="13">
        <v>1</v>
      </c>
      <c r="R628" s="13">
        <v>0</v>
      </c>
      <c r="S628" s="13">
        <v>0</v>
      </c>
      <c r="T628" s="13">
        <v>34.630000000000003</v>
      </c>
      <c r="V628" s="13" t="s">
        <v>11050</v>
      </c>
      <c r="W628" s="13">
        <v>100</v>
      </c>
      <c r="X628" s="13" t="s">
        <v>7711</v>
      </c>
      <c r="Y628" s="13" t="s">
        <v>10904</v>
      </c>
      <c r="Z628" s="13">
        <v>1</v>
      </c>
      <c r="AA628" s="13">
        <v>5.75</v>
      </c>
      <c r="AB628" s="13">
        <f t="shared" si="82"/>
        <v>3.1629999999999998</v>
      </c>
      <c r="AC628" s="13">
        <f>ROUND(VLOOKUP(X628,'Base de dados'!A:B, 2, 0)*AB628, 2)</f>
        <v>0.47</v>
      </c>
      <c r="AD628" s="13">
        <f>ROUND((AB628*(Destino!AG$628/100))*(W628/100),2)</f>
        <v>0</v>
      </c>
      <c r="AE628" s="13">
        <f>ROUND((AB628*(Destino!AH$628/100)),2)</f>
        <v>0</v>
      </c>
      <c r="AG628" s="13">
        <f>ROUND((AB628+ AC628)*(J628/100),2)</f>
        <v>0</v>
      </c>
      <c r="AH628" s="13">
        <f t="shared" si="83"/>
        <v>1.1000000000000001</v>
      </c>
      <c r="AI628" s="13">
        <f>ROUND(AB628+AG628+AH628, 3)</f>
        <v>4.2629999999999999</v>
      </c>
      <c r="AJ628" s="13">
        <f t="shared" si="84"/>
        <v>4.2629999999999999</v>
      </c>
      <c r="AK628" s="13">
        <f t="shared" si="85"/>
        <v>4.5730352009999997</v>
      </c>
      <c r="AL628" s="13" t="str">
        <f t="shared" si="88"/>
        <v>10006000083992200008967</v>
      </c>
      <c r="AM628" s="13">
        <f>VLOOKUP(AL628,Destino!A:AE,31,0)</f>
        <v>4.5730000000000004</v>
      </c>
      <c r="AN628" s="13">
        <f t="shared" si="89"/>
        <v>0.99999230248654292</v>
      </c>
      <c r="BA628" s="13" t="s">
        <v>11243</v>
      </c>
      <c r="BB628" s="13">
        <f t="shared" si="86"/>
        <v>4.5730352009999997</v>
      </c>
      <c r="BD628" s="13">
        <f t="shared" si="87"/>
        <v>1</v>
      </c>
    </row>
    <row r="629" spans="1:56" x14ac:dyDescent="0.25">
      <c r="A629" s="13">
        <v>600008399</v>
      </c>
      <c r="B629" s="13">
        <v>1100</v>
      </c>
      <c r="C629" s="13">
        <v>2000005105</v>
      </c>
      <c r="D629" s="13" t="s">
        <v>10908</v>
      </c>
      <c r="E629" s="13">
        <f t="shared" si="81"/>
        <v>1100</v>
      </c>
      <c r="F629" s="13" t="s">
        <v>10905</v>
      </c>
      <c r="G629" s="13" t="s">
        <v>10907</v>
      </c>
      <c r="H629" s="13">
        <f>ROUND(P629/(1-((R629+S629))/100)*Q629, 3)</f>
        <v>0.91600000000000004</v>
      </c>
      <c r="I629" s="13">
        <v>1</v>
      </c>
      <c r="J629" s="13">
        <v>4</v>
      </c>
      <c r="K629" s="13">
        <v>1</v>
      </c>
      <c r="M629" s="13">
        <v>1</v>
      </c>
      <c r="N629" s="13">
        <v>1</v>
      </c>
      <c r="O629" s="13" t="s">
        <v>10895</v>
      </c>
      <c r="P629" s="13">
        <f>IFERROR(ROUND(VLOOKUP(BC629, BA:BA:BB:BB, 2, 0)/AA629,3),)</f>
        <v>0.79500000000000004</v>
      </c>
      <c r="Q629" s="13">
        <f>IFERROR(VLOOKUP(BC629, BA:BA:BD:BD, 4, 0),1)</f>
        <v>1</v>
      </c>
      <c r="R629" s="13">
        <v>4</v>
      </c>
      <c r="S629" s="13">
        <v>9.25</v>
      </c>
      <c r="T629" s="13">
        <v>0</v>
      </c>
      <c r="V629" s="13" t="s">
        <v>11050</v>
      </c>
      <c r="W629" s="13">
        <v>100</v>
      </c>
      <c r="X629" s="13" t="s">
        <v>7711</v>
      </c>
      <c r="Y629" s="13" t="s">
        <v>10904</v>
      </c>
      <c r="Z629" s="13">
        <v>2</v>
      </c>
      <c r="AA629" s="13">
        <v>5.75</v>
      </c>
      <c r="AB629" s="13">
        <f t="shared" si="82"/>
        <v>5.2670000000000003</v>
      </c>
      <c r="AC629" s="13">
        <f>ROUND(VLOOKUP(X629,'Base de dados'!A:B, 2, 0)*AB629, 2)</f>
        <v>0.79</v>
      </c>
      <c r="AD629" s="13">
        <f>ROUND((AB629*(Destino!AG$629/100))*(W629/100),2)</f>
        <v>0.21</v>
      </c>
      <c r="AE629" s="13">
        <f>ROUND((AB629*(Destino!AH$629/100)),2)</f>
        <v>0</v>
      </c>
      <c r="AG629" s="13">
        <f>ROUND((AB629+ AC629)*(J629/100),2)</f>
        <v>0.24</v>
      </c>
      <c r="AH629" s="13">
        <f t="shared" si="83"/>
        <v>0</v>
      </c>
      <c r="AI629" s="13">
        <f>ROUND(AB629-(AD629+AE629)+AG629+AH629, 3)</f>
        <v>5.2969999999999997</v>
      </c>
      <c r="AJ629" s="13">
        <f t="shared" si="84"/>
        <v>5.2969999999999997</v>
      </c>
      <c r="AK629" s="13">
        <f t="shared" si="85"/>
        <v>5.2969999999999997</v>
      </c>
      <c r="AL629" s="13" t="str">
        <f t="shared" si="88"/>
        <v>11006000083992000005105</v>
      </c>
      <c r="AM629" s="13">
        <f>VLOOKUP(AL629,Destino!A:AE,31,0)</f>
        <v>5.2910000000000004</v>
      </c>
      <c r="AN629" s="13">
        <f t="shared" si="89"/>
        <v>0.99886728336794428</v>
      </c>
      <c r="BA629" s="13" t="s">
        <v>11244</v>
      </c>
      <c r="BB629" s="13">
        <f t="shared" si="86"/>
        <v>5.2969999999999997</v>
      </c>
      <c r="BC629" s="13" t="s">
        <v>11243</v>
      </c>
      <c r="BD629" s="13">
        <f t="shared" si="87"/>
        <v>1</v>
      </c>
    </row>
    <row r="630" spans="1:56" x14ac:dyDescent="0.25">
      <c r="A630" s="13">
        <v>600008399</v>
      </c>
      <c r="B630" s="13">
        <v>1100</v>
      </c>
      <c r="C630" s="13">
        <v>2200001286</v>
      </c>
      <c r="D630" s="13" t="s">
        <v>10908</v>
      </c>
      <c r="E630" s="13">
        <f t="shared" si="81"/>
        <v>1100</v>
      </c>
      <c r="F630" s="13" t="s">
        <v>10915</v>
      </c>
      <c r="G630" s="13" t="s">
        <v>10907</v>
      </c>
      <c r="H630" s="13">
        <f>ROUND(P630/(1-((R630+S630))/100)*Q630, 3)</f>
        <v>1.17</v>
      </c>
      <c r="I630" s="13">
        <v>1</v>
      </c>
      <c r="J630" s="13">
        <v>5</v>
      </c>
      <c r="K630" s="13">
        <v>1</v>
      </c>
      <c r="M630" s="13">
        <v>1</v>
      </c>
      <c r="N630" s="13">
        <v>1</v>
      </c>
      <c r="P630" s="13">
        <f>IFERROR(ROUND(VLOOKUP(BC630, BA:BA:BB:BB, 2, 0)/AA630,3),)</f>
        <v>1.1160000000000001</v>
      </c>
      <c r="Q630" s="13">
        <f>IFERROR(VLOOKUP(BC630, BA:BA:BD:BD, 4, 0),1)</f>
        <v>1</v>
      </c>
      <c r="R630" s="13">
        <v>1</v>
      </c>
      <c r="S630" s="13">
        <v>3.65</v>
      </c>
      <c r="T630" s="13">
        <v>0</v>
      </c>
      <c r="V630" s="13" t="s">
        <v>11050</v>
      </c>
      <c r="W630" s="13">
        <v>100</v>
      </c>
      <c r="X630" s="13" t="s">
        <v>7711</v>
      </c>
      <c r="Y630" s="13" t="s">
        <v>10904</v>
      </c>
      <c r="Z630" s="13">
        <v>2</v>
      </c>
      <c r="AA630" s="13">
        <v>5.75</v>
      </c>
      <c r="AB630" s="13">
        <f t="shared" si="82"/>
        <v>6.7279999999999998</v>
      </c>
      <c r="AC630" s="13">
        <f>ROUND(VLOOKUP(X630,'Base de dados'!A:B, 2, 0)*AB630, 2)</f>
        <v>1.01</v>
      </c>
      <c r="AD630" s="13">
        <f>ROUND((AB630*(Destino!AG$630/100))*(W630/100),2)</f>
        <v>0.27</v>
      </c>
      <c r="AE630" s="13">
        <f>ROUND((AB630*(Destino!AH$630/100)),2)</f>
        <v>0</v>
      </c>
      <c r="AG630" s="13">
        <f>ROUND(AB630 *(J630/100),2)</f>
        <v>0.34</v>
      </c>
      <c r="AH630" s="13">
        <f t="shared" si="83"/>
        <v>0</v>
      </c>
      <c r="AI630" s="13">
        <f>ROUND(AB630-(AD630+AE630)+AG630+AH630, 3)</f>
        <v>6.798</v>
      </c>
      <c r="AJ630" s="13">
        <f t="shared" si="84"/>
        <v>6.798</v>
      </c>
      <c r="AK630" s="13">
        <f t="shared" si="85"/>
        <v>6.798</v>
      </c>
      <c r="AL630" s="13" t="str">
        <f t="shared" si="88"/>
        <v>11006000083992200001286</v>
      </c>
      <c r="AM630" s="13">
        <f>VLOOKUP(AL630,Destino!A:AE,31,0)</f>
        <v>6.7919999999999998</v>
      </c>
      <c r="AN630" s="13">
        <f t="shared" si="89"/>
        <v>0.99911738746690204</v>
      </c>
      <c r="BB630" s="13">
        <f t="shared" si="86"/>
        <v>6.798</v>
      </c>
      <c r="BC630" s="13" t="s">
        <v>11247</v>
      </c>
      <c r="BD630" s="13">
        <f t="shared" si="87"/>
        <v>1</v>
      </c>
    </row>
    <row r="631" spans="1:56" x14ac:dyDescent="0.25">
      <c r="A631" s="13">
        <v>600008399</v>
      </c>
      <c r="B631" s="13">
        <v>1100</v>
      </c>
      <c r="C631" s="13">
        <v>2200001327</v>
      </c>
      <c r="D631" s="13" t="s">
        <v>10908</v>
      </c>
      <c r="E631" s="13">
        <f t="shared" si="81"/>
        <v>1100</v>
      </c>
      <c r="F631" s="13" t="s">
        <v>10923</v>
      </c>
      <c r="G631" s="13" t="s">
        <v>10907</v>
      </c>
      <c r="H631" s="13">
        <f>ROUND(P631/(1-((R631+S631))/100)*Q631, 3)</f>
        <v>0.93799999999999994</v>
      </c>
      <c r="I631" s="13">
        <v>1</v>
      </c>
      <c r="J631" s="13">
        <v>5</v>
      </c>
      <c r="K631" s="13">
        <v>1</v>
      </c>
      <c r="M631" s="13">
        <v>1</v>
      </c>
      <c r="N631" s="13">
        <v>1</v>
      </c>
      <c r="P631" s="13">
        <f>IFERROR(ROUND(VLOOKUP(BC631, BA:BA:BB:BB, 2, 0)/AA631,3),)</f>
        <v>1.2010000000000001</v>
      </c>
      <c r="Q631" s="13">
        <f>IFERROR(VLOOKUP(BC631, BA:BA:BD:BD, 4, 0),1)</f>
        <v>0.74995999999999996</v>
      </c>
      <c r="R631" s="13">
        <v>4</v>
      </c>
      <c r="S631" s="13">
        <v>0</v>
      </c>
      <c r="T631" s="13">
        <v>0</v>
      </c>
      <c r="V631" s="13" t="s">
        <v>11050</v>
      </c>
      <c r="W631" s="13">
        <v>100</v>
      </c>
      <c r="X631" s="13" t="s">
        <v>7711</v>
      </c>
      <c r="Y631" s="13" t="s">
        <v>10904</v>
      </c>
      <c r="Z631" s="13">
        <v>2</v>
      </c>
      <c r="AA631" s="13">
        <v>5.75</v>
      </c>
      <c r="AB631" s="13">
        <f t="shared" si="82"/>
        <v>5.3940000000000001</v>
      </c>
      <c r="AC631" s="13">
        <f>ROUND(VLOOKUP(X631,'Base de dados'!A:B, 2, 0)*AB631, 2)</f>
        <v>0.81</v>
      </c>
      <c r="AD631" s="13">
        <f>ROUND((AB631*(Destino!AG$631/100))*(W631/100),2)</f>
        <v>0.22</v>
      </c>
      <c r="AE631" s="13">
        <f>ROUND((AB631*(Destino!AH$631/100)),2)</f>
        <v>0</v>
      </c>
      <c r="AG631" s="13">
        <f>ROUND((AB631+ AC631)*(J631/100),2)</f>
        <v>0.31</v>
      </c>
      <c r="AH631" s="13">
        <f t="shared" si="83"/>
        <v>0</v>
      </c>
      <c r="AI631" s="13">
        <f>ROUND(AB631-AD631+AG631+AH631, 3)</f>
        <v>5.484</v>
      </c>
      <c r="AJ631" s="13">
        <f t="shared" si="84"/>
        <v>5.484</v>
      </c>
      <c r="AK631" s="13">
        <f t="shared" si="85"/>
        <v>5.484</v>
      </c>
      <c r="AL631" s="13" t="str">
        <f t="shared" si="88"/>
        <v>11006000083992200001327</v>
      </c>
      <c r="AM631" s="13">
        <f>VLOOKUP(AL631,Destino!A:AE,31,0)</f>
        <v>5.4779999999999998</v>
      </c>
      <c r="AN631" s="13">
        <f t="shared" si="89"/>
        <v>0.99890590809627999</v>
      </c>
      <c r="BB631" s="13">
        <f t="shared" si="86"/>
        <v>5.484</v>
      </c>
      <c r="BC631" s="13" t="s">
        <v>11245</v>
      </c>
      <c r="BD631" s="13">
        <f t="shared" si="87"/>
        <v>1</v>
      </c>
    </row>
    <row r="632" spans="1:56" x14ac:dyDescent="0.25">
      <c r="A632" s="13">
        <v>600008399</v>
      </c>
      <c r="B632" s="13">
        <v>1100</v>
      </c>
      <c r="C632" s="13">
        <v>2200001421</v>
      </c>
      <c r="D632" s="13" t="s">
        <v>10908</v>
      </c>
      <c r="E632" s="13">
        <f t="shared" si="81"/>
        <v>1100</v>
      </c>
      <c r="F632" s="13" t="s">
        <v>10905</v>
      </c>
      <c r="G632" s="13" t="s">
        <v>10907</v>
      </c>
      <c r="H632" s="13">
        <f>ROUND(P632/(1-((R632+S632))/100)*Q632, 3)</f>
        <v>0.93899999999999995</v>
      </c>
      <c r="I632" s="13">
        <v>1</v>
      </c>
      <c r="J632" s="13">
        <v>3</v>
      </c>
      <c r="K632" s="13">
        <v>1</v>
      </c>
      <c r="M632" s="13">
        <v>1</v>
      </c>
      <c r="N632" s="13">
        <v>1</v>
      </c>
      <c r="P632" s="13">
        <f>IFERROR(ROUND(VLOOKUP(BC632, BA:BA:BB:BB, 2, 0)/AA632,3),)</f>
        <v>0.81499999999999995</v>
      </c>
      <c r="Q632" s="13">
        <f>IFERROR(VLOOKUP(BC632, BA:BA:BD:BD, 4, 0),1)</f>
        <v>1</v>
      </c>
      <c r="R632" s="13">
        <v>4</v>
      </c>
      <c r="S632" s="13">
        <v>9.25</v>
      </c>
      <c r="T632" s="13">
        <v>0</v>
      </c>
      <c r="V632" s="13" t="s">
        <v>11050</v>
      </c>
      <c r="W632" s="13">
        <v>100</v>
      </c>
      <c r="X632" s="13" t="s">
        <v>7711</v>
      </c>
      <c r="Y632" s="13" t="s">
        <v>10904</v>
      </c>
      <c r="Z632" s="13">
        <v>2</v>
      </c>
      <c r="AA632" s="13">
        <v>5.75</v>
      </c>
      <c r="AB632" s="13">
        <f t="shared" si="82"/>
        <v>5.399</v>
      </c>
      <c r="AC632" s="13">
        <f>ROUND(VLOOKUP(X632,'Base de dados'!A:B, 2, 0)*AB632, 2)</f>
        <v>0.81</v>
      </c>
      <c r="AD632" s="13">
        <f>ROUND((AB632*(Destino!AG$632/100))*(W632/100),2)</f>
        <v>0.22</v>
      </c>
      <c r="AE632" s="13">
        <f>ROUND((AB632*(Destino!AH$632/100)),2)</f>
        <v>0</v>
      </c>
      <c r="AG632" s="13">
        <f>ROUND((AB632+ AC632)*(J632/100),2)</f>
        <v>0.19</v>
      </c>
      <c r="AH632" s="13">
        <f t="shared" si="83"/>
        <v>0</v>
      </c>
      <c r="AI632" s="13">
        <f>ROUND(AB632-(AD632+AE632)+AG632+AH632, 3)</f>
        <v>5.3689999999999998</v>
      </c>
      <c r="AJ632" s="13">
        <f t="shared" si="84"/>
        <v>5.3689999999999998</v>
      </c>
      <c r="AK632" s="13">
        <f t="shared" si="85"/>
        <v>5.3689999999999998</v>
      </c>
      <c r="AL632" s="13" t="str">
        <f t="shared" si="88"/>
        <v>11006000083992200001421</v>
      </c>
      <c r="AM632" s="13">
        <f>VLOOKUP(AL632,Destino!A:AE,31,0)</f>
        <v>5.2770000000000001</v>
      </c>
      <c r="AN632" s="13">
        <f t="shared" si="89"/>
        <v>0.98286459303408458</v>
      </c>
      <c r="BB632" s="13">
        <f t="shared" si="86"/>
        <v>5.3689999999999998</v>
      </c>
      <c r="BC632" s="13" t="s">
        <v>11248</v>
      </c>
      <c r="BD632" s="13">
        <f t="shared" si="87"/>
        <v>1</v>
      </c>
    </row>
    <row r="633" spans="1:56" x14ac:dyDescent="0.25">
      <c r="A633" s="13">
        <v>600008399</v>
      </c>
      <c r="B633" s="13">
        <v>1110</v>
      </c>
      <c r="C633" s="13">
        <v>2000005105</v>
      </c>
      <c r="D633" s="13" t="s">
        <v>10908</v>
      </c>
      <c r="E633" s="13" t="str">
        <f t="shared" si="81"/>
        <v>1100</v>
      </c>
      <c r="F633" s="13" t="s">
        <v>10925</v>
      </c>
      <c r="G633" s="13" t="s">
        <v>10907</v>
      </c>
      <c r="H633" s="13">
        <f>ROUND(P633/(1-((R633+S633))/100)*Q633, 3)</f>
        <v>0.91600000000000004</v>
      </c>
      <c r="I633" s="13">
        <v>1</v>
      </c>
      <c r="J633" s="13">
        <v>4</v>
      </c>
      <c r="K633" s="13">
        <v>1</v>
      </c>
      <c r="M633" s="13">
        <v>1</v>
      </c>
      <c r="N633" s="13">
        <v>0.74995999999999996</v>
      </c>
      <c r="O633" s="13" t="s">
        <v>10895</v>
      </c>
      <c r="P633" s="13">
        <f>IFERROR(ROUND(VLOOKUP(BC633, BA:BA:BB:BB, 2, 0)/AA633,3),)</f>
        <v>0.79500000000000004</v>
      </c>
      <c r="Q633" s="13">
        <f>IFERROR(VLOOKUP(BC633, BA:BA:BD:BD, 4, 0),1)</f>
        <v>1</v>
      </c>
      <c r="R633" s="13">
        <v>4</v>
      </c>
      <c r="S633" s="13">
        <v>9.25</v>
      </c>
      <c r="T633" s="13">
        <v>0</v>
      </c>
      <c r="V633" s="13" t="s">
        <v>11050</v>
      </c>
      <c r="W633" s="13">
        <v>100</v>
      </c>
      <c r="X633" s="13" t="s">
        <v>7711</v>
      </c>
      <c r="Y633" s="13" t="s">
        <v>10904</v>
      </c>
      <c r="Z633" s="13">
        <v>2</v>
      </c>
      <c r="AA633" s="13">
        <v>5.75</v>
      </c>
      <c r="AB633" s="13">
        <f t="shared" si="82"/>
        <v>5.2670000000000003</v>
      </c>
      <c r="AC633" s="13">
        <f>ROUND(VLOOKUP(X633,'Base de dados'!A:B, 2, 0)*AB633, 2)</f>
        <v>0.79</v>
      </c>
      <c r="AD633" s="13">
        <f>ROUND((AB633*(Destino!AG$633/100))*(W633/100),2)</f>
        <v>0.21</v>
      </c>
      <c r="AE633" s="13">
        <f>ROUND((AB633*(Destino!AH$633/100)),2)</f>
        <v>0</v>
      </c>
      <c r="AF633" s="13">
        <f>ROUND((((AB633+AC633)*(1 + VLOOKUP(X633,'Base de dados'!A:P, 16, 0) ))*(Destino!AI$633/100))-AD633, 2)</f>
        <v>1.34</v>
      </c>
      <c r="AG633" s="13">
        <f>ROUND((AB633+AC633+AF633)*(J633/100),2)</f>
        <v>0.3</v>
      </c>
      <c r="AH633" s="13">
        <f t="shared" si="83"/>
        <v>0</v>
      </c>
      <c r="AI633" s="13">
        <f>ROUND(AB633+AF633-AE633+AG633+AH633, 3)</f>
        <v>6.907</v>
      </c>
      <c r="AJ633" s="13">
        <f t="shared" si="84"/>
        <v>6.907</v>
      </c>
      <c r="AK633" s="13">
        <f t="shared" si="85"/>
        <v>6.907</v>
      </c>
      <c r="AL633" s="13" t="str">
        <f t="shared" si="88"/>
        <v>11106000083992000005105</v>
      </c>
      <c r="AM633" s="13">
        <f>VLOOKUP(AL633,Destino!A:AE,31,0)</f>
        <v>6.9009999999999998</v>
      </c>
      <c r="AN633" s="13">
        <f t="shared" si="89"/>
        <v>0.99913131605617489</v>
      </c>
      <c r="BA633" s="13" t="s">
        <v>11245</v>
      </c>
      <c r="BB633" s="13">
        <f t="shared" si="86"/>
        <v>6.907</v>
      </c>
      <c r="BC633" s="13" t="s">
        <v>11243</v>
      </c>
      <c r="BD633" s="13">
        <f t="shared" si="87"/>
        <v>0.74995999999999996</v>
      </c>
    </row>
    <row r="634" spans="1:56" x14ac:dyDescent="0.25">
      <c r="A634" s="13">
        <v>600008399</v>
      </c>
      <c r="B634" s="13">
        <v>1110</v>
      </c>
      <c r="C634" s="13">
        <v>2200000102</v>
      </c>
      <c r="D634" s="13" t="s">
        <v>10908</v>
      </c>
      <c r="E634" s="13" t="str">
        <f t="shared" si="81"/>
        <v>1100</v>
      </c>
      <c r="F634" s="13" t="s">
        <v>10926</v>
      </c>
      <c r="G634" s="13" t="s">
        <v>10907</v>
      </c>
      <c r="H634" s="13">
        <f>ROUND(P634/(1-((R634+S634))/100)*Q634, 3)</f>
        <v>0.95899999999999996</v>
      </c>
      <c r="I634" s="13">
        <v>1</v>
      </c>
      <c r="J634" s="13">
        <v>4</v>
      </c>
      <c r="K634" s="13">
        <v>1</v>
      </c>
      <c r="M634" s="13">
        <v>1</v>
      </c>
      <c r="N634" s="13">
        <v>0.76869299999999996</v>
      </c>
      <c r="P634" s="13">
        <f>IFERROR(ROUND(VLOOKUP(BC634, BA:BA:BB:BB, 2, 0)/AA634,3),)</f>
        <v>0.92100000000000004</v>
      </c>
      <c r="Q634" s="13">
        <f>IFERROR(VLOOKUP(BC634, BA:BA:BD:BD, 4, 0),1)</f>
        <v>1</v>
      </c>
      <c r="R634" s="13">
        <v>4</v>
      </c>
      <c r="S634" s="13">
        <v>0</v>
      </c>
      <c r="T634" s="13">
        <v>0</v>
      </c>
      <c r="V634" s="13" t="s">
        <v>11050</v>
      </c>
      <c r="W634" s="13">
        <v>100</v>
      </c>
      <c r="X634" s="13" t="s">
        <v>7711</v>
      </c>
      <c r="Y634" s="13" t="s">
        <v>10904</v>
      </c>
      <c r="Z634" s="13">
        <v>2</v>
      </c>
      <c r="AA634" s="13">
        <v>5.75</v>
      </c>
      <c r="AB634" s="13">
        <f t="shared" si="82"/>
        <v>5.5140000000000002</v>
      </c>
      <c r="AC634" s="13">
        <f>ROUND(VLOOKUP(X634,'Base de dados'!A:B, 2, 0)*AB634, 2)</f>
        <v>0.83</v>
      </c>
      <c r="AD634" s="13">
        <f>ROUND((AB634*(Destino!AG$634/100))*(W634/100),2)</f>
        <v>0.22</v>
      </c>
      <c r="AE634" s="13">
        <f>ROUND((AB634*(Destino!AH$634/100)),2)</f>
        <v>0</v>
      </c>
      <c r="AF634" s="13">
        <f>ROUND((((AB634+AC634)*(1 + VLOOKUP(X634,'Base de dados'!A:P, 16, 0) ))*(Destino!AI$634/100))-AD634, 2)</f>
        <v>1.4</v>
      </c>
      <c r="AG634" s="13">
        <f>ROUND((AB634+AC634+AF634)*(J634/100),2)</f>
        <v>0.31</v>
      </c>
      <c r="AH634" s="13">
        <f t="shared" si="83"/>
        <v>0</v>
      </c>
      <c r="AI634" s="13">
        <f>ROUND(AB634+AF634+AG634+AH634, 3)</f>
        <v>7.2240000000000002</v>
      </c>
      <c r="AJ634" s="13">
        <f t="shared" si="84"/>
        <v>7.2240000000000002</v>
      </c>
      <c r="AK634" s="13">
        <f t="shared" si="85"/>
        <v>7.2240000000000002</v>
      </c>
      <c r="AL634" s="13" t="str">
        <f t="shared" si="88"/>
        <v>11106000083992200000102</v>
      </c>
      <c r="AM634" s="13">
        <f>VLOOKUP(AL634,Destino!A:AE,31,0)</f>
        <v>7.2190000000000003</v>
      </c>
      <c r="AN634" s="13">
        <f t="shared" si="89"/>
        <v>0.99930786267995575</v>
      </c>
      <c r="BB634" s="13">
        <f t="shared" si="86"/>
        <v>7.2240000000000002</v>
      </c>
      <c r="BC634" s="13" t="s">
        <v>11244</v>
      </c>
      <c r="BD634" s="13">
        <f t="shared" si="87"/>
        <v>0.76869299999999996</v>
      </c>
    </row>
    <row r="635" spans="1:56" x14ac:dyDescent="0.25">
      <c r="A635" s="13">
        <v>600008399</v>
      </c>
      <c r="B635" s="13">
        <v>1110</v>
      </c>
      <c r="C635" s="13">
        <v>2200001286</v>
      </c>
      <c r="D635" s="13" t="s">
        <v>10908</v>
      </c>
      <c r="E635" s="13" t="str">
        <f t="shared" si="81"/>
        <v>1100</v>
      </c>
      <c r="F635" s="13" t="s">
        <v>10927</v>
      </c>
      <c r="G635" s="13" t="s">
        <v>10907</v>
      </c>
      <c r="H635" s="13">
        <f>ROUND(P635/(1-((R635+S635))/100)*Q635, 3)</f>
        <v>1.17</v>
      </c>
      <c r="I635" s="13">
        <v>1</v>
      </c>
      <c r="J635" s="13">
        <v>5</v>
      </c>
      <c r="K635" s="13">
        <v>1</v>
      </c>
      <c r="M635" s="13">
        <v>1</v>
      </c>
      <c r="N635" s="13">
        <v>0.75006499999999998</v>
      </c>
      <c r="P635" s="13">
        <f>IFERROR(ROUND(VLOOKUP(BC635, BA:BA:BB:BB, 2, 0)/AA635,3),)</f>
        <v>1.1160000000000001</v>
      </c>
      <c r="Q635" s="13">
        <f>IFERROR(VLOOKUP(BC635, BA:BA:BD:BD, 4, 0),1)</f>
        <v>1</v>
      </c>
      <c r="R635" s="13">
        <v>1</v>
      </c>
      <c r="S635" s="13">
        <v>3.65</v>
      </c>
      <c r="T635" s="13">
        <v>0</v>
      </c>
      <c r="V635" s="13" t="s">
        <v>11050</v>
      </c>
      <c r="W635" s="13">
        <v>100</v>
      </c>
      <c r="X635" s="13" t="s">
        <v>7711</v>
      </c>
      <c r="Y635" s="13" t="s">
        <v>10904</v>
      </c>
      <c r="Z635" s="13">
        <v>2</v>
      </c>
      <c r="AA635" s="13">
        <v>5.75</v>
      </c>
      <c r="AB635" s="13">
        <f t="shared" si="82"/>
        <v>6.7279999999999998</v>
      </c>
      <c r="AC635" s="13">
        <f>ROUND(VLOOKUP(X635,'Base de dados'!A:B, 2, 0)*AB635, 2)</f>
        <v>1.01</v>
      </c>
      <c r="AD635" s="13">
        <f>ROUND((AB635*(Destino!AG$635/100))*(W635/100),2)</f>
        <v>0.27</v>
      </c>
      <c r="AE635" s="13">
        <f>ROUND((AB635*(Destino!AH$635/100)),2)</f>
        <v>0</v>
      </c>
      <c r="AF635" s="13">
        <f>ROUND((((AB635+AC635)*(1 + VLOOKUP(X635,'Base de dados'!A:P, 16, 0) ))*(Destino!AI$635/100))-AD635, 2)</f>
        <v>1.71</v>
      </c>
      <c r="AG635" s="13">
        <f>ROUND((AB635+AF635)*(J635/100),2)</f>
        <v>0.42</v>
      </c>
      <c r="AH635" s="13">
        <f t="shared" si="83"/>
        <v>0</v>
      </c>
      <c r="AI635" s="13">
        <f>ROUND(AB635-AE635+AF635+AG635+AH635, 3)</f>
        <v>8.8580000000000005</v>
      </c>
      <c r="AJ635" s="13">
        <f t="shared" si="84"/>
        <v>8.8580000000000005</v>
      </c>
      <c r="AK635" s="13">
        <f t="shared" si="85"/>
        <v>8.8580000000000005</v>
      </c>
      <c r="AL635" s="13" t="str">
        <f t="shared" si="88"/>
        <v>11106000083992200001286</v>
      </c>
      <c r="AM635" s="13">
        <f>VLOOKUP(AL635,Destino!A:AE,31,0)</f>
        <v>8.8520000000000003</v>
      </c>
      <c r="AN635" s="13">
        <f t="shared" si="89"/>
        <v>0.99932264619552946</v>
      </c>
      <c r="BB635" s="13">
        <f t="shared" si="86"/>
        <v>8.8580000000000005</v>
      </c>
      <c r="BC635" s="13" t="s">
        <v>11247</v>
      </c>
      <c r="BD635" s="13">
        <f t="shared" si="87"/>
        <v>0.75006499999999998</v>
      </c>
    </row>
    <row r="636" spans="1:56" x14ac:dyDescent="0.25">
      <c r="A636" s="13">
        <v>600008399</v>
      </c>
      <c r="B636" s="13">
        <v>1110</v>
      </c>
      <c r="C636" s="13">
        <v>2200001421</v>
      </c>
      <c r="D636" s="13" t="s">
        <v>10908</v>
      </c>
      <c r="E636" s="13" t="str">
        <f t="shared" si="81"/>
        <v>1100</v>
      </c>
      <c r="F636" s="13" t="s">
        <v>10925</v>
      </c>
      <c r="G636" s="13" t="s">
        <v>10907</v>
      </c>
      <c r="H636" s="13">
        <f>ROUND(P636/(1-((R636+S636))/100)*Q636, 3)</f>
        <v>0.93899999999999995</v>
      </c>
      <c r="I636" s="13">
        <v>1</v>
      </c>
      <c r="J636" s="13">
        <v>1.5</v>
      </c>
      <c r="K636" s="13">
        <v>1</v>
      </c>
      <c r="M636" s="13">
        <v>1</v>
      </c>
      <c r="N636" s="13">
        <v>0.74779499999999999</v>
      </c>
      <c r="P636" s="13">
        <f>IFERROR(ROUND(VLOOKUP(BC636, BA:BA:BB:BB, 2, 0)/AA636,3),)</f>
        <v>0.81499999999999995</v>
      </c>
      <c r="Q636" s="13">
        <f>IFERROR(VLOOKUP(BC636, BA:BA:BD:BD, 4, 0),1)</f>
        <v>1</v>
      </c>
      <c r="R636" s="13">
        <v>4</v>
      </c>
      <c r="S636" s="13">
        <v>9.25</v>
      </c>
      <c r="T636" s="13">
        <v>0</v>
      </c>
      <c r="V636" s="13" t="s">
        <v>11050</v>
      </c>
      <c r="W636" s="13">
        <v>100</v>
      </c>
      <c r="X636" s="13" t="s">
        <v>7711</v>
      </c>
      <c r="Y636" s="13" t="s">
        <v>10904</v>
      </c>
      <c r="Z636" s="13">
        <v>2</v>
      </c>
      <c r="AA636" s="13">
        <v>5.75</v>
      </c>
      <c r="AB636" s="13">
        <f t="shared" si="82"/>
        <v>5.399</v>
      </c>
      <c r="AC636" s="13">
        <f>ROUND(VLOOKUP(X636,'Base de dados'!A:B, 2, 0)*AB636, 2)</f>
        <v>0.81</v>
      </c>
      <c r="AD636" s="13">
        <f>ROUND((AB636*(Destino!AG$636/100))*(W636/100),2)</f>
        <v>0.22</v>
      </c>
      <c r="AE636" s="13">
        <f>ROUND((AB636*(Destino!AH$636/100)),2)</f>
        <v>0</v>
      </c>
      <c r="AF636" s="13">
        <f>ROUND((((AB636+AC636)*(1 + VLOOKUP(X636,'Base de dados'!A:P, 16, 0) ))*(Destino!AI$636/100))-AD636, 2)</f>
        <v>1.37</v>
      </c>
      <c r="AG636" s="13">
        <f>ROUND((AB636+AC636+AF636)*(J636/100),2)</f>
        <v>0.11</v>
      </c>
      <c r="AH636" s="13">
        <f t="shared" si="83"/>
        <v>0</v>
      </c>
      <c r="AI636" s="13">
        <f>ROUND(AB636+AF636-AE636+AG636+AH636, 3)</f>
        <v>6.8789999999999996</v>
      </c>
      <c r="AJ636" s="13">
        <f t="shared" si="84"/>
        <v>6.8789999999999996</v>
      </c>
      <c r="AK636" s="13">
        <f t="shared" si="85"/>
        <v>6.8789999999999996</v>
      </c>
      <c r="AL636" s="13" t="str">
        <f t="shared" si="88"/>
        <v>11106000083992200001421</v>
      </c>
      <c r="AM636" s="13">
        <f>VLOOKUP(AL636,Destino!A:AE,31,0)</f>
        <v>6.7670000000000003</v>
      </c>
      <c r="AN636" s="13">
        <f t="shared" si="89"/>
        <v>0.98371856374473043</v>
      </c>
      <c r="BB636" s="13">
        <f t="shared" si="86"/>
        <v>6.8789999999999996</v>
      </c>
      <c r="BC636" s="13" t="s">
        <v>11248</v>
      </c>
      <c r="BD636" s="13">
        <f t="shared" si="87"/>
        <v>0.74779499999999999</v>
      </c>
    </row>
    <row r="637" spans="1:56" x14ac:dyDescent="0.25">
      <c r="A637" s="13">
        <v>600008399</v>
      </c>
      <c r="B637" s="13">
        <v>1210</v>
      </c>
      <c r="C637" s="13">
        <v>2000005105</v>
      </c>
      <c r="D637" s="13" t="s">
        <v>10908</v>
      </c>
      <c r="E637" s="13" t="str">
        <f t="shared" si="81"/>
        <v>1200</v>
      </c>
      <c r="F637" s="13" t="s">
        <v>10905</v>
      </c>
      <c r="G637" s="13" t="s">
        <v>10907</v>
      </c>
      <c r="H637" s="13">
        <f>ROUND(P637/(1-((R637+S637))/100)*Q637, 3)</f>
        <v>0.91600000000000004</v>
      </c>
      <c r="I637" s="13">
        <v>1</v>
      </c>
      <c r="J637" s="13">
        <v>2</v>
      </c>
      <c r="K637" s="13">
        <v>1</v>
      </c>
      <c r="M637" s="13">
        <v>1</v>
      </c>
      <c r="N637" s="13">
        <v>1</v>
      </c>
      <c r="O637" s="13" t="s">
        <v>10895</v>
      </c>
      <c r="P637" s="13">
        <f>IFERROR(ROUND(VLOOKUP(BC637, BA:BA:BB:BB, 2, 0)/AA637,3),)</f>
        <v>0.79500000000000004</v>
      </c>
      <c r="Q637" s="13">
        <f>IFERROR(VLOOKUP(BC637, BA:BA:BD:BD, 4, 0),1)</f>
        <v>1</v>
      </c>
      <c r="R637" s="13">
        <v>4</v>
      </c>
      <c r="S637" s="13">
        <v>9.25</v>
      </c>
      <c r="T637" s="13">
        <v>0</v>
      </c>
      <c r="V637" s="13" t="s">
        <v>11050</v>
      </c>
      <c r="W637" s="13">
        <v>100</v>
      </c>
      <c r="X637" s="13" t="s">
        <v>7711</v>
      </c>
      <c r="Y637" s="13" t="s">
        <v>10904</v>
      </c>
      <c r="Z637" s="13">
        <v>2</v>
      </c>
      <c r="AA637" s="13">
        <v>5.75</v>
      </c>
      <c r="AB637" s="13">
        <f t="shared" si="82"/>
        <v>5.2670000000000003</v>
      </c>
      <c r="AC637" s="13">
        <f>ROUND(VLOOKUP(X637,'Base de dados'!A:B, 2, 0)*AB637, 2)</f>
        <v>0.79</v>
      </c>
      <c r="AD637" s="13">
        <f>ROUND((AB637*(Destino!AG$637/100))*(W637/100),2)</f>
        <v>0.21</v>
      </c>
      <c r="AE637" s="13">
        <f>ROUND((AB637*(Destino!AH$637/100)),2)</f>
        <v>0.49</v>
      </c>
      <c r="AG637" s="13">
        <f>ROUND((AB637+ AC637)*(J637/100),2)</f>
        <v>0.12</v>
      </c>
      <c r="AH637" s="13">
        <f t="shared" si="83"/>
        <v>0</v>
      </c>
      <c r="AI637" s="13">
        <f>ROUND(AB637-(AD637+AE637)+AG637+AH637, 3)</f>
        <v>4.6870000000000003</v>
      </c>
      <c r="AJ637" s="13">
        <f t="shared" si="84"/>
        <v>4.6870000000000003</v>
      </c>
      <c r="AK637" s="13">
        <f t="shared" si="85"/>
        <v>4.6870000000000003</v>
      </c>
      <c r="AL637" s="13" t="str">
        <f t="shared" si="88"/>
        <v>12106000083992000005105</v>
      </c>
      <c r="AM637" s="13">
        <f>VLOOKUP(AL637,Destino!A:AE,31,0)</f>
        <v>4.681</v>
      </c>
      <c r="AN637" s="13">
        <f t="shared" si="89"/>
        <v>0.99871986345210151</v>
      </c>
      <c r="BA637" s="13" t="s">
        <v>11246</v>
      </c>
      <c r="BB637" s="13">
        <f t="shared" si="86"/>
        <v>4.6870000000000003</v>
      </c>
      <c r="BC637" s="13" t="s">
        <v>11243</v>
      </c>
      <c r="BD637" s="13">
        <f t="shared" si="87"/>
        <v>1</v>
      </c>
    </row>
    <row r="638" spans="1:56" x14ac:dyDescent="0.25">
      <c r="A638" s="13">
        <v>600008399</v>
      </c>
      <c r="B638" s="13">
        <v>1210</v>
      </c>
      <c r="C638" s="13">
        <v>2200001421</v>
      </c>
      <c r="D638" s="13" t="s">
        <v>10908</v>
      </c>
      <c r="E638" s="13" t="str">
        <f t="shared" si="81"/>
        <v>1200</v>
      </c>
      <c r="F638" s="13" t="s">
        <v>10905</v>
      </c>
      <c r="G638" s="13" t="s">
        <v>10907</v>
      </c>
      <c r="H638" s="13">
        <f>ROUND(P638/(1-((R638+S638))/100)*Q638, 3)</f>
        <v>1.1200000000000001</v>
      </c>
      <c r="I638" s="13">
        <v>1</v>
      </c>
      <c r="J638" s="13">
        <v>0</v>
      </c>
      <c r="K638" s="13">
        <v>1</v>
      </c>
      <c r="M638" s="13">
        <v>1</v>
      </c>
      <c r="N638" s="13">
        <f>IFERROR(VLOOKUP(BC638, BA:BA:BD:BD, 4, 0),1)</f>
        <v>1</v>
      </c>
      <c r="P638" s="13">
        <f>IFERROR(ROUND(VLOOKUP(BC638, BA:BA:BB:BB, 2, 0)/AA638,3),)</f>
        <v>0.81499999999999995</v>
      </c>
      <c r="Q638" s="13">
        <v>1</v>
      </c>
      <c r="R638" s="13">
        <v>18</v>
      </c>
      <c r="S638" s="13">
        <v>9.25</v>
      </c>
      <c r="T638" s="13">
        <v>0</v>
      </c>
      <c r="V638" s="13" t="s">
        <v>11050</v>
      </c>
      <c r="W638" s="13">
        <v>100</v>
      </c>
      <c r="X638" s="13" t="s">
        <v>7711</v>
      </c>
      <c r="Y638" s="13" t="s">
        <v>10904</v>
      </c>
      <c r="Z638" s="13">
        <v>2</v>
      </c>
      <c r="AA638" s="13">
        <v>5.75</v>
      </c>
      <c r="AB638" s="13">
        <f t="shared" si="82"/>
        <v>6.44</v>
      </c>
      <c r="AC638" s="13">
        <f>ROUND(VLOOKUP(X638,'Base de dados'!A:B, 2, 0)*AB638, 2)</f>
        <v>0.97</v>
      </c>
      <c r="AD638" s="13">
        <f>ROUND((AB638*(Destino!AG$638/100))*(W638/100),2)</f>
        <v>1.1599999999999999</v>
      </c>
      <c r="AE638" s="13">
        <f>ROUND((AB638*(Destino!AH$638/100)),2)</f>
        <v>0.6</v>
      </c>
      <c r="AG638" s="13">
        <f>ROUND((AB638+ AC638)*(J638/100),2)</f>
        <v>0</v>
      </c>
      <c r="AH638" s="13">
        <f t="shared" si="83"/>
        <v>0</v>
      </c>
      <c r="AI638" s="13">
        <f>ROUND(AB638-(AD638+AE638)+AG638+AH638, 3)</f>
        <v>4.68</v>
      </c>
      <c r="AJ638" s="13">
        <f t="shared" si="84"/>
        <v>4.68</v>
      </c>
      <c r="AK638" s="13">
        <f t="shared" si="85"/>
        <v>4.68</v>
      </c>
      <c r="AL638" s="13" t="str">
        <f t="shared" si="88"/>
        <v>12106000083992200001421</v>
      </c>
      <c r="AM638" s="13">
        <f>VLOOKUP(AL638,Destino!A:AE,31,0)</f>
        <v>4.6109999999999998</v>
      </c>
      <c r="AN638" s="13">
        <f t="shared" si="89"/>
        <v>0.98525641025641031</v>
      </c>
      <c r="BB638" s="13">
        <f t="shared" si="86"/>
        <v>4.68</v>
      </c>
      <c r="BC638" s="13" t="s">
        <v>11248</v>
      </c>
      <c r="BD638" s="13">
        <f t="shared" si="87"/>
        <v>1</v>
      </c>
    </row>
    <row r="639" spans="1:56" x14ac:dyDescent="0.25">
      <c r="A639" s="13">
        <v>600008399</v>
      </c>
      <c r="B639" s="13">
        <v>1300</v>
      </c>
      <c r="C639" s="13">
        <v>2000005105</v>
      </c>
      <c r="D639" s="13" t="s">
        <v>10908</v>
      </c>
      <c r="E639" s="13">
        <f t="shared" si="81"/>
        <v>1300</v>
      </c>
      <c r="F639" s="13" t="s">
        <v>10930</v>
      </c>
      <c r="G639" s="13" t="s">
        <v>10907</v>
      </c>
      <c r="H639" s="13">
        <f>ROUND(P639/(1-((R639+S639))/100)*Q639, 3)</f>
        <v>0.91600000000000004</v>
      </c>
      <c r="I639" s="13">
        <v>1</v>
      </c>
      <c r="J639" s="13">
        <v>6</v>
      </c>
      <c r="K639" s="13">
        <v>1</v>
      </c>
      <c r="M639" s="13">
        <v>1</v>
      </c>
      <c r="N639" s="13">
        <v>1</v>
      </c>
      <c r="O639" s="13" t="s">
        <v>10895</v>
      </c>
      <c r="P639" s="13">
        <f>IFERROR(ROUND(VLOOKUP(BC639, BA:BA:BB:BB, 2, 0)/AA639,3),)</f>
        <v>0.79500000000000004</v>
      </c>
      <c r="Q639" s="13">
        <f>IFERROR(VLOOKUP(BC639, BA:BA:BD:BD, 4, 0),1)</f>
        <v>1</v>
      </c>
      <c r="R639" s="13">
        <v>4</v>
      </c>
      <c r="S639" s="13">
        <v>9.25</v>
      </c>
      <c r="T639" s="13">
        <v>0</v>
      </c>
      <c r="V639" s="13" t="s">
        <v>11050</v>
      </c>
      <c r="W639" s="13">
        <v>100</v>
      </c>
      <c r="X639" s="13" t="s">
        <v>7711</v>
      </c>
      <c r="Y639" s="13" t="s">
        <v>10904</v>
      </c>
      <c r="Z639" s="13">
        <v>2</v>
      </c>
      <c r="AA639" s="13">
        <v>5.75</v>
      </c>
      <c r="AB639" s="13">
        <f t="shared" si="82"/>
        <v>5.2670000000000003</v>
      </c>
      <c r="AC639" s="13">
        <f>ROUND(VLOOKUP(X639,'Base de dados'!A:B, 2, 0)*AB639, 2)</f>
        <v>0.79</v>
      </c>
      <c r="AD639" s="13">
        <f>ROUND((AB639*(Destino!AG$639/100))*(W639/100),2)</f>
        <v>0</v>
      </c>
      <c r="AG639" s="13">
        <f>ROUND((AB639+ AC639)*(J639/100),2)</f>
        <v>0.36</v>
      </c>
      <c r="AH639" s="13">
        <f t="shared" si="83"/>
        <v>0</v>
      </c>
      <c r="AI639" s="13">
        <f>ROUND((AB639+AC639)-(AD639+AE639)+AG639+AH639, 3)</f>
        <v>6.4169999999999998</v>
      </c>
      <c r="AJ639" s="13">
        <f t="shared" si="84"/>
        <v>6.4169999999999998</v>
      </c>
      <c r="AK639" s="13">
        <f t="shared" si="85"/>
        <v>6.4169999999999998</v>
      </c>
      <c r="AL639" s="13" t="str">
        <f t="shared" si="88"/>
        <v>13006000083992000005105</v>
      </c>
      <c r="AM639" s="13">
        <f>VLOOKUP(AL639,Destino!A:AE,31,0)</f>
        <v>6.4109999999999996</v>
      </c>
      <c r="AN639" s="13">
        <f t="shared" si="89"/>
        <v>0.99906498363721363</v>
      </c>
      <c r="BA639" s="13" t="s">
        <v>11247</v>
      </c>
      <c r="BB639" s="13">
        <f t="shared" si="86"/>
        <v>6.4169999999999998</v>
      </c>
      <c r="BC639" s="13" t="s">
        <v>11243</v>
      </c>
      <c r="BD639" s="13">
        <f t="shared" si="87"/>
        <v>1</v>
      </c>
    </row>
    <row r="640" spans="1:56" x14ac:dyDescent="0.25">
      <c r="A640" s="13">
        <v>600008399</v>
      </c>
      <c r="B640" s="13">
        <v>1300</v>
      </c>
      <c r="C640" s="13">
        <v>2200000102</v>
      </c>
      <c r="D640" s="13" t="s">
        <v>10908</v>
      </c>
      <c r="E640" s="13">
        <f t="shared" si="81"/>
        <v>1300</v>
      </c>
      <c r="F640" s="13" t="s">
        <v>10930</v>
      </c>
      <c r="G640" s="13" t="s">
        <v>10907</v>
      </c>
      <c r="H640" s="13">
        <f>ROUND(P640/(1-((R640+S640))/100)*Q640, 3)</f>
        <v>0.997</v>
      </c>
      <c r="I640" s="13">
        <v>1</v>
      </c>
      <c r="J640" s="13">
        <v>3.5</v>
      </c>
      <c r="K640" s="13">
        <v>1</v>
      </c>
      <c r="M640" s="13">
        <v>1</v>
      </c>
      <c r="N640" s="13">
        <v>1</v>
      </c>
      <c r="P640" s="13">
        <f>IFERROR(ROUND(VLOOKUP(BC640, BA:BA:BB:BB, 2, 0)/AA640,3),)</f>
        <v>0.92100000000000004</v>
      </c>
      <c r="Q640" s="13">
        <f>IFERROR(VLOOKUP(BC640, BA:BA:BD:BD, 4, 0),1)</f>
        <v>1</v>
      </c>
      <c r="R640" s="13">
        <v>4</v>
      </c>
      <c r="S640" s="13">
        <v>3.65</v>
      </c>
      <c r="T640" s="13">
        <v>0</v>
      </c>
      <c r="V640" s="13" t="s">
        <v>11050</v>
      </c>
      <c r="W640" s="13">
        <v>100</v>
      </c>
      <c r="X640" s="13" t="s">
        <v>7711</v>
      </c>
      <c r="Y640" s="13" t="s">
        <v>10904</v>
      </c>
      <c r="Z640" s="13">
        <v>2</v>
      </c>
      <c r="AA640" s="13">
        <v>5.75</v>
      </c>
      <c r="AB640" s="13">
        <f t="shared" si="82"/>
        <v>5.7329999999999997</v>
      </c>
      <c r="AC640" s="13">
        <f>ROUND(VLOOKUP(X640,'Base de dados'!A:B, 2, 0)*AB640, 2)</f>
        <v>0.86</v>
      </c>
      <c r="AD640" s="13">
        <f>ROUND((AB640*(Destino!AG$640/100))*(W640/100),2)</f>
        <v>0</v>
      </c>
      <c r="AG640" s="13">
        <f>ROUND((AB640+ AC640)*(J640/100),2)</f>
        <v>0.23</v>
      </c>
      <c r="AH640" s="13">
        <f t="shared" si="83"/>
        <v>0</v>
      </c>
      <c r="AI640" s="13">
        <f>ROUND((AB640+AC640)-(AD640+AE640)+AG640+AH640, 3)</f>
        <v>6.8230000000000004</v>
      </c>
      <c r="AJ640" s="13">
        <f t="shared" si="84"/>
        <v>6.8230000000000004</v>
      </c>
      <c r="AK640" s="13">
        <f t="shared" si="85"/>
        <v>6.8230000000000004</v>
      </c>
      <c r="AL640" s="13" t="str">
        <f t="shared" si="88"/>
        <v>13006000083992200000102</v>
      </c>
      <c r="AM640" s="13">
        <f>VLOOKUP(AL640,Destino!A:AE,31,0)</f>
        <v>6.8170000000000002</v>
      </c>
      <c r="AN640" s="13">
        <f t="shared" si="89"/>
        <v>0.99912062142752456</v>
      </c>
      <c r="BB640" s="13">
        <f t="shared" si="86"/>
        <v>6.8230000000000004</v>
      </c>
      <c r="BC640" s="13" t="s">
        <v>11244</v>
      </c>
      <c r="BD640" s="13">
        <f t="shared" si="87"/>
        <v>1</v>
      </c>
    </row>
    <row r="641" spans="1:56" x14ac:dyDescent="0.25">
      <c r="A641" s="13">
        <v>600008399</v>
      </c>
      <c r="B641" s="13">
        <v>1300</v>
      </c>
      <c r="C641" s="13">
        <v>2200001327</v>
      </c>
      <c r="D641" s="13" t="s">
        <v>10908</v>
      </c>
      <c r="E641" s="13">
        <f t="shared" si="81"/>
        <v>1300</v>
      </c>
      <c r="F641" s="13" t="s">
        <v>10930</v>
      </c>
      <c r="G641" s="13" t="s">
        <v>10907</v>
      </c>
      <c r="H641" s="13">
        <f>ROUND(P641/(1-((R641+S641))/100)*Q641, 3)</f>
        <v>0.97499999999999998</v>
      </c>
      <c r="I641" s="13">
        <v>1</v>
      </c>
      <c r="J641" s="13">
        <v>2</v>
      </c>
      <c r="K641" s="13">
        <v>1</v>
      </c>
      <c r="M641" s="13">
        <v>1</v>
      </c>
      <c r="N641" s="13">
        <v>1</v>
      </c>
      <c r="P641" s="13">
        <f>IFERROR(ROUND(VLOOKUP(BC641, BA:BA:BB:BB, 2, 0)/AA641,3),)</f>
        <v>1.2010000000000001</v>
      </c>
      <c r="Q641" s="13">
        <f>IFERROR(VLOOKUP(BC641, BA:BA:BD:BD, 4, 0),1)</f>
        <v>0.74995999999999996</v>
      </c>
      <c r="R641" s="13">
        <v>4</v>
      </c>
      <c r="S641" s="13">
        <v>3.65</v>
      </c>
      <c r="T641" s="13">
        <v>0</v>
      </c>
      <c r="V641" s="13" t="s">
        <v>11050</v>
      </c>
      <c r="W641" s="13">
        <v>100</v>
      </c>
      <c r="X641" s="13" t="s">
        <v>7711</v>
      </c>
      <c r="Y641" s="13" t="s">
        <v>10904</v>
      </c>
      <c r="Z641" s="13">
        <v>2</v>
      </c>
      <c r="AA641" s="13">
        <v>5.75</v>
      </c>
      <c r="AB641" s="13">
        <f t="shared" si="82"/>
        <v>5.6059999999999999</v>
      </c>
      <c r="AC641" s="13">
        <f>ROUND(VLOOKUP(X641,'Base de dados'!A:B, 2, 0)*AB641, 2)</f>
        <v>0.84</v>
      </c>
      <c r="AD641" s="13">
        <f>ROUND((AB641*(Destino!AG$641/100))*(W641/100),2)</f>
        <v>0</v>
      </c>
      <c r="AG641" s="13">
        <f>ROUND((AB641+ AC641)*(J641/100),2)</f>
        <v>0.13</v>
      </c>
      <c r="AH641" s="13">
        <f t="shared" si="83"/>
        <v>0</v>
      </c>
      <c r="AI641" s="13">
        <f>ROUND((AB641+AC641)-(AD641+AE641)+AG641+AH641, 3)</f>
        <v>6.5759999999999996</v>
      </c>
      <c r="AJ641" s="13">
        <f t="shared" si="84"/>
        <v>6.5759999999999996</v>
      </c>
      <c r="AK641" s="13">
        <f t="shared" si="85"/>
        <v>6.5759999999999996</v>
      </c>
      <c r="AL641" s="13" t="str">
        <f t="shared" si="88"/>
        <v>13006000083992200001327</v>
      </c>
      <c r="AM641" s="13">
        <f>VLOOKUP(AL641,Destino!A:AE,31,0)</f>
        <v>6.5709999999999997</v>
      </c>
      <c r="AN641" s="13">
        <f t="shared" si="89"/>
        <v>0.99923965936739656</v>
      </c>
      <c r="BB641" s="13">
        <f t="shared" si="86"/>
        <v>6.5759999999999996</v>
      </c>
      <c r="BC641" s="13" t="s">
        <v>11245</v>
      </c>
      <c r="BD641" s="13">
        <f t="shared" si="87"/>
        <v>1</v>
      </c>
    </row>
    <row r="642" spans="1:56" x14ac:dyDescent="0.25">
      <c r="A642" s="13">
        <v>600008399</v>
      </c>
      <c r="B642" s="13">
        <v>1300</v>
      </c>
      <c r="C642" s="13">
        <v>2200001421</v>
      </c>
      <c r="D642" s="13" t="s">
        <v>10908</v>
      </c>
      <c r="E642" s="13">
        <f t="shared" ref="E642:E705" si="90">IF(AND(B642&lt;&gt;1110,B642&lt;&gt;1210,B642&lt;&gt;1510,B642&lt;&gt;1710),B642,IF(B642=1110,"1100",IF(B642=1210,"1200",IF(B642=1510,"1500",IF(B642=1710,"1700","X")))))</f>
        <v>1300</v>
      </c>
      <c r="F642" s="13" t="s">
        <v>10930</v>
      </c>
      <c r="G642" s="13" t="s">
        <v>10907</v>
      </c>
      <c r="H642" s="13">
        <f>ROUND(P642/(1-((R642+S642))/100)*Q642, 3)</f>
        <v>0.93899999999999995</v>
      </c>
      <c r="I642" s="13">
        <v>1</v>
      </c>
      <c r="J642" s="13">
        <v>7</v>
      </c>
      <c r="K642" s="13">
        <v>1</v>
      </c>
      <c r="M642" s="13">
        <v>1</v>
      </c>
      <c r="N642" s="13">
        <v>1</v>
      </c>
      <c r="P642" s="13">
        <f>IFERROR(ROUND(VLOOKUP(BC642, BA:BA:BB:BB, 2, 0)/AA642,3),)</f>
        <v>0.81499999999999995</v>
      </c>
      <c r="Q642" s="13">
        <f>IFERROR(VLOOKUP(BC642, BA:BA:BD:BD, 4, 0),1)</f>
        <v>1</v>
      </c>
      <c r="R642" s="13">
        <v>4</v>
      </c>
      <c r="S642" s="13">
        <v>9.25</v>
      </c>
      <c r="T642" s="13">
        <v>0</v>
      </c>
      <c r="V642" s="13" t="s">
        <v>11050</v>
      </c>
      <c r="W642" s="13">
        <v>100</v>
      </c>
      <c r="X642" s="13" t="s">
        <v>7711</v>
      </c>
      <c r="Y642" s="13" t="s">
        <v>10904</v>
      </c>
      <c r="Z642" s="13">
        <v>2</v>
      </c>
      <c r="AA642" s="13">
        <v>5.75</v>
      </c>
      <c r="AB642" s="13">
        <f t="shared" ref="AB642:AB705" si="91">ROUND(H642*I642*AA642, 3)</f>
        <v>5.399</v>
      </c>
      <c r="AC642" s="13">
        <f>ROUND(VLOOKUP(X642,'Base de dados'!A:B, 2, 0)*AB642, 2)</f>
        <v>0.81</v>
      </c>
      <c r="AD642" s="13">
        <f>ROUND((AB642*(Destino!AG$642/100))*(W642/100),2)</f>
        <v>0</v>
      </c>
      <c r="AG642" s="13">
        <f>ROUND((AB642+ AC642)*(J642/100),2)</f>
        <v>0.43</v>
      </c>
      <c r="AH642" s="13">
        <f t="shared" ref="AH642:AH705" si="92">ROUND(AB642*((T642/100)),2)</f>
        <v>0</v>
      </c>
      <c r="AI642" s="13">
        <f>ROUND((AB642+AC642)-(AD642+AE642)+AG642+AH642, 3)</f>
        <v>6.6390000000000002</v>
      </c>
      <c r="AJ642" s="13">
        <f t="shared" ref="AJ642:AJ705" si="93">AI642*M642</f>
        <v>6.6390000000000002</v>
      </c>
      <c r="AK642" s="13">
        <f t="shared" ref="AK642:AK705" si="94">AJ642*K642</f>
        <v>6.6390000000000002</v>
      </c>
      <c r="AL642" s="13" t="str">
        <f t="shared" si="88"/>
        <v>13006000083992200001421</v>
      </c>
      <c r="AM642" s="13">
        <f>VLOOKUP(AL642,Destino!A:AE,31,0)</f>
        <v>6.5369999999999999</v>
      </c>
      <c r="AN642" s="13">
        <f t="shared" si="89"/>
        <v>0.98463624039765019</v>
      </c>
      <c r="BB642" s="13">
        <f t="shared" ref="BB642:BB705" si="95">AK642</f>
        <v>6.6390000000000002</v>
      </c>
      <c r="BC642" s="13" t="s">
        <v>11248</v>
      </c>
      <c r="BD642" s="13">
        <f t="shared" ref="BD642:BD705" si="96">N642</f>
        <v>1</v>
      </c>
    </row>
    <row r="643" spans="1:56" x14ac:dyDescent="0.25">
      <c r="A643" s="13">
        <v>600008399</v>
      </c>
      <c r="B643" s="13">
        <v>1400</v>
      </c>
      <c r="C643" s="13">
        <v>2000005105</v>
      </c>
      <c r="D643" s="13" t="s">
        <v>10908</v>
      </c>
      <c r="E643" s="13">
        <f t="shared" si="90"/>
        <v>1400</v>
      </c>
      <c r="F643" s="13" t="s">
        <v>10905</v>
      </c>
      <c r="G643" s="13" t="s">
        <v>10907</v>
      </c>
      <c r="H643" s="13">
        <f>ROUND(P643/(1-((R643+S643))/100)*Q643, 3)</f>
        <v>0.91600000000000004</v>
      </c>
      <c r="I643" s="13">
        <v>1</v>
      </c>
      <c r="J643" s="13">
        <v>2</v>
      </c>
      <c r="K643" s="13">
        <v>1</v>
      </c>
      <c r="M643" s="13">
        <v>1</v>
      </c>
      <c r="N643" s="13">
        <v>1</v>
      </c>
      <c r="O643" s="13" t="s">
        <v>10895</v>
      </c>
      <c r="P643" s="13">
        <f>IFERROR(ROUND(VLOOKUP(BC643, BA:BA:BB:BB, 2, 0)/AA643,3),)</f>
        <v>0.79500000000000004</v>
      </c>
      <c r="Q643" s="13">
        <f>IFERROR(VLOOKUP(BC643, BA:BA:BD:BD, 4, 0),1)</f>
        <v>1</v>
      </c>
      <c r="R643" s="13">
        <v>4</v>
      </c>
      <c r="S643" s="13">
        <v>9.25</v>
      </c>
      <c r="T643" s="13">
        <v>0</v>
      </c>
      <c r="V643" s="13" t="s">
        <v>11050</v>
      </c>
      <c r="W643" s="13">
        <v>100</v>
      </c>
      <c r="X643" s="13" t="s">
        <v>7711</v>
      </c>
      <c r="Y643" s="13" t="s">
        <v>10904</v>
      </c>
      <c r="Z643" s="13">
        <v>2</v>
      </c>
      <c r="AA643" s="13">
        <v>5.75</v>
      </c>
      <c r="AB643" s="13">
        <f t="shared" si="91"/>
        <v>5.2670000000000003</v>
      </c>
      <c r="AC643" s="13">
        <f>ROUND(VLOOKUP(X643,'Base de dados'!A:B, 2, 0)*AB643, 2)</f>
        <v>0.79</v>
      </c>
      <c r="AD643" s="13">
        <f>ROUND((AB643*(Destino!AG$643/100))*(W643/100),2)</f>
        <v>0.21</v>
      </c>
      <c r="AE643" s="13">
        <f>ROUND((AB643*(Destino!AH$643/100)),2)</f>
        <v>0.49</v>
      </c>
      <c r="AG643" s="13">
        <f>ROUND((AB643+ AC643)*(J643/100),2)</f>
        <v>0.12</v>
      </c>
      <c r="AH643" s="13">
        <f t="shared" si="92"/>
        <v>0</v>
      </c>
      <c r="AI643" s="13">
        <f>ROUND(AB643-(AD643+AE643)+AG643+AH643, 3)</f>
        <v>4.6870000000000003</v>
      </c>
      <c r="AJ643" s="13">
        <f t="shared" si="93"/>
        <v>4.6870000000000003</v>
      </c>
      <c r="AK643" s="13">
        <f t="shared" si="94"/>
        <v>4.6870000000000003</v>
      </c>
      <c r="AL643" s="13" t="str">
        <f t="shared" ref="AL643:AL706" si="97">_xlfn.CONCAT(B643,A643,C643)</f>
        <v>14006000083992000005105</v>
      </c>
      <c r="AM643" s="13">
        <f>VLOOKUP(AL643,Destino!A:AE,31,0)</f>
        <v>4.681</v>
      </c>
      <c r="AN643" s="13">
        <f t="shared" ref="AN643:AN706" si="98">AM643/AK643</f>
        <v>0.99871986345210151</v>
      </c>
      <c r="BA643" s="13" t="s">
        <v>11248</v>
      </c>
      <c r="BB643" s="13">
        <f t="shared" si="95"/>
        <v>4.6870000000000003</v>
      </c>
      <c r="BC643" s="13" t="s">
        <v>11243</v>
      </c>
      <c r="BD643" s="13">
        <f t="shared" si="96"/>
        <v>1</v>
      </c>
    </row>
    <row r="644" spans="1:56" x14ac:dyDescent="0.25">
      <c r="A644" s="13">
        <v>600008399</v>
      </c>
      <c r="B644" s="13">
        <v>1400</v>
      </c>
      <c r="C644" s="13">
        <v>2200000102</v>
      </c>
      <c r="D644" s="13" t="s">
        <v>10908</v>
      </c>
      <c r="E644" s="13">
        <f t="shared" si="90"/>
        <v>1400</v>
      </c>
      <c r="F644" s="13" t="s">
        <v>10905</v>
      </c>
      <c r="G644" s="13" t="s">
        <v>10907</v>
      </c>
      <c r="H644" s="13">
        <f>ROUND(P644/(1-((R644+S644))/100)*Q644, 3)</f>
        <v>0.997</v>
      </c>
      <c r="I644" s="13">
        <v>1</v>
      </c>
      <c r="J644" s="13">
        <v>2</v>
      </c>
      <c r="K644" s="13">
        <v>1</v>
      </c>
      <c r="M644" s="13">
        <v>1</v>
      </c>
      <c r="N644" s="13">
        <v>1</v>
      </c>
      <c r="P644" s="13">
        <f>IFERROR(ROUND(VLOOKUP(BC644, BA:BA:BB:BB, 2, 0)/AA644,3),)</f>
        <v>0.92100000000000004</v>
      </c>
      <c r="Q644" s="13">
        <f>IFERROR(VLOOKUP(BC644, BA:BA:BD:BD, 4, 0),1)</f>
        <v>1</v>
      </c>
      <c r="R644" s="13">
        <v>4</v>
      </c>
      <c r="S644" s="13">
        <v>3.65</v>
      </c>
      <c r="T644" s="13">
        <v>0</v>
      </c>
      <c r="V644" s="13" t="s">
        <v>11050</v>
      </c>
      <c r="W644" s="13">
        <v>100</v>
      </c>
      <c r="X644" s="13" t="s">
        <v>7711</v>
      </c>
      <c r="Y644" s="13" t="s">
        <v>10904</v>
      </c>
      <c r="Z644" s="13">
        <v>2</v>
      </c>
      <c r="AA644" s="13">
        <v>5.75</v>
      </c>
      <c r="AB644" s="13">
        <f t="shared" si="91"/>
        <v>5.7329999999999997</v>
      </c>
      <c r="AC644" s="13">
        <f>ROUND(VLOOKUP(X644,'Base de dados'!A:B, 2, 0)*AB644, 2)</f>
        <v>0.86</v>
      </c>
      <c r="AD644" s="13">
        <f>ROUND((AB644*(Destino!AG$644/100))*(W644/100),2)</f>
        <v>0.23</v>
      </c>
      <c r="AE644" s="13">
        <f>ROUND((AB644*(Destino!AH$644/100)),2)</f>
        <v>0.53</v>
      </c>
      <c r="AG644" s="13">
        <f>ROUND((AB644+ AC644)*(J644/100),2)</f>
        <v>0.13</v>
      </c>
      <c r="AH644" s="13">
        <f t="shared" si="92"/>
        <v>0</v>
      </c>
      <c r="AI644" s="13">
        <f>ROUND(AB644-(AD644+AE644)+AG644+AH644, 3)</f>
        <v>5.1029999999999998</v>
      </c>
      <c r="AJ644" s="13">
        <f t="shared" si="93"/>
        <v>5.1029999999999998</v>
      </c>
      <c r="AK644" s="13">
        <f t="shared" si="94"/>
        <v>5.1029999999999998</v>
      </c>
      <c r="AL644" s="13" t="str">
        <f t="shared" si="97"/>
        <v>14006000083992200000102</v>
      </c>
      <c r="AM644" s="13">
        <f>VLOOKUP(AL644,Destino!A:AE,31,0)</f>
        <v>5.0970000000000004</v>
      </c>
      <c r="AN644" s="13">
        <f t="shared" si="98"/>
        <v>0.99882422104644342</v>
      </c>
      <c r="BB644" s="13">
        <f t="shared" si="95"/>
        <v>5.1029999999999998</v>
      </c>
      <c r="BC644" s="13" t="s">
        <v>11244</v>
      </c>
      <c r="BD644" s="13">
        <f t="shared" si="96"/>
        <v>1</v>
      </c>
    </row>
    <row r="645" spans="1:56" x14ac:dyDescent="0.25">
      <c r="A645" s="13">
        <v>600008399</v>
      </c>
      <c r="B645" s="13">
        <v>1400</v>
      </c>
      <c r="C645" s="13">
        <v>2200001286</v>
      </c>
      <c r="D645" s="13" t="s">
        <v>10908</v>
      </c>
      <c r="E645" s="13">
        <f t="shared" si="90"/>
        <v>1400</v>
      </c>
      <c r="F645" s="13" t="s">
        <v>10915</v>
      </c>
      <c r="G645" s="13" t="s">
        <v>10907</v>
      </c>
      <c r="H645" s="13">
        <f>ROUND(P645/(1-((R645+S645))/100)*Q645, 3)</f>
        <v>1.17</v>
      </c>
      <c r="I645" s="13">
        <v>1</v>
      </c>
      <c r="J645" s="13">
        <v>3</v>
      </c>
      <c r="K645" s="13">
        <v>1</v>
      </c>
      <c r="M645" s="13">
        <v>1</v>
      </c>
      <c r="N645" s="13">
        <v>1</v>
      </c>
      <c r="P645" s="13">
        <f>IFERROR(ROUND(VLOOKUP(BC645, BA:BA:BB:BB, 2, 0)/AA645,3),)</f>
        <v>1.1160000000000001</v>
      </c>
      <c r="Q645" s="13">
        <f>IFERROR(VLOOKUP(BC645, BA:BA:BD:BD, 4, 0),1)</f>
        <v>1</v>
      </c>
      <c r="R645" s="13">
        <v>1</v>
      </c>
      <c r="S645" s="13">
        <v>3.65</v>
      </c>
      <c r="T645" s="13">
        <v>0</v>
      </c>
      <c r="V645" s="13" t="s">
        <v>11050</v>
      </c>
      <c r="W645" s="13">
        <v>100</v>
      </c>
      <c r="X645" s="13" t="s">
        <v>7711</v>
      </c>
      <c r="Y645" s="13" t="s">
        <v>10904</v>
      </c>
      <c r="Z645" s="13">
        <v>2</v>
      </c>
      <c r="AA645" s="13">
        <v>5.75</v>
      </c>
      <c r="AB645" s="13">
        <f t="shared" si="91"/>
        <v>6.7279999999999998</v>
      </c>
      <c r="AC645" s="13">
        <f>ROUND(VLOOKUP(X645,'Base de dados'!A:B, 2, 0)*AB645, 2)</f>
        <v>1.01</v>
      </c>
      <c r="AD645" s="13">
        <f>ROUND((AB645*(Destino!AG$645/100))*(W645/100),2)</f>
        <v>0.27</v>
      </c>
      <c r="AE645" s="13">
        <f>ROUND((AB645*(Destino!AH$645/100)),2)</f>
        <v>0.62</v>
      </c>
      <c r="AG645" s="13">
        <f>ROUND(AB645 *(J645/100),2)</f>
        <v>0.2</v>
      </c>
      <c r="AH645" s="13">
        <f t="shared" si="92"/>
        <v>0</v>
      </c>
      <c r="AI645" s="13">
        <f>ROUND(AB645-(AD645+AE645)+AG645+AH645, 3)</f>
        <v>6.0380000000000003</v>
      </c>
      <c r="AJ645" s="13">
        <f t="shared" si="93"/>
        <v>6.0380000000000003</v>
      </c>
      <c r="AK645" s="13">
        <f t="shared" si="94"/>
        <v>6.0380000000000003</v>
      </c>
      <c r="AL645" s="13" t="str">
        <f t="shared" si="97"/>
        <v>14006000083992200001286</v>
      </c>
      <c r="AM645" s="13">
        <f>VLOOKUP(AL645,Destino!A:AE,31,0)</f>
        <v>6.032</v>
      </c>
      <c r="AN645" s="13">
        <f t="shared" si="98"/>
        <v>0.99900629347466041</v>
      </c>
      <c r="BB645" s="13">
        <f t="shared" si="95"/>
        <v>6.0380000000000003</v>
      </c>
      <c r="BC645" s="13" t="s">
        <v>11247</v>
      </c>
      <c r="BD645" s="13">
        <f t="shared" si="96"/>
        <v>1</v>
      </c>
    </row>
    <row r="646" spans="1:56" x14ac:dyDescent="0.25">
      <c r="A646" s="13">
        <v>600008399</v>
      </c>
      <c r="B646" s="13">
        <v>1700</v>
      </c>
      <c r="C646" s="13">
        <v>2000005105</v>
      </c>
      <c r="D646" s="13" t="s">
        <v>10908</v>
      </c>
      <c r="E646" s="13">
        <f t="shared" si="90"/>
        <v>1700</v>
      </c>
      <c r="F646" s="13" t="s">
        <v>10933</v>
      </c>
      <c r="G646" s="13" t="s">
        <v>10907</v>
      </c>
      <c r="H646" s="13">
        <f>ROUND(P646/(1-((R646+S646))/100)*Q646, 3)</f>
        <v>0.91600000000000004</v>
      </c>
      <c r="I646" s="13">
        <v>0.25</v>
      </c>
      <c r="J646" s="13">
        <v>7</v>
      </c>
      <c r="K646" s="13">
        <v>1</v>
      </c>
      <c r="M646" s="13">
        <v>4</v>
      </c>
      <c r="N646" s="13">
        <v>1</v>
      </c>
      <c r="P646" s="13">
        <f>IFERROR(ROUND(VLOOKUP(BC646, BA:BA:BB:BB, 2, 0)/AA646,3),)</f>
        <v>0.79500000000000004</v>
      </c>
      <c r="Q646" s="13">
        <f>IFERROR(VLOOKUP(BC646, BA:BA:BD:BD, 4, 0),1)</f>
        <v>1</v>
      </c>
      <c r="R646" s="13">
        <v>4</v>
      </c>
      <c r="S646" s="13">
        <v>9.25</v>
      </c>
      <c r="T646" s="13">
        <v>0</v>
      </c>
      <c r="V646" s="13" t="s">
        <v>11050</v>
      </c>
      <c r="W646" s="13">
        <v>100</v>
      </c>
      <c r="X646" s="13" t="s">
        <v>7711</v>
      </c>
      <c r="Y646" s="13" t="s">
        <v>10904</v>
      </c>
      <c r="Z646" s="13">
        <v>2</v>
      </c>
      <c r="AA646" s="13">
        <v>5.75</v>
      </c>
      <c r="AB646" s="13">
        <f t="shared" si="91"/>
        <v>1.3169999999999999</v>
      </c>
      <c r="AC646" s="13">
        <f>ROUND(VLOOKUP(X646,'Base de dados'!A:B, 2, 0)*AB646, 2)</f>
        <v>0.2</v>
      </c>
      <c r="AD646" s="13">
        <f>ROUND((AB646*(Destino!AG$646/100))*(W646/100),2)</f>
        <v>0.05</v>
      </c>
      <c r="AE646" s="13">
        <f>ROUND((AB646*(Destino!AH$646/100)),2)</f>
        <v>0</v>
      </c>
      <c r="AF646" s="13">
        <f>ROUND((((AB646+AC646)*(1 + VLOOKUP(X646,'Base de dados'!A:M, 13, 0) ))*(Destino!AI$646/100))-AD646, 2)</f>
        <v>0.34</v>
      </c>
      <c r="AG646" s="13">
        <f>ROUND((AB646+AC646+AF646)*(J646/100),2)</f>
        <v>0.13</v>
      </c>
      <c r="AH646" s="13">
        <f t="shared" si="92"/>
        <v>0</v>
      </c>
      <c r="AI646" s="13">
        <f>ROUND(AB646+AC646-AE646+AF646+AG646+AH646, 3)</f>
        <v>1.9870000000000001</v>
      </c>
      <c r="AJ646" s="13">
        <f t="shared" si="93"/>
        <v>7.9480000000000004</v>
      </c>
      <c r="AK646" s="13">
        <f t="shared" si="94"/>
        <v>7.9480000000000004</v>
      </c>
      <c r="AL646" s="13" t="str">
        <f t="shared" si="97"/>
        <v>17006000083992000005105</v>
      </c>
      <c r="AM646" s="13">
        <f>VLOOKUP(AL646,Destino!A:AE,31,0)</f>
        <v>7.7759999999999998</v>
      </c>
      <c r="AN646" s="13">
        <f t="shared" si="98"/>
        <v>0.97835933568193245</v>
      </c>
      <c r="BB646" s="13">
        <f t="shared" si="95"/>
        <v>7.9480000000000004</v>
      </c>
      <c r="BC646" s="13" t="s">
        <v>11243</v>
      </c>
      <c r="BD646" s="13">
        <f t="shared" si="96"/>
        <v>1</v>
      </c>
    </row>
    <row r="647" spans="1:56" x14ac:dyDescent="0.25">
      <c r="A647" s="13">
        <v>600008399</v>
      </c>
      <c r="B647" s="13">
        <v>1700</v>
      </c>
      <c r="C647" s="13">
        <v>2200001421</v>
      </c>
      <c r="D647" s="13" t="s">
        <v>10908</v>
      </c>
      <c r="E647" s="13">
        <f t="shared" si="90"/>
        <v>1700</v>
      </c>
      <c r="F647" s="13" t="s">
        <v>10933</v>
      </c>
      <c r="G647" s="13" t="s">
        <v>10907</v>
      </c>
      <c r="H647" s="13">
        <f>ROUND(P647/(1-((R647+S647))/100)*Q647, 3)</f>
        <v>0.93899999999999995</v>
      </c>
      <c r="I647" s="13">
        <v>0.25</v>
      </c>
      <c r="J647" s="13">
        <v>3</v>
      </c>
      <c r="K647" s="13">
        <v>1</v>
      </c>
      <c r="M647" s="13">
        <v>4</v>
      </c>
      <c r="N647" s="13">
        <v>1</v>
      </c>
      <c r="O647" s="13" t="s">
        <v>10895</v>
      </c>
      <c r="P647" s="13">
        <f>IFERROR(ROUND(VLOOKUP(BC647, BA:BA:BB:BB, 2, 0)/AA647,3),)</f>
        <v>0.81499999999999995</v>
      </c>
      <c r="Q647" s="13">
        <f>IFERROR(VLOOKUP(BC647, BA:BA:BD:BD, 4, 0),1)</f>
        <v>1</v>
      </c>
      <c r="R647" s="13">
        <v>4</v>
      </c>
      <c r="S647" s="13">
        <v>9.25</v>
      </c>
      <c r="T647" s="13">
        <v>0</v>
      </c>
      <c r="V647" s="13" t="s">
        <v>11050</v>
      </c>
      <c r="W647" s="13">
        <v>100</v>
      </c>
      <c r="X647" s="13" t="s">
        <v>7711</v>
      </c>
      <c r="Y647" s="13" t="s">
        <v>10904</v>
      </c>
      <c r="Z647" s="13">
        <v>2</v>
      </c>
      <c r="AA647" s="13">
        <v>5.75</v>
      </c>
      <c r="AB647" s="13">
        <f t="shared" si="91"/>
        <v>1.35</v>
      </c>
      <c r="AC647" s="13">
        <f>ROUND(VLOOKUP(X647,'Base de dados'!A:B, 2, 0)*AB647, 2)</f>
        <v>0.2</v>
      </c>
      <c r="AD647" s="13">
        <f>ROUND((AB647*(Destino!AG$647/100))*(W647/100),2)</f>
        <v>0.05</v>
      </c>
      <c r="AE647" s="13">
        <f>ROUND((AB647*(Destino!AH$647/100)),2)</f>
        <v>0</v>
      </c>
      <c r="AF647" s="13">
        <f>ROUND((((AB647+AC647)*(1 + VLOOKUP(X647,'Base de dados'!A:M, 13, 0) ))*(Destino!AI$647/100))-AD647, 2)</f>
        <v>0.35</v>
      </c>
      <c r="AG647" s="13">
        <f>ROUND((AB647+AC647+AF647)*(J647/100),2)</f>
        <v>0.06</v>
      </c>
      <c r="AH647" s="13">
        <f t="shared" si="92"/>
        <v>0</v>
      </c>
      <c r="AI647" s="13">
        <f>ROUND(AB647+AC647-AE647+AF647+AG647+AH647, 3)</f>
        <v>1.96</v>
      </c>
      <c r="AJ647" s="13">
        <f t="shared" si="93"/>
        <v>7.84</v>
      </c>
      <c r="AK647" s="13">
        <f t="shared" si="94"/>
        <v>7.84</v>
      </c>
      <c r="AL647" s="13" t="str">
        <f t="shared" si="97"/>
        <v>17006000083992200001421</v>
      </c>
      <c r="AM647" s="13">
        <f>VLOOKUP(AL647,Destino!A:AE,31,0)</f>
        <v>7.8319999999999999</v>
      </c>
      <c r="AN647" s="13">
        <f t="shared" si="98"/>
        <v>0.99897959183673468</v>
      </c>
      <c r="BA647" s="13" t="s">
        <v>11249</v>
      </c>
      <c r="BB647" s="13">
        <f t="shared" si="95"/>
        <v>7.84</v>
      </c>
      <c r="BC647" s="13" t="s">
        <v>11248</v>
      </c>
      <c r="BD647" s="13">
        <f t="shared" si="96"/>
        <v>1</v>
      </c>
    </row>
    <row r="648" spans="1:56" x14ac:dyDescent="0.25">
      <c r="A648" s="13">
        <v>600008556</v>
      </c>
      <c r="B648" s="13">
        <v>1000</v>
      </c>
      <c r="C648" s="13">
        <v>2200000102</v>
      </c>
      <c r="D648" s="13" t="s">
        <v>10908</v>
      </c>
      <c r="E648" s="13">
        <f t="shared" si="90"/>
        <v>1000</v>
      </c>
      <c r="F648" s="13" t="s">
        <v>10905</v>
      </c>
      <c r="G648" s="13" t="s">
        <v>10907</v>
      </c>
      <c r="H648" s="13">
        <f>ROUND(P648/(1-((R648+S648))/100)*Q648, 3)</f>
        <v>0.73</v>
      </c>
      <c r="I648" s="13">
        <v>1</v>
      </c>
      <c r="J648" s="13">
        <v>4.5</v>
      </c>
      <c r="K648" s="13">
        <v>1</v>
      </c>
      <c r="M648" s="13">
        <v>1</v>
      </c>
      <c r="N648" s="13">
        <v>1</v>
      </c>
      <c r="P648" s="13">
        <f>IFERROR(ROUND(VLOOKUP(BC648, BA:BA:BB:BB, 2, 0)/AA648,3),)</f>
        <v>0.67400000000000004</v>
      </c>
      <c r="Q648" s="13">
        <f>IFERROR(VLOOKUP(BC648, BA:BA:BD:BD, 4, 0),1)</f>
        <v>1</v>
      </c>
      <c r="R648" s="13">
        <v>4</v>
      </c>
      <c r="S648" s="13">
        <v>3.65</v>
      </c>
      <c r="T648" s="13">
        <v>0</v>
      </c>
      <c r="V648" s="13" t="s">
        <v>11050</v>
      </c>
      <c r="W648" s="13">
        <v>100</v>
      </c>
      <c r="X648" s="13" t="s">
        <v>7711</v>
      </c>
      <c r="Y648" s="13" t="s">
        <v>10904</v>
      </c>
      <c r="Z648" s="13">
        <v>1</v>
      </c>
      <c r="AA648" s="13">
        <v>5.75</v>
      </c>
      <c r="AB648" s="13">
        <f t="shared" si="91"/>
        <v>4.1980000000000004</v>
      </c>
      <c r="AC648" s="13">
        <f>ROUND(VLOOKUP(X648,'Base de dados'!A:B, 2, 0)*AB648, 2)</f>
        <v>0.63</v>
      </c>
      <c r="AD648" s="13">
        <f>ROUND((AB648*(Destino!AG$648/100))*(W648/100),2)</f>
        <v>0.17</v>
      </c>
      <c r="AE648" s="13">
        <f>ROUND((AB648*(Destino!AH$648/100)),2)</f>
        <v>0.39</v>
      </c>
      <c r="AG648" s="13">
        <f>ROUND((AB648+ AC648)*(J648/100),2)</f>
        <v>0.22</v>
      </c>
      <c r="AH648" s="13">
        <f t="shared" si="92"/>
        <v>0</v>
      </c>
      <c r="AI648" s="13">
        <f>ROUND(AB648-(AD648+AE648)+AG648+AH648, 3)</f>
        <v>3.8580000000000001</v>
      </c>
      <c r="AJ648" s="13">
        <f t="shared" si="93"/>
        <v>3.8580000000000001</v>
      </c>
      <c r="AK648" s="13">
        <f t="shared" si="94"/>
        <v>3.8580000000000001</v>
      </c>
      <c r="AL648" s="13" t="str">
        <f t="shared" si="97"/>
        <v>10006000085562200000102</v>
      </c>
      <c r="AM648" s="13">
        <f>VLOOKUP(AL648,Destino!A:AE,31,0)</f>
        <v>3.8580000000000001</v>
      </c>
      <c r="AN648" s="13">
        <f t="shared" si="98"/>
        <v>1</v>
      </c>
      <c r="BB648" s="13">
        <f t="shared" si="95"/>
        <v>3.8580000000000001</v>
      </c>
      <c r="BC648" s="13" t="s">
        <v>11251</v>
      </c>
      <c r="BD648" s="13">
        <f t="shared" si="96"/>
        <v>1</v>
      </c>
    </row>
    <row r="649" spans="1:56" x14ac:dyDescent="0.25">
      <c r="A649" s="13">
        <v>600008556</v>
      </c>
      <c r="B649" s="13">
        <v>1000</v>
      </c>
      <c r="C649" s="13">
        <v>2200000363</v>
      </c>
      <c r="D649" s="13" t="s">
        <v>10908</v>
      </c>
      <c r="E649" s="13">
        <f t="shared" si="90"/>
        <v>1000</v>
      </c>
      <c r="F649" s="13" t="s">
        <v>10912</v>
      </c>
      <c r="G649" s="13" t="s">
        <v>10907</v>
      </c>
      <c r="H649" s="13">
        <v>0.32</v>
      </c>
      <c r="I649" s="13">
        <v>1</v>
      </c>
      <c r="J649" s="13">
        <v>0</v>
      </c>
      <c r="K649" s="13">
        <v>1.34375</v>
      </c>
      <c r="M649" s="13">
        <v>1</v>
      </c>
      <c r="N649" s="13">
        <v>1</v>
      </c>
      <c r="O649" s="13" t="s">
        <v>10895</v>
      </c>
      <c r="P649" s="13">
        <v>0</v>
      </c>
      <c r="Q649" s="13">
        <v>1</v>
      </c>
      <c r="R649" s="13">
        <v>0</v>
      </c>
      <c r="S649" s="13">
        <v>0</v>
      </c>
      <c r="T649" s="13">
        <v>34.630000000000003</v>
      </c>
      <c r="V649" s="13" t="s">
        <v>11050</v>
      </c>
      <c r="W649" s="13">
        <v>100</v>
      </c>
      <c r="X649" s="13" t="s">
        <v>7711</v>
      </c>
      <c r="Y649" s="13" t="s">
        <v>10904</v>
      </c>
      <c r="Z649" s="13">
        <v>1</v>
      </c>
      <c r="AA649" s="13">
        <v>5.75</v>
      </c>
      <c r="AB649" s="13">
        <f t="shared" si="91"/>
        <v>1.84</v>
      </c>
      <c r="AC649" s="13">
        <f>ROUND(VLOOKUP(X649,'Base de dados'!A:B, 2, 0)*AB649, 2)</f>
        <v>0.28000000000000003</v>
      </c>
      <c r="AD649" s="13">
        <f>ROUND((AB649*(Destino!AG$649/100))*(W649/100),2)</f>
        <v>0</v>
      </c>
      <c r="AE649" s="13">
        <f>ROUND((AB649*(Destino!AH$649/100)),2)</f>
        <v>0</v>
      </c>
      <c r="AG649" s="13">
        <f>ROUND((AB649+ AC649)*(J649/100),2)</f>
        <v>0</v>
      </c>
      <c r="AH649" s="13">
        <f t="shared" si="92"/>
        <v>0.64</v>
      </c>
      <c r="AI649" s="13">
        <f>ROUND(AB649+AG649+AH649, 3)</f>
        <v>2.48</v>
      </c>
      <c r="AJ649" s="13">
        <f t="shared" si="93"/>
        <v>2.48</v>
      </c>
      <c r="AK649" s="13">
        <f t="shared" si="94"/>
        <v>3.3325</v>
      </c>
      <c r="AL649" s="13" t="str">
        <f t="shared" si="97"/>
        <v>10006000085562200000363</v>
      </c>
      <c r="AM649" s="13">
        <f>VLOOKUP(AL649,Destino!A:AE,31,0)</f>
        <v>3.3330000000000002</v>
      </c>
      <c r="AN649" s="13">
        <f t="shared" si="98"/>
        <v>1.0001500375093775</v>
      </c>
      <c r="BA649" s="13" t="s">
        <v>11250</v>
      </c>
      <c r="BB649" s="13">
        <f t="shared" si="95"/>
        <v>3.3325</v>
      </c>
      <c r="BD649" s="13">
        <f t="shared" si="96"/>
        <v>1</v>
      </c>
    </row>
    <row r="650" spans="1:56" x14ac:dyDescent="0.25">
      <c r="A650" s="13">
        <v>600008556</v>
      </c>
      <c r="B650" s="13">
        <v>1000</v>
      </c>
      <c r="C650" s="13">
        <v>2200001286</v>
      </c>
      <c r="D650" s="13" t="s">
        <v>10908</v>
      </c>
      <c r="E650" s="13">
        <f t="shared" si="90"/>
        <v>1000</v>
      </c>
      <c r="F650" s="13" t="s">
        <v>10915</v>
      </c>
      <c r="G650" s="13" t="s">
        <v>10907</v>
      </c>
      <c r="H650" s="13">
        <f>ROUND(P650/(1-((R650+S650))/100)*Q650, 3)</f>
        <v>0.85699999999999998</v>
      </c>
      <c r="I650" s="13">
        <v>1</v>
      </c>
      <c r="J650" s="13">
        <v>6</v>
      </c>
      <c r="K650" s="13">
        <v>1</v>
      </c>
      <c r="M650" s="13">
        <v>1</v>
      </c>
      <c r="N650" s="13">
        <v>1</v>
      </c>
      <c r="P650" s="13">
        <f>IFERROR(ROUND(VLOOKUP(BC650, BA:BA:BB:BB, 2, 0)/AA650,3),)</f>
        <v>0.81699999999999995</v>
      </c>
      <c r="Q650" s="13">
        <f>IFERROR(VLOOKUP(BC650, BA:BA:BD:BD, 4, 0),1)</f>
        <v>1</v>
      </c>
      <c r="R650" s="13">
        <v>1</v>
      </c>
      <c r="S650" s="13">
        <v>3.65</v>
      </c>
      <c r="T650" s="13">
        <v>0</v>
      </c>
      <c r="V650" s="13" t="s">
        <v>11050</v>
      </c>
      <c r="W650" s="13">
        <v>100</v>
      </c>
      <c r="X650" s="13" t="s">
        <v>7711</v>
      </c>
      <c r="Y650" s="13" t="s">
        <v>10904</v>
      </c>
      <c r="Z650" s="13">
        <v>1</v>
      </c>
      <c r="AA650" s="13">
        <v>5.75</v>
      </c>
      <c r="AB650" s="13">
        <f t="shared" si="91"/>
        <v>4.9279999999999999</v>
      </c>
      <c r="AC650" s="13">
        <f>ROUND(VLOOKUP(X650,'Base de dados'!A:B, 2, 0)*AB650, 2)</f>
        <v>0.74</v>
      </c>
      <c r="AD650" s="13">
        <f>ROUND((AB650*(Destino!AG$650/100))*(W650/100),2)</f>
        <v>0.2</v>
      </c>
      <c r="AE650" s="13">
        <f>ROUND((AB650*(Destino!AH$650/100)),2)</f>
        <v>0.46</v>
      </c>
      <c r="AG650" s="13">
        <f>ROUND(AB650 *(J650/100),2)</f>
        <v>0.3</v>
      </c>
      <c r="AH650" s="13">
        <f t="shared" si="92"/>
        <v>0</v>
      </c>
      <c r="AI650" s="13">
        <f>ROUND(AB650-(AD650+AE650)+AG650+AH650, 3)</f>
        <v>4.5679999999999996</v>
      </c>
      <c r="AJ650" s="13">
        <f t="shared" si="93"/>
        <v>4.5679999999999996</v>
      </c>
      <c r="AK650" s="13">
        <f t="shared" si="94"/>
        <v>4.5679999999999996</v>
      </c>
      <c r="AL650" s="13" t="str">
        <f t="shared" si="97"/>
        <v>10006000085562200001286</v>
      </c>
      <c r="AM650" s="13">
        <f>VLOOKUP(AL650,Destino!A:AE,31,0)</f>
        <v>4.5780000000000003</v>
      </c>
      <c r="AN650" s="13">
        <f t="shared" si="98"/>
        <v>1.0021891418563924</v>
      </c>
      <c r="BB650" s="13">
        <f t="shared" si="95"/>
        <v>4.5679999999999996</v>
      </c>
      <c r="BC650" s="13" t="s">
        <v>11254</v>
      </c>
      <c r="BD650" s="13">
        <f t="shared" si="96"/>
        <v>1</v>
      </c>
    </row>
    <row r="651" spans="1:56" x14ac:dyDescent="0.25">
      <c r="A651" s="13">
        <v>600008556</v>
      </c>
      <c r="B651" s="13">
        <v>1000</v>
      </c>
      <c r="C651" s="13">
        <v>2200001327</v>
      </c>
      <c r="D651" s="13" t="s">
        <v>10908</v>
      </c>
      <c r="E651" s="13">
        <f t="shared" si="90"/>
        <v>1000</v>
      </c>
      <c r="F651" s="13" t="s">
        <v>10905</v>
      </c>
      <c r="G651" s="13" t="s">
        <v>10907</v>
      </c>
      <c r="H651" s="13">
        <f>ROUND(P651/(1-((R651+S651))/100)*Q651, 3)</f>
        <v>0.71299999999999997</v>
      </c>
      <c r="I651" s="13">
        <v>1</v>
      </c>
      <c r="J651" s="13">
        <v>5</v>
      </c>
      <c r="K651" s="13">
        <v>1</v>
      </c>
      <c r="M651" s="13">
        <v>1</v>
      </c>
      <c r="N651" s="13">
        <v>1</v>
      </c>
      <c r="P651" s="13">
        <f>IFERROR(ROUND(VLOOKUP(BC651, BA:BA:BB:BB, 2, 0)/AA651,3),)</f>
        <v>0.878</v>
      </c>
      <c r="Q651" s="13">
        <f>IFERROR(VLOOKUP(BC651, BA:BA:BD:BD, 4, 0),1)</f>
        <v>0.74956400000000001</v>
      </c>
      <c r="R651" s="13">
        <v>4</v>
      </c>
      <c r="S651" s="13">
        <v>3.65</v>
      </c>
      <c r="T651" s="13">
        <v>0</v>
      </c>
      <c r="V651" s="13" t="s">
        <v>11050</v>
      </c>
      <c r="W651" s="13">
        <v>100</v>
      </c>
      <c r="X651" s="13" t="s">
        <v>7711</v>
      </c>
      <c r="Y651" s="13" t="s">
        <v>10904</v>
      </c>
      <c r="Z651" s="13">
        <v>1</v>
      </c>
      <c r="AA651" s="13">
        <v>5.75</v>
      </c>
      <c r="AB651" s="13">
        <f t="shared" si="91"/>
        <v>4.0999999999999996</v>
      </c>
      <c r="AC651" s="13">
        <f>ROUND(VLOOKUP(X651,'Base de dados'!A:B, 2, 0)*AB651, 2)</f>
        <v>0.62</v>
      </c>
      <c r="AD651" s="13">
        <f>ROUND((AB651*(Destino!AG$651/100))*(W651/100),2)</f>
        <v>0.16</v>
      </c>
      <c r="AE651" s="13">
        <f>ROUND((AB651*(Destino!AH$651/100)),2)</f>
        <v>0.38</v>
      </c>
      <c r="AG651" s="13">
        <f>ROUND((AB651+ AC651)*(J651/100),2)</f>
        <v>0.24</v>
      </c>
      <c r="AH651" s="13">
        <f t="shared" si="92"/>
        <v>0</v>
      </c>
      <c r="AI651" s="13">
        <f>ROUND(AB651-(AD651+AE651)+AG651+AH651, 3)</f>
        <v>3.8</v>
      </c>
      <c r="AJ651" s="13">
        <f t="shared" si="93"/>
        <v>3.8</v>
      </c>
      <c r="AK651" s="13">
        <f t="shared" si="94"/>
        <v>3.8</v>
      </c>
      <c r="AL651" s="13" t="str">
        <f t="shared" si="97"/>
        <v>10006000085562200001327</v>
      </c>
      <c r="AM651" s="13">
        <f>VLOOKUP(AL651,Destino!A:AE,31,0)</f>
        <v>3.806</v>
      </c>
      <c r="AN651" s="13">
        <f t="shared" si="98"/>
        <v>1.0015789473684211</v>
      </c>
      <c r="BB651" s="13">
        <f t="shared" si="95"/>
        <v>3.8</v>
      </c>
      <c r="BC651" s="13" t="s">
        <v>11252</v>
      </c>
      <c r="BD651" s="13">
        <f t="shared" si="96"/>
        <v>1</v>
      </c>
    </row>
    <row r="652" spans="1:56" x14ac:dyDescent="0.25">
      <c r="A652" s="13">
        <v>600008556</v>
      </c>
      <c r="B652" s="13">
        <v>1000</v>
      </c>
      <c r="C652" s="13">
        <v>2200001421</v>
      </c>
      <c r="D652" s="13" t="s">
        <v>10908</v>
      </c>
      <c r="E652" s="13">
        <f t="shared" si="90"/>
        <v>1000</v>
      </c>
      <c r="F652" s="13" t="s">
        <v>10905</v>
      </c>
      <c r="G652" s="13" t="s">
        <v>10907</v>
      </c>
      <c r="H652" s="13">
        <f>ROUND(P652/(1-((R652+S652))/100)*Q652, 3)</f>
        <v>0.68700000000000006</v>
      </c>
      <c r="I652" s="13">
        <v>1</v>
      </c>
      <c r="J652" s="13">
        <v>4</v>
      </c>
      <c r="K652" s="13">
        <v>1</v>
      </c>
      <c r="M652" s="13">
        <v>1</v>
      </c>
      <c r="N652" s="13">
        <v>1</v>
      </c>
      <c r="P652" s="13">
        <f>IFERROR(ROUND(VLOOKUP(BC652, BA:BA:BB:BB, 2, 0)/AA652,3),)</f>
        <v>0.59599999999999997</v>
      </c>
      <c r="Q652" s="13">
        <f>IFERROR(VLOOKUP(BC652, BA:BA:BD:BD, 4, 0),1)</f>
        <v>1</v>
      </c>
      <c r="R652" s="13">
        <v>4</v>
      </c>
      <c r="S652" s="13">
        <v>9.25</v>
      </c>
      <c r="T652" s="13">
        <v>0</v>
      </c>
      <c r="V652" s="13" t="s">
        <v>11050</v>
      </c>
      <c r="W652" s="13">
        <v>100</v>
      </c>
      <c r="X652" s="13" t="s">
        <v>7711</v>
      </c>
      <c r="Y652" s="13" t="s">
        <v>10904</v>
      </c>
      <c r="Z652" s="13">
        <v>1</v>
      </c>
      <c r="AA652" s="13">
        <v>5.75</v>
      </c>
      <c r="AB652" s="13">
        <f t="shared" si="91"/>
        <v>3.95</v>
      </c>
      <c r="AC652" s="13">
        <f>ROUND(VLOOKUP(X652,'Base de dados'!A:B, 2, 0)*AB652, 2)</f>
        <v>0.59</v>
      </c>
      <c r="AD652" s="13">
        <f>ROUND((AB652*(Destino!AG$652/100))*(W652/100),2)</f>
        <v>0.16</v>
      </c>
      <c r="AE652" s="13">
        <f>ROUND((AB652*(Destino!AH$652/100)),2)</f>
        <v>0.37</v>
      </c>
      <c r="AG652" s="13">
        <f>ROUND((AB652+ AC652)*(J652/100),2)</f>
        <v>0.18</v>
      </c>
      <c r="AH652" s="13">
        <f t="shared" si="92"/>
        <v>0</v>
      </c>
      <c r="AI652" s="13">
        <f>ROUND(AB652-(AD652+AE652)+AG652+AH652, 3)</f>
        <v>3.6</v>
      </c>
      <c r="AJ652" s="13">
        <f t="shared" si="93"/>
        <v>3.6</v>
      </c>
      <c r="AK652" s="13">
        <f t="shared" si="94"/>
        <v>3.6</v>
      </c>
      <c r="AL652" s="13" t="str">
        <f t="shared" si="97"/>
        <v>10006000085562200001421</v>
      </c>
      <c r="AM652" s="13">
        <f>VLOOKUP(AL652,Destino!A:AE,31,0)</f>
        <v>3.2440000000000002</v>
      </c>
      <c r="AN652" s="13">
        <f t="shared" si="98"/>
        <v>0.9011111111111112</v>
      </c>
      <c r="BB652" s="13">
        <f t="shared" si="95"/>
        <v>3.6</v>
      </c>
      <c r="BC652" s="13" t="s">
        <v>11255</v>
      </c>
      <c r="BD652" s="13">
        <f t="shared" si="96"/>
        <v>1</v>
      </c>
    </row>
    <row r="653" spans="1:56" x14ac:dyDescent="0.25">
      <c r="A653" s="13">
        <v>600008556</v>
      </c>
      <c r="B653" s="13">
        <v>1100</v>
      </c>
      <c r="C653" s="13">
        <v>2000005105</v>
      </c>
      <c r="D653" s="13" t="s">
        <v>10908</v>
      </c>
      <c r="E653" s="13">
        <f t="shared" si="90"/>
        <v>1100</v>
      </c>
      <c r="F653" s="13" t="s">
        <v>10905</v>
      </c>
      <c r="G653" s="13" t="s">
        <v>10907</v>
      </c>
      <c r="H653" s="13">
        <f>ROUND(P653/(1-((R653+S653))/100)*Q653, 3)</f>
        <v>0.66900000000000004</v>
      </c>
      <c r="I653" s="13">
        <v>1</v>
      </c>
      <c r="J653" s="13">
        <v>4</v>
      </c>
      <c r="K653" s="13">
        <v>1</v>
      </c>
      <c r="M653" s="13">
        <v>1</v>
      </c>
      <c r="N653" s="13">
        <v>1</v>
      </c>
      <c r="O653" s="13" t="s">
        <v>10895</v>
      </c>
      <c r="P653" s="13">
        <f>IFERROR(ROUND(VLOOKUP(BC653, BA:BA:BB:BB, 2, 0)/AA653,3),)</f>
        <v>0.57999999999999996</v>
      </c>
      <c r="Q653" s="13">
        <f>IFERROR(VLOOKUP(BC653, BA:BA:BD:BD, 4, 0),1)</f>
        <v>1</v>
      </c>
      <c r="R653" s="13">
        <v>4</v>
      </c>
      <c r="S653" s="13">
        <v>9.25</v>
      </c>
      <c r="T653" s="13">
        <v>0</v>
      </c>
      <c r="V653" s="13" t="s">
        <v>11050</v>
      </c>
      <c r="W653" s="13">
        <v>100</v>
      </c>
      <c r="X653" s="13" t="s">
        <v>7711</v>
      </c>
      <c r="Y653" s="13" t="s">
        <v>10904</v>
      </c>
      <c r="Z653" s="13">
        <v>2</v>
      </c>
      <c r="AA653" s="13">
        <v>5.75</v>
      </c>
      <c r="AB653" s="13">
        <f t="shared" si="91"/>
        <v>3.847</v>
      </c>
      <c r="AC653" s="13">
        <f>ROUND(VLOOKUP(X653,'Base de dados'!A:B, 2, 0)*AB653, 2)</f>
        <v>0.57999999999999996</v>
      </c>
      <c r="AD653" s="13">
        <f>ROUND((AB653*(Destino!AG$653/100))*(W653/100),2)</f>
        <v>0.15</v>
      </c>
      <c r="AE653" s="13">
        <f>ROUND((AB653*(Destino!AH$653/100)),2)</f>
        <v>0</v>
      </c>
      <c r="AG653" s="13">
        <f>ROUND((AB653+ AC653)*(J653/100),2)</f>
        <v>0.18</v>
      </c>
      <c r="AH653" s="13">
        <f t="shared" si="92"/>
        <v>0</v>
      </c>
      <c r="AI653" s="13">
        <f>ROUND(AB653-(AD653+AE653)+AG653+AH653, 3)</f>
        <v>3.8769999999999998</v>
      </c>
      <c r="AJ653" s="13">
        <f t="shared" si="93"/>
        <v>3.8769999999999998</v>
      </c>
      <c r="AK653" s="13">
        <f t="shared" si="94"/>
        <v>3.8769999999999998</v>
      </c>
      <c r="AL653" s="13" t="str">
        <f t="shared" si="97"/>
        <v>11006000085562000005105</v>
      </c>
      <c r="AM653" s="13">
        <f>VLOOKUP(AL653,Destino!A:AE,31,0)</f>
        <v>3.8769999999999998</v>
      </c>
      <c r="AN653" s="13">
        <f t="shared" si="98"/>
        <v>1</v>
      </c>
      <c r="BA653" s="13" t="s">
        <v>11251</v>
      </c>
      <c r="BB653" s="13">
        <f t="shared" si="95"/>
        <v>3.8769999999999998</v>
      </c>
      <c r="BC653" s="13" t="s">
        <v>11250</v>
      </c>
      <c r="BD653" s="13">
        <f t="shared" si="96"/>
        <v>1</v>
      </c>
    </row>
    <row r="654" spans="1:56" x14ac:dyDescent="0.25">
      <c r="A654" s="13">
        <v>600008556</v>
      </c>
      <c r="B654" s="13">
        <v>1100</v>
      </c>
      <c r="C654" s="13">
        <v>2200001286</v>
      </c>
      <c r="D654" s="13" t="s">
        <v>10908</v>
      </c>
      <c r="E654" s="13">
        <f t="shared" si="90"/>
        <v>1100</v>
      </c>
      <c r="F654" s="13" t="s">
        <v>10915</v>
      </c>
      <c r="G654" s="13" t="s">
        <v>10907</v>
      </c>
      <c r="H654" s="13">
        <f>ROUND(P654/(1-((R654+S654))/100)*Q654, 3)</f>
        <v>0.85699999999999998</v>
      </c>
      <c r="I654" s="13">
        <v>1</v>
      </c>
      <c r="J654" s="13">
        <v>5</v>
      </c>
      <c r="K654" s="13">
        <v>1</v>
      </c>
      <c r="M654" s="13">
        <v>1</v>
      </c>
      <c r="N654" s="13">
        <v>1</v>
      </c>
      <c r="P654" s="13">
        <f>IFERROR(ROUND(VLOOKUP(BC654, BA:BA:BB:BB, 2, 0)/AA654,3),)</f>
        <v>0.81699999999999995</v>
      </c>
      <c r="Q654" s="13">
        <f>IFERROR(VLOOKUP(BC654, BA:BA:BD:BD, 4, 0),1)</f>
        <v>1</v>
      </c>
      <c r="R654" s="13">
        <v>1</v>
      </c>
      <c r="S654" s="13">
        <v>3.65</v>
      </c>
      <c r="T654" s="13">
        <v>0</v>
      </c>
      <c r="V654" s="13" t="s">
        <v>11050</v>
      </c>
      <c r="W654" s="13">
        <v>100</v>
      </c>
      <c r="X654" s="13" t="s">
        <v>7711</v>
      </c>
      <c r="Y654" s="13" t="s">
        <v>10904</v>
      </c>
      <c r="Z654" s="13">
        <v>2</v>
      </c>
      <c r="AA654" s="13">
        <v>5.75</v>
      </c>
      <c r="AB654" s="13">
        <f t="shared" si="91"/>
        <v>4.9279999999999999</v>
      </c>
      <c r="AC654" s="13">
        <f>ROUND(VLOOKUP(X654,'Base de dados'!A:B, 2, 0)*AB654, 2)</f>
        <v>0.74</v>
      </c>
      <c r="AD654" s="13">
        <f>ROUND((AB654*(Destino!AG$654/100))*(W654/100),2)</f>
        <v>0.2</v>
      </c>
      <c r="AE654" s="13">
        <f>ROUND((AB654*(Destino!AH$654/100)),2)</f>
        <v>0</v>
      </c>
      <c r="AG654" s="13">
        <f>ROUND(AB654 *(J654/100),2)</f>
        <v>0.25</v>
      </c>
      <c r="AH654" s="13">
        <f t="shared" si="92"/>
        <v>0</v>
      </c>
      <c r="AI654" s="13">
        <f>ROUND(AB654-(AD654+AE654)+AG654+AH654, 3)</f>
        <v>4.9779999999999998</v>
      </c>
      <c r="AJ654" s="13">
        <f t="shared" si="93"/>
        <v>4.9779999999999998</v>
      </c>
      <c r="AK654" s="13">
        <f t="shared" si="94"/>
        <v>4.9779999999999998</v>
      </c>
      <c r="AL654" s="13" t="str">
        <f t="shared" si="97"/>
        <v>11006000085562200001286</v>
      </c>
      <c r="AM654" s="13">
        <f>VLOOKUP(AL654,Destino!A:AE,31,0)</f>
        <v>4.9779999999999998</v>
      </c>
      <c r="AN654" s="13">
        <f t="shared" si="98"/>
        <v>1</v>
      </c>
      <c r="BB654" s="13">
        <f t="shared" si="95"/>
        <v>4.9779999999999998</v>
      </c>
      <c r="BC654" s="13" t="s">
        <v>11254</v>
      </c>
      <c r="BD654" s="13">
        <f t="shared" si="96"/>
        <v>1</v>
      </c>
    </row>
    <row r="655" spans="1:56" x14ac:dyDescent="0.25">
      <c r="A655" s="13">
        <v>600008556</v>
      </c>
      <c r="B655" s="13">
        <v>1100</v>
      </c>
      <c r="C655" s="13">
        <v>2200001327</v>
      </c>
      <c r="D655" s="13" t="s">
        <v>10908</v>
      </c>
      <c r="E655" s="13">
        <f t="shared" si="90"/>
        <v>1100</v>
      </c>
      <c r="F655" s="13" t="s">
        <v>10923</v>
      </c>
      <c r="G655" s="13" t="s">
        <v>10907</v>
      </c>
      <c r="H655" s="13">
        <f>ROUND(P655/(1-((R655+S655))/100)*Q655, 3)</f>
        <v>0.68600000000000005</v>
      </c>
      <c r="I655" s="13">
        <v>1</v>
      </c>
      <c r="J655" s="13">
        <v>5</v>
      </c>
      <c r="K655" s="13">
        <v>1</v>
      </c>
      <c r="M655" s="13">
        <v>1</v>
      </c>
      <c r="N655" s="13">
        <v>1</v>
      </c>
      <c r="P655" s="13">
        <f>IFERROR(ROUND(VLOOKUP(BC655, BA:BA:BB:BB, 2, 0)/AA655,3),)</f>
        <v>0.878</v>
      </c>
      <c r="Q655" s="13">
        <f>IFERROR(VLOOKUP(BC655, BA:BA:BD:BD, 4, 0),1)</f>
        <v>0.74956400000000001</v>
      </c>
      <c r="R655" s="13">
        <v>4</v>
      </c>
      <c r="S655" s="13">
        <v>0</v>
      </c>
      <c r="T655" s="13">
        <v>0</v>
      </c>
      <c r="V655" s="13" t="s">
        <v>11050</v>
      </c>
      <c r="W655" s="13">
        <v>100</v>
      </c>
      <c r="X655" s="13" t="s">
        <v>7711</v>
      </c>
      <c r="Y655" s="13" t="s">
        <v>10904</v>
      </c>
      <c r="Z655" s="13">
        <v>2</v>
      </c>
      <c r="AA655" s="13">
        <v>5.75</v>
      </c>
      <c r="AB655" s="13">
        <f t="shared" si="91"/>
        <v>3.9449999999999998</v>
      </c>
      <c r="AC655" s="13">
        <f>ROUND(VLOOKUP(X655,'Base de dados'!A:B, 2, 0)*AB655, 2)</f>
        <v>0.59</v>
      </c>
      <c r="AD655" s="13">
        <f>ROUND((AB655*(Destino!AG$655/100))*(W655/100),2)</f>
        <v>0.16</v>
      </c>
      <c r="AE655" s="13">
        <f>ROUND((AB655*(Destino!AH$655/100)),2)</f>
        <v>0</v>
      </c>
      <c r="AG655" s="13">
        <f>ROUND((AB655+ AC655)*(J655/100),2)</f>
        <v>0.23</v>
      </c>
      <c r="AH655" s="13">
        <f t="shared" si="92"/>
        <v>0</v>
      </c>
      <c r="AI655" s="13">
        <f>ROUND(AB655-AD655+AG655+AH655, 3)</f>
        <v>4.0149999999999997</v>
      </c>
      <c r="AJ655" s="13">
        <f t="shared" si="93"/>
        <v>4.0149999999999997</v>
      </c>
      <c r="AK655" s="13">
        <f t="shared" si="94"/>
        <v>4.0149999999999997</v>
      </c>
      <c r="AL655" s="13" t="str">
        <f t="shared" si="97"/>
        <v>11006000085562200001327</v>
      </c>
      <c r="AM655" s="13">
        <f>VLOOKUP(AL655,Destino!A:AE,31,0)</f>
        <v>4.0199999999999996</v>
      </c>
      <c r="AN655" s="13">
        <f t="shared" si="98"/>
        <v>1.0012453300124533</v>
      </c>
      <c r="BB655" s="13">
        <f t="shared" si="95"/>
        <v>4.0149999999999997</v>
      </c>
      <c r="BC655" s="13" t="s">
        <v>11252</v>
      </c>
      <c r="BD655" s="13">
        <f t="shared" si="96"/>
        <v>1</v>
      </c>
    </row>
    <row r="656" spans="1:56" x14ac:dyDescent="0.25">
      <c r="A656" s="13">
        <v>600008556</v>
      </c>
      <c r="B656" s="13">
        <v>1100</v>
      </c>
      <c r="C656" s="13">
        <v>2200001421</v>
      </c>
      <c r="D656" s="13" t="s">
        <v>10908</v>
      </c>
      <c r="E656" s="13">
        <f t="shared" si="90"/>
        <v>1100</v>
      </c>
      <c r="F656" s="13" t="s">
        <v>10905</v>
      </c>
      <c r="G656" s="13" t="s">
        <v>10907</v>
      </c>
      <c r="H656" s="13">
        <f>ROUND(P656/(1-((R656+S656))/100)*Q656, 3)</f>
        <v>0.68700000000000006</v>
      </c>
      <c r="I656" s="13">
        <v>1</v>
      </c>
      <c r="J656" s="13">
        <v>3</v>
      </c>
      <c r="K656" s="13">
        <v>1</v>
      </c>
      <c r="M656" s="13">
        <v>1</v>
      </c>
      <c r="N656" s="13">
        <v>1</v>
      </c>
      <c r="P656" s="13">
        <f>IFERROR(ROUND(VLOOKUP(BC656, BA:BA:BB:BB, 2, 0)/AA656,3),)</f>
        <v>0.59599999999999997</v>
      </c>
      <c r="Q656" s="13">
        <f>IFERROR(VLOOKUP(BC656, BA:BA:BD:BD, 4, 0),1)</f>
        <v>1</v>
      </c>
      <c r="R656" s="13">
        <v>4</v>
      </c>
      <c r="S656" s="13">
        <v>9.25</v>
      </c>
      <c r="T656" s="13">
        <v>0</v>
      </c>
      <c r="V656" s="13" t="s">
        <v>11050</v>
      </c>
      <c r="W656" s="13">
        <v>100</v>
      </c>
      <c r="X656" s="13" t="s">
        <v>7711</v>
      </c>
      <c r="Y656" s="13" t="s">
        <v>10904</v>
      </c>
      <c r="Z656" s="13">
        <v>2</v>
      </c>
      <c r="AA656" s="13">
        <v>5.75</v>
      </c>
      <c r="AB656" s="13">
        <f t="shared" si="91"/>
        <v>3.95</v>
      </c>
      <c r="AC656" s="13">
        <f>ROUND(VLOOKUP(X656,'Base de dados'!A:B, 2, 0)*AB656, 2)</f>
        <v>0.59</v>
      </c>
      <c r="AD656" s="13">
        <f>ROUND((AB656*(Destino!AG$656/100))*(W656/100),2)</f>
        <v>0.16</v>
      </c>
      <c r="AE656" s="13">
        <f>ROUND((AB656*(Destino!AH$656/100)),2)</f>
        <v>0</v>
      </c>
      <c r="AG656" s="13">
        <f>ROUND((AB656+ AC656)*(J656/100),2)</f>
        <v>0.14000000000000001</v>
      </c>
      <c r="AH656" s="13">
        <f t="shared" si="92"/>
        <v>0</v>
      </c>
      <c r="AI656" s="13">
        <f>ROUND(AB656-(AD656+AE656)+AG656+AH656, 3)</f>
        <v>3.93</v>
      </c>
      <c r="AJ656" s="13">
        <f t="shared" si="93"/>
        <v>3.93</v>
      </c>
      <c r="AK656" s="13">
        <f t="shared" si="94"/>
        <v>3.93</v>
      </c>
      <c r="AL656" s="13" t="str">
        <f t="shared" si="97"/>
        <v>11006000085562200001421</v>
      </c>
      <c r="AM656" s="13">
        <f>VLOOKUP(AL656,Destino!A:AE,31,0)</f>
        <v>3.5339999999999998</v>
      </c>
      <c r="AN656" s="13">
        <f t="shared" si="98"/>
        <v>0.89923664122137392</v>
      </c>
      <c r="BB656" s="13">
        <f t="shared" si="95"/>
        <v>3.93</v>
      </c>
      <c r="BC656" s="13" t="s">
        <v>11255</v>
      </c>
      <c r="BD656" s="13">
        <f t="shared" si="96"/>
        <v>1</v>
      </c>
    </row>
    <row r="657" spans="1:56" x14ac:dyDescent="0.25">
      <c r="A657" s="13">
        <v>600008556</v>
      </c>
      <c r="B657" s="13">
        <v>1110</v>
      </c>
      <c r="C657" s="13">
        <v>2000005105</v>
      </c>
      <c r="D657" s="13" t="s">
        <v>10908</v>
      </c>
      <c r="E657" s="13" t="str">
        <f t="shared" si="90"/>
        <v>1100</v>
      </c>
      <c r="F657" s="13" t="s">
        <v>10925</v>
      </c>
      <c r="G657" s="13" t="s">
        <v>10907</v>
      </c>
      <c r="H657" s="13">
        <f>ROUND(P657/(1-((R657+S657))/100)*Q657, 3)</f>
        <v>0.66900000000000004</v>
      </c>
      <c r="I657" s="13">
        <v>1</v>
      </c>
      <c r="J657" s="13">
        <v>4</v>
      </c>
      <c r="K657" s="13">
        <v>1</v>
      </c>
      <c r="M657" s="13">
        <v>1</v>
      </c>
      <c r="N657" s="13">
        <v>0.74956400000000001</v>
      </c>
      <c r="O657" s="13" t="s">
        <v>10895</v>
      </c>
      <c r="P657" s="13">
        <f>IFERROR(ROUND(VLOOKUP(BC657, BA:BA:BB:BB, 2, 0)/AA657,3),)</f>
        <v>0.57999999999999996</v>
      </c>
      <c r="Q657" s="13">
        <f>IFERROR(VLOOKUP(BC657, BA:BA:BD:BD, 4, 0),1)</f>
        <v>1</v>
      </c>
      <c r="R657" s="13">
        <v>4</v>
      </c>
      <c r="S657" s="13">
        <v>9.25</v>
      </c>
      <c r="T657" s="13">
        <v>0</v>
      </c>
      <c r="V657" s="13" t="s">
        <v>11050</v>
      </c>
      <c r="W657" s="13">
        <v>100</v>
      </c>
      <c r="X657" s="13" t="s">
        <v>7711</v>
      </c>
      <c r="Y657" s="13" t="s">
        <v>10904</v>
      </c>
      <c r="Z657" s="13">
        <v>2</v>
      </c>
      <c r="AA657" s="13">
        <v>5.75</v>
      </c>
      <c r="AB657" s="13">
        <f t="shared" si="91"/>
        <v>3.847</v>
      </c>
      <c r="AC657" s="13">
        <f>ROUND(VLOOKUP(X657,'Base de dados'!A:B, 2, 0)*AB657, 2)</f>
        <v>0.57999999999999996</v>
      </c>
      <c r="AD657" s="13">
        <f>ROUND((AB657*(Destino!AG$657/100))*(W657/100),2)</f>
        <v>0.15</v>
      </c>
      <c r="AE657" s="13">
        <f>ROUND((AB657*(Destino!AH$657/100)),2)</f>
        <v>0</v>
      </c>
      <c r="AF657" s="13">
        <f>ROUND((((AB657+AC657)*(1 + VLOOKUP(X657,'Base de dados'!A:P, 16, 0) ))*(Destino!AI$657/100))-AD657, 2)</f>
        <v>0.98</v>
      </c>
      <c r="AG657" s="13">
        <f>ROUND((AB657+AC657+AF657)*(J657/100),2)</f>
        <v>0.22</v>
      </c>
      <c r="AH657" s="13">
        <f t="shared" si="92"/>
        <v>0</v>
      </c>
      <c r="AI657" s="13">
        <f>ROUND(AB657+AF657-AE657+AG657+AH657, 3)</f>
        <v>5.0469999999999997</v>
      </c>
      <c r="AJ657" s="13">
        <f t="shared" si="93"/>
        <v>5.0469999999999997</v>
      </c>
      <c r="AK657" s="13">
        <f t="shared" si="94"/>
        <v>5.0469999999999997</v>
      </c>
      <c r="AL657" s="13" t="str">
        <f t="shared" si="97"/>
        <v>11106000085562000005105</v>
      </c>
      <c r="AM657" s="13">
        <f>VLOOKUP(AL657,Destino!A:AE,31,0)</f>
        <v>5.0469999999999997</v>
      </c>
      <c r="AN657" s="13">
        <f t="shared" si="98"/>
        <v>1</v>
      </c>
      <c r="BA657" s="13" t="s">
        <v>11252</v>
      </c>
      <c r="BB657" s="13">
        <f t="shared" si="95"/>
        <v>5.0469999999999997</v>
      </c>
      <c r="BC657" s="13" t="s">
        <v>11250</v>
      </c>
      <c r="BD657" s="13">
        <f t="shared" si="96"/>
        <v>0.74956400000000001</v>
      </c>
    </row>
    <row r="658" spans="1:56" x14ac:dyDescent="0.25">
      <c r="A658" s="13">
        <v>600008556</v>
      </c>
      <c r="B658" s="13">
        <v>1110</v>
      </c>
      <c r="C658" s="13">
        <v>2200000102</v>
      </c>
      <c r="D658" s="13" t="s">
        <v>10908</v>
      </c>
      <c r="E658" s="13" t="str">
        <f t="shared" si="90"/>
        <v>1100</v>
      </c>
      <c r="F658" s="13" t="s">
        <v>10926</v>
      </c>
      <c r="G658" s="13" t="s">
        <v>10907</v>
      </c>
      <c r="H658" s="13">
        <f>ROUND(P658/(1-((R658+S658))/100)*Q658, 3)</f>
        <v>0.70199999999999996</v>
      </c>
      <c r="I658" s="13">
        <v>1</v>
      </c>
      <c r="J658" s="13">
        <v>4</v>
      </c>
      <c r="K658" s="13">
        <v>1</v>
      </c>
      <c r="M658" s="13">
        <v>1</v>
      </c>
      <c r="N658" s="13">
        <v>0.76794799999999996</v>
      </c>
      <c r="P658" s="13">
        <f>IFERROR(ROUND(VLOOKUP(BC658, BA:BA:BB:BB, 2, 0)/AA658,3),)</f>
        <v>0.67400000000000004</v>
      </c>
      <c r="Q658" s="13">
        <f>IFERROR(VLOOKUP(BC658, BA:BA:BD:BD, 4, 0),1)</f>
        <v>1</v>
      </c>
      <c r="R658" s="13">
        <v>4</v>
      </c>
      <c r="S658" s="13">
        <v>0</v>
      </c>
      <c r="T658" s="13">
        <v>0</v>
      </c>
      <c r="V658" s="13" t="s">
        <v>11050</v>
      </c>
      <c r="W658" s="13">
        <v>100</v>
      </c>
      <c r="X658" s="13" t="s">
        <v>7711</v>
      </c>
      <c r="Y658" s="13" t="s">
        <v>10904</v>
      </c>
      <c r="Z658" s="13">
        <v>2</v>
      </c>
      <c r="AA658" s="13">
        <v>5.75</v>
      </c>
      <c r="AB658" s="13">
        <f t="shared" si="91"/>
        <v>4.0369999999999999</v>
      </c>
      <c r="AC658" s="13">
        <f>ROUND(VLOOKUP(X658,'Base de dados'!A:B, 2, 0)*AB658, 2)</f>
        <v>0.61</v>
      </c>
      <c r="AD658" s="13">
        <f>ROUND((AB658*(Destino!AG$658/100))*(W658/100),2)</f>
        <v>0.16</v>
      </c>
      <c r="AE658" s="13">
        <f>ROUND((AB658*(Destino!AH$658/100)),2)</f>
        <v>0</v>
      </c>
      <c r="AF658" s="13">
        <f>ROUND((((AB658+AC658)*(1 + VLOOKUP(X658,'Base de dados'!A:P, 16, 0) ))*(Destino!AI$658/100))-AD658, 2)</f>
        <v>1.03</v>
      </c>
      <c r="AG658" s="13">
        <f>ROUND((AB658+AC658+AF658)*(J658/100),2)</f>
        <v>0.23</v>
      </c>
      <c r="AH658" s="13">
        <f t="shared" si="92"/>
        <v>0</v>
      </c>
      <c r="AI658" s="13">
        <f>ROUND(AB658+AF658+AG658+AH658, 3)</f>
        <v>5.2969999999999997</v>
      </c>
      <c r="AJ658" s="13">
        <f t="shared" si="93"/>
        <v>5.2969999999999997</v>
      </c>
      <c r="AK658" s="13">
        <f t="shared" si="94"/>
        <v>5.2969999999999997</v>
      </c>
      <c r="AL658" s="13" t="str">
        <f t="shared" si="97"/>
        <v>11106000085562200000102</v>
      </c>
      <c r="AM658" s="13">
        <f>VLOOKUP(AL658,Destino!A:AE,31,0)</f>
        <v>5.2969999999999997</v>
      </c>
      <c r="AN658" s="13">
        <f t="shared" si="98"/>
        <v>1</v>
      </c>
      <c r="BB658" s="13">
        <f t="shared" si="95"/>
        <v>5.2969999999999997</v>
      </c>
      <c r="BC658" s="13" t="s">
        <v>11251</v>
      </c>
      <c r="BD658" s="13">
        <f t="shared" si="96"/>
        <v>0.76794799999999996</v>
      </c>
    </row>
    <row r="659" spans="1:56" x14ac:dyDescent="0.25">
      <c r="A659" s="13">
        <v>600008556</v>
      </c>
      <c r="B659" s="13">
        <v>1110</v>
      </c>
      <c r="C659" s="13">
        <v>2200001286</v>
      </c>
      <c r="D659" s="13" t="s">
        <v>10908</v>
      </c>
      <c r="E659" s="13" t="str">
        <f t="shared" si="90"/>
        <v>1100</v>
      </c>
      <c r="F659" s="13" t="s">
        <v>10927</v>
      </c>
      <c r="G659" s="13" t="s">
        <v>10907</v>
      </c>
      <c r="H659" s="13">
        <f>ROUND(P659/(1-((R659+S659))/100)*Q659, 3)</f>
        <v>0.85699999999999998</v>
      </c>
      <c r="I659" s="13">
        <v>1</v>
      </c>
      <c r="J659" s="13">
        <v>5</v>
      </c>
      <c r="K659" s="13">
        <v>1</v>
      </c>
      <c r="M659" s="13">
        <v>1</v>
      </c>
      <c r="N659" s="13">
        <v>0.74829599999999996</v>
      </c>
      <c r="P659" s="13">
        <f>IFERROR(ROUND(VLOOKUP(BC659, BA:BA:BB:BB, 2, 0)/AA659,3),)</f>
        <v>0.81699999999999995</v>
      </c>
      <c r="Q659" s="13">
        <f>IFERROR(VLOOKUP(BC659, BA:BA:BD:BD, 4, 0),1)</f>
        <v>1</v>
      </c>
      <c r="R659" s="13">
        <v>1</v>
      </c>
      <c r="S659" s="13">
        <v>3.65</v>
      </c>
      <c r="T659" s="13">
        <v>0</v>
      </c>
      <c r="V659" s="13" t="s">
        <v>11050</v>
      </c>
      <c r="W659" s="13">
        <v>100</v>
      </c>
      <c r="X659" s="13" t="s">
        <v>7711</v>
      </c>
      <c r="Y659" s="13" t="s">
        <v>10904</v>
      </c>
      <c r="Z659" s="13">
        <v>2</v>
      </c>
      <c r="AA659" s="13">
        <v>5.75</v>
      </c>
      <c r="AB659" s="13">
        <f t="shared" si="91"/>
        <v>4.9279999999999999</v>
      </c>
      <c r="AC659" s="13">
        <f>ROUND(VLOOKUP(X659,'Base de dados'!A:B, 2, 0)*AB659, 2)</f>
        <v>0.74</v>
      </c>
      <c r="AD659" s="13">
        <f>ROUND((AB659*(Destino!AG$659/100))*(W659/100),2)</f>
        <v>0.2</v>
      </c>
      <c r="AE659" s="13">
        <f>ROUND((AB659*(Destino!AH$659/100)),2)</f>
        <v>0</v>
      </c>
      <c r="AF659" s="13">
        <f>ROUND((((AB659+AC659)*(1 + VLOOKUP(X659,'Base de dados'!A:P, 16, 0) ))*(Destino!AI$659/100))-AD659, 2)</f>
        <v>1.25</v>
      </c>
      <c r="AG659" s="13">
        <f>ROUND((AB659+AF659)*(J659/100),2)</f>
        <v>0.31</v>
      </c>
      <c r="AH659" s="13">
        <f t="shared" si="92"/>
        <v>0</v>
      </c>
      <c r="AI659" s="13">
        <f>ROUND(AB659-AE659+AF659+AG659+AH659, 3)</f>
        <v>6.4880000000000004</v>
      </c>
      <c r="AJ659" s="13">
        <f t="shared" si="93"/>
        <v>6.4880000000000004</v>
      </c>
      <c r="AK659" s="13">
        <f t="shared" si="94"/>
        <v>6.4880000000000004</v>
      </c>
      <c r="AL659" s="13" t="str">
        <f t="shared" si="97"/>
        <v>11106000085562200001286</v>
      </c>
      <c r="AM659" s="13">
        <f>VLOOKUP(AL659,Destino!A:AE,31,0)</f>
        <v>6.4880000000000004</v>
      </c>
      <c r="AN659" s="13">
        <f t="shared" si="98"/>
        <v>1</v>
      </c>
      <c r="BB659" s="13">
        <f t="shared" si="95"/>
        <v>6.4880000000000004</v>
      </c>
      <c r="BC659" s="13" t="s">
        <v>11254</v>
      </c>
      <c r="BD659" s="13">
        <f t="shared" si="96"/>
        <v>0.74829599999999996</v>
      </c>
    </row>
    <row r="660" spans="1:56" x14ac:dyDescent="0.25">
      <c r="A660" s="13">
        <v>600008556</v>
      </c>
      <c r="B660" s="13">
        <v>1110</v>
      </c>
      <c r="C660" s="13">
        <v>2200001421</v>
      </c>
      <c r="D660" s="13" t="s">
        <v>10908</v>
      </c>
      <c r="E660" s="13" t="str">
        <f t="shared" si="90"/>
        <v>1100</v>
      </c>
      <c r="F660" s="13" t="s">
        <v>10925</v>
      </c>
      <c r="G660" s="13" t="s">
        <v>10907</v>
      </c>
      <c r="H660" s="13">
        <f>ROUND(P660/(1-((R660+S660))/100)*Q660, 3)</f>
        <v>0.68700000000000006</v>
      </c>
      <c r="I660" s="13">
        <v>1</v>
      </c>
      <c r="J660" s="13">
        <v>1.5</v>
      </c>
      <c r="K660" s="13">
        <v>1</v>
      </c>
      <c r="M660" s="13">
        <v>1</v>
      </c>
      <c r="N660" s="13">
        <v>0.74964200000000003</v>
      </c>
      <c r="P660" s="13">
        <f>IFERROR(ROUND(VLOOKUP(BC660, BA:BA:BB:BB, 2, 0)/AA660,3),)</f>
        <v>0.59599999999999997</v>
      </c>
      <c r="Q660" s="13">
        <f>IFERROR(VLOOKUP(BC660, BA:BA:BD:BD, 4, 0),1)</f>
        <v>1</v>
      </c>
      <c r="R660" s="13">
        <v>4</v>
      </c>
      <c r="S660" s="13">
        <v>9.25</v>
      </c>
      <c r="T660" s="13">
        <v>0</v>
      </c>
      <c r="V660" s="13" t="s">
        <v>11050</v>
      </c>
      <c r="W660" s="13">
        <v>100</v>
      </c>
      <c r="X660" s="13" t="s">
        <v>7711</v>
      </c>
      <c r="Y660" s="13" t="s">
        <v>10904</v>
      </c>
      <c r="Z660" s="13">
        <v>2</v>
      </c>
      <c r="AA660" s="13">
        <v>5.75</v>
      </c>
      <c r="AB660" s="13">
        <f t="shared" si="91"/>
        <v>3.95</v>
      </c>
      <c r="AC660" s="13">
        <f>ROUND(VLOOKUP(X660,'Base de dados'!A:B, 2, 0)*AB660, 2)</f>
        <v>0.59</v>
      </c>
      <c r="AD660" s="13">
        <f>ROUND((AB660*(Destino!AG$660/100))*(W660/100),2)</f>
        <v>0.16</v>
      </c>
      <c r="AE660" s="13">
        <f>ROUND((AB660*(Destino!AH$660/100)),2)</f>
        <v>0</v>
      </c>
      <c r="AF660" s="13">
        <f>ROUND((((AB660+AC660)*(1 + VLOOKUP(X660,'Base de dados'!A:P, 16, 0) ))*(Destino!AI$660/100))-AD660, 2)</f>
        <v>1</v>
      </c>
      <c r="AG660" s="13">
        <f>ROUND((AB660+AC660+AF660)*(J660/100),2)</f>
        <v>0.08</v>
      </c>
      <c r="AH660" s="13">
        <f t="shared" si="92"/>
        <v>0</v>
      </c>
      <c r="AI660" s="13">
        <f>ROUND(AB660+AF660-AE660+AG660+AH660, 3)</f>
        <v>5.03</v>
      </c>
      <c r="AJ660" s="13">
        <f t="shared" si="93"/>
        <v>5.03</v>
      </c>
      <c r="AK660" s="13">
        <f t="shared" si="94"/>
        <v>5.03</v>
      </c>
      <c r="AL660" s="13" t="str">
        <f t="shared" si="97"/>
        <v>11106000085562200001421</v>
      </c>
      <c r="AM660" s="13">
        <f>VLOOKUP(AL660,Destino!A:AE,31,0)</f>
        <v>4.524</v>
      </c>
      <c r="AN660" s="13">
        <f t="shared" si="98"/>
        <v>0.89940357852882702</v>
      </c>
      <c r="BB660" s="13">
        <f t="shared" si="95"/>
        <v>5.03</v>
      </c>
      <c r="BC660" s="13" t="s">
        <v>11255</v>
      </c>
      <c r="BD660" s="13">
        <f t="shared" si="96"/>
        <v>0.74964200000000003</v>
      </c>
    </row>
    <row r="661" spans="1:56" x14ac:dyDescent="0.25">
      <c r="A661" s="13">
        <v>600008556</v>
      </c>
      <c r="B661" s="13">
        <v>1210</v>
      </c>
      <c r="C661" s="13">
        <v>2000005105</v>
      </c>
      <c r="D661" s="13" t="s">
        <v>10908</v>
      </c>
      <c r="E661" s="13" t="str">
        <f t="shared" si="90"/>
        <v>1200</v>
      </c>
      <c r="F661" s="13" t="s">
        <v>10905</v>
      </c>
      <c r="G661" s="13" t="s">
        <v>10907</v>
      </c>
      <c r="H661" s="13">
        <f>ROUND(P661/(1-((R661+S661))/100)*Q661, 3)</f>
        <v>0.66900000000000004</v>
      </c>
      <c r="I661" s="13">
        <v>1</v>
      </c>
      <c r="J661" s="13">
        <v>2</v>
      </c>
      <c r="K661" s="13">
        <v>1</v>
      </c>
      <c r="M661" s="13">
        <v>1</v>
      </c>
      <c r="N661" s="13">
        <v>1</v>
      </c>
      <c r="O661" s="13" t="s">
        <v>10895</v>
      </c>
      <c r="P661" s="13">
        <f>IFERROR(ROUND(VLOOKUP(BC661, BA:BA:BB:BB, 2, 0)/AA661,3),)</f>
        <v>0.57999999999999996</v>
      </c>
      <c r="Q661" s="13">
        <f>IFERROR(VLOOKUP(BC661, BA:BA:BD:BD, 4, 0),1)</f>
        <v>1</v>
      </c>
      <c r="R661" s="13">
        <v>4</v>
      </c>
      <c r="S661" s="13">
        <v>9.25</v>
      </c>
      <c r="T661" s="13">
        <v>0</v>
      </c>
      <c r="V661" s="13" t="s">
        <v>11050</v>
      </c>
      <c r="W661" s="13">
        <v>100</v>
      </c>
      <c r="X661" s="13" t="s">
        <v>7711</v>
      </c>
      <c r="Y661" s="13" t="s">
        <v>10904</v>
      </c>
      <c r="Z661" s="13">
        <v>2</v>
      </c>
      <c r="AA661" s="13">
        <v>5.75</v>
      </c>
      <c r="AB661" s="13">
        <f t="shared" si="91"/>
        <v>3.847</v>
      </c>
      <c r="AC661" s="13">
        <f>ROUND(VLOOKUP(X661,'Base de dados'!A:B, 2, 0)*AB661, 2)</f>
        <v>0.57999999999999996</v>
      </c>
      <c r="AD661" s="13">
        <f>ROUND((AB661*(Destino!AG$661/100))*(W661/100),2)</f>
        <v>0.15</v>
      </c>
      <c r="AE661" s="13">
        <f>ROUND((AB661*(Destino!AH$661/100)),2)</f>
        <v>0.36</v>
      </c>
      <c r="AG661" s="13">
        <f>ROUND((AB661+ AC661)*(J661/100),2)</f>
        <v>0.09</v>
      </c>
      <c r="AH661" s="13">
        <f t="shared" si="92"/>
        <v>0</v>
      </c>
      <c r="AI661" s="13">
        <f>ROUND(AB661-(AD661+AE661)+AG661+AH661, 3)</f>
        <v>3.427</v>
      </c>
      <c r="AJ661" s="13">
        <f t="shared" si="93"/>
        <v>3.427</v>
      </c>
      <c r="AK661" s="13">
        <f t="shared" si="94"/>
        <v>3.427</v>
      </c>
      <c r="AL661" s="13" t="str">
        <f t="shared" si="97"/>
        <v>12106000085562000005105</v>
      </c>
      <c r="AM661" s="13">
        <f>VLOOKUP(AL661,Destino!A:AE,31,0)</f>
        <v>3.4369999999999998</v>
      </c>
      <c r="AN661" s="13">
        <f t="shared" si="98"/>
        <v>1.0029180040852057</v>
      </c>
      <c r="BA661" s="13" t="s">
        <v>11253</v>
      </c>
      <c r="BB661" s="13">
        <f t="shared" si="95"/>
        <v>3.427</v>
      </c>
      <c r="BC661" s="13" t="s">
        <v>11250</v>
      </c>
      <c r="BD661" s="13">
        <f t="shared" si="96"/>
        <v>1</v>
      </c>
    </row>
    <row r="662" spans="1:56" x14ac:dyDescent="0.25">
      <c r="A662" s="13">
        <v>600008556</v>
      </c>
      <c r="B662" s="13">
        <v>1210</v>
      </c>
      <c r="C662" s="13">
        <v>2200001421</v>
      </c>
      <c r="D662" s="13" t="s">
        <v>10908</v>
      </c>
      <c r="E662" s="13" t="str">
        <f t="shared" si="90"/>
        <v>1200</v>
      </c>
      <c r="F662" s="13" t="s">
        <v>10905</v>
      </c>
      <c r="G662" s="13" t="s">
        <v>10907</v>
      </c>
      <c r="H662" s="13">
        <f>ROUND(P662/(1-((R662+S662))/100)*Q662, 3)</f>
        <v>0.81899999999999995</v>
      </c>
      <c r="I662" s="13">
        <v>1</v>
      </c>
      <c r="J662" s="13">
        <v>0</v>
      </c>
      <c r="K662" s="13">
        <v>1</v>
      </c>
      <c r="M662" s="13">
        <v>1</v>
      </c>
      <c r="N662" s="13">
        <f>IFERROR(VLOOKUP(BC662, BA:BA:BD:BD, 4, 0),1)</f>
        <v>1</v>
      </c>
      <c r="P662" s="13">
        <f>IFERROR(ROUND(VLOOKUP(BC662, BA:BA:BB:BB, 2, 0)/AA662,3),)</f>
        <v>0.59599999999999997</v>
      </c>
      <c r="Q662" s="13">
        <v>1</v>
      </c>
      <c r="R662" s="13">
        <v>18</v>
      </c>
      <c r="S662" s="13">
        <v>9.25</v>
      </c>
      <c r="T662" s="13">
        <v>0</v>
      </c>
      <c r="V662" s="13" t="s">
        <v>11050</v>
      </c>
      <c r="W662" s="13">
        <v>100</v>
      </c>
      <c r="X662" s="13" t="s">
        <v>7711</v>
      </c>
      <c r="Y662" s="13" t="s">
        <v>10904</v>
      </c>
      <c r="Z662" s="13">
        <v>2</v>
      </c>
      <c r="AA662" s="13">
        <v>5.75</v>
      </c>
      <c r="AB662" s="13">
        <f t="shared" si="91"/>
        <v>4.7089999999999996</v>
      </c>
      <c r="AC662" s="13">
        <f>ROUND(VLOOKUP(X662,'Base de dados'!A:B, 2, 0)*AB662, 2)</f>
        <v>0.71</v>
      </c>
      <c r="AD662" s="13">
        <f>ROUND((AB662*(Destino!AG$662/100))*(W662/100),2)</f>
        <v>0.85</v>
      </c>
      <c r="AE662" s="13">
        <f>ROUND((AB662*(Destino!AH$662/100)),2)</f>
        <v>0.44</v>
      </c>
      <c r="AG662" s="13">
        <f>ROUND((AB662+ AC662)*(J662/100),2)</f>
        <v>0</v>
      </c>
      <c r="AH662" s="13">
        <f t="shared" si="92"/>
        <v>0</v>
      </c>
      <c r="AI662" s="13">
        <f>ROUND(AB662-(AD662+AE662)+AG662+AH662, 3)</f>
        <v>3.419</v>
      </c>
      <c r="AJ662" s="13">
        <f t="shared" si="93"/>
        <v>3.419</v>
      </c>
      <c r="AK662" s="13">
        <f t="shared" si="94"/>
        <v>3.419</v>
      </c>
      <c r="AL662" s="13" t="str">
        <f t="shared" si="97"/>
        <v>12106000085562200001421</v>
      </c>
      <c r="AM662" s="13">
        <f>VLOOKUP(AL662,Destino!A:AE,31,0)</f>
        <v>3.0880000000000001</v>
      </c>
      <c r="AN662" s="13">
        <f t="shared" si="98"/>
        <v>0.90318806668616558</v>
      </c>
      <c r="BB662" s="13">
        <f t="shared" si="95"/>
        <v>3.419</v>
      </c>
      <c r="BC662" s="13" t="s">
        <v>11255</v>
      </c>
      <c r="BD662" s="13">
        <f t="shared" si="96"/>
        <v>1</v>
      </c>
    </row>
    <row r="663" spans="1:56" x14ac:dyDescent="0.25">
      <c r="A663" s="13">
        <v>600008556</v>
      </c>
      <c r="B663" s="13">
        <v>1300</v>
      </c>
      <c r="C663" s="13">
        <v>2000005105</v>
      </c>
      <c r="D663" s="13" t="s">
        <v>10908</v>
      </c>
      <c r="E663" s="13">
        <f t="shared" si="90"/>
        <v>1300</v>
      </c>
      <c r="F663" s="13" t="s">
        <v>10930</v>
      </c>
      <c r="G663" s="13" t="s">
        <v>10907</v>
      </c>
      <c r="H663" s="13">
        <f>ROUND(P663/(1-((R663+S663))/100)*Q663, 3)</f>
        <v>0.66900000000000004</v>
      </c>
      <c r="I663" s="13">
        <v>1</v>
      </c>
      <c r="J663" s="13">
        <v>6</v>
      </c>
      <c r="K663" s="13">
        <v>1</v>
      </c>
      <c r="M663" s="13">
        <v>1</v>
      </c>
      <c r="N663" s="13">
        <v>1</v>
      </c>
      <c r="O663" s="13" t="s">
        <v>10895</v>
      </c>
      <c r="P663" s="13">
        <f>IFERROR(ROUND(VLOOKUP(BC663, BA:BA:BB:BB, 2, 0)/AA663,3),)</f>
        <v>0.57999999999999996</v>
      </c>
      <c r="Q663" s="13">
        <f>IFERROR(VLOOKUP(BC663, BA:BA:BD:BD, 4, 0),1)</f>
        <v>1</v>
      </c>
      <c r="R663" s="13">
        <v>4</v>
      </c>
      <c r="S663" s="13">
        <v>9.25</v>
      </c>
      <c r="T663" s="13">
        <v>0</v>
      </c>
      <c r="V663" s="13" t="s">
        <v>11050</v>
      </c>
      <c r="W663" s="13">
        <v>100</v>
      </c>
      <c r="X663" s="13" t="s">
        <v>7711</v>
      </c>
      <c r="Y663" s="13" t="s">
        <v>10904</v>
      </c>
      <c r="Z663" s="13">
        <v>2</v>
      </c>
      <c r="AA663" s="13">
        <v>5.75</v>
      </c>
      <c r="AB663" s="13">
        <f t="shared" si="91"/>
        <v>3.847</v>
      </c>
      <c r="AC663" s="13">
        <f>ROUND(VLOOKUP(X663,'Base de dados'!A:B, 2, 0)*AB663, 2)</f>
        <v>0.57999999999999996</v>
      </c>
      <c r="AD663" s="13">
        <f>ROUND((AB663*(Destino!AG$663/100))*(W663/100),2)</f>
        <v>0</v>
      </c>
      <c r="AG663" s="13">
        <f>ROUND((AB663+ AC663)*(J663/100),2)</f>
        <v>0.27</v>
      </c>
      <c r="AH663" s="13">
        <f t="shared" si="92"/>
        <v>0</v>
      </c>
      <c r="AI663" s="13">
        <f>ROUND((AB663+AC663)-(AD663+AE663)+AG663+AH663, 3)</f>
        <v>4.6970000000000001</v>
      </c>
      <c r="AJ663" s="13">
        <f t="shared" si="93"/>
        <v>4.6970000000000001</v>
      </c>
      <c r="AK663" s="13">
        <f t="shared" si="94"/>
        <v>4.6970000000000001</v>
      </c>
      <c r="AL663" s="13" t="str">
        <f t="shared" si="97"/>
        <v>13006000085562000005105</v>
      </c>
      <c r="AM663" s="13">
        <f>VLOOKUP(AL663,Destino!A:AE,31,0)</f>
        <v>4.6970000000000001</v>
      </c>
      <c r="AN663" s="13">
        <f t="shared" si="98"/>
        <v>1</v>
      </c>
      <c r="BA663" s="13" t="s">
        <v>11254</v>
      </c>
      <c r="BB663" s="13">
        <f t="shared" si="95"/>
        <v>4.6970000000000001</v>
      </c>
      <c r="BC663" s="13" t="s">
        <v>11250</v>
      </c>
      <c r="BD663" s="13">
        <f t="shared" si="96"/>
        <v>1</v>
      </c>
    </row>
    <row r="664" spans="1:56" x14ac:dyDescent="0.25">
      <c r="A664" s="13">
        <v>600008556</v>
      </c>
      <c r="B664" s="13">
        <v>1300</v>
      </c>
      <c r="C664" s="13">
        <v>2200000102</v>
      </c>
      <c r="D664" s="13" t="s">
        <v>10908</v>
      </c>
      <c r="E664" s="13">
        <f t="shared" si="90"/>
        <v>1300</v>
      </c>
      <c r="F664" s="13" t="s">
        <v>10930</v>
      </c>
      <c r="G664" s="13" t="s">
        <v>10907</v>
      </c>
      <c r="H664" s="13">
        <f>ROUND(P664/(1-((R664+S664))/100)*Q664, 3)</f>
        <v>0.73</v>
      </c>
      <c r="I664" s="13">
        <v>1</v>
      </c>
      <c r="J664" s="13">
        <v>3.5</v>
      </c>
      <c r="K664" s="13">
        <v>1</v>
      </c>
      <c r="M664" s="13">
        <v>1</v>
      </c>
      <c r="N664" s="13">
        <v>1</v>
      </c>
      <c r="P664" s="13">
        <f>IFERROR(ROUND(VLOOKUP(BC664, BA:BA:BB:BB, 2, 0)/AA664,3),)</f>
        <v>0.67400000000000004</v>
      </c>
      <c r="Q664" s="13">
        <f>IFERROR(VLOOKUP(BC664, BA:BA:BD:BD, 4, 0),1)</f>
        <v>1</v>
      </c>
      <c r="R664" s="13">
        <v>4</v>
      </c>
      <c r="S664" s="13">
        <v>3.65</v>
      </c>
      <c r="T664" s="13">
        <v>0</v>
      </c>
      <c r="V664" s="13" t="s">
        <v>11050</v>
      </c>
      <c r="W664" s="13">
        <v>100</v>
      </c>
      <c r="X664" s="13" t="s">
        <v>7711</v>
      </c>
      <c r="Y664" s="13" t="s">
        <v>10904</v>
      </c>
      <c r="Z664" s="13">
        <v>2</v>
      </c>
      <c r="AA664" s="13">
        <v>5.75</v>
      </c>
      <c r="AB664" s="13">
        <f t="shared" si="91"/>
        <v>4.1980000000000004</v>
      </c>
      <c r="AC664" s="13">
        <f>ROUND(VLOOKUP(X664,'Base de dados'!A:B, 2, 0)*AB664, 2)</f>
        <v>0.63</v>
      </c>
      <c r="AD664" s="13">
        <f>ROUND((AB664*(Destino!AG$664/100))*(W664/100),2)</f>
        <v>0</v>
      </c>
      <c r="AG664" s="13">
        <f>ROUND((AB664+ AC664)*(J664/100),2)</f>
        <v>0.17</v>
      </c>
      <c r="AH664" s="13">
        <f t="shared" si="92"/>
        <v>0</v>
      </c>
      <c r="AI664" s="13">
        <f>ROUND((AB664+AC664)-(AD664+AE664)+AG664+AH664, 3)</f>
        <v>4.9980000000000002</v>
      </c>
      <c r="AJ664" s="13">
        <f t="shared" si="93"/>
        <v>4.9980000000000002</v>
      </c>
      <c r="AK664" s="13">
        <f t="shared" si="94"/>
        <v>4.9980000000000002</v>
      </c>
      <c r="AL664" s="13" t="str">
        <f t="shared" si="97"/>
        <v>13006000085562200000102</v>
      </c>
      <c r="AM664" s="13">
        <f>VLOOKUP(AL664,Destino!A:AE,31,0)</f>
        <v>4.9980000000000002</v>
      </c>
      <c r="AN664" s="13">
        <f t="shared" si="98"/>
        <v>1</v>
      </c>
      <c r="BB664" s="13">
        <f t="shared" si="95"/>
        <v>4.9980000000000002</v>
      </c>
      <c r="BC664" s="13" t="s">
        <v>11251</v>
      </c>
      <c r="BD664" s="13">
        <f t="shared" si="96"/>
        <v>1</v>
      </c>
    </row>
    <row r="665" spans="1:56" x14ac:dyDescent="0.25">
      <c r="A665" s="13">
        <v>600008556</v>
      </c>
      <c r="B665" s="13">
        <v>1300</v>
      </c>
      <c r="C665" s="13">
        <v>2200001327</v>
      </c>
      <c r="D665" s="13" t="s">
        <v>10908</v>
      </c>
      <c r="E665" s="13">
        <f t="shared" si="90"/>
        <v>1300</v>
      </c>
      <c r="F665" s="13" t="s">
        <v>10930</v>
      </c>
      <c r="G665" s="13" t="s">
        <v>10907</v>
      </c>
      <c r="H665" s="13">
        <f>ROUND(P665/(1-((R665+S665))/100)*Q665, 3)</f>
        <v>0.71299999999999997</v>
      </c>
      <c r="I665" s="13">
        <v>1</v>
      </c>
      <c r="J665" s="13">
        <v>2</v>
      </c>
      <c r="K665" s="13">
        <v>1</v>
      </c>
      <c r="M665" s="13">
        <v>1</v>
      </c>
      <c r="N665" s="13">
        <v>1</v>
      </c>
      <c r="P665" s="13">
        <f>IFERROR(ROUND(VLOOKUP(BC665, BA:BA:BB:BB, 2, 0)/AA665,3),)</f>
        <v>0.878</v>
      </c>
      <c r="Q665" s="13">
        <f>IFERROR(VLOOKUP(BC665, BA:BA:BD:BD, 4, 0),1)</f>
        <v>0.74956400000000001</v>
      </c>
      <c r="R665" s="13">
        <v>4</v>
      </c>
      <c r="S665" s="13">
        <v>3.65</v>
      </c>
      <c r="T665" s="13">
        <v>0</v>
      </c>
      <c r="V665" s="13" t="s">
        <v>11050</v>
      </c>
      <c r="W665" s="13">
        <v>100</v>
      </c>
      <c r="X665" s="13" t="s">
        <v>7711</v>
      </c>
      <c r="Y665" s="13" t="s">
        <v>10904</v>
      </c>
      <c r="Z665" s="13">
        <v>2</v>
      </c>
      <c r="AA665" s="13">
        <v>5.75</v>
      </c>
      <c r="AB665" s="13">
        <f t="shared" si="91"/>
        <v>4.0999999999999996</v>
      </c>
      <c r="AC665" s="13">
        <f>ROUND(VLOOKUP(X665,'Base de dados'!A:B, 2, 0)*AB665, 2)</f>
        <v>0.62</v>
      </c>
      <c r="AD665" s="13">
        <f>ROUND((AB665*(Destino!AG$665/100))*(W665/100),2)</f>
        <v>0</v>
      </c>
      <c r="AG665" s="13">
        <f>ROUND((AB665+ AC665)*(J665/100),2)</f>
        <v>0.09</v>
      </c>
      <c r="AH665" s="13">
        <f t="shared" si="92"/>
        <v>0</v>
      </c>
      <c r="AI665" s="13">
        <f>ROUND((AB665+AC665)-(AD665+AE665)+AG665+AH665, 3)</f>
        <v>4.8099999999999996</v>
      </c>
      <c r="AJ665" s="13">
        <f t="shared" si="93"/>
        <v>4.8099999999999996</v>
      </c>
      <c r="AK665" s="13">
        <f t="shared" si="94"/>
        <v>4.8099999999999996</v>
      </c>
      <c r="AL665" s="13" t="str">
        <f t="shared" si="97"/>
        <v>13006000085562200001327</v>
      </c>
      <c r="AM665" s="13">
        <f>VLOOKUP(AL665,Destino!A:AE,31,0)</f>
        <v>4.8159999999999998</v>
      </c>
      <c r="AN665" s="13">
        <f t="shared" si="98"/>
        <v>1.0012474012474013</v>
      </c>
      <c r="BB665" s="13">
        <f t="shared" si="95"/>
        <v>4.8099999999999996</v>
      </c>
      <c r="BC665" s="13" t="s">
        <v>11252</v>
      </c>
      <c r="BD665" s="13">
        <f t="shared" si="96"/>
        <v>1</v>
      </c>
    </row>
    <row r="666" spans="1:56" x14ac:dyDescent="0.25">
      <c r="A666" s="13">
        <v>600008556</v>
      </c>
      <c r="B666" s="13">
        <v>1300</v>
      </c>
      <c r="C666" s="13">
        <v>2200001421</v>
      </c>
      <c r="D666" s="13" t="s">
        <v>10908</v>
      </c>
      <c r="E666" s="13">
        <f t="shared" si="90"/>
        <v>1300</v>
      </c>
      <c r="F666" s="13" t="s">
        <v>10930</v>
      </c>
      <c r="G666" s="13" t="s">
        <v>10907</v>
      </c>
      <c r="H666" s="13">
        <f>ROUND(P666/(1-((R666+S666))/100)*Q666, 3)</f>
        <v>0.68700000000000006</v>
      </c>
      <c r="I666" s="13">
        <v>1</v>
      </c>
      <c r="J666" s="13">
        <v>7</v>
      </c>
      <c r="K666" s="13">
        <v>1</v>
      </c>
      <c r="M666" s="13">
        <v>1</v>
      </c>
      <c r="N666" s="13">
        <v>1</v>
      </c>
      <c r="P666" s="13">
        <f>IFERROR(ROUND(VLOOKUP(BC666, BA:BA:BB:BB, 2, 0)/AA666,3),)</f>
        <v>0.59599999999999997</v>
      </c>
      <c r="Q666" s="13">
        <f>IFERROR(VLOOKUP(BC666, BA:BA:BD:BD, 4, 0),1)</f>
        <v>1</v>
      </c>
      <c r="R666" s="13">
        <v>4</v>
      </c>
      <c r="S666" s="13">
        <v>9.25</v>
      </c>
      <c r="T666" s="13">
        <v>0</v>
      </c>
      <c r="V666" s="13" t="s">
        <v>11050</v>
      </c>
      <c r="W666" s="13">
        <v>100</v>
      </c>
      <c r="X666" s="13" t="s">
        <v>7711</v>
      </c>
      <c r="Y666" s="13" t="s">
        <v>10904</v>
      </c>
      <c r="Z666" s="13">
        <v>2</v>
      </c>
      <c r="AA666" s="13">
        <v>5.75</v>
      </c>
      <c r="AB666" s="13">
        <f t="shared" si="91"/>
        <v>3.95</v>
      </c>
      <c r="AC666" s="13">
        <f>ROUND(VLOOKUP(X666,'Base de dados'!A:B, 2, 0)*AB666, 2)</f>
        <v>0.59</v>
      </c>
      <c r="AD666" s="13">
        <f>ROUND((AB666*(Destino!AG$666/100))*(W666/100),2)</f>
        <v>0</v>
      </c>
      <c r="AG666" s="13">
        <f>ROUND((AB666+ AC666)*(J666/100),2)</f>
        <v>0.32</v>
      </c>
      <c r="AH666" s="13">
        <f t="shared" si="92"/>
        <v>0</v>
      </c>
      <c r="AI666" s="13">
        <f>ROUND((AB666+AC666)-(AD666+AE666)+AG666+AH666, 3)</f>
        <v>4.8600000000000003</v>
      </c>
      <c r="AJ666" s="13">
        <f t="shared" si="93"/>
        <v>4.8600000000000003</v>
      </c>
      <c r="AK666" s="13">
        <f t="shared" si="94"/>
        <v>4.8600000000000003</v>
      </c>
      <c r="AL666" s="13" t="str">
        <f t="shared" si="97"/>
        <v>13006000085562200001421</v>
      </c>
      <c r="AM666" s="13">
        <f>VLOOKUP(AL666,Destino!A:AE,31,0)</f>
        <v>4.3739999999999997</v>
      </c>
      <c r="AN666" s="13">
        <f t="shared" si="98"/>
        <v>0.89999999999999991</v>
      </c>
      <c r="BB666" s="13">
        <f t="shared" si="95"/>
        <v>4.8600000000000003</v>
      </c>
      <c r="BC666" s="13" t="s">
        <v>11255</v>
      </c>
      <c r="BD666" s="13">
        <f t="shared" si="96"/>
        <v>1</v>
      </c>
    </row>
    <row r="667" spans="1:56" x14ac:dyDescent="0.25">
      <c r="A667" s="13">
        <v>600008556</v>
      </c>
      <c r="B667" s="13">
        <v>1400</v>
      </c>
      <c r="C667" s="13">
        <v>2000005105</v>
      </c>
      <c r="D667" s="13" t="s">
        <v>10908</v>
      </c>
      <c r="E667" s="13">
        <f t="shared" si="90"/>
        <v>1400</v>
      </c>
      <c r="F667" s="13" t="s">
        <v>10905</v>
      </c>
      <c r="G667" s="13" t="s">
        <v>10907</v>
      </c>
      <c r="H667" s="13">
        <f>ROUND(P667/(1-((R667+S667))/100)*Q667, 3)</f>
        <v>0.66900000000000004</v>
      </c>
      <c r="I667" s="13">
        <v>1</v>
      </c>
      <c r="J667" s="13">
        <v>2</v>
      </c>
      <c r="K667" s="13">
        <v>1</v>
      </c>
      <c r="M667" s="13">
        <v>1</v>
      </c>
      <c r="N667" s="13">
        <v>1</v>
      </c>
      <c r="O667" s="13" t="s">
        <v>10895</v>
      </c>
      <c r="P667" s="13">
        <f>IFERROR(ROUND(VLOOKUP(BC667, BA:BA:BB:BB, 2, 0)/AA667,3),)</f>
        <v>0.57999999999999996</v>
      </c>
      <c r="Q667" s="13">
        <f>IFERROR(VLOOKUP(BC667, BA:BA:BD:BD, 4, 0),1)</f>
        <v>1</v>
      </c>
      <c r="R667" s="13">
        <v>4</v>
      </c>
      <c r="S667" s="13">
        <v>9.25</v>
      </c>
      <c r="T667" s="13">
        <v>0</v>
      </c>
      <c r="V667" s="13" t="s">
        <v>11050</v>
      </c>
      <c r="W667" s="13">
        <v>100</v>
      </c>
      <c r="X667" s="13" t="s">
        <v>7711</v>
      </c>
      <c r="Y667" s="13" t="s">
        <v>10904</v>
      </c>
      <c r="Z667" s="13">
        <v>2</v>
      </c>
      <c r="AA667" s="13">
        <v>5.75</v>
      </c>
      <c r="AB667" s="13">
        <f t="shared" si="91"/>
        <v>3.847</v>
      </c>
      <c r="AC667" s="13">
        <f>ROUND(VLOOKUP(X667,'Base de dados'!A:B, 2, 0)*AB667, 2)</f>
        <v>0.57999999999999996</v>
      </c>
      <c r="AD667" s="13">
        <f>ROUND((AB667*(Destino!AG$667/100))*(W667/100),2)</f>
        <v>0.15</v>
      </c>
      <c r="AE667" s="13">
        <f>ROUND((AB667*(Destino!AH$667/100)),2)</f>
        <v>0.36</v>
      </c>
      <c r="AG667" s="13">
        <f>ROUND((AB667+ AC667)*(J667/100),2)</f>
        <v>0.09</v>
      </c>
      <c r="AH667" s="13">
        <f t="shared" si="92"/>
        <v>0</v>
      </c>
      <c r="AI667" s="13">
        <f>ROUND(AB667-(AD667+AE667)+AG667+AH667, 3)</f>
        <v>3.427</v>
      </c>
      <c r="AJ667" s="13">
        <f t="shared" si="93"/>
        <v>3.427</v>
      </c>
      <c r="AK667" s="13">
        <f t="shared" si="94"/>
        <v>3.427</v>
      </c>
      <c r="AL667" s="13" t="str">
        <f t="shared" si="97"/>
        <v>14006000085562000005105</v>
      </c>
      <c r="AM667" s="13">
        <f>VLOOKUP(AL667,Destino!A:AE,31,0)</f>
        <v>3.4369999999999998</v>
      </c>
      <c r="AN667" s="13">
        <f t="shared" si="98"/>
        <v>1.0029180040852057</v>
      </c>
      <c r="BA667" s="13" t="s">
        <v>11255</v>
      </c>
      <c r="BB667" s="13">
        <f t="shared" si="95"/>
        <v>3.427</v>
      </c>
      <c r="BC667" s="13" t="s">
        <v>11250</v>
      </c>
      <c r="BD667" s="13">
        <f t="shared" si="96"/>
        <v>1</v>
      </c>
    </row>
    <row r="668" spans="1:56" x14ac:dyDescent="0.25">
      <c r="A668" s="13">
        <v>600008556</v>
      </c>
      <c r="B668" s="13">
        <v>1400</v>
      </c>
      <c r="C668" s="13">
        <v>2200000102</v>
      </c>
      <c r="D668" s="13" t="s">
        <v>10908</v>
      </c>
      <c r="E668" s="13">
        <f t="shared" si="90"/>
        <v>1400</v>
      </c>
      <c r="F668" s="13" t="s">
        <v>10905</v>
      </c>
      <c r="G668" s="13" t="s">
        <v>10907</v>
      </c>
      <c r="H668" s="13">
        <f>ROUND(P668/(1-((R668+S668))/100)*Q668, 3)</f>
        <v>0.73</v>
      </c>
      <c r="I668" s="13">
        <v>1</v>
      </c>
      <c r="J668" s="13">
        <v>2</v>
      </c>
      <c r="K668" s="13">
        <v>1</v>
      </c>
      <c r="M668" s="13">
        <v>1</v>
      </c>
      <c r="N668" s="13">
        <v>1</v>
      </c>
      <c r="P668" s="13">
        <f>IFERROR(ROUND(VLOOKUP(BC668, BA:BA:BB:BB, 2, 0)/AA668,3),)</f>
        <v>0.67400000000000004</v>
      </c>
      <c r="Q668" s="13">
        <f>IFERROR(VLOOKUP(BC668, BA:BA:BD:BD, 4, 0),1)</f>
        <v>1</v>
      </c>
      <c r="R668" s="13">
        <v>4</v>
      </c>
      <c r="S668" s="13">
        <v>3.65</v>
      </c>
      <c r="T668" s="13">
        <v>0</v>
      </c>
      <c r="V668" s="13" t="s">
        <v>11050</v>
      </c>
      <c r="W668" s="13">
        <v>100</v>
      </c>
      <c r="X668" s="13" t="s">
        <v>7711</v>
      </c>
      <c r="Y668" s="13" t="s">
        <v>10904</v>
      </c>
      <c r="Z668" s="13">
        <v>2</v>
      </c>
      <c r="AA668" s="13">
        <v>5.75</v>
      </c>
      <c r="AB668" s="13">
        <f t="shared" si="91"/>
        <v>4.1980000000000004</v>
      </c>
      <c r="AC668" s="13">
        <f>ROUND(VLOOKUP(X668,'Base de dados'!A:B, 2, 0)*AB668, 2)</f>
        <v>0.63</v>
      </c>
      <c r="AD668" s="13">
        <f>ROUND((AB668*(Destino!AG$668/100))*(W668/100),2)</f>
        <v>0.17</v>
      </c>
      <c r="AE668" s="13">
        <f>ROUND((AB668*(Destino!AH$668/100)),2)</f>
        <v>0.39</v>
      </c>
      <c r="AG668" s="13">
        <f>ROUND((AB668+ AC668)*(J668/100),2)</f>
        <v>0.1</v>
      </c>
      <c r="AH668" s="13">
        <f t="shared" si="92"/>
        <v>0</v>
      </c>
      <c r="AI668" s="13">
        <f>ROUND(AB668-(AD668+AE668)+AG668+AH668, 3)</f>
        <v>3.738</v>
      </c>
      <c r="AJ668" s="13">
        <f t="shared" si="93"/>
        <v>3.738</v>
      </c>
      <c r="AK668" s="13">
        <f t="shared" si="94"/>
        <v>3.738</v>
      </c>
      <c r="AL668" s="13" t="str">
        <f t="shared" si="97"/>
        <v>14006000085562200000102</v>
      </c>
      <c r="AM668" s="13">
        <f>VLOOKUP(AL668,Destino!A:AE,31,0)</f>
        <v>3.738</v>
      </c>
      <c r="AN668" s="13">
        <f t="shared" si="98"/>
        <v>1</v>
      </c>
      <c r="BB668" s="13">
        <f t="shared" si="95"/>
        <v>3.738</v>
      </c>
      <c r="BC668" s="13" t="s">
        <v>11251</v>
      </c>
      <c r="BD668" s="13">
        <f t="shared" si="96"/>
        <v>1</v>
      </c>
    </row>
    <row r="669" spans="1:56" x14ac:dyDescent="0.25">
      <c r="A669" s="13">
        <v>600008556</v>
      </c>
      <c r="B669" s="13">
        <v>1400</v>
      </c>
      <c r="C669" s="13">
        <v>2200001286</v>
      </c>
      <c r="D669" s="13" t="s">
        <v>10908</v>
      </c>
      <c r="E669" s="13">
        <f t="shared" si="90"/>
        <v>1400</v>
      </c>
      <c r="F669" s="13" t="s">
        <v>10915</v>
      </c>
      <c r="G669" s="13" t="s">
        <v>10907</v>
      </c>
      <c r="H669" s="13">
        <f>ROUND(P669/(1-((R669+S669))/100)*Q669, 3)</f>
        <v>0.85699999999999998</v>
      </c>
      <c r="I669" s="13">
        <v>1</v>
      </c>
      <c r="J669" s="13">
        <v>3</v>
      </c>
      <c r="K669" s="13">
        <v>1</v>
      </c>
      <c r="M669" s="13">
        <v>1</v>
      </c>
      <c r="N669" s="13">
        <v>1</v>
      </c>
      <c r="P669" s="13">
        <f>IFERROR(ROUND(VLOOKUP(BC669, BA:BA:BB:BB, 2, 0)/AA669,3),)</f>
        <v>0.81699999999999995</v>
      </c>
      <c r="Q669" s="13">
        <f>IFERROR(VLOOKUP(BC669, BA:BA:BD:BD, 4, 0),1)</f>
        <v>1</v>
      </c>
      <c r="R669" s="13">
        <v>1</v>
      </c>
      <c r="S669" s="13">
        <v>3.65</v>
      </c>
      <c r="T669" s="13">
        <v>0</v>
      </c>
      <c r="V669" s="13" t="s">
        <v>11050</v>
      </c>
      <c r="W669" s="13">
        <v>100</v>
      </c>
      <c r="X669" s="13" t="s">
        <v>7711</v>
      </c>
      <c r="Y669" s="13" t="s">
        <v>10904</v>
      </c>
      <c r="Z669" s="13">
        <v>2</v>
      </c>
      <c r="AA669" s="13">
        <v>5.75</v>
      </c>
      <c r="AB669" s="13">
        <f t="shared" si="91"/>
        <v>4.9279999999999999</v>
      </c>
      <c r="AC669" s="13">
        <f>ROUND(VLOOKUP(X669,'Base de dados'!A:B, 2, 0)*AB669, 2)</f>
        <v>0.74</v>
      </c>
      <c r="AD669" s="13">
        <f>ROUND((AB669*(Destino!AG$669/100))*(W669/100),2)</f>
        <v>0.2</v>
      </c>
      <c r="AE669" s="13">
        <f>ROUND((AB669*(Destino!AH$669/100)),2)</f>
        <v>0.46</v>
      </c>
      <c r="AG669" s="13">
        <f>ROUND(AB669 *(J669/100),2)</f>
        <v>0.15</v>
      </c>
      <c r="AH669" s="13">
        <f t="shared" si="92"/>
        <v>0</v>
      </c>
      <c r="AI669" s="13">
        <f>ROUND(AB669-(AD669+AE669)+AG669+AH669, 3)</f>
        <v>4.4180000000000001</v>
      </c>
      <c r="AJ669" s="13">
        <f t="shared" si="93"/>
        <v>4.4180000000000001</v>
      </c>
      <c r="AK669" s="13">
        <f t="shared" si="94"/>
        <v>4.4180000000000001</v>
      </c>
      <c r="AL669" s="13" t="str">
        <f t="shared" si="97"/>
        <v>14006000085562200001286</v>
      </c>
      <c r="AM669" s="13">
        <f>VLOOKUP(AL669,Destino!A:AE,31,0)</f>
        <v>4.4279999999999999</v>
      </c>
      <c r="AN669" s="13">
        <f t="shared" si="98"/>
        <v>1.0022634676324129</v>
      </c>
      <c r="BB669" s="13">
        <f t="shared" si="95"/>
        <v>4.4180000000000001</v>
      </c>
      <c r="BC669" s="13" t="s">
        <v>11254</v>
      </c>
      <c r="BD669" s="13">
        <f t="shared" si="96"/>
        <v>1</v>
      </c>
    </row>
    <row r="670" spans="1:56" x14ac:dyDescent="0.25">
      <c r="A670" s="13">
        <v>600008556</v>
      </c>
      <c r="B670" s="13">
        <v>1700</v>
      </c>
      <c r="C670" s="13">
        <v>2000005105</v>
      </c>
      <c r="D670" s="13" t="s">
        <v>10908</v>
      </c>
      <c r="E670" s="13">
        <f t="shared" si="90"/>
        <v>1700</v>
      </c>
      <c r="F670" s="13" t="s">
        <v>10933</v>
      </c>
      <c r="G670" s="13" t="s">
        <v>10907</v>
      </c>
      <c r="H670" s="13">
        <f>ROUND(P670/(1-((R670+S670))/100)*Q670, 3)</f>
        <v>0.66900000000000004</v>
      </c>
      <c r="I670" s="13">
        <v>0.25</v>
      </c>
      <c r="J670" s="13">
        <v>7</v>
      </c>
      <c r="K670" s="13">
        <v>1</v>
      </c>
      <c r="M670" s="13">
        <v>4</v>
      </c>
      <c r="N670" s="13">
        <v>1</v>
      </c>
      <c r="P670" s="13">
        <f>IFERROR(ROUND(VLOOKUP(BC670, BA:BA:BB:BB, 2, 0)/AA670,3),)</f>
        <v>0.57999999999999996</v>
      </c>
      <c r="Q670" s="13">
        <f>IFERROR(VLOOKUP(BC670, BA:BA:BD:BD, 4, 0),1)</f>
        <v>1</v>
      </c>
      <c r="R670" s="13">
        <v>4</v>
      </c>
      <c r="S670" s="13">
        <v>9.25</v>
      </c>
      <c r="T670" s="13">
        <v>0</v>
      </c>
      <c r="V670" s="13" t="s">
        <v>11050</v>
      </c>
      <c r="W670" s="13">
        <v>100</v>
      </c>
      <c r="X670" s="13" t="s">
        <v>7711</v>
      </c>
      <c r="Y670" s="13" t="s">
        <v>10904</v>
      </c>
      <c r="Z670" s="13">
        <v>2</v>
      </c>
      <c r="AA670" s="13">
        <v>5.75</v>
      </c>
      <c r="AB670" s="13">
        <f t="shared" si="91"/>
        <v>0.96199999999999997</v>
      </c>
      <c r="AC670" s="13">
        <f>ROUND(VLOOKUP(X670,'Base de dados'!A:B, 2, 0)*AB670, 2)</f>
        <v>0.14000000000000001</v>
      </c>
      <c r="AD670" s="13">
        <f>ROUND((AB670*(Destino!AG$670/100))*(W670/100),2)</f>
        <v>0.04</v>
      </c>
      <c r="AE670" s="13">
        <f>ROUND((AB670*(Destino!AH$670/100)),2)</f>
        <v>0</v>
      </c>
      <c r="AF670" s="13">
        <f>ROUND((((AB670+AC670)*(1 + VLOOKUP(X670,'Base de dados'!A:M, 13, 0) ))*(Destino!AI$670/100))-AD670, 2)</f>
        <v>0.25</v>
      </c>
      <c r="AG670" s="13">
        <f>ROUND((AB670+AC670+AF670)*(J670/100),2)</f>
        <v>0.09</v>
      </c>
      <c r="AH670" s="13">
        <f t="shared" si="92"/>
        <v>0</v>
      </c>
      <c r="AI670" s="13">
        <f>ROUND(AB670+AC670-AE670+AF670+AG670+AH670, 3)</f>
        <v>1.4419999999999999</v>
      </c>
      <c r="AJ670" s="13">
        <f t="shared" si="93"/>
        <v>5.7679999999999998</v>
      </c>
      <c r="AK670" s="13">
        <f t="shared" si="94"/>
        <v>5.7679999999999998</v>
      </c>
      <c r="AL670" s="13" t="str">
        <f t="shared" si="97"/>
        <v>17006000085562000005105</v>
      </c>
      <c r="AM670" s="13">
        <f>VLOOKUP(AL670,Destino!A:AE,31,0)</f>
        <v>5.1760000000000002</v>
      </c>
      <c r="AN670" s="13">
        <f t="shared" si="98"/>
        <v>0.89736477115117896</v>
      </c>
      <c r="BB670" s="13">
        <f t="shared" si="95"/>
        <v>5.7679999999999998</v>
      </c>
      <c r="BC670" s="13" t="s">
        <v>11250</v>
      </c>
      <c r="BD670" s="13">
        <f t="shared" si="96"/>
        <v>1</v>
      </c>
    </row>
    <row r="671" spans="1:56" x14ac:dyDescent="0.25">
      <c r="A671" s="13">
        <v>600008556</v>
      </c>
      <c r="B671" s="13">
        <v>1700</v>
      </c>
      <c r="C671" s="13">
        <v>2200001421</v>
      </c>
      <c r="D671" s="13" t="s">
        <v>10908</v>
      </c>
      <c r="E671" s="13">
        <f t="shared" si="90"/>
        <v>1700</v>
      </c>
      <c r="F671" s="13" t="s">
        <v>10933</v>
      </c>
      <c r="G671" s="13" t="s">
        <v>10907</v>
      </c>
      <c r="H671" s="13">
        <f>ROUND(P671/(1-((R671+S671))/100)*Q671, 3)</f>
        <v>0.68700000000000006</v>
      </c>
      <c r="I671" s="13">
        <v>0.25</v>
      </c>
      <c r="J671" s="13">
        <v>3</v>
      </c>
      <c r="K671" s="13">
        <v>1</v>
      </c>
      <c r="M671" s="13">
        <v>4</v>
      </c>
      <c r="N671" s="13">
        <v>1</v>
      </c>
      <c r="O671" s="13" t="s">
        <v>10895</v>
      </c>
      <c r="P671" s="13">
        <f>IFERROR(ROUND(VLOOKUP(BC671, BA:BA:BB:BB, 2, 0)/AA671,3),)</f>
        <v>0.59599999999999997</v>
      </c>
      <c r="Q671" s="13">
        <f>IFERROR(VLOOKUP(BC671, BA:BA:BD:BD, 4, 0),1)</f>
        <v>1</v>
      </c>
      <c r="R671" s="13">
        <v>4</v>
      </c>
      <c r="S671" s="13">
        <v>9.25</v>
      </c>
      <c r="T671" s="13">
        <v>0</v>
      </c>
      <c r="V671" s="13" t="s">
        <v>11050</v>
      </c>
      <c r="W671" s="13">
        <v>100</v>
      </c>
      <c r="X671" s="13" t="s">
        <v>7711</v>
      </c>
      <c r="Y671" s="13" t="s">
        <v>10904</v>
      </c>
      <c r="Z671" s="13">
        <v>2</v>
      </c>
      <c r="AA671" s="13">
        <v>5.75</v>
      </c>
      <c r="AB671" s="13">
        <f t="shared" si="91"/>
        <v>0.98799999999999999</v>
      </c>
      <c r="AC671" s="13">
        <f>ROUND(VLOOKUP(X671,'Base de dados'!A:B, 2, 0)*AB671, 2)</f>
        <v>0.15</v>
      </c>
      <c r="AD671" s="13">
        <f>ROUND((AB671*(Destino!AG$671/100))*(W671/100),2)</f>
        <v>0.04</v>
      </c>
      <c r="AE671" s="13">
        <f>ROUND((AB671*(Destino!AH$671/100)),2)</f>
        <v>0</v>
      </c>
      <c r="AF671" s="13">
        <f>ROUND((((AB671+AC671)*(1 + VLOOKUP(X671,'Base de dados'!A:M, 13, 0) ))*(Destino!AI$671/100))-AD671, 2)</f>
        <v>0.26</v>
      </c>
      <c r="AG671" s="13">
        <f>ROUND((AB671+AC671+AF671)*(J671/100),2)</f>
        <v>0.04</v>
      </c>
      <c r="AH671" s="13">
        <f t="shared" si="92"/>
        <v>0</v>
      </c>
      <c r="AI671" s="13">
        <f>ROUND(AB671+AC671-AE671+AF671+AG671+AH671, 3)</f>
        <v>1.4379999999999999</v>
      </c>
      <c r="AJ671" s="13">
        <f t="shared" si="93"/>
        <v>5.7519999999999998</v>
      </c>
      <c r="AK671" s="13">
        <f t="shared" si="94"/>
        <v>5.7519999999999998</v>
      </c>
      <c r="AL671" s="13" t="str">
        <f t="shared" si="97"/>
        <v>17006000085562200001421</v>
      </c>
      <c r="AM671" s="13">
        <f>VLOOKUP(AL671,Destino!A:AE,31,0)</f>
        <v>5.76</v>
      </c>
      <c r="AN671" s="13">
        <f t="shared" si="98"/>
        <v>1.0013908205841446</v>
      </c>
      <c r="BA671" s="13" t="s">
        <v>11256</v>
      </c>
      <c r="BB671" s="13">
        <f t="shared" si="95"/>
        <v>5.7519999999999998</v>
      </c>
      <c r="BC671" s="13" t="s">
        <v>11255</v>
      </c>
      <c r="BD671" s="13">
        <f t="shared" si="96"/>
        <v>1</v>
      </c>
    </row>
    <row r="672" spans="1:56" x14ac:dyDescent="0.25">
      <c r="A672" s="13">
        <v>600010000</v>
      </c>
      <c r="B672" s="13">
        <v>1000</v>
      </c>
      <c r="C672" s="13">
        <v>2200000102</v>
      </c>
      <c r="D672" s="13" t="s">
        <v>10908</v>
      </c>
      <c r="E672" s="13">
        <f t="shared" si="90"/>
        <v>1000</v>
      </c>
      <c r="F672" s="13" t="s">
        <v>10905</v>
      </c>
      <c r="G672" s="13" t="s">
        <v>10907</v>
      </c>
      <c r="H672" s="13">
        <f>ROUND(P672/(1-((R672+S672))/100)*Q672, 3)</f>
        <v>8.2650000000000006</v>
      </c>
      <c r="I672" s="13">
        <v>1</v>
      </c>
      <c r="J672" s="13">
        <v>4.5</v>
      </c>
      <c r="K672" s="13">
        <v>1</v>
      </c>
      <c r="M672" s="13">
        <v>1</v>
      </c>
      <c r="N672" s="13">
        <v>1</v>
      </c>
      <c r="P672" s="13">
        <f>IFERROR(ROUND(VLOOKUP(BC672, BA:BA:BB:BB, 2, 0)/AA672,3),)</f>
        <v>7.633</v>
      </c>
      <c r="Q672" s="13">
        <f>IFERROR(VLOOKUP(BC672, BA:BA:BD:BD, 4, 0),1)</f>
        <v>1</v>
      </c>
      <c r="R672" s="13">
        <v>4</v>
      </c>
      <c r="S672" s="13">
        <v>3.65</v>
      </c>
      <c r="T672" s="13">
        <v>0</v>
      </c>
      <c r="V672" s="13" t="s">
        <v>11050</v>
      </c>
      <c r="W672" s="13">
        <v>100</v>
      </c>
      <c r="X672" s="13" t="s">
        <v>7709</v>
      </c>
      <c r="Y672" s="13" t="s">
        <v>10904</v>
      </c>
      <c r="Z672" s="13">
        <v>1</v>
      </c>
      <c r="AA672" s="13">
        <v>5.75</v>
      </c>
      <c r="AB672" s="13">
        <f t="shared" si="91"/>
        <v>47.524000000000001</v>
      </c>
      <c r="AC672" s="13">
        <f>ROUND(VLOOKUP(X672,'Base de dados'!A:B, 2, 0)*AB672, 2)</f>
        <v>7.13</v>
      </c>
      <c r="AD672" s="13">
        <f>ROUND((AB672*(Destino!AG$672/100))*(W672/100),2)</f>
        <v>1.9</v>
      </c>
      <c r="AE672" s="13">
        <f>ROUND((AB672*(Destino!AH$672/100)),2)</f>
        <v>4.4000000000000004</v>
      </c>
      <c r="AG672" s="13">
        <f>ROUND((AB672+ AC672)*(J672/100),2)</f>
        <v>2.46</v>
      </c>
      <c r="AH672" s="13">
        <f t="shared" si="92"/>
        <v>0</v>
      </c>
      <c r="AI672" s="13">
        <f>ROUND(AB672-(AD672+AE672)+AG672+AH672, 3)</f>
        <v>43.683999999999997</v>
      </c>
      <c r="AJ672" s="13">
        <f t="shared" si="93"/>
        <v>43.683999999999997</v>
      </c>
      <c r="AK672" s="13">
        <f t="shared" si="94"/>
        <v>43.683999999999997</v>
      </c>
      <c r="AL672" s="13" t="str">
        <f t="shared" si="97"/>
        <v>10006000100002200000102</v>
      </c>
      <c r="AM672" s="13">
        <f>VLOOKUP(AL672,Destino!A:AE,31,0)</f>
        <v>43.704999999999998</v>
      </c>
      <c r="AN672" s="13">
        <f t="shared" si="98"/>
        <v>1.0004807252083143</v>
      </c>
      <c r="BB672" s="13">
        <f t="shared" si="95"/>
        <v>43.683999999999997</v>
      </c>
      <c r="BC672" s="13" t="s">
        <v>11258</v>
      </c>
      <c r="BD672" s="13">
        <f t="shared" si="96"/>
        <v>1</v>
      </c>
    </row>
    <row r="673" spans="1:56" x14ac:dyDescent="0.25">
      <c r="A673" s="13">
        <v>600010000</v>
      </c>
      <c r="B673" s="13">
        <v>1000</v>
      </c>
      <c r="C673" s="13">
        <v>2200001286</v>
      </c>
      <c r="D673" s="13" t="s">
        <v>10908</v>
      </c>
      <c r="E673" s="13">
        <f t="shared" si="90"/>
        <v>1000</v>
      </c>
      <c r="F673" s="13" t="s">
        <v>10915</v>
      </c>
      <c r="G673" s="13" t="s">
        <v>10907</v>
      </c>
      <c r="H673" s="13">
        <f>ROUND(P673/(1-((R673+S673))/100)*Q673, 3)</f>
        <v>9.6999999999999993</v>
      </c>
      <c r="I673" s="13">
        <v>1</v>
      </c>
      <c r="J673" s="13">
        <v>6</v>
      </c>
      <c r="K673" s="13">
        <v>1</v>
      </c>
      <c r="M673" s="13">
        <v>1</v>
      </c>
      <c r="N673" s="13">
        <v>1</v>
      </c>
      <c r="P673" s="13">
        <f>IFERROR(ROUND(VLOOKUP(BC673, BA:BA:BB:BB, 2, 0)/AA673,3),)</f>
        <v>9.2490000000000006</v>
      </c>
      <c r="Q673" s="13">
        <f>IFERROR(VLOOKUP(BC673, BA:BA:BD:BD, 4, 0),1)</f>
        <v>1</v>
      </c>
      <c r="R673" s="13">
        <v>1</v>
      </c>
      <c r="S673" s="13">
        <v>3.65</v>
      </c>
      <c r="T673" s="13">
        <v>0</v>
      </c>
      <c r="V673" s="13" t="s">
        <v>11050</v>
      </c>
      <c r="W673" s="13">
        <v>100</v>
      </c>
      <c r="X673" s="13" t="s">
        <v>7709</v>
      </c>
      <c r="Y673" s="13" t="s">
        <v>10904</v>
      </c>
      <c r="Z673" s="13">
        <v>1</v>
      </c>
      <c r="AA673" s="13">
        <v>5.75</v>
      </c>
      <c r="AB673" s="13">
        <f t="shared" si="91"/>
        <v>55.774999999999999</v>
      </c>
      <c r="AC673" s="13">
        <f>ROUND(VLOOKUP(X673,'Base de dados'!A:B, 2, 0)*AB673, 2)</f>
        <v>8.3699999999999992</v>
      </c>
      <c r="AD673" s="13">
        <f>ROUND((AB673*(Destino!AG$673/100))*(W673/100),2)</f>
        <v>2.23</v>
      </c>
      <c r="AE673" s="13">
        <f>ROUND((AB673*(Destino!AH$673/100)),2)</f>
        <v>5.16</v>
      </c>
      <c r="AG673" s="13">
        <f>ROUND(AB673 *(J673/100),2)</f>
        <v>3.35</v>
      </c>
      <c r="AH673" s="13">
        <f t="shared" si="92"/>
        <v>0</v>
      </c>
      <c r="AI673" s="13">
        <f>ROUND(AB673-(AD673+AE673)+AG673+AH673, 3)</f>
        <v>51.734999999999999</v>
      </c>
      <c r="AJ673" s="13">
        <f t="shared" si="93"/>
        <v>51.734999999999999</v>
      </c>
      <c r="AK673" s="13">
        <f t="shared" si="94"/>
        <v>51.734999999999999</v>
      </c>
      <c r="AL673" s="13" t="str">
        <f t="shared" si="97"/>
        <v>10006000100002200001286</v>
      </c>
      <c r="AM673" s="13">
        <f>VLOOKUP(AL673,Destino!A:AE,31,0)</f>
        <v>51.758000000000003</v>
      </c>
      <c r="AN673" s="13">
        <f t="shared" si="98"/>
        <v>1.0004445733062723</v>
      </c>
      <c r="BB673" s="13">
        <f t="shared" si="95"/>
        <v>51.734999999999999</v>
      </c>
      <c r="BC673" s="13" t="s">
        <v>11261</v>
      </c>
      <c r="BD673" s="13">
        <f t="shared" si="96"/>
        <v>1</v>
      </c>
    </row>
    <row r="674" spans="1:56" x14ac:dyDescent="0.25">
      <c r="A674" s="13">
        <v>600010000</v>
      </c>
      <c r="B674" s="13">
        <v>1000</v>
      </c>
      <c r="C674" s="13">
        <v>2200001327</v>
      </c>
      <c r="D674" s="13" t="s">
        <v>10908</v>
      </c>
      <c r="E674" s="13">
        <f t="shared" si="90"/>
        <v>1000</v>
      </c>
      <c r="F674" s="13" t="s">
        <v>10905</v>
      </c>
      <c r="G674" s="13" t="s">
        <v>10907</v>
      </c>
      <c r="H674" s="13">
        <f>ROUND(P674/(1-((R674+S674))/100)*Q674, 3)</f>
        <v>8.0749999999999993</v>
      </c>
      <c r="I674" s="13">
        <v>1</v>
      </c>
      <c r="J674" s="13">
        <v>5</v>
      </c>
      <c r="K674" s="13">
        <v>1</v>
      </c>
      <c r="M674" s="13">
        <v>1</v>
      </c>
      <c r="N674" s="13">
        <v>1</v>
      </c>
      <c r="P674" s="13">
        <f>IFERROR(ROUND(VLOOKUP(BC674, BA:BA:BB:BB, 2, 0)/AA674,3),)</f>
        <v>9.9410000000000007</v>
      </c>
      <c r="Q674" s="13">
        <f>IFERROR(VLOOKUP(BC674, BA:BA:BD:BD, 4, 0),1)</f>
        <v>0.75019000000000002</v>
      </c>
      <c r="R674" s="13">
        <v>4</v>
      </c>
      <c r="S674" s="13">
        <v>3.65</v>
      </c>
      <c r="T674" s="13">
        <v>0</v>
      </c>
      <c r="V674" s="13" t="s">
        <v>11050</v>
      </c>
      <c r="W674" s="13">
        <v>100</v>
      </c>
      <c r="X674" s="13" t="s">
        <v>7709</v>
      </c>
      <c r="Y674" s="13" t="s">
        <v>10904</v>
      </c>
      <c r="Z674" s="13">
        <v>1</v>
      </c>
      <c r="AA674" s="13">
        <v>5.75</v>
      </c>
      <c r="AB674" s="13">
        <f t="shared" si="91"/>
        <v>46.430999999999997</v>
      </c>
      <c r="AC674" s="13">
        <f>ROUND(VLOOKUP(X674,'Base de dados'!A:B, 2, 0)*AB674, 2)</f>
        <v>6.96</v>
      </c>
      <c r="AD674" s="13">
        <f>ROUND((AB674*(Destino!AG$674/100))*(W674/100),2)</f>
        <v>1.86</v>
      </c>
      <c r="AE674" s="13">
        <f>ROUND((AB674*(Destino!AH$674/100)),2)</f>
        <v>4.29</v>
      </c>
      <c r="AG674" s="13">
        <f>ROUND((AB674+ AC674)*(J674/100),2)</f>
        <v>2.67</v>
      </c>
      <c r="AH674" s="13">
        <f t="shared" si="92"/>
        <v>0</v>
      </c>
      <c r="AI674" s="13">
        <f>ROUND(AB674-(AD674+AE674)+AG674+AH674, 3)</f>
        <v>42.951000000000001</v>
      </c>
      <c r="AJ674" s="13">
        <f t="shared" si="93"/>
        <v>42.951000000000001</v>
      </c>
      <c r="AK674" s="13">
        <f t="shared" si="94"/>
        <v>42.951000000000001</v>
      </c>
      <c r="AL674" s="13" t="str">
        <f t="shared" si="97"/>
        <v>10006000100002200001327</v>
      </c>
      <c r="AM674" s="13">
        <f>VLOOKUP(AL674,Destino!A:AE,31,0)</f>
        <v>42.975999999999999</v>
      </c>
      <c r="AN674" s="13">
        <f t="shared" si="98"/>
        <v>1.0005820586249448</v>
      </c>
      <c r="BB674" s="13">
        <f t="shared" si="95"/>
        <v>42.951000000000001</v>
      </c>
      <c r="BC674" s="13" t="s">
        <v>11259</v>
      </c>
      <c r="BD674" s="13">
        <f t="shared" si="96"/>
        <v>1</v>
      </c>
    </row>
    <row r="675" spans="1:56" x14ac:dyDescent="0.25">
      <c r="A675" s="13">
        <v>600010000</v>
      </c>
      <c r="B675" s="13">
        <v>1000</v>
      </c>
      <c r="C675" s="13">
        <v>2200001421</v>
      </c>
      <c r="D675" s="13" t="s">
        <v>10908</v>
      </c>
      <c r="E675" s="13">
        <f t="shared" si="90"/>
        <v>1000</v>
      </c>
      <c r="F675" s="13" t="s">
        <v>10905</v>
      </c>
      <c r="G675" s="13" t="s">
        <v>10907</v>
      </c>
      <c r="H675" s="13">
        <f>ROUND(P675/(1-((R675+S675))/100)*Q675, 3)</f>
        <v>7.7869999999999999</v>
      </c>
      <c r="I675" s="13">
        <v>1</v>
      </c>
      <c r="J675" s="13">
        <v>4</v>
      </c>
      <c r="K675" s="13">
        <v>1</v>
      </c>
      <c r="M675" s="13">
        <v>1</v>
      </c>
      <c r="N675" s="13">
        <v>1</v>
      </c>
      <c r="P675" s="13">
        <f>IFERROR(ROUND(VLOOKUP(BC675, BA:BA:BB:BB, 2, 0)/AA675,3),)</f>
        <v>6.7549999999999999</v>
      </c>
      <c r="Q675" s="13">
        <f>IFERROR(VLOOKUP(BC675, BA:BA:BD:BD, 4, 0),1)</f>
        <v>1</v>
      </c>
      <c r="R675" s="13">
        <v>4</v>
      </c>
      <c r="S675" s="13">
        <v>9.25</v>
      </c>
      <c r="T675" s="13">
        <v>0</v>
      </c>
      <c r="V675" s="13" t="s">
        <v>11050</v>
      </c>
      <c r="W675" s="13">
        <v>100</v>
      </c>
      <c r="X675" s="13" t="s">
        <v>7709</v>
      </c>
      <c r="Y675" s="13" t="s">
        <v>10904</v>
      </c>
      <c r="Z675" s="13">
        <v>1</v>
      </c>
      <c r="AA675" s="13">
        <v>5.75</v>
      </c>
      <c r="AB675" s="13">
        <f t="shared" si="91"/>
        <v>44.774999999999999</v>
      </c>
      <c r="AC675" s="13">
        <f>ROUND(VLOOKUP(X675,'Base de dados'!A:B, 2, 0)*AB675, 2)</f>
        <v>6.72</v>
      </c>
      <c r="AD675" s="13">
        <f>ROUND((AB675*(Destino!AG$675/100))*(W675/100),2)</f>
        <v>1.79</v>
      </c>
      <c r="AE675" s="13">
        <f>ROUND((AB675*(Destino!AH$675/100)),2)</f>
        <v>4.1399999999999997</v>
      </c>
      <c r="AG675" s="13">
        <f>ROUND((AB675+ AC675)*(J675/100),2)</f>
        <v>2.06</v>
      </c>
      <c r="AH675" s="13">
        <f t="shared" si="92"/>
        <v>0</v>
      </c>
      <c r="AI675" s="13">
        <f>ROUND(AB675-(AD675+AE675)+AG675+AH675, 3)</f>
        <v>40.905000000000001</v>
      </c>
      <c r="AJ675" s="13">
        <f t="shared" si="93"/>
        <v>40.905000000000001</v>
      </c>
      <c r="AK675" s="13">
        <f t="shared" si="94"/>
        <v>40.905000000000001</v>
      </c>
      <c r="AL675" s="13" t="str">
        <f t="shared" si="97"/>
        <v>10006000100002200001421</v>
      </c>
      <c r="AM675" s="13">
        <f>VLOOKUP(AL675,Destino!A:AE,31,0)</f>
        <v>40.917000000000002</v>
      </c>
      <c r="AN675" s="13">
        <f t="shared" si="98"/>
        <v>1.0002933626696002</v>
      </c>
      <c r="BB675" s="13">
        <f t="shared" si="95"/>
        <v>40.905000000000001</v>
      </c>
      <c r="BC675" s="13" t="s">
        <v>11262</v>
      </c>
      <c r="BD675" s="13">
        <f t="shared" si="96"/>
        <v>1</v>
      </c>
    </row>
    <row r="676" spans="1:56" x14ac:dyDescent="0.25">
      <c r="A676" s="13">
        <v>600010000</v>
      </c>
      <c r="B676" s="13">
        <v>1000</v>
      </c>
      <c r="C676" s="13">
        <v>2200008967</v>
      </c>
      <c r="D676" s="13" t="s">
        <v>10908</v>
      </c>
      <c r="E676" s="13">
        <f t="shared" si="90"/>
        <v>1000</v>
      </c>
      <c r="F676" s="13" t="s">
        <v>10912</v>
      </c>
      <c r="G676" s="13" t="s">
        <v>10907</v>
      </c>
      <c r="H676" s="13">
        <v>4.18</v>
      </c>
      <c r="I676" s="13">
        <v>1</v>
      </c>
      <c r="J676" s="13">
        <v>0</v>
      </c>
      <c r="K676" s="13">
        <v>1.169856</v>
      </c>
      <c r="M676" s="13">
        <v>1</v>
      </c>
      <c r="N676" s="13">
        <v>1</v>
      </c>
      <c r="O676" s="13" t="s">
        <v>10895</v>
      </c>
      <c r="P676" s="13">
        <v>0</v>
      </c>
      <c r="Q676" s="13">
        <v>1</v>
      </c>
      <c r="R676" s="13">
        <v>0</v>
      </c>
      <c r="S676" s="13">
        <v>0</v>
      </c>
      <c r="T676" s="13">
        <v>34.630000000000003</v>
      </c>
      <c r="V676" s="13" t="s">
        <v>11050</v>
      </c>
      <c r="W676" s="13">
        <v>100</v>
      </c>
      <c r="X676" s="13" t="s">
        <v>7709</v>
      </c>
      <c r="Y676" s="13" t="s">
        <v>10904</v>
      </c>
      <c r="Z676" s="13">
        <v>1</v>
      </c>
      <c r="AA676" s="13">
        <v>5.75</v>
      </c>
      <c r="AB676" s="13">
        <f t="shared" si="91"/>
        <v>24.035</v>
      </c>
      <c r="AC676" s="13">
        <f>ROUND(VLOOKUP(X676,'Base de dados'!A:B, 2, 0)*AB676, 2)</f>
        <v>3.61</v>
      </c>
      <c r="AD676" s="13">
        <f>ROUND((AB676*(Destino!AG$676/100))*(W676/100),2)</f>
        <v>0</v>
      </c>
      <c r="AE676" s="13">
        <f>ROUND((AB676*(Destino!AH$676/100)),2)</f>
        <v>0</v>
      </c>
      <c r="AG676" s="13">
        <f>ROUND((AB676+ AC676)*(J676/100),2)</f>
        <v>0</v>
      </c>
      <c r="AH676" s="13">
        <f t="shared" si="92"/>
        <v>8.32</v>
      </c>
      <c r="AI676" s="13">
        <f>ROUND(AB676+AG676+AH676, 3)</f>
        <v>32.354999999999997</v>
      </c>
      <c r="AJ676" s="13">
        <f t="shared" si="93"/>
        <v>32.354999999999997</v>
      </c>
      <c r="AK676" s="13">
        <f t="shared" si="94"/>
        <v>37.850690879999995</v>
      </c>
      <c r="AL676" s="13" t="str">
        <f t="shared" si="97"/>
        <v>10006000100002200008967</v>
      </c>
      <c r="AM676" s="13">
        <f>VLOOKUP(AL676,Destino!A:AE,31,0)</f>
        <v>37.850999999999999</v>
      </c>
      <c r="AN676" s="13">
        <f t="shared" si="98"/>
        <v>1.0000081668258312</v>
      </c>
      <c r="BA676" s="13" t="s">
        <v>11257</v>
      </c>
      <c r="BB676" s="13">
        <f t="shared" si="95"/>
        <v>37.850690879999995</v>
      </c>
      <c r="BD676" s="13">
        <f t="shared" si="96"/>
        <v>1</v>
      </c>
    </row>
    <row r="677" spans="1:56" x14ac:dyDescent="0.25">
      <c r="A677" s="13">
        <v>600010000</v>
      </c>
      <c r="B677" s="13">
        <v>1100</v>
      </c>
      <c r="C677" s="13">
        <v>2000005105</v>
      </c>
      <c r="D677" s="13" t="s">
        <v>10908</v>
      </c>
      <c r="E677" s="13">
        <f t="shared" si="90"/>
        <v>1100</v>
      </c>
      <c r="F677" s="13" t="s">
        <v>10905</v>
      </c>
      <c r="G677" s="13" t="s">
        <v>10907</v>
      </c>
      <c r="H677" s="13">
        <f>ROUND(P677/(1-((R677+S677))/100)*Q677, 3)</f>
        <v>7.5880000000000001</v>
      </c>
      <c r="I677" s="13">
        <v>1</v>
      </c>
      <c r="J677" s="13">
        <v>4</v>
      </c>
      <c r="K677" s="13">
        <v>1</v>
      </c>
      <c r="M677" s="13">
        <v>1</v>
      </c>
      <c r="N677" s="13">
        <v>1</v>
      </c>
      <c r="O677" s="13" t="s">
        <v>10895</v>
      </c>
      <c r="P677" s="13">
        <f>IFERROR(ROUND(VLOOKUP(BC677, BA:BA:BB:BB, 2, 0)/AA677,3),)</f>
        <v>6.5830000000000002</v>
      </c>
      <c r="Q677" s="13">
        <f>IFERROR(VLOOKUP(BC677, BA:BA:BD:BD, 4, 0),1)</f>
        <v>1</v>
      </c>
      <c r="R677" s="13">
        <v>4</v>
      </c>
      <c r="S677" s="13">
        <v>9.25</v>
      </c>
      <c r="T677" s="13">
        <v>0</v>
      </c>
      <c r="V677" s="13" t="s">
        <v>11050</v>
      </c>
      <c r="W677" s="13">
        <v>100</v>
      </c>
      <c r="X677" s="13" t="s">
        <v>7709</v>
      </c>
      <c r="Y677" s="13" t="s">
        <v>10904</v>
      </c>
      <c r="Z677" s="13">
        <v>2</v>
      </c>
      <c r="AA677" s="13">
        <v>5.75</v>
      </c>
      <c r="AB677" s="13">
        <f t="shared" si="91"/>
        <v>43.631</v>
      </c>
      <c r="AC677" s="13">
        <f>ROUND(VLOOKUP(X677,'Base de dados'!A:B, 2, 0)*AB677, 2)</f>
        <v>6.54</v>
      </c>
      <c r="AD677" s="13">
        <f>ROUND((AB677*(Destino!AG$677/100))*(W677/100),2)</f>
        <v>1.75</v>
      </c>
      <c r="AE677" s="13">
        <f>ROUND((AB677*(Destino!AH$677/100)),2)</f>
        <v>0</v>
      </c>
      <c r="AG677" s="13">
        <f>ROUND((AB677+ AC677)*(J677/100),2)</f>
        <v>2.0099999999999998</v>
      </c>
      <c r="AH677" s="13">
        <f t="shared" si="92"/>
        <v>0</v>
      </c>
      <c r="AI677" s="13">
        <f>ROUND(AB677-(AD677+AE677)+AG677+AH677, 3)</f>
        <v>43.890999999999998</v>
      </c>
      <c r="AJ677" s="13">
        <f t="shared" si="93"/>
        <v>43.890999999999998</v>
      </c>
      <c r="AK677" s="13">
        <f t="shared" si="94"/>
        <v>43.890999999999998</v>
      </c>
      <c r="AL677" s="13" t="str">
        <f t="shared" si="97"/>
        <v>11006000100002000005105</v>
      </c>
      <c r="AM677" s="13">
        <f>VLOOKUP(AL677,Destino!A:AE,31,0)</f>
        <v>43.902999999999999</v>
      </c>
      <c r="AN677" s="13">
        <f t="shared" si="98"/>
        <v>1.0002734045704131</v>
      </c>
      <c r="BA677" s="13" t="s">
        <v>11258</v>
      </c>
      <c r="BB677" s="13">
        <f t="shared" si="95"/>
        <v>43.890999999999998</v>
      </c>
      <c r="BC677" s="13" t="s">
        <v>11257</v>
      </c>
      <c r="BD677" s="13">
        <f t="shared" si="96"/>
        <v>1</v>
      </c>
    </row>
    <row r="678" spans="1:56" x14ac:dyDescent="0.25">
      <c r="A678" s="13">
        <v>600010000</v>
      </c>
      <c r="B678" s="13">
        <v>1100</v>
      </c>
      <c r="C678" s="13">
        <v>2200001286</v>
      </c>
      <c r="D678" s="13" t="s">
        <v>10908</v>
      </c>
      <c r="E678" s="13">
        <f t="shared" si="90"/>
        <v>1100</v>
      </c>
      <c r="F678" s="13" t="s">
        <v>10915</v>
      </c>
      <c r="G678" s="13" t="s">
        <v>10907</v>
      </c>
      <c r="H678" s="13">
        <f>ROUND(P678/(1-((R678+S678))/100)*Q678, 3)</f>
        <v>9.6999999999999993</v>
      </c>
      <c r="I678" s="13">
        <v>1</v>
      </c>
      <c r="J678" s="13">
        <v>5</v>
      </c>
      <c r="K678" s="13">
        <v>1</v>
      </c>
      <c r="M678" s="13">
        <v>1</v>
      </c>
      <c r="N678" s="13">
        <v>1</v>
      </c>
      <c r="P678" s="13">
        <f>IFERROR(ROUND(VLOOKUP(BC678, BA:BA:BB:BB, 2, 0)/AA678,3),)</f>
        <v>9.2490000000000006</v>
      </c>
      <c r="Q678" s="13">
        <f>IFERROR(VLOOKUP(BC678, BA:BA:BD:BD, 4, 0),1)</f>
        <v>1</v>
      </c>
      <c r="R678" s="13">
        <v>1</v>
      </c>
      <c r="S678" s="13">
        <v>3.65</v>
      </c>
      <c r="T678" s="13">
        <v>0</v>
      </c>
      <c r="V678" s="13" t="s">
        <v>11050</v>
      </c>
      <c r="W678" s="13">
        <v>100</v>
      </c>
      <c r="X678" s="13" t="s">
        <v>7709</v>
      </c>
      <c r="Y678" s="13" t="s">
        <v>10904</v>
      </c>
      <c r="Z678" s="13">
        <v>2</v>
      </c>
      <c r="AA678" s="13">
        <v>5.75</v>
      </c>
      <c r="AB678" s="13">
        <f t="shared" si="91"/>
        <v>55.774999999999999</v>
      </c>
      <c r="AC678" s="13">
        <f>ROUND(VLOOKUP(X678,'Base de dados'!A:B, 2, 0)*AB678, 2)</f>
        <v>8.3699999999999992</v>
      </c>
      <c r="AD678" s="13">
        <f>ROUND((AB678*(Destino!AG$678/100))*(W678/100),2)</f>
        <v>2.23</v>
      </c>
      <c r="AE678" s="13">
        <f>ROUND((AB678*(Destino!AH$678/100)),2)</f>
        <v>0</v>
      </c>
      <c r="AG678" s="13">
        <f>ROUND(AB678 *(J678/100),2)</f>
        <v>2.79</v>
      </c>
      <c r="AH678" s="13">
        <f t="shared" si="92"/>
        <v>0</v>
      </c>
      <c r="AI678" s="13">
        <f>ROUND(AB678-(AD678+AE678)+AG678+AH678, 3)</f>
        <v>56.335000000000001</v>
      </c>
      <c r="AJ678" s="13">
        <f t="shared" si="93"/>
        <v>56.335000000000001</v>
      </c>
      <c r="AK678" s="13">
        <f t="shared" si="94"/>
        <v>56.335000000000001</v>
      </c>
      <c r="AL678" s="13" t="str">
        <f t="shared" si="97"/>
        <v>11006000100002200001286</v>
      </c>
      <c r="AM678" s="13">
        <f>VLOOKUP(AL678,Destino!A:AE,31,0)</f>
        <v>56.357999999999997</v>
      </c>
      <c r="AN678" s="13">
        <f t="shared" si="98"/>
        <v>1.000408271944617</v>
      </c>
      <c r="BB678" s="13">
        <f t="shared" si="95"/>
        <v>56.335000000000001</v>
      </c>
      <c r="BC678" s="13" t="s">
        <v>11261</v>
      </c>
      <c r="BD678" s="13">
        <f t="shared" si="96"/>
        <v>1</v>
      </c>
    </row>
    <row r="679" spans="1:56" x14ac:dyDescent="0.25">
      <c r="A679" s="13">
        <v>600010000</v>
      </c>
      <c r="B679" s="13">
        <v>1100</v>
      </c>
      <c r="C679" s="13">
        <v>2200001327</v>
      </c>
      <c r="D679" s="13" t="s">
        <v>10908</v>
      </c>
      <c r="E679" s="13">
        <f t="shared" si="90"/>
        <v>1100</v>
      </c>
      <c r="F679" s="13" t="s">
        <v>10923</v>
      </c>
      <c r="G679" s="13" t="s">
        <v>10907</v>
      </c>
      <c r="H679" s="13">
        <f>ROUND(P679/(1-((R679+S679))/100)*Q679, 3)</f>
        <v>7.7679999999999998</v>
      </c>
      <c r="I679" s="13">
        <v>1</v>
      </c>
      <c r="J679" s="13">
        <v>5</v>
      </c>
      <c r="K679" s="13">
        <v>1</v>
      </c>
      <c r="M679" s="13">
        <v>1</v>
      </c>
      <c r="N679" s="13">
        <v>1</v>
      </c>
      <c r="P679" s="13">
        <f>IFERROR(ROUND(VLOOKUP(BC679, BA:BA:BB:BB, 2, 0)/AA679,3),)</f>
        <v>9.9410000000000007</v>
      </c>
      <c r="Q679" s="13">
        <f>IFERROR(VLOOKUP(BC679, BA:BA:BD:BD, 4, 0),1)</f>
        <v>0.75019000000000002</v>
      </c>
      <c r="R679" s="13">
        <v>4</v>
      </c>
      <c r="S679" s="13">
        <v>0</v>
      </c>
      <c r="T679" s="13">
        <v>0</v>
      </c>
      <c r="V679" s="13" t="s">
        <v>11050</v>
      </c>
      <c r="W679" s="13">
        <v>100</v>
      </c>
      <c r="X679" s="13" t="s">
        <v>7709</v>
      </c>
      <c r="Y679" s="13" t="s">
        <v>10904</v>
      </c>
      <c r="Z679" s="13">
        <v>2</v>
      </c>
      <c r="AA679" s="13">
        <v>5.75</v>
      </c>
      <c r="AB679" s="13">
        <f t="shared" si="91"/>
        <v>44.665999999999997</v>
      </c>
      <c r="AC679" s="13">
        <f>ROUND(VLOOKUP(X679,'Base de dados'!A:B, 2, 0)*AB679, 2)</f>
        <v>6.7</v>
      </c>
      <c r="AD679" s="13">
        <f>ROUND((AB679*(Destino!AG$679/100))*(W679/100),2)</f>
        <v>1.79</v>
      </c>
      <c r="AE679" s="13">
        <f>ROUND((AB679*(Destino!AH$679/100)),2)</f>
        <v>0</v>
      </c>
      <c r="AG679" s="13">
        <f>ROUND((AB679+ AC679)*(J679/100),2)</f>
        <v>2.57</v>
      </c>
      <c r="AH679" s="13">
        <f t="shared" si="92"/>
        <v>0</v>
      </c>
      <c r="AI679" s="13">
        <f>ROUND(AB679-AD679+AG679+AH679, 3)</f>
        <v>45.445999999999998</v>
      </c>
      <c r="AJ679" s="13">
        <f t="shared" si="93"/>
        <v>45.445999999999998</v>
      </c>
      <c r="AK679" s="13">
        <f t="shared" si="94"/>
        <v>45.445999999999998</v>
      </c>
      <c r="AL679" s="13" t="str">
        <f t="shared" si="97"/>
        <v>11006000100002200001327</v>
      </c>
      <c r="AM679" s="13">
        <f>VLOOKUP(AL679,Destino!A:AE,31,0)</f>
        <v>45.481000000000002</v>
      </c>
      <c r="AN679" s="13">
        <f t="shared" si="98"/>
        <v>1.0007701447872202</v>
      </c>
      <c r="BB679" s="13">
        <f t="shared" si="95"/>
        <v>45.445999999999998</v>
      </c>
      <c r="BC679" s="13" t="s">
        <v>11259</v>
      </c>
      <c r="BD679" s="13">
        <f t="shared" si="96"/>
        <v>1</v>
      </c>
    </row>
    <row r="680" spans="1:56" x14ac:dyDescent="0.25">
      <c r="A680" s="13">
        <v>600010000</v>
      </c>
      <c r="B680" s="13">
        <v>1100</v>
      </c>
      <c r="C680" s="13">
        <v>2200001421</v>
      </c>
      <c r="D680" s="13" t="s">
        <v>10908</v>
      </c>
      <c r="E680" s="13">
        <f t="shared" si="90"/>
        <v>1100</v>
      </c>
      <c r="F680" s="13" t="s">
        <v>10905</v>
      </c>
      <c r="G680" s="13" t="s">
        <v>10907</v>
      </c>
      <c r="H680" s="13">
        <f>ROUND(P680/(1-((R680+S680))/100)*Q680, 3)</f>
        <v>7.7869999999999999</v>
      </c>
      <c r="I680" s="13">
        <v>1</v>
      </c>
      <c r="J680" s="13">
        <v>3</v>
      </c>
      <c r="K680" s="13">
        <v>1</v>
      </c>
      <c r="M680" s="13">
        <v>1</v>
      </c>
      <c r="N680" s="13">
        <v>1</v>
      </c>
      <c r="P680" s="13">
        <f>IFERROR(ROUND(VLOOKUP(BC680, BA:BA:BB:BB, 2, 0)/AA680,3),)</f>
        <v>6.7549999999999999</v>
      </c>
      <c r="Q680" s="13">
        <f>IFERROR(VLOOKUP(BC680, BA:BA:BD:BD, 4, 0),1)</f>
        <v>1</v>
      </c>
      <c r="R680" s="13">
        <v>4</v>
      </c>
      <c r="S680" s="13">
        <v>9.25</v>
      </c>
      <c r="T680" s="13">
        <v>0</v>
      </c>
      <c r="V680" s="13" t="s">
        <v>11050</v>
      </c>
      <c r="W680" s="13">
        <v>100</v>
      </c>
      <c r="X680" s="13" t="s">
        <v>7709</v>
      </c>
      <c r="Y680" s="13" t="s">
        <v>10904</v>
      </c>
      <c r="Z680" s="13">
        <v>2</v>
      </c>
      <c r="AA680" s="13">
        <v>5.75</v>
      </c>
      <c r="AB680" s="13">
        <f t="shared" si="91"/>
        <v>44.774999999999999</v>
      </c>
      <c r="AC680" s="13">
        <f>ROUND(VLOOKUP(X680,'Base de dados'!A:B, 2, 0)*AB680, 2)</f>
        <v>6.72</v>
      </c>
      <c r="AD680" s="13">
        <f>ROUND((AB680*(Destino!AG$680/100))*(W680/100),2)</f>
        <v>1.79</v>
      </c>
      <c r="AE680" s="13">
        <f>ROUND((AB680*(Destino!AH$680/100)),2)</f>
        <v>0</v>
      </c>
      <c r="AG680" s="13">
        <f>ROUND((AB680+ AC680)*(J680/100),2)</f>
        <v>1.54</v>
      </c>
      <c r="AH680" s="13">
        <f t="shared" si="92"/>
        <v>0</v>
      </c>
      <c r="AI680" s="13">
        <f>ROUND(AB680-(AD680+AE680)+AG680+AH680, 3)</f>
        <v>44.524999999999999</v>
      </c>
      <c r="AJ680" s="13">
        <f t="shared" si="93"/>
        <v>44.524999999999999</v>
      </c>
      <c r="AK680" s="13">
        <f t="shared" si="94"/>
        <v>44.524999999999999</v>
      </c>
      <c r="AL680" s="13" t="str">
        <f t="shared" si="97"/>
        <v>11006000100002200001421</v>
      </c>
      <c r="AM680" s="13">
        <f>VLOOKUP(AL680,Destino!A:AE,31,0)</f>
        <v>44.546999999999997</v>
      </c>
      <c r="AN680" s="13">
        <f t="shared" si="98"/>
        <v>1.0004941044357103</v>
      </c>
      <c r="BB680" s="13">
        <f t="shared" si="95"/>
        <v>44.524999999999999</v>
      </c>
      <c r="BC680" s="13" t="s">
        <v>11262</v>
      </c>
      <c r="BD680" s="13">
        <f t="shared" si="96"/>
        <v>1</v>
      </c>
    </row>
    <row r="681" spans="1:56" x14ac:dyDescent="0.25">
      <c r="A681" s="13">
        <v>600010000</v>
      </c>
      <c r="B681" s="13">
        <v>1110</v>
      </c>
      <c r="C681" s="13">
        <v>2000005105</v>
      </c>
      <c r="D681" s="13" t="s">
        <v>10908</v>
      </c>
      <c r="E681" s="13" t="str">
        <f t="shared" si="90"/>
        <v>1100</v>
      </c>
      <c r="F681" s="13" t="s">
        <v>10925</v>
      </c>
      <c r="G681" s="13" t="s">
        <v>10907</v>
      </c>
      <c r="H681" s="13">
        <f>ROUND(P681/(1-((R681+S681))/100)*Q681, 3)</f>
        <v>7.5880000000000001</v>
      </c>
      <c r="I681" s="13">
        <v>1</v>
      </c>
      <c r="J681" s="13">
        <v>4</v>
      </c>
      <c r="K681" s="13">
        <v>1</v>
      </c>
      <c r="M681" s="13">
        <v>1</v>
      </c>
      <c r="N681" s="13">
        <v>0.75019000000000002</v>
      </c>
      <c r="O681" s="13" t="s">
        <v>10895</v>
      </c>
      <c r="P681" s="13">
        <f>IFERROR(ROUND(VLOOKUP(BC681, BA:BA:BB:BB, 2, 0)/AA681,3),)</f>
        <v>6.5830000000000002</v>
      </c>
      <c r="Q681" s="13">
        <f>IFERROR(VLOOKUP(BC681, BA:BA:BD:BD, 4, 0),1)</f>
        <v>1</v>
      </c>
      <c r="R681" s="13">
        <v>4</v>
      </c>
      <c r="S681" s="13">
        <v>9.25</v>
      </c>
      <c r="T681" s="13">
        <v>0</v>
      </c>
      <c r="V681" s="13" t="s">
        <v>11050</v>
      </c>
      <c r="W681" s="13">
        <v>100</v>
      </c>
      <c r="X681" s="13" t="s">
        <v>7709</v>
      </c>
      <c r="Y681" s="13" t="s">
        <v>10904</v>
      </c>
      <c r="Z681" s="13">
        <v>2</v>
      </c>
      <c r="AA681" s="13">
        <v>5.75</v>
      </c>
      <c r="AB681" s="13">
        <f t="shared" si="91"/>
        <v>43.631</v>
      </c>
      <c r="AC681" s="13">
        <f>ROUND(VLOOKUP(X681,'Base de dados'!A:B, 2, 0)*AB681, 2)</f>
        <v>6.54</v>
      </c>
      <c r="AD681" s="13">
        <f>ROUND((AB681*(Destino!AG$681/100))*(W681/100),2)</f>
        <v>1.75</v>
      </c>
      <c r="AE681" s="13">
        <f>ROUND((AB681*(Destino!AH$681/100)),2)</f>
        <v>0</v>
      </c>
      <c r="AF681" s="13">
        <f>ROUND((((AB681+AC681)*(1 + VLOOKUP(X681,'Base de dados'!A:P, 16, 0) ))*(Destino!AI$681/100))-AD681, 2)</f>
        <v>11.08</v>
      </c>
      <c r="AG681" s="13">
        <f>ROUND((AB681+AC681+AF681)*(J681/100),2)</f>
        <v>2.4500000000000002</v>
      </c>
      <c r="AH681" s="13">
        <f t="shared" si="92"/>
        <v>0</v>
      </c>
      <c r="AI681" s="13">
        <f>ROUND(AB681+AF681-AE681+AG681+AH681, 3)</f>
        <v>57.161000000000001</v>
      </c>
      <c r="AJ681" s="13">
        <f t="shared" si="93"/>
        <v>57.161000000000001</v>
      </c>
      <c r="AK681" s="13">
        <f t="shared" si="94"/>
        <v>57.161000000000001</v>
      </c>
      <c r="AL681" s="13" t="str">
        <f t="shared" si="97"/>
        <v>11106000100002000005105</v>
      </c>
      <c r="AM681" s="13">
        <f>VLOOKUP(AL681,Destino!A:AE,31,0)</f>
        <v>57.183</v>
      </c>
      <c r="AN681" s="13">
        <f t="shared" si="98"/>
        <v>1.000384877801298</v>
      </c>
      <c r="BA681" s="13" t="s">
        <v>11259</v>
      </c>
      <c r="BB681" s="13">
        <f t="shared" si="95"/>
        <v>57.161000000000001</v>
      </c>
      <c r="BC681" s="13" t="s">
        <v>11257</v>
      </c>
      <c r="BD681" s="13">
        <f t="shared" si="96"/>
        <v>0.75019000000000002</v>
      </c>
    </row>
    <row r="682" spans="1:56" x14ac:dyDescent="0.25">
      <c r="A682" s="13">
        <v>600010000</v>
      </c>
      <c r="B682" s="13">
        <v>1110</v>
      </c>
      <c r="C682" s="13">
        <v>2200000102</v>
      </c>
      <c r="D682" s="13" t="s">
        <v>10908</v>
      </c>
      <c r="E682" s="13" t="str">
        <f t="shared" si="90"/>
        <v>1100</v>
      </c>
      <c r="F682" s="13" t="s">
        <v>10926</v>
      </c>
      <c r="G682" s="13" t="s">
        <v>10907</v>
      </c>
      <c r="H682" s="13">
        <f>ROUND(P682/(1-((R682+S682))/100)*Q682, 3)</f>
        <v>7.9509999999999996</v>
      </c>
      <c r="I682" s="13">
        <v>1</v>
      </c>
      <c r="J682" s="13">
        <v>4</v>
      </c>
      <c r="K682" s="13">
        <v>1</v>
      </c>
      <c r="M682" s="13">
        <v>1</v>
      </c>
      <c r="N682" s="13">
        <v>0.76789300000000005</v>
      </c>
      <c r="P682" s="13">
        <f>IFERROR(ROUND(VLOOKUP(BC682, BA:BA:BB:BB, 2, 0)/AA682,3),)</f>
        <v>7.633</v>
      </c>
      <c r="Q682" s="13">
        <f>IFERROR(VLOOKUP(BC682, BA:BA:BD:BD, 4, 0),1)</f>
        <v>1</v>
      </c>
      <c r="R682" s="13">
        <v>4</v>
      </c>
      <c r="S682" s="13">
        <v>0</v>
      </c>
      <c r="T682" s="13">
        <v>0</v>
      </c>
      <c r="V682" s="13" t="s">
        <v>11050</v>
      </c>
      <c r="W682" s="13">
        <v>100</v>
      </c>
      <c r="X682" s="13" t="s">
        <v>7709</v>
      </c>
      <c r="Y682" s="13" t="s">
        <v>10904</v>
      </c>
      <c r="Z682" s="13">
        <v>2</v>
      </c>
      <c r="AA682" s="13">
        <v>5.75</v>
      </c>
      <c r="AB682" s="13">
        <f t="shared" si="91"/>
        <v>45.718000000000004</v>
      </c>
      <c r="AC682" s="13">
        <f>ROUND(VLOOKUP(X682,'Base de dados'!A:B, 2, 0)*AB682, 2)</f>
        <v>6.86</v>
      </c>
      <c r="AD682" s="13">
        <f>ROUND((AB682*(Destino!AG$682/100))*(W682/100),2)</f>
        <v>1.83</v>
      </c>
      <c r="AE682" s="13">
        <f>ROUND((AB682*(Destino!AH$682/100)),2)</f>
        <v>0</v>
      </c>
      <c r="AF682" s="13">
        <f>ROUND((((AB682+AC682)*(1 + VLOOKUP(X682,'Base de dados'!A:P, 16, 0) ))*(Destino!AI$682/100))-AD682, 2)</f>
        <v>11.61</v>
      </c>
      <c r="AG682" s="13">
        <f>ROUND((AB682+AC682+AF682)*(J682/100),2)</f>
        <v>2.57</v>
      </c>
      <c r="AH682" s="13">
        <f t="shared" si="92"/>
        <v>0</v>
      </c>
      <c r="AI682" s="13">
        <f>ROUND(AB682+AF682+AG682+AH682, 3)</f>
        <v>59.898000000000003</v>
      </c>
      <c r="AJ682" s="13">
        <f t="shared" si="93"/>
        <v>59.898000000000003</v>
      </c>
      <c r="AK682" s="13">
        <f t="shared" si="94"/>
        <v>59.898000000000003</v>
      </c>
      <c r="AL682" s="13" t="str">
        <f t="shared" si="97"/>
        <v>11106000100002200000102</v>
      </c>
      <c r="AM682" s="13">
        <f>VLOOKUP(AL682,Destino!A:AE,31,0)</f>
        <v>59.92</v>
      </c>
      <c r="AN682" s="13">
        <f t="shared" si="98"/>
        <v>1.0003672910614712</v>
      </c>
      <c r="BB682" s="13">
        <f t="shared" si="95"/>
        <v>59.898000000000003</v>
      </c>
      <c r="BC682" s="13" t="s">
        <v>11258</v>
      </c>
      <c r="BD682" s="13">
        <f t="shared" si="96"/>
        <v>0.76789300000000005</v>
      </c>
    </row>
    <row r="683" spans="1:56" x14ac:dyDescent="0.25">
      <c r="A683" s="13">
        <v>600010000</v>
      </c>
      <c r="B683" s="13">
        <v>1110</v>
      </c>
      <c r="C683" s="13">
        <v>2200001286</v>
      </c>
      <c r="D683" s="13" t="s">
        <v>10908</v>
      </c>
      <c r="E683" s="13" t="str">
        <f t="shared" si="90"/>
        <v>1100</v>
      </c>
      <c r="F683" s="13" t="s">
        <v>10927</v>
      </c>
      <c r="G683" s="13" t="s">
        <v>10907</v>
      </c>
      <c r="H683" s="13">
        <f>ROUND(P683/(1-((R683+S683))/100)*Q683, 3)</f>
        <v>9.6999999999999993</v>
      </c>
      <c r="I683" s="13">
        <v>1</v>
      </c>
      <c r="J683" s="13">
        <v>5</v>
      </c>
      <c r="K683" s="13">
        <v>1</v>
      </c>
      <c r="M683" s="13">
        <v>1</v>
      </c>
      <c r="N683" s="13">
        <v>0.74957799999999997</v>
      </c>
      <c r="P683" s="13">
        <f>IFERROR(ROUND(VLOOKUP(BC683, BA:BA:BB:BB, 2, 0)/AA683,3),)</f>
        <v>9.2490000000000006</v>
      </c>
      <c r="Q683" s="13">
        <f>IFERROR(VLOOKUP(BC683, BA:BA:BD:BD, 4, 0),1)</f>
        <v>1</v>
      </c>
      <c r="R683" s="13">
        <v>1</v>
      </c>
      <c r="S683" s="13">
        <v>3.65</v>
      </c>
      <c r="T683" s="13">
        <v>0</v>
      </c>
      <c r="V683" s="13" t="s">
        <v>11050</v>
      </c>
      <c r="W683" s="13">
        <v>100</v>
      </c>
      <c r="X683" s="13" t="s">
        <v>7709</v>
      </c>
      <c r="Y683" s="13" t="s">
        <v>10904</v>
      </c>
      <c r="Z683" s="13">
        <v>2</v>
      </c>
      <c r="AA683" s="13">
        <v>5.75</v>
      </c>
      <c r="AB683" s="13">
        <f t="shared" si="91"/>
        <v>55.774999999999999</v>
      </c>
      <c r="AC683" s="13">
        <f>ROUND(VLOOKUP(X683,'Base de dados'!A:B, 2, 0)*AB683, 2)</f>
        <v>8.3699999999999992</v>
      </c>
      <c r="AD683" s="13">
        <f>ROUND((AB683*(Destino!AG$683/100))*(W683/100),2)</f>
        <v>2.23</v>
      </c>
      <c r="AE683" s="13">
        <f>ROUND((AB683*(Destino!AH$683/100)),2)</f>
        <v>0</v>
      </c>
      <c r="AF683" s="13">
        <f>ROUND((((AB683+AC683)*(1 + VLOOKUP(X683,'Base de dados'!A:P, 16, 0) ))*(Destino!AI$683/100))-AD683, 2)</f>
        <v>14.17</v>
      </c>
      <c r="AG683" s="13">
        <f>ROUND((AB683+AF683)*(J683/100),2)</f>
        <v>3.5</v>
      </c>
      <c r="AH683" s="13">
        <f t="shared" si="92"/>
        <v>0</v>
      </c>
      <c r="AI683" s="13">
        <f>ROUND(AB683-AE683+AF683+AG683+AH683, 3)</f>
        <v>73.444999999999993</v>
      </c>
      <c r="AJ683" s="13">
        <f t="shared" si="93"/>
        <v>73.444999999999993</v>
      </c>
      <c r="AK683" s="13">
        <f t="shared" si="94"/>
        <v>73.444999999999993</v>
      </c>
      <c r="AL683" s="13" t="str">
        <f t="shared" si="97"/>
        <v>11106000100002200001286</v>
      </c>
      <c r="AM683" s="13">
        <f>VLOOKUP(AL683,Destino!A:AE,31,0)</f>
        <v>73.468000000000004</v>
      </c>
      <c r="AN683" s="13">
        <f t="shared" si="98"/>
        <v>1.0003131595071144</v>
      </c>
      <c r="BB683" s="13">
        <f t="shared" si="95"/>
        <v>73.444999999999993</v>
      </c>
      <c r="BC683" s="13" t="s">
        <v>11261</v>
      </c>
      <c r="BD683" s="13">
        <f t="shared" si="96"/>
        <v>0.74957799999999997</v>
      </c>
    </row>
    <row r="684" spans="1:56" x14ac:dyDescent="0.25">
      <c r="A684" s="13">
        <v>600010000</v>
      </c>
      <c r="B684" s="13">
        <v>1110</v>
      </c>
      <c r="C684" s="13">
        <v>2200001421</v>
      </c>
      <c r="D684" s="13" t="s">
        <v>10908</v>
      </c>
      <c r="E684" s="13" t="str">
        <f t="shared" si="90"/>
        <v>1100</v>
      </c>
      <c r="F684" s="13" t="s">
        <v>10925</v>
      </c>
      <c r="G684" s="13" t="s">
        <v>10907</v>
      </c>
      <c r="H684" s="13">
        <f>ROUND(P684/(1-((R684+S684))/100)*Q684, 3)</f>
        <v>7.7869999999999999</v>
      </c>
      <c r="I684" s="13">
        <v>1</v>
      </c>
      <c r="J684" s="13">
        <v>1.5</v>
      </c>
      <c r="K684" s="13">
        <v>1</v>
      </c>
      <c r="M684" s="13">
        <v>1</v>
      </c>
      <c r="N684" s="13">
        <v>0.74810900000000002</v>
      </c>
      <c r="P684" s="13">
        <f>IFERROR(ROUND(VLOOKUP(BC684, BA:BA:BB:BB, 2, 0)/AA684,3),)</f>
        <v>6.7549999999999999</v>
      </c>
      <c r="Q684" s="13">
        <f>IFERROR(VLOOKUP(BC684, BA:BA:BD:BD, 4, 0),1)</f>
        <v>1</v>
      </c>
      <c r="R684" s="13">
        <v>4</v>
      </c>
      <c r="S684" s="13">
        <v>9.25</v>
      </c>
      <c r="T684" s="13">
        <v>0</v>
      </c>
      <c r="V684" s="13" t="s">
        <v>11050</v>
      </c>
      <c r="W684" s="13">
        <v>100</v>
      </c>
      <c r="X684" s="13" t="s">
        <v>7709</v>
      </c>
      <c r="Y684" s="13" t="s">
        <v>10904</v>
      </c>
      <c r="Z684" s="13">
        <v>2</v>
      </c>
      <c r="AA684" s="13">
        <v>5.75</v>
      </c>
      <c r="AB684" s="13">
        <f t="shared" si="91"/>
        <v>44.774999999999999</v>
      </c>
      <c r="AC684" s="13">
        <f>ROUND(VLOOKUP(X684,'Base de dados'!A:B, 2, 0)*AB684, 2)</f>
        <v>6.72</v>
      </c>
      <c r="AD684" s="13">
        <f>ROUND((AB684*(Destino!AG$684/100))*(W684/100),2)</f>
        <v>1.79</v>
      </c>
      <c r="AE684" s="13">
        <f>ROUND((AB684*(Destino!AH$684/100)),2)</f>
        <v>0</v>
      </c>
      <c r="AF684" s="13">
        <f>ROUND((((AB684+AC684)*(1 + VLOOKUP(X684,'Base de dados'!A:P, 16, 0) ))*(Destino!AI$684/100))-AD684, 2)</f>
        <v>11.38</v>
      </c>
      <c r="AG684" s="13">
        <f>ROUND((AB684+AC684+AF684)*(J684/100),2)</f>
        <v>0.94</v>
      </c>
      <c r="AH684" s="13">
        <f t="shared" si="92"/>
        <v>0</v>
      </c>
      <c r="AI684" s="13">
        <f>ROUND(AB684+AF684-AE684+AG684+AH684, 3)</f>
        <v>57.094999999999999</v>
      </c>
      <c r="AJ684" s="13">
        <f t="shared" si="93"/>
        <v>57.094999999999999</v>
      </c>
      <c r="AK684" s="13">
        <f t="shared" si="94"/>
        <v>57.094999999999999</v>
      </c>
      <c r="AL684" s="13" t="str">
        <f t="shared" si="97"/>
        <v>11106000100002200001421</v>
      </c>
      <c r="AM684" s="13">
        <f>VLOOKUP(AL684,Destino!A:AE,31,0)</f>
        <v>57.106999999999999</v>
      </c>
      <c r="AN684" s="13">
        <f t="shared" si="98"/>
        <v>1.0002101760224187</v>
      </c>
      <c r="BB684" s="13">
        <f t="shared" si="95"/>
        <v>57.094999999999999</v>
      </c>
      <c r="BC684" s="13" t="s">
        <v>11262</v>
      </c>
      <c r="BD684" s="13">
        <f t="shared" si="96"/>
        <v>0.74810900000000002</v>
      </c>
    </row>
    <row r="685" spans="1:56" x14ac:dyDescent="0.25">
      <c r="A685" s="13">
        <v>600010000</v>
      </c>
      <c r="B685" s="13">
        <v>1210</v>
      </c>
      <c r="C685" s="13">
        <v>2000005105</v>
      </c>
      <c r="D685" s="13" t="s">
        <v>10908</v>
      </c>
      <c r="E685" s="13" t="str">
        <f t="shared" si="90"/>
        <v>1200</v>
      </c>
      <c r="F685" s="13" t="s">
        <v>10905</v>
      </c>
      <c r="G685" s="13" t="s">
        <v>10907</v>
      </c>
      <c r="H685" s="13">
        <f>ROUND(P685/(1-((R685+S685))/100)*Q685, 3)</f>
        <v>7.5880000000000001</v>
      </c>
      <c r="I685" s="13">
        <v>1</v>
      </c>
      <c r="J685" s="13">
        <v>2</v>
      </c>
      <c r="K685" s="13">
        <v>1</v>
      </c>
      <c r="M685" s="13">
        <v>1</v>
      </c>
      <c r="N685" s="13">
        <v>1</v>
      </c>
      <c r="O685" s="13" t="s">
        <v>10895</v>
      </c>
      <c r="P685" s="13">
        <f>IFERROR(ROUND(VLOOKUP(BC685, BA:BA:BB:BB, 2, 0)/AA685,3),)</f>
        <v>6.5830000000000002</v>
      </c>
      <c r="Q685" s="13">
        <f>IFERROR(VLOOKUP(BC685, BA:BA:BD:BD, 4, 0),1)</f>
        <v>1</v>
      </c>
      <c r="R685" s="13">
        <v>4</v>
      </c>
      <c r="S685" s="13">
        <v>9.25</v>
      </c>
      <c r="T685" s="13">
        <v>0</v>
      </c>
      <c r="V685" s="13" t="s">
        <v>11050</v>
      </c>
      <c r="W685" s="13">
        <v>100</v>
      </c>
      <c r="X685" s="13" t="s">
        <v>7709</v>
      </c>
      <c r="Y685" s="13" t="s">
        <v>10904</v>
      </c>
      <c r="Z685" s="13">
        <v>2</v>
      </c>
      <c r="AA685" s="13">
        <v>5.75</v>
      </c>
      <c r="AB685" s="13">
        <f t="shared" si="91"/>
        <v>43.631</v>
      </c>
      <c r="AC685" s="13">
        <f>ROUND(VLOOKUP(X685,'Base de dados'!A:B, 2, 0)*AB685, 2)</f>
        <v>6.54</v>
      </c>
      <c r="AD685" s="13">
        <f>ROUND((AB685*(Destino!AG$685/100))*(W685/100),2)</f>
        <v>1.75</v>
      </c>
      <c r="AE685" s="13">
        <f>ROUND((AB685*(Destino!AH$685/100)),2)</f>
        <v>4.04</v>
      </c>
      <c r="AG685" s="13">
        <f>ROUND((AB685+ AC685)*(J685/100),2)</f>
        <v>1</v>
      </c>
      <c r="AH685" s="13">
        <f t="shared" si="92"/>
        <v>0</v>
      </c>
      <c r="AI685" s="13">
        <f>ROUND(AB685-(AD685+AE685)+AG685+AH685, 3)</f>
        <v>38.841000000000001</v>
      </c>
      <c r="AJ685" s="13">
        <f t="shared" si="93"/>
        <v>38.841000000000001</v>
      </c>
      <c r="AK685" s="13">
        <f t="shared" si="94"/>
        <v>38.841000000000001</v>
      </c>
      <c r="AL685" s="13" t="str">
        <f t="shared" si="97"/>
        <v>12106000100002000005105</v>
      </c>
      <c r="AM685" s="13">
        <f>VLOOKUP(AL685,Destino!A:AE,31,0)</f>
        <v>38.853000000000002</v>
      </c>
      <c r="AN685" s="13">
        <f t="shared" si="98"/>
        <v>1.0003089518807446</v>
      </c>
      <c r="BA685" s="13" t="s">
        <v>11260</v>
      </c>
      <c r="BB685" s="13">
        <f t="shared" si="95"/>
        <v>38.841000000000001</v>
      </c>
      <c r="BC685" s="13" t="s">
        <v>11257</v>
      </c>
      <c r="BD685" s="13">
        <f t="shared" si="96"/>
        <v>1</v>
      </c>
    </row>
    <row r="686" spans="1:56" x14ac:dyDescent="0.25">
      <c r="A686" s="13">
        <v>600010000</v>
      </c>
      <c r="B686" s="13">
        <v>1210</v>
      </c>
      <c r="C686" s="13">
        <v>2200001421</v>
      </c>
      <c r="D686" s="13" t="s">
        <v>10908</v>
      </c>
      <c r="E686" s="13" t="str">
        <f t="shared" si="90"/>
        <v>1200</v>
      </c>
      <c r="F686" s="13" t="s">
        <v>10905</v>
      </c>
      <c r="G686" s="13" t="s">
        <v>10907</v>
      </c>
      <c r="H686" s="13">
        <f>ROUND(P686/(1-((R686+S686))/100)*Q686, 3)</f>
        <v>9.2850000000000001</v>
      </c>
      <c r="I686" s="13">
        <v>1</v>
      </c>
      <c r="J686" s="13">
        <v>0</v>
      </c>
      <c r="K686" s="13">
        <v>1</v>
      </c>
      <c r="M686" s="13">
        <v>1</v>
      </c>
      <c r="N686" s="13">
        <f>IFERROR(VLOOKUP(BC686, BA:BA:BD:BD, 4, 0),1)</f>
        <v>1</v>
      </c>
      <c r="P686" s="13">
        <f>IFERROR(ROUND(VLOOKUP(BC686, BA:BA:BB:BB, 2, 0)/AA686,3),)</f>
        <v>6.7549999999999999</v>
      </c>
      <c r="Q686" s="13">
        <v>1</v>
      </c>
      <c r="R686" s="13">
        <v>18</v>
      </c>
      <c r="S686" s="13">
        <v>9.25</v>
      </c>
      <c r="T686" s="13">
        <v>0</v>
      </c>
      <c r="V686" s="13" t="s">
        <v>11050</v>
      </c>
      <c r="W686" s="13">
        <v>100</v>
      </c>
      <c r="X686" s="13" t="s">
        <v>7709</v>
      </c>
      <c r="Y686" s="13" t="s">
        <v>10904</v>
      </c>
      <c r="Z686" s="13">
        <v>2</v>
      </c>
      <c r="AA686" s="13">
        <v>5.75</v>
      </c>
      <c r="AB686" s="13">
        <f t="shared" si="91"/>
        <v>53.389000000000003</v>
      </c>
      <c r="AC686" s="13">
        <f>ROUND(VLOOKUP(X686,'Base de dados'!A:B, 2, 0)*AB686, 2)</f>
        <v>8.01</v>
      </c>
      <c r="AD686" s="13">
        <f>ROUND((AB686*(Destino!AG$686/100))*(W686/100),2)</f>
        <v>9.61</v>
      </c>
      <c r="AE686" s="13">
        <f>ROUND((AB686*(Destino!AH$686/100)),2)</f>
        <v>4.9400000000000004</v>
      </c>
      <c r="AG686" s="13">
        <f>ROUND((AB686+ AC686)*(J686/100),2)</f>
        <v>0</v>
      </c>
      <c r="AH686" s="13">
        <f t="shared" si="92"/>
        <v>0</v>
      </c>
      <c r="AI686" s="13">
        <f>ROUND(AB686-(AD686+AE686)+AG686+AH686, 3)</f>
        <v>38.838999999999999</v>
      </c>
      <c r="AJ686" s="13">
        <f t="shared" si="93"/>
        <v>38.838999999999999</v>
      </c>
      <c r="AK686" s="13">
        <f t="shared" si="94"/>
        <v>38.838999999999999</v>
      </c>
      <c r="AL686" s="13" t="str">
        <f t="shared" si="97"/>
        <v>12106000100002200001421</v>
      </c>
      <c r="AM686" s="13">
        <f>VLOOKUP(AL686,Destino!A:AE,31,0)</f>
        <v>38.856000000000002</v>
      </c>
      <c r="AN686" s="13">
        <f t="shared" si="98"/>
        <v>1.0004377043693196</v>
      </c>
      <c r="BB686" s="13">
        <f t="shared" si="95"/>
        <v>38.838999999999999</v>
      </c>
      <c r="BC686" s="13" t="s">
        <v>11262</v>
      </c>
      <c r="BD686" s="13">
        <f t="shared" si="96"/>
        <v>1</v>
      </c>
    </row>
    <row r="687" spans="1:56" x14ac:dyDescent="0.25">
      <c r="A687" s="13">
        <v>600010000</v>
      </c>
      <c r="B687" s="13">
        <v>1300</v>
      </c>
      <c r="C687" s="13">
        <v>2000005105</v>
      </c>
      <c r="D687" s="13" t="s">
        <v>10908</v>
      </c>
      <c r="E687" s="13">
        <f t="shared" si="90"/>
        <v>1300</v>
      </c>
      <c r="F687" s="13" t="s">
        <v>10930</v>
      </c>
      <c r="G687" s="13" t="s">
        <v>10907</v>
      </c>
      <c r="H687" s="13">
        <f>ROUND(P687/(1-((R687+S687))/100)*Q687, 3)</f>
        <v>7.5880000000000001</v>
      </c>
      <c r="I687" s="13">
        <v>1</v>
      </c>
      <c r="J687" s="13">
        <v>6</v>
      </c>
      <c r="K687" s="13">
        <v>1</v>
      </c>
      <c r="M687" s="13">
        <v>1</v>
      </c>
      <c r="N687" s="13">
        <v>1</v>
      </c>
      <c r="O687" s="13" t="s">
        <v>10895</v>
      </c>
      <c r="P687" s="13">
        <f>IFERROR(ROUND(VLOOKUP(BC687, BA:BA:BB:BB, 2, 0)/AA687,3),)</f>
        <v>6.5830000000000002</v>
      </c>
      <c r="Q687" s="13">
        <f>IFERROR(VLOOKUP(BC687, BA:BA:BD:BD, 4, 0),1)</f>
        <v>1</v>
      </c>
      <c r="R687" s="13">
        <v>4</v>
      </c>
      <c r="S687" s="13">
        <v>9.25</v>
      </c>
      <c r="T687" s="13">
        <v>0</v>
      </c>
      <c r="V687" s="13" t="s">
        <v>11050</v>
      </c>
      <c r="W687" s="13">
        <v>100</v>
      </c>
      <c r="X687" s="13" t="s">
        <v>7709</v>
      </c>
      <c r="Y687" s="13" t="s">
        <v>10904</v>
      </c>
      <c r="Z687" s="13">
        <v>2</v>
      </c>
      <c r="AA687" s="13">
        <v>5.75</v>
      </c>
      <c r="AB687" s="13">
        <f t="shared" si="91"/>
        <v>43.631</v>
      </c>
      <c r="AC687" s="13">
        <f>ROUND(VLOOKUP(X687,'Base de dados'!A:B, 2, 0)*AB687, 2)</f>
        <v>6.54</v>
      </c>
      <c r="AD687" s="13">
        <f>ROUND((AB687*(Destino!AG$687/100))*(W687/100),2)</f>
        <v>0</v>
      </c>
      <c r="AG687" s="13">
        <f>ROUND((AB687+ AC687)*(J687/100),2)</f>
        <v>3.01</v>
      </c>
      <c r="AH687" s="13">
        <f t="shared" si="92"/>
        <v>0</v>
      </c>
      <c r="AI687" s="13">
        <f>ROUND((AB687+AC687)-(AD687+AE687)+AG687+AH687, 3)</f>
        <v>53.180999999999997</v>
      </c>
      <c r="AJ687" s="13">
        <f t="shared" si="93"/>
        <v>53.180999999999997</v>
      </c>
      <c r="AK687" s="13">
        <f t="shared" si="94"/>
        <v>53.180999999999997</v>
      </c>
      <c r="AL687" s="13" t="str">
        <f t="shared" si="97"/>
        <v>13006000100002000005105</v>
      </c>
      <c r="AM687" s="13">
        <f>VLOOKUP(AL687,Destino!A:AE,31,0)</f>
        <v>53.203000000000003</v>
      </c>
      <c r="AN687" s="13">
        <f t="shared" si="98"/>
        <v>1.0004136815780074</v>
      </c>
      <c r="BA687" s="13" t="s">
        <v>11261</v>
      </c>
      <c r="BB687" s="13">
        <f t="shared" si="95"/>
        <v>53.180999999999997</v>
      </c>
      <c r="BC687" s="13" t="s">
        <v>11257</v>
      </c>
      <c r="BD687" s="13">
        <f t="shared" si="96"/>
        <v>1</v>
      </c>
    </row>
    <row r="688" spans="1:56" x14ac:dyDescent="0.25">
      <c r="A688" s="13">
        <v>600010000</v>
      </c>
      <c r="B688" s="13">
        <v>1300</v>
      </c>
      <c r="C688" s="13">
        <v>2200000102</v>
      </c>
      <c r="D688" s="13" t="s">
        <v>10908</v>
      </c>
      <c r="E688" s="13">
        <f t="shared" si="90"/>
        <v>1300</v>
      </c>
      <c r="F688" s="13" t="s">
        <v>10930</v>
      </c>
      <c r="G688" s="13" t="s">
        <v>10907</v>
      </c>
      <c r="H688" s="13">
        <f>ROUND(P688/(1-((R688+S688))/100)*Q688, 3)</f>
        <v>8.2650000000000006</v>
      </c>
      <c r="I688" s="13">
        <v>1</v>
      </c>
      <c r="J688" s="13">
        <v>3.5</v>
      </c>
      <c r="K688" s="13">
        <v>1</v>
      </c>
      <c r="M688" s="13">
        <v>1</v>
      </c>
      <c r="N688" s="13">
        <v>1</v>
      </c>
      <c r="P688" s="13">
        <f>IFERROR(ROUND(VLOOKUP(BC688, BA:BA:BB:BB, 2, 0)/AA688,3),)</f>
        <v>7.633</v>
      </c>
      <c r="Q688" s="13">
        <f>IFERROR(VLOOKUP(BC688, BA:BA:BD:BD, 4, 0),1)</f>
        <v>1</v>
      </c>
      <c r="R688" s="13">
        <v>4</v>
      </c>
      <c r="S688" s="13">
        <v>3.65</v>
      </c>
      <c r="T688" s="13">
        <v>0</v>
      </c>
      <c r="V688" s="13" t="s">
        <v>11050</v>
      </c>
      <c r="W688" s="13">
        <v>100</v>
      </c>
      <c r="X688" s="13" t="s">
        <v>7709</v>
      </c>
      <c r="Y688" s="13" t="s">
        <v>10904</v>
      </c>
      <c r="Z688" s="13">
        <v>2</v>
      </c>
      <c r="AA688" s="13">
        <v>5.75</v>
      </c>
      <c r="AB688" s="13">
        <f t="shared" si="91"/>
        <v>47.524000000000001</v>
      </c>
      <c r="AC688" s="13">
        <f>ROUND(VLOOKUP(X688,'Base de dados'!A:B, 2, 0)*AB688, 2)</f>
        <v>7.13</v>
      </c>
      <c r="AD688" s="13">
        <f>ROUND((AB688*(Destino!AG$688/100))*(W688/100),2)</f>
        <v>0</v>
      </c>
      <c r="AG688" s="13">
        <f>ROUND((AB688+ AC688)*(J688/100),2)</f>
        <v>1.91</v>
      </c>
      <c r="AH688" s="13">
        <f t="shared" si="92"/>
        <v>0</v>
      </c>
      <c r="AI688" s="13">
        <f>ROUND((AB688+AC688)-(AD688+AE688)+AG688+AH688, 3)</f>
        <v>56.564</v>
      </c>
      <c r="AJ688" s="13">
        <f t="shared" si="93"/>
        <v>56.564</v>
      </c>
      <c r="AK688" s="13">
        <f t="shared" si="94"/>
        <v>56.564</v>
      </c>
      <c r="AL688" s="13" t="str">
        <f t="shared" si="97"/>
        <v>13006000100002200000102</v>
      </c>
      <c r="AM688" s="13">
        <f>VLOOKUP(AL688,Destino!A:AE,31,0)</f>
        <v>56.575000000000003</v>
      </c>
      <c r="AN688" s="13">
        <f t="shared" si="98"/>
        <v>1.0001944699809067</v>
      </c>
      <c r="BB688" s="13">
        <f t="shared" si="95"/>
        <v>56.564</v>
      </c>
      <c r="BC688" s="13" t="s">
        <v>11258</v>
      </c>
      <c r="BD688" s="13">
        <f t="shared" si="96"/>
        <v>1</v>
      </c>
    </row>
    <row r="689" spans="1:56" x14ac:dyDescent="0.25">
      <c r="A689" s="13">
        <v>600010000</v>
      </c>
      <c r="B689" s="13">
        <v>1300</v>
      </c>
      <c r="C689" s="13">
        <v>2200001327</v>
      </c>
      <c r="D689" s="13" t="s">
        <v>10908</v>
      </c>
      <c r="E689" s="13">
        <f t="shared" si="90"/>
        <v>1300</v>
      </c>
      <c r="F689" s="13" t="s">
        <v>10930</v>
      </c>
      <c r="G689" s="13" t="s">
        <v>10907</v>
      </c>
      <c r="H689" s="13">
        <f>ROUND(P689/(1-((R689+S689))/100)*Q689, 3)</f>
        <v>8.0749999999999993</v>
      </c>
      <c r="I689" s="13">
        <v>1</v>
      </c>
      <c r="J689" s="13">
        <v>2</v>
      </c>
      <c r="K689" s="13">
        <v>1</v>
      </c>
      <c r="M689" s="13">
        <v>1</v>
      </c>
      <c r="N689" s="13">
        <v>1</v>
      </c>
      <c r="P689" s="13">
        <f>IFERROR(ROUND(VLOOKUP(BC689, BA:BA:BB:BB, 2, 0)/AA689,3),)</f>
        <v>9.9410000000000007</v>
      </c>
      <c r="Q689" s="13">
        <f>IFERROR(VLOOKUP(BC689, BA:BA:BD:BD, 4, 0),1)</f>
        <v>0.75019000000000002</v>
      </c>
      <c r="R689" s="13">
        <v>4</v>
      </c>
      <c r="S689" s="13">
        <v>3.65</v>
      </c>
      <c r="T689" s="13">
        <v>0</v>
      </c>
      <c r="V689" s="13" t="s">
        <v>11050</v>
      </c>
      <c r="W689" s="13">
        <v>100</v>
      </c>
      <c r="X689" s="13" t="s">
        <v>7709</v>
      </c>
      <c r="Y689" s="13" t="s">
        <v>10904</v>
      </c>
      <c r="Z689" s="13">
        <v>2</v>
      </c>
      <c r="AA689" s="13">
        <v>5.75</v>
      </c>
      <c r="AB689" s="13">
        <f t="shared" si="91"/>
        <v>46.430999999999997</v>
      </c>
      <c r="AC689" s="13">
        <f>ROUND(VLOOKUP(X689,'Base de dados'!A:B, 2, 0)*AB689, 2)</f>
        <v>6.96</v>
      </c>
      <c r="AD689" s="13">
        <f>ROUND((AB689*(Destino!AG$689/100))*(W689/100),2)</f>
        <v>0</v>
      </c>
      <c r="AG689" s="13">
        <f>ROUND((AB689+ AC689)*(J689/100),2)</f>
        <v>1.07</v>
      </c>
      <c r="AH689" s="13">
        <f t="shared" si="92"/>
        <v>0</v>
      </c>
      <c r="AI689" s="13">
        <f>ROUND((AB689+AC689)-(AD689+AE689)+AG689+AH689, 3)</f>
        <v>54.460999999999999</v>
      </c>
      <c r="AJ689" s="13">
        <f t="shared" si="93"/>
        <v>54.460999999999999</v>
      </c>
      <c r="AK689" s="13">
        <f t="shared" si="94"/>
        <v>54.460999999999999</v>
      </c>
      <c r="AL689" s="13" t="str">
        <f t="shared" si="97"/>
        <v>13006000100002200001327</v>
      </c>
      <c r="AM689" s="13">
        <f>VLOOKUP(AL689,Destino!A:AE,31,0)</f>
        <v>54.506</v>
      </c>
      <c r="AN689" s="13">
        <f t="shared" si="98"/>
        <v>1.0008262793558693</v>
      </c>
      <c r="BB689" s="13">
        <f t="shared" si="95"/>
        <v>54.460999999999999</v>
      </c>
      <c r="BC689" s="13" t="s">
        <v>11259</v>
      </c>
      <c r="BD689" s="13">
        <f t="shared" si="96"/>
        <v>1</v>
      </c>
    </row>
    <row r="690" spans="1:56" x14ac:dyDescent="0.25">
      <c r="A690" s="13">
        <v>600010000</v>
      </c>
      <c r="B690" s="13">
        <v>1300</v>
      </c>
      <c r="C690" s="13">
        <v>2200001421</v>
      </c>
      <c r="D690" s="13" t="s">
        <v>10908</v>
      </c>
      <c r="E690" s="13">
        <f t="shared" si="90"/>
        <v>1300</v>
      </c>
      <c r="F690" s="13" t="s">
        <v>10930</v>
      </c>
      <c r="G690" s="13" t="s">
        <v>10907</v>
      </c>
      <c r="H690" s="13">
        <f>ROUND(P690/(1-((R690+S690))/100)*Q690, 3)</f>
        <v>7.7869999999999999</v>
      </c>
      <c r="I690" s="13">
        <v>1</v>
      </c>
      <c r="J690" s="13">
        <v>7</v>
      </c>
      <c r="K690" s="13">
        <v>1</v>
      </c>
      <c r="M690" s="13">
        <v>1</v>
      </c>
      <c r="N690" s="13">
        <v>1</v>
      </c>
      <c r="P690" s="13">
        <f>IFERROR(ROUND(VLOOKUP(BC690, BA:BA:BB:BB, 2, 0)/AA690,3),)</f>
        <v>6.7549999999999999</v>
      </c>
      <c r="Q690" s="13">
        <f>IFERROR(VLOOKUP(BC690, BA:BA:BD:BD, 4, 0),1)</f>
        <v>1</v>
      </c>
      <c r="R690" s="13">
        <v>4</v>
      </c>
      <c r="S690" s="13">
        <v>9.25</v>
      </c>
      <c r="T690" s="13">
        <v>0</v>
      </c>
      <c r="V690" s="13" t="s">
        <v>11050</v>
      </c>
      <c r="W690" s="13">
        <v>100</v>
      </c>
      <c r="X690" s="13" t="s">
        <v>7709</v>
      </c>
      <c r="Y690" s="13" t="s">
        <v>10904</v>
      </c>
      <c r="Z690" s="13">
        <v>2</v>
      </c>
      <c r="AA690" s="13">
        <v>5.75</v>
      </c>
      <c r="AB690" s="13">
        <f t="shared" si="91"/>
        <v>44.774999999999999</v>
      </c>
      <c r="AC690" s="13">
        <f>ROUND(VLOOKUP(X690,'Base de dados'!A:B, 2, 0)*AB690, 2)</f>
        <v>6.72</v>
      </c>
      <c r="AD690" s="13">
        <f>ROUND((AB690*(Destino!AG$690/100))*(W690/100),2)</f>
        <v>0</v>
      </c>
      <c r="AG690" s="13">
        <f>ROUND((AB690+ AC690)*(J690/100),2)</f>
        <v>3.6</v>
      </c>
      <c r="AH690" s="13">
        <f t="shared" si="92"/>
        <v>0</v>
      </c>
      <c r="AI690" s="13">
        <f>ROUND((AB690+AC690)-(AD690+AE690)+AG690+AH690, 3)</f>
        <v>55.094999999999999</v>
      </c>
      <c r="AJ690" s="13">
        <f t="shared" si="93"/>
        <v>55.094999999999999</v>
      </c>
      <c r="AK690" s="13">
        <f t="shared" si="94"/>
        <v>55.094999999999999</v>
      </c>
      <c r="AL690" s="13" t="str">
        <f t="shared" si="97"/>
        <v>13006000100002200001421</v>
      </c>
      <c r="AM690" s="13">
        <f>VLOOKUP(AL690,Destino!A:AE,31,0)</f>
        <v>55.116999999999997</v>
      </c>
      <c r="AN690" s="13">
        <f t="shared" si="98"/>
        <v>1.0003993102822397</v>
      </c>
      <c r="BB690" s="13">
        <f t="shared" si="95"/>
        <v>55.094999999999999</v>
      </c>
      <c r="BC690" s="13" t="s">
        <v>11262</v>
      </c>
      <c r="BD690" s="13">
        <f t="shared" si="96"/>
        <v>1</v>
      </c>
    </row>
    <row r="691" spans="1:56" x14ac:dyDescent="0.25">
      <c r="A691" s="13">
        <v>600010000</v>
      </c>
      <c r="B691" s="13">
        <v>1400</v>
      </c>
      <c r="C691" s="13">
        <v>2000005105</v>
      </c>
      <c r="D691" s="13" t="s">
        <v>10908</v>
      </c>
      <c r="E691" s="13">
        <f t="shared" si="90"/>
        <v>1400</v>
      </c>
      <c r="F691" s="13" t="s">
        <v>10905</v>
      </c>
      <c r="G691" s="13" t="s">
        <v>10907</v>
      </c>
      <c r="H691" s="13">
        <f>ROUND(P691/(1-((R691+S691))/100)*Q691, 3)</f>
        <v>7.5880000000000001</v>
      </c>
      <c r="I691" s="13">
        <v>1</v>
      </c>
      <c r="J691" s="13">
        <v>2</v>
      </c>
      <c r="K691" s="13">
        <v>1</v>
      </c>
      <c r="M691" s="13">
        <v>1</v>
      </c>
      <c r="N691" s="13">
        <v>1</v>
      </c>
      <c r="O691" s="13" t="s">
        <v>10895</v>
      </c>
      <c r="P691" s="13">
        <f>IFERROR(ROUND(VLOOKUP(BC691, BA:BA:BB:BB, 2, 0)/AA691,3),)</f>
        <v>6.5830000000000002</v>
      </c>
      <c r="Q691" s="13">
        <f>IFERROR(VLOOKUP(BC691, BA:BA:BD:BD, 4, 0),1)</f>
        <v>1</v>
      </c>
      <c r="R691" s="13">
        <v>4</v>
      </c>
      <c r="S691" s="13">
        <v>9.25</v>
      </c>
      <c r="T691" s="13">
        <v>0</v>
      </c>
      <c r="V691" s="13" t="s">
        <v>11050</v>
      </c>
      <c r="W691" s="13">
        <v>100</v>
      </c>
      <c r="X691" s="13" t="s">
        <v>7709</v>
      </c>
      <c r="Y691" s="13" t="s">
        <v>10904</v>
      </c>
      <c r="Z691" s="13">
        <v>2</v>
      </c>
      <c r="AA691" s="13">
        <v>5.75</v>
      </c>
      <c r="AB691" s="13">
        <f t="shared" si="91"/>
        <v>43.631</v>
      </c>
      <c r="AC691" s="13">
        <f>ROUND(VLOOKUP(X691,'Base de dados'!A:B, 2, 0)*AB691, 2)</f>
        <v>6.54</v>
      </c>
      <c r="AD691" s="13">
        <f>ROUND((AB691*(Destino!AG$691/100))*(W691/100),2)</f>
        <v>1.75</v>
      </c>
      <c r="AE691" s="13">
        <f>ROUND((AB691*(Destino!AH$691/100)),2)</f>
        <v>4.04</v>
      </c>
      <c r="AG691" s="13">
        <f>ROUND((AB691+ AC691)*(J691/100),2)</f>
        <v>1</v>
      </c>
      <c r="AH691" s="13">
        <f t="shared" si="92"/>
        <v>0</v>
      </c>
      <c r="AI691" s="13">
        <f>ROUND(AB691-(AD691+AE691)+AG691+AH691, 3)</f>
        <v>38.841000000000001</v>
      </c>
      <c r="AJ691" s="13">
        <f t="shared" si="93"/>
        <v>38.841000000000001</v>
      </c>
      <c r="AK691" s="13">
        <f t="shared" si="94"/>
        <v>38.841000000000001</v>
      </c>
      <c r="AL691" s="13" t="str">
        <f t="shared" si="97"/>
        <v>14006000100002000005105</v>
      </c>
      <c r="AM691" s="13">
        <f>VLOOKUP(AL691,Destino!A:AE,31,0)</f>
        <v>38.853000000000002</v>
      </c>
      <c r="AN691" s="13">
        <f t="shared" si="98"/>
        <v>1.0003089518807446</v>
      </c>
      <c r="BA691" s="13" t="s">
        <v>11262</v>
      </c>
      <c r="BB691" s="13">
        <f t="shared" si="95"/>
        <v>38.841000000000001</v>
      </c>
      <c r="BC691" s="13" t="s">
        <v>11257</v>
      </c>
      <c r="BD691" s="13">
        <f t="shared" si="96"/>
        <v>1</v>
      </c>
    </row>
    <row r="692" spans="1:56" x14ac:dyDescent="0.25">
      <c r="A692" s="13">
        <v>600010000</v>
      </c>
      <c r="B692" s="13">
        <v>1400</v>
      </c>
      <c r="C692" s="13">
        <v>2200000102</v>
      </c>
      <c r="D692" s="13" t="s">
        <v>10908</v>
      </c>
      <c r="E692" s="13">
        <f t="shared" si="90"/>
        <v>1400</v>
      </c>
      <c r="F692" s="13" t="s">
        <v>10905</v>
      </c>
      <c r="G692" s="13" t="s">
        <v>10907</v>
      </c>
      <c r="H692" s="13">
        <f>ROUND(P692/(1-((R692+S692))/100)*Q692, 3)</f>
        <v>8.2650000000000006</v>
      </c>
      <c r="I692" s="13">
        <v>1</v>
      </c>
      <c r="J692" s="13">
        <v>2</v>
      </c>
      <c r="K692" s="13">
        <v>1</v>
      </c>
      <c r="M692" s="13">
        <v>1</v>
      </c>
      <c r="N692" s="13">
        <v>1</v>
      </c>
      <c r="P692" s="13">
        <f>IFERROR(ROUND(VLOOKUP(BC692, BA:BA:BB:BB, 2, 0)/AA692,3),)</f>
        <v>7.633</v>
      </c>
      <c r="Q692" s="13">
        <f>IFERROR(VLOOKUP(BC692, BA:BA:BD:BD, 4, 0),1)</f>
        <v>1</v>
      </c>
      <c r="R692" s="13">
        <v>4</v>
      </c>
      <c r="S692" s="13">
        <v>3.65</v>
      </c>
      <c r="T692" s="13">
        <v>0</v>
      </c>
      <c r="V692" s="13" t="s">
        <v>11050</v>
      </c>
      <c r="W692" s="13">
        <v>100</v>
      </c>
      <c r="X692" s="13" t="s">
        <v>7709</v>
      </c>
      <c r="Y692" s="13" t="s">
        <v>10904</v>
      </c>
      <c r="Z692" s="13">
        <v>2</v>
      </c>
      <c r="AA692" s="13">
        <v>5.75</v>
      </c>
      <c r="AB692" s="13">
        <f t="shared" si="91"/>
        <v>47.524000000000001</v>
      </c>
      <c r="AC692" s="13">
        <f>ROUND(VLOOKUP(X692,'Base de dados'!A:B, 2, 0)*AB692, 2)</f>
        <v>7.13</v>
      </c>
      <c r="AD692" s="13">
        <f>ROUND((AB692*(Destino!AG$692/100))*(W692/100),2)</f>
        <v>1.9</v>
      </c>
      <c r="AE692" s="13">
        <f>ROUND((AB692*(Destino!AH$692/100)),2)</f>
        <v>4.4000000000000004</v>
      </c>
      <c r="AG692" s="13">
        <f>ROUND((AB692+ AC692)*(J692/100),2)</f>
        <v>1.0900000000000001</v>
      </c>
      <c r="AH692" s="13">
        <f t="shared" si="92"/>
        <v>0</v>
      </c>
      <c r="AI692" s="13">
        <f>ROUND(AB692-(AD692+AE692)+AG692+AH692, 3)</f>
        <v>42.314</v>
      </c>
      <c r="AJ692" s="13">
        <f t="shared" si="93"/>
        <v>42.314</v>
      </c>
      <c r="AK692" s="13">
        <f t="shared" si="94"/>
        <v>42.314</v>
      </c>
      <c r="AL692" s="13" t="str">
        <f t="shared" si="97"/>
        <v>14006000100002200000102</v>
      </c>
      <c r="AM692" s="13">
        <f>VLOOKUP(AL692,Destino!A:AE,31,0)</f>
        <v>42.335000000000001</v>
      </c>
      <c r="AN692" s="13">
        <f t="shared" si="98"/>
        <v>1.0004962896440894</v>
      </c>
      <c r="BB692" s="13">
        <f t="shared" si="95"/>
        <v>42.314</v>
      </c>
      <c r="BC692" s="13" t="s">
        <v>11258</v>
      </c>
      <c r="BD692" s="13">
        <f t="shared" si="96"/>
        <v>1</v>
      </c>
    </row>
    <row r="693" spans="1:56" x14ac:dyDescent="0.25">
      <c r="A693" s="13">
        <v>600010000</v>
      </c>
      <c r="B693" s="13">
        <v>1400</v>
      </c>
      <c r="C693" s="13">
        <v>2200001286</v>
      </c>
      <c r="D693" s="13" t="s">
        <v>10908</v>
      </c>
      <c r="E693" s="13">
        <f t="shared" si="90"/>
        <v>1400</v>
      </c>
      <c r="F693" s="13" t="s">
        <v>10915</v>
      </c>
      <c r="G693" s="13" t="s">
        <v>10907</v>
      </c>
      <c r="H693" s="13">
        <f>ROUND(P693/(1-((R693+S693))/100)*Q693, 3)</f>
        <v>9.6999999999999993</v>
      </c>
      <c r="I693" s="13">
        <v>1</v>
      </c>
      <c r="J693" s="13">
        <v>3</v>
      </c>
      <c r="K693" s="13">
        <v>1</v>
      </c>
      <c r="M693" s="13">
        <v>1</v>
      </c>
      <c r="N693" s="13">
        <v>1</v>
      </c>
      <c r="P693" s="13">
        <f>IFERROR(ROUND(VLOOKUP(BC693, BA:BA:BB:BB, 2, 0)/AA693,3),)</f>
        <v>9.2490000000000006</v>
      </c>
      <c r="Q693" s="13">
        <f>IFERROR(VLOOKUP(BC693, BA:BA:BD:BD, 4, 0),1)</f>
        <v>1</v>
      </c>
      <c r="R693" s="13">
        <v>1</v>
      </c>
      <c r="S693" s="13">
        <v>3.65</v>
      </c>
      <c r="T693" s="13">
        <v>0</v>
      </c>
      <c r="V693" s="13" t="s">
        <v>11050</v>
      </c>
      <c r="W693" s="13">
        <v>100</v>
      </c>
      <c r="X693" s="13" t="s">
        <v>7709</v>
      </c>
      <c r="Y693" s="13" t="s">
        <v>10904</v>
      </c>
      <c r="Z693" s="13">
        <v>2</v>
      </c>
      <c r="AA693" s="13">
        <v>5.75</v>
      </c>
      <c r="AB693" s="13">
        <f t="shared" si="91"/>
        <v>55.774999999999999</v>
      </c>
      <c r="AC693" s="13">
        <f>ROUND(VLOOKUP(X693,'Base de dados'!A:B, 2, 0)*AB693, 2)</f>
        <v>8.3699999999999992</v>
      </c>
      <c r="AD693" s="13">
        <f>ROUND((AB693*(Destino!AG$693/100))*(W693/100),2)</f>
        <v>2.23</v>
      </c>
      <c r="AE693" s="13">
        <f>ROUND((AB693*(Destino!AH$693/100)),2)</f>
        <v>5.16</v>
      </c>
      <c r="AG693" s="13">
        <f>ROUND(AB693 *(J693/100),2)</f>
        <v>1.67</v>
      </c>
      <c r="AH693" s="13">
        <f t="shared" si="92"/>
        <v>0</v>
      </c>
      <c r="AI693" s="13">
        <f>ROUND(AB693-(AD693+AE693)+AG693+AH693, 3)</f>
        <v>50.055</v>
      </c>
      <c r="AJ693" s="13">
        <f t="shared" si="93"/>
        <v>50.055</v>
      </c>
      <c r="AK693" s="13">
        <f t="shared" si="94"/>
        <v>50.055</v>
      </c>
      <c r="AL693" s="13" t="str">
        <f t="shared" si="97"/>
        <v>14006000100002200001286</v>
      </c>
      <c r="AM693" s="13">
        <f>VLOOKUP(AL693,Destino!A:AE,31,0)</f>
        <v>50.078000000000003</v>
      </c>
      <c r="AN693" s="13">
        <f t="shared" si="98"/>
        <v>1.0004594945559884</v>
      </c>
      <c r="BB693" s="13">
        <f t="shared" si="95"/>
        <v>50.055</v>
      </c>
      <c r="BC693" s="13" t="s">
        <v>11261</v>
      </c>
      <c r="BD693" s="13">
        <f t="shared" si="96"/>
        <v>1</v>
      </c>
    </row>
    <row r="694" spans="1:56" x14ac:dyDescent="0.25">
      <c r="A694" s="13">
        <v>600010000</v>
      </c>
      <c r="B694" s="13">
        <v>1700</v>
      </c>
      <c r="C694" s="13">
        <v>2000005105</v>
      </c>
      <c r="D694" s="13" t="s">
        <v>10908</v>
      </c>
      <c r="E694" s="13">
        <f t="shared" si="90"/>
        <v>1700</v>
      </c>
      <c r="F694" s="13" t="s">
        <v>10933</v>
      </c>
      <c r="G694" s="13" t="s">
        <v>10907</v>
      </c>
      <c r="H694" s="13">
        <f>ROUND(P694/(1-((R694+S694))/100)*Q694, 3)</f>
        <v>7.5880000000000001</v>
      </c>
      <c r="I694" s="13">
        <v>0.25</v>
      </c>
      <c r="J694" s="13">
        <v>7</v>
      </c>
      <c r="K694" s="13">
        <v>1</v>
      </c>
      <c r="M694" s="13">
        <v>4</v>
      </c>
      <c r="N694" s="13">
        <v>1</v>
      </c>
      <c r="P694" s="13">
        <f>IFERROR(ROUND(VLOOKUP(BC694, BA:BA:BB:BB, 2, 0)/AA694,3),)</f>
        <v>6.5830000000000002</v>
      </c>
      <c r="Q694" s="13">
        <f>IFERROR(VLOOKUP(BC694, BA:BA:BD:BD, 4, 0),1)</f>
        <v>1</v>
      </c>
      <c r="R694" s="13">
        <v>4</v>
      </c>
      <c r="S694" s="13">
        <v>9.25</v>
      </c>
      <c r="T694" s="13">
        <v>0</v>
      </c>
      <c r="V694" s="13" t="s">
        <v>11050</v>
      </c>
      <c r="W694" s="13">
        <v>100</v>
      </c>
      <c r="X694" s="13" t="s">
        <v>7709</v>
      </c>
      <c r="Y694" s="13" t="s">
        <v>10904</v>
      </c>
      <c r="Z694" s="13">
        <v>2</v>
      </c>
      <c r="AA694" s="13">
        <v>5.75</v>
      </c>
      <c r="AB694" s="13">
        <f t="shared" si="91"/>
        <v>10.907999999999999</v>
      </c>
      <c r="AC694" s="13">
        <f>ROUND(VLOOKUP(X694,'Base de dados'!A:B, 2, 0)*AB694, 2)</f>
        <v>1.64</v>
      </c>
      <c r="AD694" s="13">
        <f>ROUND((AB694*(Destino!AG$694/100))*(W694/100),2)</f>
        <v>0.44</v>
      </c>
      <c r="AE694" s="13">
        <f>ROUND((AB694*(Destino!AH$694/100)),2)</f>
        <v>0</v>
      </c>
      <c r="AF694" s="13">
        <f>ROUND((((AB694+AC694)*(1 + VLOOKUP(X694,'Base de dados'!A:M, 13, 0) ))*(Destino!AI$694/100))-AD694, 2)</f>
        <v>2.82</v>
      </c>
      <c r="AG694" s="13">
        <f>ROUND((AB694+AC694+AF694)*(J694/100),2)</f>
        <v>1.08</v>
      </c>
      <c r="AH694" s="13">
        <f t="shared" si="92"/>
        <v>0</v>
      </c>
      <c r="AI694" s="13">
        <f>ROUND(AB694+AC694-AE694+AF694+AG694+AH694, 3)</f>
        <v>16.448</v>
      </c>
      <c r="AJ694" s="13">
        <f t="shared" si="93"/>
        <v>65.792000000000002</v>
      </c>
      <c r="AK694" s="13">
        <f t="shared" si="94"/>
        <v>65.792000000000002</v>
      </c>
      <c r="AL694" s="13" t="str">
        <f t="shared" si="97"/>
        <v>17006000100002000005105</v>
      </c>
      <c r="AM694" s="13">
        <f>VLOOKUP(AL694,Destino!A:AE,31,0)</f>
        <v>60.692</v>
      </c>
      <c r="AN694" s="13">
        <f t="shared" si="98"/>
        <v>0.9224829766536965</v>
      </c>
      <c r="BB694" s="13">
        <f t="shared" si="95"/>
        <v>65.792000000000002</v>
      </c>
      <c r="BC694" s="13" t="s">
        <v>11257</v>
      </c>
      <c r="BD694" s="13">
        <f t="shared" si="96"/>
        <v>1</v>
      </c>
    </row>
    <row r="695" spans="1:56" x14ac:dyDescent="0.25">
      <c r="A695" s="13">
        <v>600010000</v>
      </c>
      <c r="B695" s="13">
        <v>1700</v>
      </c>
      <c r="C695" s="13">
        <v>2200001421</v>
      </c>
      <c r="D695" s="13" t="s">
        <v>10908</v>
      </c>
      <c r="E695" s="13">
        <f t="shared" si="90"/>
        <v>1700</v>
      </c>
      <c r="F695" s="13" t="s">
        <v>10933</v>
      </c>
      <c r="G695" s="13" t="s">
        <v>10907</v>
      </c>
      <c r="H695" s="13">
        <f>ROUND(P695/(1-((R695+S695))/100)*Q695, 3)</f>
        <v>7.7869999999999999</v>
      </c>
      <c r="I695" s="13">
        <v>0.25</v>
      </c>
      <c r="J695" s="13">
        <v>3</v>
      </c>
      <c r="K695" s="13">
        <v>1</v>
      </c>
      <c r="M695" s="13">
        <v>4</v>
      </c>
      <c r="N695" s="13">
        <v>1</v>
      </c>
      <c r="O695" s="13" t="s">
        <v>10895</v>
      </c>
      <c r="P695" s="13">
        <f>IFERROR(ROUND(VLOOKUP(BC695, BA:BA:BB:BB, 2, 0)/AA695,3),)</f>
        <v>6.7549999999999999</v>
      </c>
      <c r="Q695" s="13">
        <f>IFERROR(VLOOKUP(BC695, BA:BA:BD:BD, 4, 0),1)</f>
        <v>1</v>
      </c>
      <c r="R695" s="13">
        <v>4</v>
      </c>
      <c r="S695" s="13">
        <v>9.25</v>
      </c>
      <c r="T695" s="13">
        <v>0</v>
      </c>
      <c r="V695" s="13" t="s">
        <v>11050</v>
      </c>
      <c r="W695" s="13">
        <v>100</v>
      </c>
      <c r="X695" s="13" t="s">
        <v>7709</v>
      </c>
      <c r="Y695" s="13" t="s">
        <v>10904</v>
      </c>
      <c r="Z695" s="13">
        <v>2</v>
      </c>
      <c r="AA695" s="13">
        <v>5.75</v>
      </c>
      <c r="AB695" s="13">
        <f t="shared" si="91"/>
        <v>11.194000000000001</v>
      </c>
      <c r="AC695" s="13">
        <f>ROUND(VLOOKUP(X695,'Base de dados'!A:B, 2, 0)*AB695, 2)</f>
        <v>1.68</v>
      </c>
      <c r="AD695" s="13">
        <f>ROUND((AB695*(Destino!AG$695/100))*(W695/100),2)</f>
        <v>0.45</v>
      </c>
      <c r="AE695" s="13">
        <f>ROUND((AB695*(Destino!AH$695/100)),2)</f>
        <v>0</v>
      </c>
      <c r="AF695" s="13">
        <f>ROUND((((AB695+AC695)*(1 + VLOOKUP(X695,'Base de dados'!A:M, 13, 0) ))*(Destino!AI$695/100))-AD695, 2)</f>
        <v>2.89</v>
      </c>
      <c r="AG695" s="13">
        <f>ROUND((AB695+AC695+AF695)*(J695/100),2)</f>
        <v>0.47</v>
      </c>
      <c r="AH695" s="13">
        <f t="shared" si="92"/>
        <v>0</v>
      </c>
      <c r="AI695" s="13">
        <f>ROUND(AB695+AC695-AE695+AF695+AG695+AH695, 3)</f>
        <v>16.234000000000002</v>
      </c>
      <c r="AJ695" s="13">
        <f t="shared" si="93"/>
        <v>64.936000000000007</v>
      </c>
      <c r="AK695" s="13">
        <f t="shared" si="94"/>
        <v>64.936000000000007</v>
      </c>
      <c r="AL695" s="13" t="str">
        <f t="shared" si="97"/>
        <v>17006000100002200001421</v>
      </c>
      <c r="AM695" s="13">
        <f>VLOOKUP(AL695,Destino!A:AE,31,0)</f>
        <v>64.988</v>
      </c>
      <c r="AN695" s="13">
        <f t="shared" si="98"/>
        <v>1.0008007884686458</v>
      </c>
      <c r="BA695" s="13" t="s">
        <v>11263</v>
      </c>
      <c r="BB695" s="13">
        <f t="shared" si="95"/>
        <v>64.936000000000007</v>
      </c>
      <c r="BC695" s="13" t="s">
        <v>11262</v>
      </c>
      <c r="BD695" s="13">
        <f t="shared" si="96"/>
        <v>1</v>
      </c>
    </row>
    <row r="696" spans="1:56" x14ac:dyDescent="0.25">
      <c r="A696" s="13">
        <v>600010025</v>
      </c>
      <c r="B696" s="13">
        <v>1000</v>
      </c>
      <c r="C696" s="13">
        <v>2000005105</v>
      </c>
      <c r="D696" s="13" t="s">
        <v>10908</v>
      </c>
      <c r="E696" s="13">
        <f t="shared" si="90"/>
        <v>1000</v>
      </c>
      <c r="F696" s="13" t="s">
        <v>10905</v>
      </c>
      <c r="G696" s="13" t="s">
        <v>10907</v>
      </c>
      <c r="H696" s="13">
        <f>ROUND(P696/(1-((R696+S696))/100)*Q696, 3)</f>
        <v>7.2439999999999998</v>
      </c>
      <c r="I696" s="13">
        <v>1</v>
      </c>
      <c r="J696" s="13">
        <v>5</v>
      </c>
      <c r="K696" s="13">
        <v>1</v>
      </c>
      <c r="M696" s="13">
        <v>1</v>
      </c>
      <c r="N696" s="13">
        <f>IFERROR(VLOOKUP(BC696, BA:BA:BD:BD, 4, 0),1)</f>
        <v>1</v>
      </c>
      <c r="P696" s="13">
        <f>IFERROR(ROUND(VLOOKUP(BC696, BA:BA:BB:BB, 2, 0)/AA696,3),)</f>
        <v>6.9470000000000001</v>
      </c>
      <c r="Q696" s="13">
        <v>0.75862099999999999</v>
      </c>
      <c r="R696" s="13">
        <v>18</v>
      </c>
      <c r="S696" s="13">
        <v>9.25</v>
      </c>
      <c r="T696" s="13">
        <v>0</v>
      </c>
      <c r="V696" s="13" t="s">
        <v>11050</v>
      </c>
      <c r="W696" s="13">
        <v>100</v>
      </c>
      <c r="X696" s="13" t="s">
        <v>7709</v>
      </c>
      <c r="Y696" s="13" t="s">
        <v>10904</v>
      </c>
      <c r="Z696" s="13">
        <v>1</v>
      </c>
      <c r="AA696" s="13">
        <v>5.75</v>
      </c>
      <c r="AB696" s="13">
        <f t="shared" si="91"/>
        <v>41.652999999999999</v>
      </c>
      <c r="AC696" s="13">
        <f>ROUND(VLOOKUP(X696,'Base de dados'!A:B, 2, 0)*AB696, 2)</f>
        <v>6.25</v>
      </c>
      <c r="AD696" s="13">
        <f>ROUND((AB696*(Destino!AG$696/100))*(W696/100),2)</f>
        <v>7.5</v>
      </c>
      <c r="AE696" s="13">
        <f>ROUND((AB696*(Destino!AH$696/100)),2)</f>
        <v>3.85</v>
      </c>
      <c r="AG696" s="13">
        <f>ROUND((AB696+ AC696)*(J696/100),2)</f>
        <v>2.4</v>
      </c>
      <c r="AH696" s="13">
        <f t="shared" si="92"/>
        <v>0</v>
      </c>
      <c r="AI696" s="13">
        <f>ROUND(AB696-(AD696+AE696)+AG696+AH696, 3)</f>
        <v>32.703000000000003</v>
      </c>
      <c r="AJ696" s="13">
        <f t="shared" si="93"/>
        <v>32.703000000000003</v>
      </c>
      <c r="AK696" s="13">
        <f t="shared" si="94"/>
        <v>32.703000000000003</v>
      </c>
      <c r="AL696" s="13" t="str">
        <f t="shared" si="97"/>
        <v>10006000100252000005105</v>
      </c>
      <c r="AM696" s="13">
        <f>VLOOKUP(AL696,Destino!A:AE,31,0)</f>
        <v>31.852</v>
      </c>
      <c r="AN696" s="13">
        <f t="shared" si="98"/>
        <v>0.9739779225147539</v>
      </c>
      <c r="BB696" s="13">
        <f t="shared" si="95"/>
        <v>32.703000000000003</v>
      </c>
      <c r="BC696" s="13" t="s">
        <v>11264</v>
      </c>
      <c r="BD696" s="13">
        <f t="shared" si="96"/>
        <v>1</v>
      </c>
    </row>
    <row r="697" spans="1:56" x14ac:dyDescent="0.25">
      <c r="A697" s="13">
        <v>600010025</v>
      </c>
      <c r="B697" s="13">
        <v>1000</v>
      </c>
      <c r="C697" s="13">
        <v>2200000102</v>
      </c>
      <c r="D697" s="13" t="s">
        <v>10908</v>
      </c>
      <c r="E697" s="13">
        <f t="shared" si="90"/>
        <v>1000</v>
      </c>
      <c r="F697" s="13" t="s">
        <v>10905</v>
      </c>
      <c r="G697" s="13" t="s">
        <v>10907</v>
      </c>
      <c r="H697" s="13">
        <f>ROUND(P697/(1-((R697+S697))/100)*Q697, 3)</f>
        <v>8.7240000000000002</v>
      </c>
      <c r="I697" s="13">
        <v>1</v>
      </c>
      <c r="J697" s="13">
        <v>4.5</v>
      </c>
      <c r="K697" s="13">
        <v>1</v>
      </c>
      <c r="M697" s="13">
        <v>1</v>
      </c>
      <c r="N697" s="13">
        <v>1</v>
      </c>
      <c r="P697" s="13">
        <f>IFERROR(ROUND(VLOOKUP(BC697, BA:BA:BB:BB, 2, 0)/AA697,3),)</f>
        <v>8.0570000000000004</v>
      </c>
      <c r="Q697" s="13">
        <f>IFERROR(VLOOKUP(BC697, BA:BA:BD:BD, 4, 0),1)</f>
        <v>1</v>
      </c>
      <c r="R697" s="13">
        <v>4</v>
      </c>
      <c r="S697" s="13">
        <v>3.65</v>
      </c>
      <c r="T697" s="13">
        <v>0</v>
      </c>
      <c r="V697" s="13" t="s">
        <v>11050</v>
      </c>
      <c r="W697" s="13">
        <v>100</v>
      </c>
      <c r="X697" s="13" t="s">
        <v>7709</v>
      </c>
      <c r="Y697" s="13" t="s">
        <v>10904</v>
      </c>
      <c r="Z697" s="13">
        <v>1</v>
      </c>
      <c r="AA697" s="13">
        <v>5.75</v>
      </c>
      <c r="AB697" s="13">
        <f t="shared" si="91"/>
        <v>50.162999999999997</v>
      </c>
      <c r="AC697" s="13">
        <f>ROUND(VLOOKUP(X697,'Base de dados'!A:B, 2, 0)*AB697, 2)</f>
        <v>7.52</v>
      </c>
      <c r="AD697" s="13">
        <f>ROUND((AB697*(Destino!AG$697/100))*(W697/100),2)</f>
        <v>2.0099999999999998</v>
      </c>
      <c r="AE697" s="13">
        <f>ROUND((AB697*(Destino!AH$697/100)),2)</f>
        <v>4.6399999999999997</v>
      </c>
      <c r="AG697" s="13">
        <f>ROUND((AB697+ AC697)*(J697/100),2)</f>
        <v>2.6</v>
      </c>
      <c r="AH697" s="13">
        <f t="shared" si="92"/>
        <v>0</v>
      </c>
      <c r="AI697" s="13">
        <f>ROUND(AB697-(AD697+AE697)+AG697+AH697, 3)</f>
        <v>46.113</v>
      </c>
      <c r="AJ697" s="13">
        <f t="shared" si="93"/>
        <v>46.113</v>
      </c>
      <c r="AK697" s="13">
        <f t="shared" si="94"/>
        <v>46.113</v>
      </c>
      <c r="AL697" s="13" t="str">
        <f t="shared" si="97"/>
        <v>10006000100252200000102</v>
      </c>
      <c r="AM697" s="13">
        <f>VLOOKUP(AL697,Destino!A:AE,31,0)</f>
        <v>46.106999999999999</v>
      </c>
      <c r="AN697" s="13">
        <f t="shared" si="98"/>
        <v>0.99986988484809058</v>
      </c>
      <c r="BB697" s="13">
        <f t="shared" si="95"/>
        <v>46.113</v>
      </c>
      <c r="BC697" s="13" t="s">
        <v>11265</v>
      </c>
      <c r="BD697" s="13">
        <f t="shared" si="96"/>
        <v>1</v>
      </c>
    </row>
    <row r="698" spans="1:56" x14ac:dyDescent="0.25">
      <c r="A698" s="13">
        <v>600010025</v>
      </c>
      <c r="B698" s="13">
        <v>1000</v>
      </c>
      <c r="C698" s="13">
        <v>2200000362</v>
      </c>
      <c r="D698" s="13" t="s">
        <v>10908</v>
      </c>
      <c r="E698" s="13">
        <f t="shared" si="90"/>
        <v>1000</v>
      </c>
      <c r="F698" s="13" t="s">
        <v>10912</v>
      </c>
      <c r="G698" s="13" t="s">
        <v>10907</v>
      </c>
      <c r="H698" s="13">
        <v>4.82</v>
      </c>
      <c r="I698" s="13">
        <v>1</v>
      </c>
      <c r="J698" s="13">
        <v>0</v>
      </c>
      <c r="K698" s="13">
        <v>1.0705389999999999</v>
      </c>
      <c r="M698" s="13">
        <v>1</v>
      </c>
      <c r="N698" s="13">
        <v>1</v>
      </c>
      <c r="O698" s="13" t="s">
        <v>10895</v>
      </c>
      <c r="P698" s="13">
        <v>0</v>
      </c>
      <c r="Q698" s="13">
        <v>1</v>
      </c>
      <c r="R698" s="13">
        <v>0</v>
      </c>
      <c r="S698" s="13">
        <v>0</v>
      </c>
      <c r="T698" s="13">
        <v>34.630000000000003</v>
      </c>
      <c r="V698" s="13" t="s">
        <v>11050</v>
      </c>
      <c r="W698" s="13">
        <v>100</v>
      </c>
      <c r="X698" s="13" t="s">
        <v>7709</v>
      </c>
      <c r="Y698" s="13" t="s">
        <v>10904</v>
      </c>
      <c r="Z698" s="13">
        <v>1</v>
      </c>
      <c r="AA698" s="13">
        <v>5.75</v>
      </c>
      <c r="AB698" s="13">
        <f t="shared" si="91"/>
        <v>27.715</v>
      </c>
      <c r="AC698" s="13">
        <f>ROUND(VLOOKUP(X698,'Base de dados'!A:B, 2, 0)*AB698, 2)</f>
        <v>4.16</v>
      </c>
      <c r="AD698" s="13">
        <f>ROUND((AB698*(Destino!AG$698/100))*(W698/100),2)</f>
        <v>0</v>
      </c>
      <c r="AE698" s="13">
        <f>ROUND((AB698*(Destino!AH$698/100)),2)</f>
        <v>0</v>
      </c>
      <c r="AG698" s="13">
        <f>ROUND((AB698+ AC698)*(J698/100),2)</f>
        <v>0</v>
      </c>
      <c r="AH698" s="13">
        <f t="shared" si="92"/>
        <v>9.6</v>
      </c>
      <c r="AI698" s="13">
        <f>ROUND(AB698+AG698+AH698, 3)</f>
        <v>37.314999999999998</v>
      </c>
      <c r="AJ698" s="13">
        <f t="shared" si="93"/>
        <v>37.314999999999998</v>
      </c>
      <c r="AK698" s="13">
        <f t="shared" si="94"/>
        <v>39.947162784999996</v>
      </c>
      <c r="AL698" s="13" t="str">
        <f t="shared" si="97"/>
        <v>10006000100252200000362</v>
      </c>
      <c r="AM698" s="13">
        <f>VLOOKUP(AL698,Destino!A:AE,31,0)</f>
        <v>39.947000000000003</v>
      </c>
      <c r="AN698" s="13">
        <f t="shared" si="98"/>
        <v>0.99999592499219858</v>
      </c>
      <c r="BA698" s="13" t="s">
        <v>11264</v>
      </c>
      <c r="BB698" s="13">
        <f t="shared" si="95"/>
        <v>39.947162784999996</v>
      </c>
      <c r="BD698" s="13">
        <f t="shared" si="96"/>
        <v>1</v>
      </c>
    </row>
    <row r="699" spans="1:56" x14ac:dyDescent="0.25">
      <c r="A699" s="13">
        <v>600010025</v>
      </c>
      <c r="B699" s="13">
        <v>1000</v>
      </c>
      <c r="C699" s="13">
        <v>2200001286</v>
      </c>
      <c r="D699" s="13" t="s">
        <v>10908</v>
      </c>
      <c r="E699" s="13">
        <f t="shared" si="90"/>
        <v>1000</v>
      </c>
      <c r="F699" s="13" t="s">
        <v>10915</v>
      </c>
      <c r="G699" s="13" t="s">
        <v>10907</v>
      </c>
      <c r="H699" s="13">
        <f>ROUND(P699/(1-((R699+S699))/100)*Q699, 3)</f>
        <v>10.239000000000001</v>
      </c>
      <c r="I699" s="13">
        <v>1</v>
      </c>
      <c r="J699" s="13">
        <v>6</v>
      </c>
      <c r="K699" s="13">
        <v>1</v>
      </c>
      <c r="M699" s="13">
        <v>1</v>
      </c>
      <c r="N699" s="13">
        <v>1</v>
      </c>
      <c r="P699" s="13">
        <f>IFERROR(ROUND(VLOOKUP(BC699, BA:BA:BB:BB, 2, 0)/AA699,3),)</f>
        <v>9.7629999999999999</v>
      </c>
      <c r="Q699" s="13">
        <f>IFERROR(VLOOKUP(BC699, BA:BA:BD:BD, 4, 0),1)</f>
        <v>1</v>
      </c>
      <c r="R699" s="13">
        <v>1</v>
      </c>
      <c r="S699" s="13">
        <v>3.65</v>
      </c>
      <c r="T699" s="13">
        <v>0</v>
      </c>
      <c r="V699" s="13" t="s">
        <v>11050</v>
      </c>
      <c r="W699" s="13">
        <v>100</v>
      </c>
      <c r="X699" s="13" t="s">
        <v>7709</v>
      </c>
      <c r="Y699" s="13" t="s">
        <v>10904</v>
      </c>
      <c r="Z699" s="13">
        <v>1</v>
      </c>
      <c r="AA699" s="13">
        <v>5.75</v>
      </c>
      <c r="AB699" s="13">
        <f t="shared" si="91"/>
        <v>58.874000000000002</v>
      </c>
      <c r="AC699" s="13">
        <f>ROUND(VLOOKUP(X699,'Base de dados'!A:B, 2, 0)*AB699, 2)</f>
        <v>8.83</v>
      </c>
      <c r="AD699" s="13">
        <f>ROUND((AB699*(Destino!AG$699/100))*(W699/100),2)</f>
        <v>2.35</v>
      </c>
      <c r="AE699" s="13">
        <f>ROUND((AB699*(Destino!AH$699/100)),2)</f>
        <v>5.45</v>
      </c>
      <c r="AG699" s="13">
        <f>ROUND(AB699 *(J699/100),2)</f>
        <v>3.53</v>
      </c>
      <c r="AH699" s="13">
        <f t="shared" si="92"/>
        <v>0</v>
      </c>
      <c r="AI699" s="13">
        <f>ROUND(AB699-(AD699+AE699)+AG699+AH699, 3)</f>
        <v>54.603999999999999</v>
      </c>
      <c r="AJ699" s="13">
        <f t="shared" si="93"/>
        <v>54.603999999999999</v>
      </c>
      <c r="AK699" s="13">
        <f t="shared" si="94"/>
        <v>54.603999999999999</v>
      </c>
      <c r="AL699" s="13" t="str">
        <f t="shared" si="97"/>
        <v>10006000100252200001286</v>
      </c>
      <c r="AM699" s="13">
        <f>VLOOKUP(AL699,Destino!A:AE,31,0)</f>
        <v>54.598999999999997</v>
      </c>
      <c r="AN699" s="13">
        <f t="shared" si="98"/>
        <v>0.99990843161673137</v>
      </c>
      <c r="BB699" s="13">
        <f t="shared" si="95"/>
        <v>54.603999999999999</v>
      </c>
      <c r="BC699" s="13" t="s">
        <v>11268</v>
      </c>
      <c r="BD699" s="13">
        <f t="shared" si="96"/>
        <v>1</v>
      </c>
    </row>
    <row r="700" spans="1:56" x14ac:dyDescent="0.25">
      <c r="A700" s="13">
        <v>600010025</v>
      </c>
      <c r="B700" s="13">
        <v>1000</v>
      </c>
      <c r="C700" s="13">
        <v>2200001327</v>
      </c>
      <c r="D700" s="13" t="s">
        <v>10908</v>
      </c>
      <c r="E700" s="13">
        <f t="shared" si="90"/>
        <v>1000</v>
      </c>
      <c r="F700" s="13" t="s">
        <v>10905</v>
      </c>
      <c r="G700" s="13" t="s">
        <v>10907</v>
      </c>
      <c r="H700" s="13">
        <f>ROUND(P700/(1-((R700+S700))/100)*Q700, 3)</f>
        <v>8.5239999999999991</v>
      </c>
      <c r="I700" s="13">
        <v>1</v>
      </c>
      <c r="J700" s="13">
        <v>5</v>
      </c>
      <c r="K700" s="13">
        <v>1</v>
      </c>
      <c r="M700" s="13">
        <v>1</v>
      </c>
      <c r="N700" s="13">
        <v>1</v>
      </c>
      <c r="P700" s="13">
        <f>IFERROR(ROUND(VLOOKUP(BC700, BA:BA:BB:BB, 2, 0)/AA700,3),)</f>
        <v>10.493</v>
      </c>
      <c r="Q700" s="13">
        <f>IFERROR(VLOOKUP(BC700, BA:BA:BD:BD, 4, 0),1)</f>
        <v>0.75022100000000003</v>
      </c>
      <c r="R700" s="13">
        <v>4</v>
      </c>
      <c r="S700" s="13">
        <v>3.65</v>
      </c>
      <c r="T700" s="13">
        <v>0</v>
      </c>
      <c r="V700" s="13" t="s">
        <v>11050</v>
      </c>
      <c r="W700" s="13">
        <v>100</v>
      </c>
      <c r="X700" s="13" t="s">
        <v>7709</v>
      </c>
      <c r="Y700" s="13" t="s">
        <v>10904</v>
      </c>
      <c r="Z700" s="13">
        <v>1</v>
      </c>
      <c r="AA700" s="13">
        <v>5.75</v>
      </c>
      <c r="AB700" s="13">
        <f t="shared" si="91"/>
        <v>49.012999999999998</v>
      </c>
      <c r="AC700" s="13">
        <f>ROUND(VLOOKUP(X700,'Base de dados'!A:B, 2, 0)*AB700, 2)</f>
        <v>7.35</v>
      </c>
      <c r="AD700" s="13">
        <f>ROUND((AB700*(Destino!AG$700/100))*(W700/100),2)</f>
        <v>1.96</v>
      </c>
      <c r="AE700" s="13">
        <f>ROUND((AB700*(Destino!AH$700/100)),2)</f>
        <v>4.53</v>
      </c>
      <c r="AG700" s="13">
        <f>ROUND((AB700+ AC700)*(J700/100),2)</f>
        <v>2.82</v>
      </c>
      <c r="AH700" s="13">
        <f t="shared" si="92"/>
        <v>0</v>
      </c>
      <c r="AI700" s="13">
        <f>ROUND(AB700-(AD700+AE700)+AG700+AH700, 3)</f>
        <v>45.343000000000004</v>
      </c>
      <c r="AJ700" s="13">
        <f t="shared" si="93"/>
        <v>45.343000000000004</v>
      </c>
      <c r="AK700" s="13">
        <f t="shared" si="94"/>
        <v>45.343000000000004</v>
      </c>
      <c r="AL700" s="13" t="str">
        <f t="shared" si="97"/>
        <v>10006000100252200001327</v>
      </c>
      <c r="AM700" s="13">
        <f>VLOOKUP(AL700,Destino!A:AE,31,0)</f>
        <v>45.326000000000001</v>
      </c>
      <c r="AN700" s="13">
        <f t="shared" si="98"/>
        <v>0.99962507994618788</v>
      </c>
      <c r="BB700" s="13">
        <f t="shared" si="95"/>
        <v>45.343000000000004</v>
      </c>
      <c r="BC700" s="13" t="s">
        <v>11266</v>
      </c>
      <c r="BD700" s="13">
        <f t="shared" si="96"/>
        <v>1</v>
      </c>
    </row>
    <row r="701" spans="1:56" x14ac:dyDescent="0.25">
      <c r="A701" s="13">
        <v>600010025</v>
      </c>
      <c r="B701" s="13">
        <v>1000</v>
      </c>
      <c r="C701" s="13">
        <v>2200001421</v>
      </c>
      <c r="D701" s="13" t="s">
        <v>10908</v>
      </c>
      <c r="E701" s="13">
        <f t="shared" si="90"/>
        <v>1000</v>
      </c>
      <c r="F701" s="13" t="s">
        <v>10905</v>
      </c>
      <c r="G701" s="13" t="s">
        <v>10907</v>
      </c>
      <c r="H701" s="13">
        <f>ROUND(P701/(1-((R701+S701))/100)*Q701, 3)</f>
        <v>8.2200000000000006</v>
      </c>
      <c r="I701" s="13">
        <v>1</v>
      </c>
      <c r="J701" s="13">
        <v>4</v>
      </c>
      <c r="K701" s="13">
        <v>1</v>
      </c>
      <c r="M701" s="13">
        <v>1</v>
      </c>
      <c r="N701" s="13">
        <v>1</v>
      </c>
      <c r="P701" s="13">
        <f>IFERROR(ROUND(VLOOKUP(BC701, BA:BA:BB:BB, 2, 0)/AA701,3),)</f>
        <v>7.1310000000000002</v>
      </c>
      <c r="Q701" s="13">
        <f>IFERROR(VLOOKUP(BC701, BA:BA:BD:BD, 4, 0),1)</f>
        <v>1</v>
      </c>
      <c r="R701" s="13">
        <v>4</v>
      </c>
      <c r="S701" s="13">
        <v>9.25</v>
      </c>
      <c r="T701" s="13">
        <v>0</v>
      </c>
      <c r="V701" s="13" t="s">
        <v>11050</v>
      </c>
      <c r="W701" s="13">
        <v>100</v>
      </c>
      <c r="X701" s="13" t="s">
        <v>7709</v>
      </c>
      <c r="Y701" s="13" t="s">
        <v>10904</v>
      </c>
      <c r="Z701" s="13">
        <v>1</v>
      </c>
      <c r="AA701" s="13">
        <v>5.75</v>
      </c>
      <c r="AB701" s="13">
        <f t="shared" si="91"/>
        <v>47.265000000000001</v>
      </c>
      <c r="AC701" s="13">
        <f>ROUND(VLOOKUP(X701,'Base de dados'!A:B, 2, 0)*AB701, 2)</f>
        <v>7.09</v>
      </c>
      <c r="AD701" s="13">
        <f>ROUND((AB701*(Destino!AG$701/100))*(W701/100),2)</f>
        <v>1.89</v>
      </c>
      <c r="AE701" s="13">
        <f>ROUND((AB701*(Destino!AH$701/100)),2)</f>
        <v>4.37</v>
      </c>
      <c r="AG701" s="13">
        <f>ROUND((AB701+ AC701)*(J701/100),2)</f>
        <v>2.17</v>
      </c>
      <c r="AH701" s="13">
        <f t="shared" si="92"/>
        <v>0</v>
      </c>
      <c r="AI701" s="13">
        <f>ROUND(AB701-(AD701+AE701)+AG701+AH701, 3)</f>
        <v>43.174999999999997</v>
      </c>
      <c r="AJ701" s="13">
        <f t="shared" si="93"/>
        <v>43.174999999999997</v>
      </c>
      <c r="AK701" s="13">
        <f t="shared" si="94"/>
        <v>43.174999999999997</v>
      </c>
      <c r="AL701" s="13" t="str">
        <f t="shared" si="97"/>
        <v>10006000100252200001421</v>
      </c>
      <c r="AM701" s="13">
        <f>VLOOKUP(AL701,Destino!A:AE,31,0)</f>
        <v>43.168999999999997</v>
      </c>
      <c r="AN701" s="13">
        <f t="shared" si="98"/>
        <v>0.99986103068905618</v>
      </c>
      <c r="BB701" s="13">
        <f t="shared" si="95"/>
        <v>43.174999999999997</v>
      </c>
      <c r="BC701" s="13" t="s">
        <v>11269</v>
      </c>
      <c r="BD701" s="13">
        <f t="shared" si="96"/>
        <v>1</v>
      </c>
    </row>
    <row r="702" spans="1:56" x14ac:dyDescent="0.25">
      <c r="A702" s="13">
        <v>600010025</v>
      </c>
      <c r="B702" s="13">
        <v>1100</v>
      </c>
      <c r="C702" s="13">
        <v>2000005105</v>
      </c>
      <c r="D702" s="13" t="s">
        <v>10908</v>
      </c>
      <c r="E702" s="13">
        <f t="shared" si="90"/>
        <v>1100</v>
      </c>
      <c r="F702" s="13" t="s">
        <v>10905</v>
      </c>
      <c r="G702" s="13" t="s">
        <v>10907</v>
      </c>
      <c r="H702" s="13">
        <f>ROUND(P702/(1-((R702+S702))/100)*Q702, 3)</f>
        <v>8.0079999999999991</v>
      </c>
      <c r="I702" s="13">
        <v>1</v>
      </c>
      <c r="J702" s="13">
        <v>4</v>
      </c>
      <c r="K702" s="13">
        <v>1</v>
      </c>
      <c r="M702" s="13">
        <v>1</v>
      </c>
      <c r="N702" s="13">
        <v>1</v>
      </c>
      <c r="O702" s="13" t="s">
        <v>10895</v>
      </c>
      <c r="P702" s="13">
        <f>IFERROR(ROUND(VLOOKUP(BC702, BA:BA:BB:BB, 2, 0)/AA702,3),)</f>
        <v>6.9470000000000001</v>
      </c>
      <c r="Q702" s="13">
        <f>IFERROR(VLOOKUP(BC702, BA:BA:BD:BD, 4, 0),1)</f>
        <v>1</v>
      </c>
      <c r="R702" s="13">
        <v>4</v>
      </c>
      <c r="S702" s="13">
        <v>9.25</v>
      </c>
      <c r="T702" s="13">
        <v>0</v>
      </c>
      <c r="V702" s="13" t="s">
        <v>11050</v>
      </c>
      <c r="W702" s="13">
        <v>100</v>
      </c>
      <c r="X702" s="13" t="s">
        <v>7709</v>
      </c>
      <c r="Y702" s="13" t="s">
        <v>10904</v>
      </c>
      <c r="Z702" s="13">
        <v>2</v>
      </c>
      <c r="AA702" s="13">
        <v>5.75</v>
      </c>
      <c r="AB702" s="13">
        <f t="shared" si="91"/>
        <v>46.045999999999999</v>
      </c>
      <c r="AC702" s="13">
        <f>ROUND(VLOOKUP(X702,'Base de dados'!A:B, 2, 0)*AB702, 2)</f>
        <v>6.91</v>
      </c>
      <c r="AD702" s="13">
        <f>ROUND((AB702*(Destino!AG$702/100))*(W702/100),2)</f>
        <v>1.84</v>
      </c>
      <c r="AE702" s="13">
        <f>ROUND((AB702*(Destino!AH$702/100)),2)</f>
        <v>0</v>
      </c>
      <c r="AG702" s="13">
        <f>ROUND((AB702+ AC702)*(J702/100),2)</f>
        <v>2.12</v>
      </c>
      <c r="AH702" s="13">
        <f t="shared" si="92"/>
        <v>0</v>
      </c>
      <c r="AI702" s="13">
        <f>ROUND(AB702-(AD702+AE702)+AG702+AH702, 3)</f>
        <v>46.326000000000001</v>
      </c>
      <c r="AJ702" s="13">
        <f t="shared" si="93"/>
        <v>46.326000000000001</v>
      </c>
      <c r="AK702" s="13">
        <f t="shared" si="94"/>
        <v>46.326000000000001</v>
      </c>
      <c r="AL702" s="13" t="str">
        <f t="shared" si="97"/>
        <v>11006000100252000005105</v>
      </c>
      <c r="AM702" s="13">
        <f>VLOOKUP(AL702,Destino!A:AE,31,0)</f>
        <v>46.32</v>
      </c>
      <c r="AN702" s="13">
        <f t="shared" si="98"/>
        <v>0.99987048309804427</v>
      </c>
      <c r="BA702" s="13" t="s">
        <v>11265</v>
      </c>
      <c r="BB702" s="13">
        <f t="shared" si="95"/>
        <v>46.326000000000001</v>
      </c>
      <c r="BC702" s="13" t="s">
        <v>11264</v>
      </c>
      <c r="BD702" s="13">
        <f t="shared" si="96"/>
        <v>1</v>
      </c>
    </row>
    <row r="703" spans="1:56" x14ac:dyDescent="0.25">
      <c r="A703" s="13">
        <v>600010025</v>
      </c>
      <c r="B703" s="13">
        <v>1100</v>
      </c>
      <c r="C703" s="13">
        <v>2200001286</v>
      </c>
      <c r="D703" s="13" t="s">
        <v>10908</v>
      </c>
      <c r="E703" s="13">
        <f t="shared" si="90"/>
        <v>1100</v>
      </c>
      <c r="F703" s="13" t="s">
        <v>10915</v>
      </c>
      <c r="G703" s="13" t="s">
        <v>10907</v>
      </c>
      <c r="H703" s="13">
        <f>ROUND(P703/(1-((R703+S703))/100)*Q703, 3)</f>
        <v>10.239000000000001</v>
      </c>
      <c r="I703" s="13">
        <v>1</v>
      </c>
      <c r="J703" s="13">
        <v>5</v>
      </c>
      <c r="K703" s="13">
        <v>1</v>
      </c>
      <c r="M703" s="13">
        <v>1</v>
      </c>
      <c r="N703" s="13">
        <v>1</v>
      </c>
      <c r="P703" s="13">
        <f>IFERROR(ROUND(VLOOKUP(BC703, BA:BA:BB:BB, 2, 0)/AA703,3),)</f>
        <v>9.7629999999999999</v>
      </c>
      <c r="Q703" s="13">
        <f>IFERROR(VLOOKUP(BC703, BA:BA:BD:BD, 4, 0),1)</f>
        <v>1</v>
      </c>
      <c r="R703" s="13">
        <v>1</v>
      </c>
      <c r="S703" s="13">
        <v>3.65</v>
      </c>
      <c r="T703" s="13">
        <v>0</v>
      </c>
      <c r="V703" s="13" t="s">
        <v>11050</v>
      </c>
      <c r="W703" s="13">
        <v>100</v>
      </c>
      <c r="X703" s="13" t="s">
        <v>7709</v>
      </c>
      <c r="Y703" s="13" t="s">
        <v>10904</v>
      </c>
      <c r="Z703" s="13">
        <v>2</v>
      </c>
      <c r="AA703" s="13">
        <v>5.75</v>
      </c>
      <c r="AB703" s="13">
        <f t="shared" si="91"/>
        <v>58.874000000000002</v>
      </c>
      <c r="AC703" s="13">
        <f>ROUND(VLOOKUP(X703,'Base de dados'!A:B, 2, 0)*AB703, 2)</f>
        <v>8.83</v>
      </c>
      <c r="AD703" s="13">
        <f>ROUND((AB703*(Destino!AG$703/100))*(W703/100),2)</f>
        <v>2.35</v>
      </c>
      <c r="AE703" s="13">
        <f>ROUND((AB703*(Destino!AH$703/100)),2)</f>
        <v>0</v>
      </c>
      <c r="AG703" s="13">
        <f>ROUND(AB703 *(J703/100),2)</f>
        <v>2.94</v>
      </c>
      <c r="AH703" s="13">
        <f t="shared" si="92"/>
        <v>0</v>
      </c>
      <c r="AI703" s="13">
        <f>ROUND(AB703-(AD703+AE703)+AG703+AH703, 3)</f>
        <v>59.463999999999999</v>
      </c>
      <c r="AJ703" s="13">
        <f t="shared" si="93"/>
        <v>59.463999999999999</v>
      </c>
      <c r="AK703" s="13">
        <f t="shared" si="94"/>
        <v>59.463999999999999</v>
      </c>
      <c r="AL703" s="13" t="str">
        <f t="shared" si="97"/>
        <v>11006000100252200001286</v>
      </c>
      <c r="AM703" s="13">
        <f>VLOOKUP(AL703,Destino!A:AE,31,0)</f>
        <v>59.448999999999998</v>
      </c>
      <c r="AN703" s="13">
        <f t="shared" si="98"/>
        <v>0.99974774653571907</v>
      </c>
      <c r="BB703" s="13">
        <f t="shared" si="95"/>
        <v>59.463999999999999</v>
      </c>
      <c r="BC703" s="13" t="s">
        <v>11268</v>
      </c>
      <c r="BD703" s="13">
        <f t="shared" si="96"/>
        <v>1</v>
      </c>
    </row>
    <row r="704" spans="1:56" x14ac:dyDescent="0.25">
      <c r="A704" s="13">
        <v>600010025</v>
      </c>
      <c r="B704" s="13">
        <v>1100</v>
      </c>
      <c r="C704" s="13">
        <v>2200001327</v>
      </c>
      <c r="D704" s="13" t="s">
        <v>10908</v>
      </c>
      <c r="E704" s="13">
        <f t="shared" si="90"/>
        <v>1100</v>
      </c>
      <c r="F704" s="13" t="s">
        <v>10923</v>
      </c>
      <c r="G704" s="13" t="s">
        <v>10907</v>
      </c>
      <c r="H704" s="13">
        <f>ROUND(P704/(1-((R704+S704))/100)*Q704, 3)</f>
        <v>8.1999999999999993</v>
      </c>
      <c r="I704" s="13">
        <v>1</v>
      </c>
      <c r="J704" s="13">
        <v>5</v>
      </c>
      <c r="K704" s="13">
        <v>1</v>
      </c>
      <c r="M704" s="13">
        <v>1</v>
      </c>
      <c r="N704" s="13">
        <v>1</v>
      </c>
      <c r="P704" s="13">
        <f>IFERROR(ROUND(VLOOKUP(BC704, BA:BA:BB:BB, 2, 0)/AA704,3),)</f>
        <v>10.493</v>
      </c>
      <c r="Q704" s="13">
        <f>IFERROR(VLOOKUP(BC704, BA:BA:BD:BD, 4, 0),1)</f>
        <v>0.75022100000000003</v>
      </c>
      <c r="R704" s="13">
        <v>4</v>
      </c>
      <c r="S704" s="13">
        <v>0</v>
      </c>
      <c r="T704" s="13">
        <v>0</v>
      </c>
      <c r="V704" s="13" t="s">
        <v>11050</v>
      </c>
      <c r="W704" s="13">
        <v>100</v>
      </c>
      <c r="X704" s="13" t="s">
        <v>7709</v>
      </c>
      <c r="Y704" s="13" t="s">
        <v>10904</v>
      </c>
      <c r="Z704" s="13">
        <v>2</v>
      </c>
      <c r="AA704" s="13">
        <v>5.75</v>
      </c>
      <c r="AB704" s="13">
        <f t="shared" si="91"/>
        <v>47.15</v>
      </c>
      <c r="AC704" s="13">
        <f>ROUND(VLOOKUP(X704,'Base de dados'!A:B, 2, 0)*AB704, 2)</f>
        <v>7.07</v>
      </c>
      <c r="AD704" s="13">
        <f>ROUND((AB704*(Destino!AG$704/100))*(W704/100),2)</f>
        <v>1.89</v>
      </c>
      <c r="AE704" s="13">
        <f>ROUND((AB704*(Destino!AH$704/100)),2)</f>
        <v>0</v>
      </c>
      <c r="AG704" s="13">
        <f>ROUND((AB704+ AC704)*(J704/100),2)</f>
        <v>2.71</v>
      </c>
      <c r="AH704" s="13">
        <f t="shared" si="92"/>
        <v>0</v>
      </c>
      <c r="AI704" s="13">
        <f>ROUND(AB704-AD704+AG704+AH704, 3)</f>
        <v>47.97</v>
      </c>
      <c r="AJ704" s="13">
        <f t="shared" si="93"/>
        <v>47.97</v>
      </c>
      <c r="AK704" s="13">
        <f t="shared" si="94"/>
        <v>47.97</v>
      </c>
      <c r="AL704" s="13" t="str">
        <f t="shared" si="97"/>
        <v>11006000100252200001327</v>
      </c>
      <c r="AM704" s="13">
        <f>VLOOKUP(AL704,Destino!A:AE,31,0)</f>
        <v>47.953000000000003</v>
      </c>
      <c r="AN704" s="13">
        <f t="shared" si="98"/>
        <v>0.99964561184073386</v>
      </c>
      <c r="BB704" s="13">
        <f t="shared" si="95"/>
        <v>47.97</v>
      </c>
      <c r="BC704" s="13" t="s">
        <v>11266</v>
      </c>
      <c r="BD704" s="13">
        <f t="shared" si="96"/>
        <v>1</v>
      </c>
    </row>
    <row r="705" spans="1:56" x14ac:dyDescent="0.25">
      <c r="A705" s="13">
        <v>600010025</v>
      </c>
      <c r="B705" s="13">
        <v>1100</v>
      </c>
      <c r="C705" s="13">
        <v>2200001421</v>
      </c>
      <c r="D705" s="13" t="s">
        <v>10908</v>
      </c>
      <c r="E705" s="13">
        <f t="shared" si="90"/>
        <v>1100</v>
      </c>
      <c r="F705" s="13" t="s">
        <v>10905</v>
      </c>
      <c r="G705" s="13" t="s">
        <v>10907</v>
      </c>
      <c r="H705" s="13">
        <f>ROUND(P705/(1-((R705+S705))/100)*Q705, 3)</f>
        <v>8.2200000000000006</v>
      </c>
      <c r="I705" s="13">
        <v>1</v>
      </c>
      <c r="J705" s="13">
        <v>3</v>
      </c>
      <c r="K705" s="13">
        <v>1</v>
      </c>
      <c r="M705" s="13">
        <v>1</v>
      </c>
      <c r="N705" s="13">
        <v>1</v>
      </c>
      <c r="P705" s="13">
        <f>IFERROR(ROUND(VLOOKUP(BC705, BA:BA:BB:BB, 2, 0)/AA705,3),)</f>
        <v>7.1310000000000002</v>
      </c>
      <c r="Q705" s="13">
        <f>IFERROR(VLOOKUP(BC705, BA:BA:BD:BD, 4, 0),1)</f>
        <v>1</v>
      </c>
      <c r="R705" s="13">
        <v>4</v>
      </c>
      <c r="S705" s="13">
        <v>9.25</v>
      </c>
      <c r="T705" s="13">
        <v>0</v>
      </c>
      <c r="V705" s="13" t="s">
        <v>11050</v>
      </c>
      <c r="W705" s="13">
        <v>100</v>
      </c>
      <c r="X705" s="13" t="s">
        <v>7709</v>
      </c>
      <c r="Y705" s="13" t="s">
        <v>10904</v>
      </c>
      <c r="Z705" s="13">
        <v>2</v>
      </c>
      <c r="AA705" s="13">
        <v>5.75</v>
      </c>
      <c r="AB705" s="13">
        <f t="shared" si="91"/>
        <v>47.265000000000001</v>
      </c>
      <c r="AC705" s="13">
        <f>ROUND(VLOOKUP(X705,'Base de dados'!A:B, 2, 0)*AB705, 2)</f>
        <v>7.09</v>
      </c>
      <c r="AD705" s="13">
        <f>ROUND((AB705*(Destino!AG$705/100))*(W705/100),2)</f>
        <v>1.89</v>
      </c>
      <c r="AE705" s="13">
        <f>ROUND((AB705*(Destino!AH$705/100)),2)</f>
        <v>0</v>
      </c>
      <c r="AG705" s="13">
        <f>ROUND((AB705+ AC705)*(J705/100),2)</f>
        <v>1.63</v>
      </c>
      <c r="AH705" s="13">
        <f t="shared" si="92"/>
        <v>0</v>
      </c>
      <c r="AI705" s="13">
        <f>ROUND(AB705-(AD705+AE705)+AG705+AH705, 3)</f>
        <v>47.005000000000003</v>
      </c>
      <c r="AJ705" s="13">
        <f t="shared" si="93"/>
        <v>47.005000000000003</v>
      </c>
      <c r="AK705" s="13">
        <f t="shared" si="94"/>
        <v>47.005000000000003</v>
      </c>
      <c r="AL705" s="13" t="str">
        <f t="shared" si="97"/>
        <v>11006000100252200001421</v>
      </c>
      <c r="AM705" s="13">
        <f>VLOOKUP(AL705,Destino!A:AE,31,0)</f>
        <v>46.999000000000002</v>
      </c>
      <c r="AN705" s="13">
        <f t="shared" si="98"/>
        <v>0.99987235400489305</v>
      </c>
      <c r="BB705" s="13">
        <f t="shared" si="95"/>
        <v>47.005000000000003</v>
      </c>
      <c r="BC705" s="13" t="s">
        <v>11269</v>
      </c>
      <c r="BD705" s="13">
        <f t="shared" si="96"/>
        <v>1</v>
      </c>
    </row>
    <row r="706" spans="1:56" x14ac:dyDescent="0.25">
      <c r="A706" s="13">
        <v>600010025</v>
      </c>
      <c r="B706" s="13">
        <v>1110</v>
      </c>
      <c r="C706" s="13">
        <v>2000005105</v>
      </c>
      <c r="D706" s="13" t="s">
        <v>10908</v>
      </c>
      <c r="E706" s="13" t="str">
        <f t="shared" ref="E706:E769" si="99">IF(AND(B706&lt;&gt;1110,B706&lt;&gt;1210,B706&lt;&gt;1510,B706&lt;&gt;1710),B706,IF(B706=1110,"1100",IF(B706=1210,"1200",IF(B706=1510,"1500",IF(B706=1710,"1700","X")))))</f>
        <v>1100</v>
      </c>
      <c r="F706" s="13" t="s">
        <v>10925</v>
      </c>
      <c r="G706" s="13" t="s">
        <v>10907</v>
      </c>
      <c r="H706" s="13">
        <f>ROUND(P706/(1-((R706+S706))/100)*Q706, 3)</f>
        <v>8.0079999999999991</v>
      </c>
      <c r="I706" s="13">
        <v>1</v>
      </c>
      <c r="J706" s="13">
        <v>4</v>
      </c>
      <c r="K706" s="13">
        <v>1</v>
      </c>
      <c r="M706" s="13">
        <v>1</v>
      </c>
      <c r="N706" s="13">
        <v>0.75022100000000003</v>
      </c>
      <c r="O706" s="13" t="s">
        <v>10895</v>
      </c>
      <c r="P706" s="13">
        <f>IFERROR(ROUND(VLOOKUP(BC706, BA:BA:BB:BB, 2, 0)/AA706,3),)</f>
        <v>6.9470000000000001</v>
      </c>
      <c r="Q706" s="13">
        <f>IFERROR(VLOOKUP(BC706, BA:BA:BD:BD, 4, 0),1)</f>
        <v>1</v>
      </c>
      <c r="R706" s="13">
        <v>4</v>
      </c>
      <c r="S706" s="13">
        <v>9.25</v>
      </c>
      <c r="T706" s="13">
        <v>0</v>
      </c>
      <c r="V706" s="13" t="s">
        <v>11050</v>
      </c>
      <c r="W706" s="13">
        <v>100</v>
      </c>
      <c r="X706" s="13" t="s">
        <v>7709</v>
      </c>
      <c r="Y706" s="13" t="s">
        <v>10904</v>
      </c>
      <c r="Z706" s="13">
        <v>2</v>
      </c>
      <c r="AA706" s="13">
        <v>5.75</v>
      </c>
      <c r="AB706" s="13">
        <f t="shared" ref="AB706:AB769" si="100">ROUND(H706*I706*AA706, 3)</f>
        <v>46.045999999999999</v>
      </c>
      <c r="AC706" s="13">
        <f>ROUND(VLOOKUP(X706,'Base de dados'!A:B, 2, 0)*AB706, 2)</f>
        <v>6.91</v>
      </c>
      <c r="AD706" s="13">
        <f>ROUND((AB706*(Destino!AG$706/100))*(W706/100),2)</f>
        <v>1.84</v>
      </c>
      <c r="AE706" s="13">
        <f>ROUND((AB706*(Destino!AH$706/100)),2)</f>
        <v>0</v>
      </c>
      <c r="AF706" s="13">
        <f>ROUND((((AB706+AC706)*(1 + VLOOKUP(X706,'Base de dados'!A:P, 16, 0) ))*(Destino!AI$706/100))-AD706, 2)</f>
        <v>11.7</v>
      </c>
      <c r="AG706" s="13">
        <f>ROUND((AB706+AC706+AF706)*(J706/100),2)</f>
        <v>2.59</v>
      </c>
      <c r="AH706" s="13">
        <f t="shared" ref="AH706:AH769" si="101">ROUND(AB706*((T706/100)),2)</f>
        <v>0</v>
      </c>
      <c r="AI706" s="13">
        <f>ROUND(AB706+AF706-AE706+AG706+AH706, 3)</f>
        <v>60.335999999999999</v>
      </c>
      <c r="AJ706" s="13">
        <f t="shared" ref="AJ706:AJ769" si="102">AI706*M706</f>
        <v>60.335999999999999</v>
      </c>
      <c r="AK706" s="13">
        <f t="shared" ref="AK706:AK769" si="103">AJ706*K706</f>
        <v>60.335999999999999</v>
      </c>
      <c r="AL706" s="13" t="str">
        <f t="shared" si="97"/>
        <v>11106000100252000005105</v>
      </c>
      <c r="AM706" s="13">
        <f>VLOOKUP(AL706,Destino!A:AE,31,0)</f>
        <v>60.32</v>
      </c>
      <c r="AN706" s="13">
        <f t="shared" si="98"/>
        <v>0.99973481835057021</v>
      </c>
      <c r="BA706" s="13" t="s">
        <v>11266</v>
      </c>
      <c r="BB706" s="13">
        <f t="shared" ref="BB706:BB769" si="104">AK706</f>
        <v>60.335999999999999</v>
      </c>
      <c r="BC706" s="13" t="s">
        <v>11264</v>
      </c>
      <c r="BD706" s="13">
        <f t="shared" ref="BD706:BD769" si="105">N706</f>
        <v>0.75022100000000003</v>
      </c>
    </row>
    <row r="707" spans="1:56" x14ac:dyDescent="0.25">
      <c r="A707" s="13">
        <v>600010025</v>
      </c>
      <c r="B707" s="13">
        <v>1110</v>
      </c>
      <c r="C707" s="13">
        <v>2200000102</v>
      </c>
      <c r="D707" s="13" t="s">
        <v>10908</v>
      </c>
      <c r="E707" s="13" t="str">
        <f t="shared" si="99"/>
        <v>1100</v>
      </c>
      <c r="F707" s="13" t="s">
        <v>10926</v>
      </c>
      <c r="G707" s="13" t="s">
        <v>10907</v>
      </c>
      <c r="H707" s="13">
        <f>ROUND(P707/(1-((R707+S707))/100)*Q707, 3)</f>
        <v>8.3930000000000007</v>
      </c>
      <c r="I707" s="13">
        <v>1</v>
      </c>
      <c r="J707" s="13">
        <v>4</v>
      </c>
      <c r="K707" s="13">
        <v>1</v>
      </c>
      <c r="M707" s="13">
        <v>1</v>
      </c>
      <c r="N707" s="13">
        <v>0.76772099999999999</v>
      </c>
      <c r="P707" s="13">
        <f>IFERROR(ROUND(VLOOKUP(BC707, BA:BA:BB:BB, 2, 0)/AA707,3),)</f>
        <v>8.0570000000000004</v>
      </c>
      <c r="Q707" s="13">
        <f>IFERROR(VLOOKUP(BC707, BA:BA:BD:BD, 4, 0),1)</f>
        <v>1</v>
      </c>
      <c r="R707" s="13">
        <v>4</v>
      </c>
      <c r="S707" s="13">
        <v>0</v>
      </c>
      <c r="T707" s="13">
        <v>0</v>
      </c>
      <c r="V707" s="13" t="s">
        <v>11050</v>
      </c>
      <c r="W707" s="13">
        <v>100</v>
      </c>
      <c r="X707" s="13" t="s">
        <v>7709</v>
      </c>
      <c r="Y707" s="13" t="s">
        <v>10904</v>
      </c>
      <c r="Z707" s="13">
        <v>2</v>
      </c>
      <c r="AA707" s="13">
        <v>5.75</v>
      </c>
      <c r="AB707" s="13">
        <f t="shared" si="100"/>
        <v>48.26</v>
      </c>
      <c r="AC707" s="13">
        <f>ROUND(VLOOKUP(X707,'Base de dados'!A:B, 2, 0)*AB707, 2)</f>
        <v>7.24</v>
      </c>
      <c r="AD707" s="13">
        <f>ROUND((AB707*(Destino!AG$707/100))*(W707/100),2)</f>
        <v>1.93</v>
      </c>
      <c r="AE707" s="13">
        <f>ROUND((AB707*(Destino!AH$707/100)),2)</f>
        <v>0</v>
      </c>
      <c r="AF707" s="13">
        <f>ROUND((((AB707+AC707)*(1 + VLOOKUP(X707,'Base de dados'!A:P, 16, 0) ))*(Destino!AI$707/100))-AD707, 2)</f>
        <v>12.26</v>
      </c>
      <c r="AG707" s="13">
        <f>ROUND((AB707+AC707+AF707)*(J707/100),2)</f>
        <v>2.71</v>
      </c>
      <c r="AH707" s="13">
        <f t="shared" si="101"/>
        <v>0</v>
      </c>
      <c r="AI707" s="13">
        <f>ROUND(AB707+AF707+AG707+AH707, 3)</f>
        <v>63.23</v>
      </c>
      <c r="AJ707" s="13">
        <f t="shared" si="102"/>
        <v>63.23</v>
      </c>
      <c r="AK707" s="13">
        <f t="shared" si="103"/>
        <v>63.23</v>
      </c>
      <c r="AL707" s="13" t="str">
        <f t="shared" ref="AL707:AL770" si="106">_xlfn.CONCAT(B707,A707,C707)</f>
        <v>11106000100252200000102</v>
      </c>
      <c r="AM707" s="13">
        <f>VLOOKUP(AL707,Destino!A:AE,31,0)</f>
        <v>63.223999999999997</v>
      </c>
      <c r="AN707" s="13">
        <f t="shared" ref="AN707:AN770" si="107">AM707/AK707</f>
        <v>0.99990510833465129</v>
      </c>
      <c r="BB707" s="13">
        <f t="shared" si="104"/>
        <v>63.23</v>
      </c>
      <c r="BC707" s="13" t="s">
        <v>11265</v>
      </c>
      <c r="BD707" s="13">
        <f t="shared" si="105"/>
        <v>0.76772099999999999</v>
      </c>
    </row>
    <row r="708" spans="1:56" x14ac:dyDescent="0.25">
      <c r="A708" s="13">
        <v>600010025</v>
      </c>
      <c r="B708" s="13">
        <v>1110</v>
      </c>
      <c r="C708" s="13">
        <v>2200001286</v>
      </c>
      <c r="D708" s="13" t="s">
        <v>10908</v>
      </c>
      <c r="E708" s="13" t="str">
        <f t="shared" si="99"/>
        <v>1100</v>
      </c>
      <c r="F708" s="13" t="s">
        <v>10927</v>
      </c>
      <c r="G708" s="13" t="s">
        <v>10907</v>
      </c>
      <c r="H708" s="13">
        <f>ROUND(P708/(1-((R708+S708))/100)*Q708, 3)</f>
        <v>10.239000000000001</v>
      </c>
      <c r="I708" s="13">
        <v>1</v>
      </c>
      <c r="J708" s="13">
        <v>5</v>
      </c>
      <c r="K708" s="13">
        <v>1</v>
      </c>
      <c r="M708" s="13">
        <v>1</v>
      </c>
      <c r="N708" s="13">
        <v>0.74950700000000003</v>
      </c>
      <c r="P708" s="13">
        <f>IFERROR(ROUND(VLOOKUP(BC708, BA:BA:BB:BB, 2, 0)/AA708,3),)</f>
        <v>9.7629999999999999</v>
      </c>
      <c r="Q708" s="13">
        <f>IFERROR(VLOOKUP(BC708, BA:BA:BD:BD, 4, 0),1)</f>
        <v>1</v>
      </c>
      <c r="R708" s="13">
        <v>1</v>
      </c>
      <c r="S708" s="13">
        <v>3.65</v>
      </c>
      <c r="T708" s="13">
        <v>0</v>
      </c>
      <c r="V708" s="13" t="s">
        <v>11050</v>
      </c>
      <c r="W708" s="13">
        <v>100</v>
      </c>
      <c r="X708" s="13" t="s">
        <v>7709</v>
      </c>
      <c r="Y708" s="13" t="s">
        <v>10904</v>
      </c>
      <c r="Z708" s="13">
        <v>2</v>
      </c>
      <c r="AA708" s="13">
        <v>5.75</v>
      </c>
      <c r="AB708" s="13">
        <f t="shared" si="100"/>
        <v>58.874000000000002</v>
      </c>
      <c r="AC708" s="13">
        <f>ROUND(VLOOKUP(X708,'Base de dados'!A:B, 2, 0)*AB708, 2)</f>
        <v>8.83</v>
      </c>
      <c r="AD708" s="13">
        <f>ROUND((AB708*(Destino!AG$708/100))*(W708/100),2)</f>
        <v>2.35</v>
      </c>
      <c r="AE708" s="13">
        <f>ROUND((AB708*(Destino!AH$708/100)),2)</f>
        <v>0</v>
      </c>
      <c r="AF708" s="13">
        <f>ROUND((((AB708+AC708)*(1 + VLOOKUP(X708,'Base de dados'!A:P, 16, 0) ))*(Destino!AI$708/100))-AD708, 2)</f>
        <v>14.96</v>
      </c>
      <c r="AG708" s="13">
        <f>ROUND((AB708+AF708)*(J708/100),2)</f>
        <v>3.69</v>
      </c>
      <c r="AH708" s="13">
        <f t="shared" si="101"/>
        <v>0</v>
      </c>
      <c r="AI708" s="13">
        <f>ROUND(AB708-AE708+AF708+AG708+AH708, 3)</f>
        <v>77.524000000000001</v>
      </c>
      <c r="AJ708" s="13">
        <f t="shared" si="102"/>
        <v>77.524000000000001</v>
      </c>
      <c r="AK708" s="13">
        <f t="shared" si="103"/>
        <v>77.524000000000001</v>
      </c>
      <c r="AL708" s="13" t="str">
        <f t="shared" si="106"/>
        <v>11106000100252200001286</v>
      </c>
      <c r="AM708" s="13">
        <f>VLOOKUP(AL708,Destino!A:AE,31,0)</f>
        <v>77.519000000000005</v>
      </c>
      <c r="AN708" s="13">
        <f t="shared" si="107"/>
        <v>0.99993550384397101</v>
      </c>
      <c r="BB708" s="13">
        <f t="shared" si="104"/>
        <v>77.524000000000001</v>
      </c>
      <c r="BC708" s="13" t="s">
        <v>11268</v>
      </c>
      <c r="BD708" s="13">
        <f t="shared" si="105"/>
        <v>0.74950700000000003</v>
      </c>
    </row>
    <row r="709" spans="1:56" x14ac:dyDescent="0.25">
      <c r="A709" s="13">
        <v>600010025</v>
      </c>
      <c r="B709" s="13">
        <v>1110</v>
      </c>
      <c r="C709" s="13">
        <v>2200001421</v>
      </c>
      <c r="D709" s="13" t="s">
        <v>10908</v>
      </c>
      <c r="E709" s="13" t="str">
        <f t="shared" si="99"/>
        <v>1100</v>
      </c>
      <c r="F709" s="13" t="s">
        <v>10925</v>
      </c>
      <c r="G709" s="13" t="s">
        <v>10907</v>
      </c>
      <c r="H709" s="13">
        <f>ROUND(P709/(1-((R709+S709))/100)*Q709, 3)</f>
        <v>8.2200000000000006</v>
      </c>
      <c r="I709" s="13">
        <v>1</v>
      </c>
      <c r="J709" s="13">
        <v>1.5</v>
      </c>
      <c r="K709" s="13">
        <v>1</v>
      </c>
      <c r="M709" s="13">
        <v>1</v>
      </c>
      <c r="N709" s="13">
        <v>0.74805299999999997</v>
      </c>
      <c r="P709" s="13">
        <f>IFERROR(ROUND(VLOOKUP(BC709, BA:BA:BB:BB, 2, 0)/AA709,3),)</f>
        <v>7.1310000000000002</v>
      </c>
      <c r="Q709" s="13">
        <f>IFERROR(VLOOKUP(BC709, BA:BA:BD:BD, 4, 0),1)</f>
        <v>1</v>
      </c>
      <c r="R709" s="13">
        <v>4</v>
      </c>
      <c r="S709" s="13">
        <v>9.25</v>
      </c>
      <c r="T709" s="13">
        <v>0</v>
      </c>
      <c r="V709" s="13" t="s">
        <v>11050</v>
      </c>
      <c r="W709" s="13">
        <v>100</v>
      </c>
      <c r="X709" s="13" t="s">
        <v>7709</v>
      </c>
      <c r="Y709" s="13" t="s">
        <v>10904</v>
      </c>
      <c r="Z709" s="13">
        <v>2</v>
      </c>
      <c r="AA709" s="13">
        <v>5.75</v>
      </c>
      <c r="AB709" s="13">
        <f t="shared" si="100"/>
        <v>47.265000000000001</v>
      </c>
      <c r="AC709" s="13">
        <f>ROUND(VLOOKUP(X709,'Base de dados'!A:B, 2, 0)*AB709, 2)</f>
        <v>7.09</v>
      </c>
      <c r="AD709" s="13">
        <f>ROUND((AB709*(Destino!AG$709/100))*(W709/100),2)</f>
        <v>1.89</v>
      </c>
      <c r="AE709" s="13">
        <f>ROUND((AB709*(Destino!AH$709/100)),2)</f>
        <v>0</v>
      </c>
      <c r="AF709" s="13">
        <f>ROUND((((AB709+AC709)*(1 + VLOOKUP(X709,'Base de dados'!A:P, 16, 0) ))*(Destino!AI$709/100))-AD709, 2)</f>
        <v>12.01</v>
      </c>
      <c r="AG709" s="13">
        <f>ROUND((AB709+AC709+AF709)*(J709/100),2)</f>
        <v>1</v>
      </c>
      <c r="AH709" s="13">
        <f t="shared" si="101"/>
        <v>0</v>
      </c>
      <c r="AI709" s="13">
        <f>ROUND(AB709+AF709-AE709+AG709+AH709, 3)</f>
        <v>60.274999999999999</v>
      </c>
      <c r="AJ709" s="13">
        <f t="shared" si="102"/>
        <v>60.274999999999999</v>
      </c>
      <c r="AK709" s="13">
        <f t="shared" si="103"/>
        <v>60.274999999999999</v>
      </c>
      <c r="AL709" s="13" t="str">
        <f t="shared" si="106"/>
        <v>11106000100252200001421</v>
      </c>
      <c r="AM709" s="13">
        <f>VLOOKUP(AL709,Destino!A:AE,31,0)</f>
        <v>60.259</v>
      </c>
      <c r="AN709" s="13">
        <f t="shared" si="107"/>
        <v>0.9997345499792617</v>
      </c>
      <c r="BB709" s="13">
        <f t="shared" si="104"/>
        <v>60.274999999999999</v>
      </c>
      <c r="BC709" s="13" t="s">
        <v>11269</v>
      </c>
      <c r="BD709" s="13">
        <f t="shared" si="105"/>
        <v>0.74805299999999997</v>
      </c>
    </row>
    <row r="710" spans="1:56" x14ac:dyDescent="0.25">
      <c r="A710" s="13">
        <v>600010025</v>
      </c>
      <c r="B710" s="13">
        <v>1210</v>
      </c>
      <c r="C710" s="13">
        <v>2000005105</v>
      </c>
      <c r="D710" s="13" t="s">
        <v>10908</v>
      </c>
      <c r="E710" s="13" t="str">
        <f t="shared" si="99"/>
        <v>1200</v>
      </c>
      <c r="F710" s="13" t="s">
        <v>10905</v>
      </c>
      <c r="G710" s="13" t="s">
        <v>10907</v>
      </c>
      <c r="H710" s="13">
        <f>ROUND(P710/(1-((R710+S710))/100)*Q710, 3)</f>
        <v>8.0079999999999991</v>
      </c>
      <c r="I710" s="13">
        <v>1</v>
      </c>
      <c r="J710" s="13">
        <v>2</v>
      </c>
      <c r="K710" s="13">
        <v>1</v>
      </c>
      <c r="M710" s="13">
        <v>1</v>
      </c>
      <c r="N710" s="13">
        <v>1</v>
      </c>
      <c r="O710" s="13" t="s">
        <v>10895</v>
      </c>
      <c r="P710" s="13">
        <f>IFERROR(ROUND(VLOOKUP(BC710, BA:BA:BB:BB, 2, 0)/AA710,3),)</f>
        <v>6.9470000000000001</v>
      </c>
      <c r="Q710" s="13">
        <f>IFERROR(VLOOKUP(BC710, BA:BA:BD:BD, 4, 0),1)</f>
        <v>1</v>
      </c>
      <c r="R710" s="13">
        <v>4</v>
      </c>
      <c r="S710" s="13">
        <v>9.25</v>
      </c>
      <c r="T710" s="13">
        <v>0</v>
      </c>
      <c r="V710" s="13" t="s">
        <v>11050</v>
      </c>
      <c r="W710" s="13">
        <v>100</v>
      </c>
      <c r="X710" s="13" t="s">
        <v>7709</v>
      </c>
      <c r="Y710" s="13" t="s">
        <v>10904</v>
      </c>
      <c r="Z710" s="13">
        <v>2</v>
      </c>
      <c r="AA710" s="13">
        <v>5.75</v>
      </c>
      <c r="AB710" s="13">
        <f t="shared" si="100"/>
        <v>46.045999999999999</v>
      </c>
      <c r="AC710" s="13">
        <f>ROUND(VLOOKUP(X710,'Base de dados'!A:B, 2, 0)*AB710, 2)</f>
        <v>6.91</v>
      </c>
      <c r="AD710" s="13">
        <f>ROUND((AB710*(Destino!AG$710/100))*(W710/100),2)</f>
        <v>1.84</v>
      </c>
      <c r="AE710" s="13">
        <f>ROUND((AB710*(Destino!AH$710/100)),2)</f>
        <v>4.26</v>
      </c>
      <c r="AG710" s="13">
        <f>ROUND((AB710+ AC710)*(J710/100),2)</f>
        <v>1.06</v>
      </c>
      <c r="AH710" s="13">
        <f t="shared" si="101"/>
        <v>0</v>
      </c>
      <c r="AI710" s="13">
        <f>ROUND(AB710-(AD710+AE710)+AG710+AH710, 3)</f>
        <v>41.006</v>
      </c>
      <c r="AJ710" s="13">
        <f t="shared" si="102"/>
        <v>41.006</v>
      </c>
      <c r="AK710" s="13">
        <f t="shared" si="103"/>
        <v>41.006</v>
      </c>
      <c r="AL710" s="13" t="str">
        <f t="shared" si="106"/>
        <v>12106000100252000005105</v>
      </c>
      <c r="AM710" s="13">
        <f>VLOOKUP(AL710,Destino!A:AE,31,0)</f>
        <v>41</v>
      </c>
      <c r="AN710" s="13">
        <f t="shared" si="107"/>
        <v>0.99985367994927576</v>
      </c>
      <c r="BA710" s="13" t="s">
        <v>11267</v>
      </c>
      <c r="BB710" s="13">
        <f t="shared" si="104"/>
        <v>41.006</v>
      </c>
      <c r="BC710" s="13" t="s">
        <v>11264</v>
      </c>
      <c r="BD710" s="13">
        <f t="shared" si="105"/>
        <v>1</v>
      </c>
    </row>
    <row r="711" spans="1:56" x14ac:dyDescent="0.25">
      <c r="A711" s="13">
        <v>600010025</v>
      </c>
      <c r="B711" s="13">
        <v>1210</v>
      </c>
      <c r="C711" s="13">
        <v>2200001421</v>
      </c>
      <c r="D711" s="13" t="s">
        <v>10908</v>
      </c>
      <c r="E711" s="13" t="str">
        <f t="shared" si="99"/>
        <v>1200</v>
      </c>
      <c r="F711" s="13" t="s">
        <v>10905</v>
      </c>
      <c r="G711" s="13" t="s">
        <v>10907</v>
      </c>
      <c r="H711" s="13">
        <f>ROUND(P711/(1-((R711+S711))/100)*Q711, 3)</f>
        <v>9.8019999999999996</v>
      </c>
      <c r="I711" s="13">
        <v>1</v>
      </c>
      <c r="J711" s="13">
        <v>0</v>
      </c>
      <c r="K711" s="13">
        <v>1</v>
      </c>
      <c r="M711" s="13">
        <v>1</v>
      </c>
      <c r="N711" s="13">
        <f>IFERROR(VLOOKUP(BC711, BA:BA:BD:BD, 4, 0),1)</f>
        <v>1</v>
      </c>
      <c r="P711" s="13">
        <f>IFERROR(ROUND(VLOOKUP(BC711, BA:BA:BB:BB, 2, 0)/AA711,3),)</f>
        <v>7.1310000000000002</v>
      </c>
      <c r="Q711" s="13">
        <v>1</v>
      </c>
      <c r="R711" s="13">
        <v>18</v>
      </c>
      <c r="S711" s="13">
        <v>9.25</v>
      </c>
      <c r="T711" s="13">
        <v>0</v>
      </c>
      <c r="V711" s="13" t="s">
        <v>11050</v>
      </c>
      <c r="W711" s="13">
        <v>100</v>
      </c>
      <c r="X711" s="13" t="s">
        <v>7709</v>
      </c>
      <c r="Y711" s="13" t="s">
        <v>10904</v>
      </c>
      <c r="Z711" s="13">
        <v>2</v>
      </c>
      <c r="AA711" s="13">
        <v>5.75</v>
      </c>
      <c r="AB711" s="13">
        <f t="shared" si="100"/>
        <v>56.362000000000002</v>
      </c>
      <c r="AC711" s="13">
        <f>ROUND(VLOOKUP(X711,'Base de dados'!A:B, 2, 0)*AB711, 2)</f>
        <v>8.4499999999999993</v>
      </c>
      <c r="AD711" s="13">
        <f>ROUND((AB711*(Destino!AG$711/100))*(W711/100),2)</f>
        <v>10.15</v>
      </c>
      <c r="AE711" s="13">
        <f>ROUND((AB711*(Destino!AH$711/100)),2)</f>
        <v>5.21</v>
      </c>
      <c r="AG711" s="13">
        <f>ROUND((AB711+ AC711)*(J711/100),2)</f>
        <v>0</v>
      </c>
      <c r="AH711" s="13">
        <f t="shared" si="101"/>
        <v>0</v>
      </c>
      <c r="AI711" s="13">
        <f>ROUND(AB711-(AD711+AE711)+AG711+AH711, 3)</f>
        <v>41.002000000000002</v>
      </c>
      <c r="AJ711" s="13">
        <f t="shared" si="102"/>
        <v>41.002000000000002</v>
      </c>
      <c r="AK711" s="13">
        <f t="shared" si="103"/>
        <v>41.002000000000002</v>
      </c>
      <c r="AL711" s="13" t="str">
        <f t="shared" si="106"/>
        <v>12106000100252200001421</v>
      </c>
      <c r="AM711" s="13">
        <f>VLOOKUP(AL711,Destino!A:AE,31,0)</f>
        <v>40.996000000000002</v>
      </c>
      <c r="AN711" s="13">
        <f t="shared" si="107"/>
        <v>0.99985366567484513</v>
      </c>
      <c r="BB711" s="13">
        <f t="shared" si="104"/>
        <v>41.002000000000002</v>
      </c>
      <c r="BC711" s="13" t="s">
        <v>11269</v>
      </c>
      <c r="BD711" s="13">
        <f t="shared" si="105"/>
        <v>1</v>
      </c>
    </row>
    <row r="712" spans="1:56" x14ac:dyDescent="0.25">
      <c r="A712" s="13">
        <v>600010025</v>
      </c>
      <c r="B712" s="13">
        <v>1300</v>
      </c>
      <c r="C712" s="13">
        <v>2000005105</v>
      </c>
      <c r="D712" s="13" t="s">
        <v>10908</v>
      </c>
      <c r="E712" s="13">
        <f t="shared" si="99"/>
        <v>1300</v>
      </c>
      <c r="F712" s="13" t="s">
        <v>10930</v>
      </c>
      <c r="G712" s="13" t="s">
        <v>10907</v>
      </c>
      <c r="H712" s="13">
        <f>ROUND(P712/(1-((R712+S712))/100)*Q712, 3)</f>
        <v>8.0079999999999991</v>
      </c>
      <c r="I712" s="13">
        <v>1</v>
      </c>
      <c r="J712" s="13">
        <v>6</v>
      </c>
      <c r="K712" s="13">
        <v>1</v>
      </c>
      <c r="M712" s="13">
        <v>1</v>
      </c>
      <c r="N712" s="13">
        <v>1</v>
      </c>
      <c r="O712" s="13" t="s">
        <v>10895</v>
      </c>
      <c r="P712" s="13">
        <f>IFERROR(ROUND(VLOOKUP(BC712, BA:BA:BB:BB, 2, 0)/AA712,3),)</f>
        <v>6.9470000000000001</v>
      </c>
      <c r="Q712" s="13">
        <f>IFERROR(VLOOKUP(BC712, BA:BA:BD:BD, 4, 0),1)</f>
        <v>1</v>
      </c>
      <c r="R712" s="13">
        <v>4</v>
      </c>
      <c r="S712" s="13">
        <v>9.25</v>
      </c>
      <c r="T712" s="13">
        <v>0</v>
      </c>
      <c r="V712" s="13" t="s">
        <v>11050</v>
      </c>
      <c r="W712" s="13">
        <v>100</v>
      </c>
      <c r="X712" s="13" t="s">
        <v>7709</v>
      </c>
      <c r="Y712" s="13" t="s">
        <v>10904</v>
      </c>
      <c r="Z712" s="13">
        <v>2</v>
      </c>
      <c r="AA712" s="13">
        <v>5.75</v>
      </c>
      <c r="AB712" s="13">
        <f t="shared" si="100"/>
        <v>46.045999999999999</v>
      </c>
      <c r="AC712" s="13">
        <f>ROUND(VLOOKUP(X712,'Base de dados'!A:B, 2, 0)*AB712, 2)</f>
        <v>6.91</v>
      </c>
      <c r="AD712" s="13">
        <f>ROUND((AB712*(Destino!AG$712/100))*(W712/100),2)</f>
        <v>0</v>
      </c>
      <c r="AG712" s="13">
        <f>ROUND((AB712+ AC712)*(J712/100),2)</f>
        <v>3.18</v>
      </c>
      <c r="AH712" s="13">
        <f t="shared" si="101"/>
        <v>0</v>
      </c>
      <c r="AI712" s="13">
        <f>ROUND((AB712+AC712)-(AD712+AE712)+AG712+AH712, 3)</f>
        <v>56.136000000000003</v>
      </c>
      <c r="AJ712" s="13">
        <f t="shared" si="102"/>
        <v>56.136000000000003</v>
      </c>
      <c r="AK712" s="13">
        <f t="shared" si="103"/>
        <v>56.136000000000003</v>
      </c>
      <c r="AL712" s="13" t="str">
        <f t="shared" si="106"/>
        <v>13006000100252000005105</v>
      </c>
      <c r="AM712" s="13">
        <f>VLOOKUP(AL712,Destino!A:AE,31,0)</f>
        <v>56.13</v>
      </c>
      <c r="AN712" s="13">
        <f t="shared" si="107"/>
        <v>0.99989311671654557</v>
      </c>
      <c r="BA712" s="13" t="s">
        <v>11268</v>
      </c>
      <c r="BB712" s="13">
        <f t="shared" si="104"/>
        <v>56.136000000000003</v>
      </c>
      <c r="BC712" s="13" t="s">
        <v>11264</v>
      </c>
      <c r="BD712" s="13">
        <f t="shared" si="105"/>
        <v>1</v>
      </c>
    </row>
    <row r="713" spans="1:56" x14ac:dyDescent="0.25">
      <c r="A713" s="13">
        <v>600010025</v>
      </c>
      <c r="B713" s="13">
        <v>1300</v>
      </c>
      <c r="C713" s="13">
        <v>2200000102</v>
      </c>
      <c r="D713" s="13" t="s">
        <v>10908</v>
      </c>
      <c r="E713" s="13">
        <f t="shared" si="99"/>
        <v>1300</v>
      </c>
      <c r="F713" s="13" t="s">
        <v>10930</v>
      </c>
      <c r="G713" s="13" t="s">
        <v>10907</v>
      </c>
      <c r="H713" s="13">
        <f>ROUND(P713/(1-((R713+S713))/100)*Q713, 3)</f>
        <v>8.7240000000000002</v>
      </c>
      <c r="I713" s="13">
        <v>1</v>
      </c>
      <c r="J713" s="13">
        <v>3.5</v>
      </c>
      <c r="K713" s="13">
        <v>1</v>
      </c>
      <c r="M713" s="13">
        <v>1</v>
      </c>
      <c r="N713" s="13">
        <v>1</v>
      </c>
      <c r="P713" s="13">
        <f>IFERROR(ROUND(VLOOKUP(BC713, BA:BA:BB:BB, 2, 0)/AA713,3),)</f>
        <v>8.0570000000000004</v>
      </c>
      <c r="Q713" s="13">
        <f>IFERROR(VLOOKUP(BC713, BA:BA:BD:BD, 4, 0),1)</f>
        <v>1</v>
      </c>
      <c r="R713" s="13">
        <v>4</v>
      </c>
      <c r="S713" s="13">
        <v>3.65</v>
      </c>
      <c r="T713" s="13">
        <v>0</v>
      </c>
      <c r="V713" s="13" t="s">
        <v>11050</v>
      </c>
      <c r="W713" s="13">
        <v>100</v>
      </c>
      <c r="X713" s="13" t="s">
        <v>7709</v>
      </c>
      <c r="Y713" s="13" t="s">
        <v>10904</v>
      </c>
      <c r="Z713" s="13">
        <v>2</v>
      </c>
      <c r="AA713" s="13">
        <v>5.75</v>
      </c>
      <c r="AB713" s="13">
        <f t="shared" si="100"/>
        <v>50.162999999999997</v>
      </c>
      <c r="AC713" s="13">
        <f>ROUND(VLOOKUP(X713,'Base de dados'!A:B, 2, 0)*AB713, 2)</f>
        <v>7.52</v>
      </c>
      <c r="AD713" s="13">
        <f>ROUND((AB713*(Destino!AG$713/100))*(W713/100),2)</f>
        <v>0</v>
      </c>
      <c r="AG713" s="13">
        <f>ROUND((AB713+ AC713)*(J713/100),2)</f>
        <v>2.02</v>
      </c>
      <c r="AH713" s="13">
        <f t="shared" si="101"/>
        <v>0</v>
      </c>
      <c r="AI713" s="13">
        <f>ROUND((AB713+AC713)-(AD713+AE713)+AG713+AH713, 3)</f>
        <v>59.703000000000003</v>
      </c>
      <c r="AJ713" s="13">
        <f t="shared" si="102"/>
        <v>59.703000000000003</v>
      </c>
      <c r="AK713" s="13">
        <f t="shared" si="103"/>
        <v>59.703000000000003</v>
      </c>
      <c r="AL713" s="13" t="str">
        <f t="shared" si="106"/>
        <v>13006000100252200000102</v>
      </c>
      <c r="AM713" s="13">
        <f>VLOOKUP(AL713,Destino!A:AE,31,0)</f>
        <v>59.697000000000003</v>
      </c>
      <c r="AN713" s="13">
        <f t="shared" si="107"/>
        <v>0.99989950253756088</v>
      </c>
      <c r="BB713" s="13">
        <f t="shared" si="104"/>
        <v>59.703000000000003</v>
      </c>
      <c r="BC713" s="13" t="s">
        <v>11265</v>
      </c>
      <c r="BD713" s="13">
        <f t="shared" si="105"/>
        <v>1</v>
      </c>
    </row>
    <row r="714" spans="1:56" x14ac:dyDescent="0.25">
      <c r="A714" s="13">
        <v>600010025</v>
      </c>
      <c r="B714" s="13">
        <v>1300</v>
      </c>
      <c r="C714" s="13">
        <v>2200001327</v>
      </c>
      <c r="D714" s="13" t="s">
        <v>10908</v>
      </c>
      <c r="E714" s="13">
        <f t="shared" si="99"/>
        <v>1300</v>
      </c>
      <c r="F714" s="13" t="s">
        <v>10930</v>
      </c>
      <c r="G714" s="13" t="s">
        <v>10907</v>
      </c>
      <c r="H714" s="13">
        <f>ROUND(P714/(1-((R714+S714))/100)*Q714, 3)</f>
        <v>8.5239999999999991</v>
      </c>
      <c r="I714" s="13">
        <v>1</v>
      </c>
      <c r="J714" s="13">
        <v>2</v>
      </c>
      <c r="K714" s="13">
        <v>1</v>
      </c>
      <c r="M714" s="13">
        <v>1</v>
      </c>
      <c r="N714" s="13">
        <v>1</v>
      </c>
      <c r="P714" s="13">
        <f>IFERROR(ROUND(VLOOKUP(BC714, BA:BA:BB:BB, 2, 0)/AA714,3),)</f>
        <v>10.493</v>
      </c>
      <c r="Q714" s="13">
        <f>IFERROR(VLOOKUP(BC714, BA:BA:BD:BD, 4, 0),1)</f>
        <v>0.75022100000000003</v>
      </c>
      <c r="R714" s="13">
        <v>4</v>
      </c>
      <c r="S714" s="13">
        <v>3.65</v>
      </c>
      <c r="T714" s="13">
        <v>0</v>
      </c>
      <c r="V714" s="13" t="s">
        <v>11050</v>
      </c>
      <c r="W714" s="13">
        <v>100</v>
      </c>
      <c r="X714" s="13" t="s">
        <v>7709</v>
      </c>
      <c r="Y714" s="13" t="s">
        <v>10904</v>
      </c>
      <c r="Z714" s="13">
        <v>2</v>
      </c>
      <c r="AA714" s="13">
        <v>5.75</v>
      </c>
      <c r="AB714" s="13">
        <f t="shared" si="100"/>
        <v>49.012999999999998</v>
      </c>
      <c r="AC714" s="13">
        <f>ROUND(VLOOKUP(X714,'Base de dados'!A:B, 2, 0)*AB714, 2)</f>
        <v>7.35</v>
      </c>
      <c r="AD714" s="13">
        <f>ROUND((AB714*(Destino!AG$714/100))*(W714/100),2)</f>
        <v>0</v>
      </c>
      <c r="AG714" s="13">
        <f>ROUND((AB714+ AC714)*(J714/100),2)</f>
        <v>1.1299999999999999</v>
      </c>
      <c r="AH714" s="13">
        <f t="shared" si="101"/>
        <v>0</v>
      </c>
      <c r="AI714" s="13">
        <f>ROUND((AB714+AC714)-(AD714+AE714)+AG714+AH714, 3)</f>
        <v>57.493000000000002</v>
      </c>
      <c r="AJ714" s="13">
        <f t="shared" si="102"/>
        <v>57.493000000000002</v>
      </c>
      <c r="AK714" s="13">
        <f t="shared" si="103"/>
        <v>57.493000000000002</v>
      </c>
      <c r="AL714" s="13" t="str">
        <f t="shared" si="106"/>
        <v>13006000100252200001327</v>
      </c>
      <c r="AM714" s="13">
        <f>VLOOKUP(AL714,Destino!A:AE,31,0)</f>
        <v>57.475999999999999</v>
      </c>
      <c r="AN714" s="13">
        <f t="shared" si="107"/>
        <v>0.99970431182926611</v>
      </c>
      <c r="BB714" s="13">
        <f t="shared" si="104"/>
        <v>57.493000000000002</v>
      </c>
      <c r="BC714" s="13" t="s">
        <v>11266</v>
      </c>
      <c r="BD714" s="13">
        <f t="shared" si="105"/>
        <v>1</v>
      </c>
    </row>
    <row r="715" spans="1:56" x14ac:dyDescent="0.25">
      <c r="A715" s="13">
        <v>600010025</v>
      </c>
      <c r="B715" s="13">
        <v>1300</v>
      </c>
      <c r="C715" s="13">
        <v>2200001421</v>
      </c>
      <c r="D715" s="13" t="s">
        <v>10908</v>
      </c>
      <c r="E715" s="13">
        <f t="shared" si="99"/>
        <v>1300</v>
      </c>
      <c r="F715" s="13" t="s">
        <v>10930</v>
      </c>
      <c r="G715" s="13" t="s">
        <v>10907</v>
      </c>
      <c r="H715" s="13">
        <f>ROUND(P715/(1-((R715+S715))/100)*Q715, 3)</f>
        <v>8.2200000000000006</v>
      </c>
      <c r="I715" s="13">
        <v>1</v>
      </c>
      <c r="J715" s="13">
        <v>7</v>
      </c>
      <c r="K715" s="13">
        <v>1</v>
      </c>
      <c r="M715" s="13">
        <v>1</v>
      </c>
      <c r="N715" s="13">
        <v>1</v>
      </c>
      <c r="P715" s="13">
        <f>IFERROR(ROUND(VLOOKUP(BC715, BA:BA:BB:BB, 2, 0)/AA715,3),)</f>
        <v>7.1310000000000002</v>
      </c>
      <c r="Q715" s="13">
        <f>IFERROR(VLOOKUP(BC715, BA:BA:BD:BD, 4, 0),1)</f>
        <v>1</v>
      </c>
      <c r="R715" s="13">
        <v>4</v>
      </c>
      <c r="S715" s="13">
        <v>9.25</v>
      </c>
      <c r="T715" s="13">
        <v>0</v>
      </c>
      <c r="V715" s="13" t="s">
        <v>11050</v>
      </c>
      <c r="W715" s="13">
        <v>100</v>
      </c>
      <c r="X715" s="13" t="s">
        <v>7709</v>
      </c>
      <c r="Y715" s="13" t="s">
        <v>10904</v>
      </c>
      <c r="Z715" s="13">
        <v>2</v>
      </c>
      <c r="AA715" s="13">
        <v>5.75</v>
      </c>
      <c r="AB715" s="13">
        <f t="shared" si="100"/>
        <v>47.265000000000001</v>
      </c>
      <c r="AC715" s="13">
        <f>ROUND(VLOOKUP(X715,'Base de dados'!A:B, 2, 0)*AB715, 2)</f>
        <v>7.09</v>
      </c>
      <c r="AD715" s="13">
        <f>ROUND((AB715*(Destino!AG$715/100))*(W715/100),2)</f>
        <v>0</v>
      </c>
      <c r="AG715" s="13">
        <f>ROUND((AB715+ AC715)*(J715/100),2)</f>
        <v>3.8</v>
      </c>
      <c r="AH715" s="13">
        <f t="shared" si="101"/>
        <v>0</v>
      </c>
      <c r="AI715" s="13">
        <f>ROUND((AB715+AC715)-(AD715+AE715)+AG715+AH715, 3)</f>
        <v>58.155000000000001</v>
      </c>
      <c r="AJ715" s="13">
        <f t="shared" si="102"/>
        <v>58.155000000000001</v>
      </c>
      <c r="AK715" s="13">
        <f t="shared" si="103"/>
        <v>58.155000000000001</v>
      </c>
      <c r="AL715" s="13" t="str">
        <f t="shared" si="106"/>
        <v>13006000100252200001421</v>
      </c>
      <c r="AM715" s="13">
        <f>VLOOKUP(AL715,Destino!A:AE,31,0)</f>
        <v>58.149000000000001</v>
      </c>
      <c r="AN715" s="13">
        <f t="shared" si="107"/>
        <v>0.99989682744389996</v>
      </c>
      <c r="BB715" s="13">
        <f t="shared" si="104"/>
        <v>58.155000000000001</v>
      </c>
      <c r="BC715" s="13" t="s">
        <v>11269</v>
      </c>
      <c r="BD715" s="13">
        <f t="shared" si="105"/>
        <v>1</v>
      </c>
    </row>
    <row r="716" spans="1:56" x14ac:dyDescent="0.25">
      <c r="A716" s="13">
        <v>600010025</v>
      </c>
      <c r="B716" s="13">
        <v>1400</v>
      </c>
      <c r="C716" s="13">
        <v>2000005105</v>
      </c>
      <c r="D716" s="13" t="s">
        <v>10908</v>
      </c>
      <c r="E716" s="13">
        <f t="shared" si="99"/>
        <v>1400</v>
      </c>
      <c r="F716" s="13" t="s">
        <v>10905</v>
      </c>
      <c r="G716" s="13" t="s">
        <v>10907</v>
      </c>
      <c r="H716" s="13">
        <f>ROUND(P716/(1-((R716+S716))/100)*Q716, 3)</f>
        <v>8.0079999999999991</v>
      </c>
      <c r="I716" s="13">
        <v>1</v>
      </c>
      <c r="J716" s="13">
        <v>2</v>
      </c>
      <c r="K716" s="13">
        <v>1</v>
      </c>
      <c r="M716" s="13">
        <v>1</v>
      </c>
      <c r="N716" s="13">
        <v>1</v>
      </c>
      <c r="O716" s="13" t="s">
        <v>10895</v>
      </c>
      <c r="P716" s="13">
        <f>IFERROR(ROUND(VLOOKUP(BC716, BA:BA:BB:BB, 2, 0)/AA716,3),)</f>
        <v>6.9470000000000001</v>
      </c>
      <c r="Q716" s="13">
        <f>IFERROR(VLOOKUP(BC716, BA:BA:BD:BD, 4, 0),1)</f>
        <v>1</v>
      </c>
      <c r="R716" s="13">
        <v>4</v>
      </c>
      <c r="S716" s="13">
        <v>9.25</v>
      </c>
      <c r="T716" s="13">
        <v>0</v>
      </c>
      <c r="V716" s="13" t="s">
        <v>11050</v>
      </c>
      <c r="W716" s="13">
        <v>100</v>
      </c>
      <c r="X716" s="13" t="s">
        <v>7709</v>
      </c>
      <c r="Y716" s="13" t="s">
        <v>10904</v>
      </c>
      <c r="Z716" s="13">
        <v>2</v>
      </c>
      <c r="AA716" s="13">
        <v>5.75</v>
      </c>
      <c r="AB716" s="13">
        <f t="shared" si="100"/>
        <v>46.045999999999999</v>
      </c>
      <c r="AC716" s="13">
        <f>ROUND(VLOOKUP(X716,'Base de dados'!A:B, 2, 0)*AB716, 2)</f>
        <v>6.91</v>
      </c>
      <c r="AD716" s="13">
        <f>ROUND((AB716*(Destino!AG$716/100))*(W716/100),2)</f>
        <v>1.84</v>
      </c>
      <c r="AE716" s="13">
        <f>ROUND((AB716*(Destino!AH$716/100)),2)</f>
        <v>4.26</v>
      </c>
      <c r="AG716" s="13">
        <f>ROUND((AB716+ AC716)*(J716/100),2)</f>
        <v>1.06</v>
      </c>
      <c r="AH716" s="13">
        <f t="shared" si="101"/>
        <v>0</v>
      </c>
      <c r="AI716" s="13">
        <f>ROUND(AB716-(AD716+AE716)+AG716+AH716, 3)</f>
        <v>41.006</v>
      </c>
      <c r="AJ716" s="13">
        <f t="shared" si="102"/>
        <v>41.006</v>
      </c>
      <c r="AK716" s="13">
        <f t="shared" si="103"/>
        <v>41.006</v>
      </c>
      <c r="AL716" s="13" t="str">
        <f t="shared" si="106"/>
        <v>14006000100252000005105</v>
      </c>
      <c r="AM716" s="13">
        <f>VLOOKUP(AL716,Destino!A:AE,31,0)</f>
        <v>41</v>
      </c>
      <c r="AN716" s="13">
        <f t="shared" si="107"/>
        <v>0.99985367994927576</v>
      </c>
      <c r="BA716" s="13" t="s">
        <v>11269</v>
      </c>
      <c r="BB716" s="13">
        <f t="shared" si="104"/>
        <v>41.006</v>
      </c>
      <c r="BC716" s="13" t="s">
        <v>11264</v>
      </c>
      <c r="BD716" s="13">
        <f t="shared" si="105"/>
        <v>1</v>
      </c>
    </row>
    <row r="717" spans="1:56" x14ac:dyDescent="0.25">
      <c r="A717" s="13">
        <v>600010025</v>
      </c>
      <c r="B717" s="13">
        <v>1400</v>
      </c>
      <c r="C717" s="13">
        <v>2200000102</v>
      </c>
      <c r="D717" s="13" t="s">
        <v>10908</v>
      </c>
      <c r="E717" s="13">
        <f t="shared" si="99"/>
        <v>1400</v>
      </c>
      <c r="F717" s="13" t="s">
        <v>10905</v>
      </c>
      <c r="G717" s="13" t="s">
        <v>10907</v>
      </c>
      <c r="H717" s="13">
        <f>ROUND(P717/(1-((R717+S717))/100)*Q717, 3)</f>
        <v>8.7240000000000002</v>
      </c>
      <c r="I717" s="13">
        <v>1</v>
      </c>
      <c r="J717" s="13">
        <v>2</v>
      </c>
      <c r="K717" s="13">
        <v>1</v>
      </c>
      <c r="M717" s="13">
        <v>1</v>
      </c>
      <c r="N717" s="13">
        <v>1</v>
      </c>
      <c r="P717" s="13">
        <f>IFERROR(ROUND(VLOOKUP(BC717, BA:BA:BB:BB, 2, 0)/AA717,3),)</f>
        <v>8.0570000000000004</v>
      </c>
      <c r="Q717" s="13">
        <f>IFERROR(VLOOKUP(BC717, BA:BA:BD:BD, 4, 0),1)</f>
        <v>1</v>
      </c>
      <c r="R717" s="13">
        <v>4</v>
      </c>
      <c r="S717" s="13">
        <v>3.65</v>
      </c>
      <c r="T717" s="13">
        <v>0</v>
      </c>
      <c r="V717" s="13" t="s">
        <v>11050</v>
      </c>
      <c r="W717" s="13">
        <v>100</v>
      </c>
      <c r="X717" s="13" t="s">
        <v>7709</v>
      </c>
      <c r="Y717" s="13" t="s">
        <v>10904</v>
      </c>
      <c r="Z717" s="13">
        <v>2</v>
      </c>
      <c r="AA717" s="13">
        <v>5.75</v>
      </c>
      <c r="AB717" s="13">
        <f t="shared" si="100"/>
        <v>50.162999999999997</v>
      </c>
      <c r="AC717" s="13">
        <f>ROUND(VLOOKUP(X717,'Base de dados'!A:B, 2, 0)*AB717, 2)</f>
        <v>7.52</v>
      </c>
      <c r="AD717" s="13">
        <f>ROUND((AB717*(Destino!AG$717/100))*(W717/100),2)</f>
        <v>2.0099999999999998</v>
      </c>
      <c r="AE717" s="13">
        <f>ROUND((AB717*(Destino!AH$717/100)),2)</f>
        <v>4.6399999999999997</v>
      </c>
      <c r="AG717" s="13">
        <f>ROUND((AB717+ AC717)*(J717/100),2)</f>
        <v>1.1499999999999999</v>
      </c>
      <c r="AH717" s="13">
        <f t="shared" si="101"/>
        <v>0</v>
      </c>
      <c r="AI717" s="13">
        <f>ROUND(AB717-(AD717+AE717)+AG717+AH717, 3)</f>
        <v>44.662999999999997</v>
      </c>
      <c r="AJ717" s="13">
        <f t="shared" si="102"/>
        <v>44.662999999999997</v>
      </c>
      <c r="AK717" s="13">
        <f t="shared" si="103"/>
        <v>44.662999999999997</v>
      </c>
      <c r="AL717" s="13" t="str">
        <f t="shared" si="106"/>
        <v>14006000100252200000102</v>
      </c>
      <c r="AM717" s="13">
        <f>VLOOKUP(AL717,Destino!A:AE,31,0)</f>
        <v>44.656999999999996</v>
      </c>
      <c r="AN717" s="13">
        <f t="shared" si="107"/>
        <v>0.99986566061393101</v>
      </c>
      <c r="BB717" s="13">
        <f t="shared" si="104"/>
        <v>44.662999999999997</v>
      </c>
      <c r="BC717" s="13" t="s">
        <v>11265</v>
      </c>
      <c r="BD717" s="13">
        <f t="shared" si="105"/>
        <v>1</v>
      </c>
    </row>
    <row r="718" spans="1:56" x14ac:dyDescent="0.25">
      <c r="A718" s="13">
        <v>600010025</v>
      </c>
      <c r="B718" s="13">
        <v>1400</v>
      </c>
      <c r="C718" s="13">
        <v>2200001286</v>
      </c>
      <c r="D718" s="13" t="s">
        <v>10908</v>
      </c>
      <c r="E718" s="13">
        <f t="shared" si="99"/>
        <v>1400</v>
      </c>
      <c r="F718" s="13" t="s">
        <v>10915</v>
      </c>
      <c r="G718" s="13" t="s">
        <v>10907</v>
      </c>
      <c r="H718" s="13">
        <f>ROUND(P718/(1-((R718+S718))/100)*Q718, 3)</f>
        <v>10.239000000000001</v>
      </c>
      <c r="I718" s="13">
        <v>1</v>
      </c>
      <c r="J718" s="13">
        <v>3</v>
      </c>
      <c r="K718" s="13">
        <v>1</v>
      </c>
      <c r="M718" s="13">
        <v>1</v>
      </c>
      <c r="N718" s="13">
        <v>1</v>
      </c>
      <c r="P718" s="13">
        <f>IFERROR(ROUND(VLOOKUP(BC718, BA:BA:BB:BB, 2, 0)/AA718,3),)</f>
        <v>9.7629999999999999</v>
      </c>
      <c r="Q718" s="13">
        <f>IFERROR(VLOOKUP(BC718, BA:BA:BD:BD, 4, 0),1)</f>
        <v>1</v>
      </c>
      <c r="R718" s="13">
        <v>1</v>
      </c>
      <c r="S718" s="13">
        <v>3.65</v>
      </c>
      <c r="T718" s="13">
        <v>0</v>
      </c>
      <c r="V718" s="13" t="s">
        <v>11050</v>
      </c>
      <c r="W718" s="13">
        <v>100</v>
      </c>
      <c r="X718" s="13" t="s">
        <v>7709</v>
      </c>
      <c r="Y718" s="13" t="s">
        <v>10904</v>
      </c>
      <c r="Z718" s="13">
        <v>2</v>
      </c>
      <c r="AA718" s="13">
        <v>5.75</v>
      </c>
      <c r="AB718" s="13">
        <f t="shared" si="100"/>
        <v>58.874000000000002</v>
      </c>
      <c r="AC718" s="13">
        <f>ROUND(VLOOKUP(X718,'Base de dados'!A:B, 2, 0)*AB718, 2)</f>
        <v>8.83</v>
      </c>
      <c r="AD718" s="13">
        <f>ROUND((AB718*(Destino!AG$718/100))*(W718/100),2)</f>
        <v>2.35</v>
      </c>
      <c r="AE718" s="13">
        <f>ROUND((AB718*(Destino!AH$718/100)),2)</f>
        <v>5.45</v>
      </c>
      <c r="AG718" s="13">
        <f>ROUND(AB718 *(J718/100),2)</f>
        <v>1.77</v>
      </c>
      <c r="AH718" s="13">
        <f t="shared" si="101"/>
        <v>0</v>
      </c>
      <c r="AI718" s="13">
        <f>ROUND(AB718-(AD718+AE718)+AG718+AH718, 3)</f>
        <v>52.844000000000001</v>
      </c>
      <c r="AJ718" s="13">
        <f t="shared" si="102"/>
        <v>52.844000000000001</v>
      </c>
      <c r="AK718" s="13">
        <f t="shared" si="103"/>
        <v>52.844000000000001</v>
      </c>
      <c r="AL718" s="13" t="str">
        <f t="shared" si="106"/>
        <v>14006000100252200001286</v>
      </c>
      <c r="AM718" s="13">
        <f>VLOOKUP(AL718,Destino!A:AE,31,0)</f>
        <v>52.838999999999999</v>
      </c>
      <c r="AN718" s="13">
        <f t="shared" si="107"/>
        <v>0.99990538187873734</v>
      </c>
      <c r="BB718" s="13">
        <f t="shared" si="104"/>
        <v>52.844000000000001</v>
      </c>
      <c r="BC718" s="13" t="s">
        <v>11268</v>
      </c>
      <c r="BD718" s="13">
        <f t="shared" si="105"/>
        <v>1</v>
      </c>
    </row>
    <row r="719" spans="1:56" x14ac:dyDescent="0.25">
      <c r="A719" s="13">
        <v>600010025</v>
      </c>
      <c r="B719" s="13">
        <v>1700</v>
      </c>
      <c r="C719" s="13">
        <v>2000005105</v>
      </c>
      <c r="D719" s="13" t="s">
        <v>10908</v>
      </c>
      <c r="E719" s="13">
        <f t="shared" si="99"/>
        <v>1700</v>
      </c>
      <c r="F719" s="13" t="s">
        <v>10933</v>
      </c>
      <c r="G719" s="13" t="s">
        <v>10907</v>
      </c>
      <c r="H719" s="13">
        <f>ROUND(P719/(1-((R719+S719))/100)*Q719, 3)</f>
        <v>8.0079999999999991</v>
      </c>
      <c r="I719" s="13">
        <v>0.25</v>
      </c>
      <c r="J719" s="13">
        <v>7</v>
      </c>
      <c r="K719" s="13">
        <v>1</v>
      </c>
      <c r="M719" s="13">
        <v>4</v>
      </c>
      <c r="N719" s="13">
        <v>1</v>
      </c>
      <c r="P719" s="13">
        <f>IFERROR(ROUND(VLOOKUP(BC719, BA:BA:BB:BB, 2, 0)/AA719,3),)</f>
        <v>6.9470000000000001</v>
      </c>
      <c r="Q719" s="13">
        <f>IFERROR(VLOOKUP(BC719, BA:BA:BD:BD, 4, 0),1)</f>
        <v>1</v>
      </c>
      <c r="R719" s="13">
        <v>4</v>
      </c>
      <c r="S719" s="13">
        <v>9.25</v>
      </c>
      <c r="T719" s="13">
        <v>0</v>
      </c>
      <c r="V719" s="13" t="s">
        <v>11050</v>
      </c>
      <c r="W719" s="13">
        <v>100</v>
      </c>
      <c r="X719" s="13" t="s">
        <v>7709</v>
      </c>
      <c r="Y719" s="13" t="s">
        <v>10904</v>
      </c>
      <c r="Z719" s="13">
        <v>2</v>
      </c>
      <c r="AA719" s="13">
        <v>5.75</v>
      </c>
      <c r="AB719" s="13">
        <f t="shared" si="100"/>
        <v>11.512</v>
      </c>
      <c r="AC719" s="13">
        <f>ROUND(VLOOKUP(X719,'Base de dados'!A:B, 2, 0)*AB719, 2)</f>
        <v>1.73</v>
      </c>
      <c r="AD719" s="13">
        <f>ROUND((AB719*(Destino!AG$719/100))*(W719/100),2)</f>
        <v>0.46</v>
      </c>
      <c r="AE719" s="13">
        <f>ROUND((AB719*(Destino!AH$719/100)),2)</f>
        <v>0</v>
      </c>
      <c r="AF719" s="13">
        <f>ROUND((((AB719+AC719)*(1 + VLOOKUP(X719,'Base de dados'!A:M, 13, 0) ))*(Destino!AI$719/100))-AD719, 2)</f>
        <v>2.98</v>
      </c>
      <c r="AG719" s="13">
        <f>ROUND((AB719+AC719+AF719)*(J719/100),2)</f>
        <v>1.1399999999999999</v>
      </c>
      <c r="AH719" s="13">
        <f t="shared" si="101"/>
        <v>0</v>
      </c>
      <c r="AI719" s="13">
        <f>ROUND(AB719+AC719-AE719+AF719+AG719+AH719, 3)</f>
        <v>17.361999999999998</v>
      </c>
      <c r="AJ719" s="13">
        <f t="shared" si="102"/>
        <v>69.447999999999993</v>
      </c>
      <c r="AK719" s="13">
        <f t="shared" si="103"/>
        <v>69.447999999999993</v>
      </c>
      <c r="AL719" s="13" t="str">
        <f t="shared" si="106"/>
        <v>17006000100252000005105</v>
      </c>
      <c r="AM719" s="13">
        <f>VLOOKUP(AL719,Destino!A:AE,31,0)</f>
        <v>67.616</v>
      </c>
      <c r="AN719" s="13">
        <f t="shared" si="107"/>
        <v>0.97362055062780795</v>
      </c>
      <c r="BB719" s="13">
        <f t="shared" si="104"/>
        <v>69.447999999999993</v>
      </c>
      <c r="BC719" s="13" t="s">
        <v>11264</v>
      </c>
      <c r="BD719" s="13">
        <f t="shared" si="105"/>
        <v>1</v>
      </c>
    </row>
    <row r="720" spans="1:56" x14ac:dyDescent="0.25">
      <c r="A720" s="13">
        <v>600010025</v>
      </c>
      <c r="B720" s="13">
        <v>1700</v>
      </c>
      <c r="C720" s="13">
        <v>2200001421</v>
      </c>
      <c r="D720" s="13" t="s">
        <v>10908</v>
      </c>
      <c r="E720" s="13">
        <f t="shared" si="99"/>
        <v>1700</v>
      </c>
      <c r="F720" s="13" t="s">
        <v>10933</v>
      </c>
      <c r="G720" s="13" t="s">
        <v>10907</v>
      </c>
      <c r="H720" s="13">
        <f>ROUND(P720/(1-((R720+S720))/100)*Q720, 3)</f>
        <v>8.2200000000000006</v>
      </c>
      <c r="I720" s="13">
        <v>0.25</v>
      </c>
      <c r="J720" s="13">
        <v>3</v>
      </c>
      <c r="K720" s="13">
        <v>1</v>
      </c>
      <c r="M720" s="13">
        <v>4</v>
      </c>
      <c r="N720" s="13">
        <v>1</v>
      </c>
      <c r="O720" s="13" t="s">
        <v>10895</v>
      </c>
      <c r="P720" s="13">
        <f>IFERROR(ROUND(VLOOKUP(BC720, BA:BA:BB:BB, 2, 0)/AA720,3),)</f>
        <v>7.1310000000000002</v>
      </c>
      <c r="Q720" s="13">
        <f>IFERROR(VLOOKUP(BC720, BA:BA:BD:BD, 4, 0),1)</f>
        <v>1</v>
      </c>
      <c r="R720" s="13">
        <v>4</v>
      </c>
      <c r="S720" s="13">
        <v>9.25</v>
      </c>
      <c r="T720" s="13">
        <v>0</v>
      </c>
      <c r="V720" s="13" t="s">
        <v>11050</v>
      </c>
      <c r="W720" s="13">
        <v>100</v>
      </c>
      <c r="X720" s="13" t="s">
        <v>7709</v>
      </c>
      <c r="Y720" s="13" t="s">
        <v>10904</v>
      </c>
      <c r="Z720" s="13">
        <v>2</v>
      </c>
      <c r="AA720" s="13">
        <v>5.75</v>
      </c>
      <c r="AB720" s="13">
        <f t="shared" si="100"/>
        <v>11.816000000000001</v>
      </c>
      <c r="AC720" s="13">
        <f>ROUND(VLOOKUP(X720,'Base de dados'!A:B, 2, 0)*AB720, 2)</f>
        <v>1.77</v>
      </c>
      <c r="AD720" s="13">
        <f>ROUND((AB720*(Destino!AG$720/100))*(W720/100),2)</f>
        <v>0.47</v>
      </c>
      <c r="AE720" s="13">
        <f>ROUND((AB720*(Destino!AH$720/100)),2)</f>
        <v>0</v>
      </c>
      <c r="AF720" s="13">
        <f>ROUND((((AB720+AC720)*(1 + VLOOKUP(X720,'Base de dados'!A:M, 13, 0) ))*(Destino!AI$720/100))-AD720, 2)</f>
        <v>3.06</v>
      </c>
      <c r="AG720" s="13">
        <f>ROUND((AB720+AC720+AF720)*(J720/100),2)</f>
        <v>0.5</v>
      </c>
      <c r="AH720" s="13">
        <f t="shared" si="101"/>
        <v>0</v>
      </c>
      <c r="AI720" s="13">
        <f>ROUND(AB720+AC720-AE720+AF720+AG720+AH720, 3)</f>
        <v>17.146000000000001</v>
      </c>
      <c r="AJ720" s="13">
        <f t="shared" si="102"/>
        <v>68.584000000000003</v>
      </c>
      <c r="AK720" s="13">
        <f t="shared" si="103"/>
        <v>68.584000000000003</v>
      </c>
      <c r="AL720" s="13" t="str">
        <f t="shared" si="106"/>
        <v>17006000100252200001421</v>
      </c>
      <c r="AM720" s="13">
        <f>VLOOKUP(AL720,Destino!A:AE,31,0)</f>
        <v>68.58</v>
      </c>
      <c r="AN720" s="13">
        <f t="shared" si="107"/>
        <v>0.99994167735915074</v>
      </c>
      <c r="BA720" s="13" t="s">
        <v>11270</v>
      </c>
      <c r="BB720" s="13">
        <f t="shared" si="104"/>
        <v>68.584000000000003</v>
      </c>
      <c r="BC720" s="13" t="s">
        <v>11269</v>
      </c>
      <c r="BD720" s="13">
        <f t="shared" si="105"/>
        <v>1</v>
      </c>
    </row>
    <row r="721" spans="1:56" x14ac:dyDescent="0.25">
      <c r="A721" s="13">
        <v>600010606</v>
      </c>
      <c r="B721" s="13">
        <v>1000</v>
      </c>
      <c r="C721" s="13">
        <v>2200000102</v>
      </c>
      <c r="D721" s="13" t="s">
        <v>10908</v>
      </c>
      <c r="E721" s="13">
        <f t="shared" si="99"/>
        <v>1000</v>
      </c>
      <c r="F721" s="13" t="s">
        <v>10905</v>
      </c>
      <c r="G721" s="13" t="s">
        <v>10907</v>
      </c>
      <c r="H721" s="13">
        <f>ROUND(P721/(1-((R721+S721))/100)*Q721, 3)</f>
        <v>10.971</v>
      </c>
      <c r="I721" s="13">
        <v>1</v>
      </c>
      <c r="J721" s="13">
        <v>4.5</v>
      </c>
      <c r="K721" s="13">
        <v>1</v>
      </c>
      <c r="M721" s="13">
        <v>1</v>
      </c>
      <c r="N721" s="13">
        <v>1</v>
      </c>
      <c r="P721" s="13">
        <f>IFERROR(ROUND(VLOOKUP(BC721, BA:BA:BB:BB, 2, 0)/AA721,3),)</f>
        <v>10.132</v>
      </c>
      <c r="Q721" s="13">
        <f>IFERROR(VLOOKUP(BC721, BA:BA:BD:BD, 4, 0),1)</f>
        <v>1</v>
      </c>
      <c r="R721" s="13">
        <v>4</v>
      </c>
      <c r="S721" s="13">
        <v>3.65</v>
      </c>
      <c r="T721" s="13">
        <v>0</v>
      </c>
      <c r="V721" s="13" t="s">
        <v>11050</v>
      </c>
      <c r="W721" s="13">
        <v>100</v>
      </c>
      <c r="X721" s="13" t="s">
        <v>7709</v>
      </c>
      <c r="Y721" s="13" t="s">
        <v>10904</v>
      </c>
      <c r="Z721" s="13">
        <v>1</v>
      </c>
      <c r="AA721" s="13">
        <v>5.75</v>
      </c>
      <c r="AB721" s="13">
        <f t="shared" si="100"/>
        <v>63.082999999999998</v>
      </c>
      <c r="AC721" s="13">
        <f>ROUND(VLOOKUP(X721,'Base de dados'!A:B, 2, 0)*AB721, 2)</f>
        <v>9.4600000000000009</v>
      </c>
      <c r="AD721" s="13">
        <f>ROUND((AB721*(Destino!AG$721/100))*(W721/100),2)</f>
        <v>2.52</v>
      </c>
      <c r="AE721" s="13">
        <f>ROUND((AB721*(Destino!AH$721/100)),2)</f>
        <v>5.84</v>
      </c>
      <c r="AG721" s="13">
        <f>ROUND((AB721+ AC721)*(J721/100),2)</f>
        <v>3.26</v>
      </c>
      <c r="AH721" s="13">
        <f t="shared" si="101"/>
        <v>0</v>
      </c>
      <c r="AI721" s="13">
        <f>ROUND(AB721-(AD721+AE721)+AG721+AH721, 3)</f>
        <v>57.982999999999997</v>
      </c>
      <c r="AJ721" s="13">
        <f t="shared" si="102"/>
        <v>57.982999999999997</v>
      </c>
      <c r="AK721" s="13">
        <f t="shared" si="103"/>
        <v>57.982999999999997</v>
      </c>
      <c r="AL721" s="13" t="str">
        <f t="shared" si="106"/>
        <v>10006000106062200000102</v>
      </c>
      <c r="AM721" s="13">
        <f>VLOOKUP(AL721,Destino!A:AE,31,0)</f>
        <v>57.981999999999999</v>
      </c>
      <c r="AN721" s="13">
        <f t="shared" si="107"/>
        <v>0.99998275356570032</v>
      </c>
      <c r="BB721" s="13">
        <f t="shared" si="104"/>
        <v>57.982999999999997</v>
      </c>
      <c r="BC721" s="13" t="s">
        <v>11272</v>
      </c>
      <c r="BD721" s="13">
        <f t="shared" si="105"/>
        <v>1</v>
      </c>
    </row>
    <row r="722" spans="1:56" x14ac:dyDescent="0.25">
      <c r="A722" s="13">
        <v>600010606</v>
      </c>
      <c r="B722" s="13">
        <v>1000</v>
      </c>
      <c r="C722" s="13">
        <v>2200000362</v>
      </c>
      <c r="D722" s="13" t="s">
        <v>10908</v>
      </c>
      <c r="E722" s="13">
        <f t="shared" si="99"/>
        <v>1000</v>
      </c>
      <c r="F722" s="13" t="s">
        <v>10912</v>
      </c>
      <c r="G722" s="13" t="s">
        <v>10907</v>
      </c>
      <c r="H722" s="13">
        <v>6.27</v>
      </c>
      <c r="I722" s="13">
        <v>1</v>
      </c>
      <c r="J722" s="13">
        <v>0</v>
      </c>
      <c r="K722" s="13">
        <v>1.035088</v>
      </c>
      <c r="M722" s="13">
        <v>1</v>
      </c>
      <c r="N722" s="13">
        <v>1</v>
      </c>
      <c r="O722" s="13" t="s">
        <v>10895</v>
      </c>
      <c r="P722" s="13">
        <v>0</v>
      </c>
      <c r="Q722" s="13">
        <v>1</v>
      </c>
      <c r="R722" s="13">
        <v>0</v>
      </c>
      <c r="S722" s="13">
        <v>0</v>
      </c>
      <c r="T722" s="13">
        <v>34.630000000000003</v>
      </c>
      <c r="V722" s="13" t="s">
        <v>11050</v>
      </c>
      <c r="W722" s="13">
        <v>100</v>
      </c>
      <c r="X722" s="13" t="s">
        <v>7709</v>
      </c>
      <c r="Y722" s="13" t="s">
        <v>10904</v>
      </c>
      <c r="Z722" s="13">
        <v>1</v>
      </c>
      <c r="AA722" s="13">
        <v>5.75</v>
      </c>
      <c r="AB722" s="13">
        <f t="shared" si="100"/>
        <v>36.052999999999997</v>
      </c>
      <c r="AC722" s="13">
        <f>ROUND(VLOOKUP(X722,'Base de dados'!A:B, 2, 0)*AB722, 2)</f>
        <v>5.41</v>
      </c>
      <c r="AD722" s="13">
        <f>ROUND((AB722*(Destino!AG$722/100))*(W722/100),2)</f>
        <v>0</v>
      </c>
      <c r="AE722" s="13">
        <f>ROUND((AB722*(Destino!AH$722/100)),2)</f>
        <v>0</v>
      </c>
      <c r="AG722" s="13">
        <f>ROUND((AB722+ AC722)*(J722/100),2)</f>
        <v>0</v>
      </c>
      <c r="AH722" s="13">
        <f t="shared" si="101"/>
        <v>12.49</v>
      </c>
      <c r="AI722" s="13">
        <f>ROUND(AB722+AG722+AH722, 3)</f>
        <v>48.542999999999999</v>
      </c>
      <c r="AJ722" s="13">
        <f t="shared" si="102"/>
        <v>48.542999999999999</v>
      </c>
      <c r="AK722" s="13">
        <f t="shared" si="103"/>
        <v>50.246276784000003</v>
      </c>
      <c r="AL722" s="13" t="str">
        <f t="shared" si="106"/>
        <v>10006000106062200000362</v>
      </c>
      <c r="AM722" s="13">
        <f>VLOOKUP(AL722,Destino!A:AE,31,0)</f>
        <v>50.246000000000002</v>
      </c>
      <c r="AN722" s="13">
        <f t="shared" si="107"/>
        <v>0.99999449145254704</v>
      </c>
      <c r="BA722" s="13" t="s">
        <v>11271</v>
      </c>
      <c r="BB722" s="13">
        <f t="shared" si="104"/>
        <v>50.246276784000003</v>
      </c>
      <c r="BD722" s="13">
        <f t="shared" si="105"/>
        <v>1</v>
      </c>
    </row>
    <row r="723" spans="1:56" x14ac:dyDescent="0.25">
      <c r="A723" s="13">
        <v>600010606</v>
      </c>
      <c r="B723" s="13">
        <v>1000</v>
      </c>
      <c r="C723" s="13">
        <v>2200001327</v>
      </c>
      <c r="D723" s="13" t="s">
        <v>10908</v>
      </c>
      <c r="E723" s="13">
        <f t="shared" si="99"/>
        <v>1000</v>
      </c>
      <c r="F723" s="13" t="s">
        <v>10905</v>
      </c>
      <c r="G723" s="13" t="s">
        <v>10907</v>
      </c>
      <c r="H723" s="13">
        <f>ROUND(P723/(1-((R723+S723))/100)*Q723, 3)</f>
        <v>10.718999999999999</v>
      </c>
      <c r="I723" s="13">
        <v>1</v>
      </c>
      <c r="J723" s="13">
        <v>5</v>
      </c>
      <c r="K723" s="13">
        <v>1</v>
      </c>
      <c r="M723" s="13">
        <v>1</v>
      </c>
      <c r="N723" s="13">
        <v>1</v>
      </c>
      <c r="P723" s="13">
        <f>IFERROR(ROUND(VLOOKUP(BC723, BA:BA:BB:BB, 2, 0)/AA723,3),)</f>
        <v>13.196999999999999</v>
      </c>
      <c r="Q723" s="13">
        <f>IFERROR(VLOOKUP(BC723, BA:BA:BD:BD, 4, 0),1)</f>
        <v>0.75009099999999995</v>
      </c>
      <c r="R723" s="13">
        <v>4</v>
      </c>
      <c r="S723" s="13">
        <v>3.65</v>
      </c>
      <c r="T723" s="13">
        <v>0</v>
      </c>
      <c r="V723" s="13" t="s">
        <v>11050</v>
      </c>
      <c r="W723" s="13">
        <v>100</v>
      </c>
      <c r="X723" s="13" t="s">
        <v>7709</v>
      </c>
      <c r="Y723" s="13" t="s">
        <v>10904</v>
      </c>
      <c r="Z723" s="13">
        <v>1</v>
      </c>
      <c r="AA723" s="13">
        <v>5.75</v>
      </c>
      <c r="AB723" s="13">
        <f t="shared" si="100"/>
        <v>61.634</v>
      </c>
      <c r="AC723" s="13">
        <f>ROUND(VLOOKUP(X723,'Base de dados'!A:B, 2, 0)*AB723, 2)</f>
        <v>9.25</v>
      </c>
      <c r="AD723" s="13">
        <f>ROUND((AB723*(Destino!AG$723/100))*(W723/100),2)</f>
        <v>2.4700000000000002</v>
      </c>
      <c r="AE723" s="13">
        <f>ROUND((AB723*(Destino!AH$723/100)),2)</f>
        <v>5.7</v>
      </c>
      <c r="AG723" s="13">
        <f>ROUND((AB723+ AC723)*(J723/100),2)</f>
        <v>3.54</v>
      </c>
      <c r="AH723" s="13">
        <f t="shared" si="101"/>
        <v>0</v>
      </c>
      <c r="AI723" s="13">
        <f>ROUND(AB723-(AD723+AE723)+AG723+AH723, 3)</f>
        <v>57.003999999999998</v>
      </c>
      <c r="AJ723" s="13">
        <f t="shared" si="102"/>
        <v>57.003999999999998</v>
      </c>
      <c r="AK723" s="13">
        <f t="shared" si="103"/>
        <v>57.003999999999998</v>
      </c>
      <c r="AL723" s="13" t="str">
        <f t="shared" si="106"/>
        <v>10006000106062200001327</v>
      </c>
      <c r="AM723" s="13">
        <f>VLOOKUP(AL723,Destino!A:AE,31,0)</f>
        <v>56.999000000000002</v>
      </c>
      <c r="AN723" s="13">
        <f t="shared" si="107"/>
        <v>0.99991228685706279</v>
      </c>
      <c r="BB723" s="13">
        <f t="shared" si="104"/>
        <v>57.003999999999998</v>
      </c>
      <c r="BC723" s="13" t="s">
        <v>11273</v>
      </c>
      <c r="BD723" s="13">
        <f t="shared" si="105"/>
        <v>1</v>
      </c>
    </row>
    <row r="724" spans="1:56" x14ac:dyDescent="0.25">
      <c r="A724" s="13">
        <v>600010606</v>
      </c>
      <c r="B724" s="13">
        <v>1000</v>
      </c>
      <c r="C724" s="13">
        <v>2200001421</v>
      </c>
      <c r="D724" s="13" t="s">
        <v>10908</v>
      </c>
      <c r="E724" s="13">
        <f t="shared" si="99"/>
        <v>1000</v>
      </c>
      <c r="F724" s="13" t="s">
        <v>10905</v>
      </c>
      <c r="G724" s="13" t="s">
        <v>10907</v>
      </c>
      <c r="H724" s="13">
        <f>ROUND(P724/(1-((R724+S724))/100)*Q724, 3)</f>
        <v>10.339</v>
      </c>
      <c r="I724" s="13">
        <v>1</v>
      </c>
      <c r="J724" s="13">
        <v>4</v>
      </c>
      <c r="K724" s="13">
        <v>1</v>
      </c>
      <c r="M724" s="13">
        <v>1</v>
      </c>
      <c r="N724" s="13">
        <v>1</v>
      </c>
      <c r="P724" s="13">
        <f>IFERROR(ROUND(VLOOKUP(BC724, BA:BA:BB:BB, 2, 0)/AA724,3),)</f>
        <v>8.9689999999999994</v>
      </c>
      <c r="Q724" s="13">
        <f>IFERROR(VLOOKUP(BC724, BA:BA:BD:BD, 4, 0),1)</f>
        <v>1</v>
      </c>
      <c r="R724" s="13">
        <v>4</v>
      </c>
      <c r="S724" s="13">
        <v>9.25</v>
      </c>
      <c r="T724" s="13">
        <v>0</v>
      </c>
      <c r="V724" s="13" t="s">
        <v>11050</v>
      </c>
      <c r="W724" s="13">
        <v>100</v>
      </c>
      <c r="X724" s="13" t="s">
        <v>7709</v>
      </c>
      <c r="Y724" s="13" t="s">
        <v>10904</v>
      </c>
      <c r="Z724" s="13">
        <v>1</v>
      </c>
      <c r="AA724" s="13">
        <v>5.75</v>
      </c>
      <c r="AB724" s="13">
        <f t="shared" si="100"/>
        <v>59.448999999999998</v>
      </c>
      <c r="AC724" s="13">
        <f>ROUND(VLOOKUP(X724,'Base de dados'!A:B, 2, 0)*AB724, 2)</f>
        <v>8.92</v>
      </c>
      <c r="AD724" s="13">
        <f>ROUND((AB724*(Destino!AG$724/100))*(W724/100),2)</f>
        <v>2.38</v>
      </c>
      <c r="AE724" s="13">
        <f>ROUND((AB724*(Destino!AH$724/100)),2)</f>
        <v>5.5</v>
      </c>
      <c r="AG724" s="13">
        <f>ROUND((AB724+ AC724)*(J724/100),2)</f>
        <v>2.73</v>
      </c>
      <c r="AH724" s="13">
        <f t="shared" si="101"/>
        <v>0</v>
      </c>
      <c r="AI724" s="13">
        <f>ROUND(AB724-(AD724+AE724)+AG724+AH724, 3)</f>
        <v>54.298999999999999</v>
      </c>
      <c r="AJ724" s="13">
        <f t="shared" si="102"/>
        <v>54.298999999999999</v>
      </c>
      <c r="AK724" s="13">
        <f t="shared" si="103"/>
        <v>54.298999999999999</v>
      </c>
      <c r="AL724" s="13" t="str">
        <f t="shared" si="106"/>
        <v>10006000106062200001421</v>
      </c>
      <c r="AM724" s="13">
        <f>VLOOKUP(AL724,Destino!A:AE,31,0)</f>
        <v>54.287999999999997</v>
      </c>
      <c r="AN724" s="13">
        <f t="shared" si="107"/>
        <v>0.99979741800033139</v>
      </c>
      <c r="BB724" s="13">
        <f t="shared" si="104"/>
        <v>54.298999999999999</v>
      </c>
      <c r="BC724" s="13" t="s">
        <v>11275</v>
      </c>
      <c r="BD724" s="13">
        <f t="shared" si="105"/>
        <v>1</v>
      </c>
    </row>
    <row r="725" spans="1:56" x14ac:dyDescent="0.25">
      <c r="A725" s="13">
        <v>600010606</v>
      </c>
      <c r="B725" s="13">
        <v>1100</v>
      </c>
      <c r="C725" s="13">
        <v>2000005105</v>
      </c>
      <c r="D725" s="13" t="s">
        <v>10908</v>
      </c>
      <c r="E725" s="13">
        <f t="shared" si="99"/>
        <v>1100</v>
      </c>
      <c r="F725" s="13" t="s">
        <v>10905</v>
      </c>
      <c r="G725" s="13" t="s">
        <v>10907</v>
      </c>
      <c r="H725" s="13">
        <f>ROUND(P725/(1-((R725+S725))/100)*Q725, 3)</f>
        <v>10.073</v>
      </c>
      <c r="I725" s="13">
        <v>1</v>
      </c>
      <c r="J725" s="13">
        <v>4</v>
      </c>
      <c r="K725" s="13">
        <v>1</v>
      </c>
      <c r="M725" s="13">
        <v>1</v>
      </c>
      <c r="N725" s="13">
        <v>1</v>
      </c>
      <c r="O725" s="13" t="s">
        <v>10895</v>
      </c>
      <c r="P725" s="13">
        <f>IFERROR(ROUND(VLOOKUP(BC725, BA:BA:BB:BB, 2, 0)/AA725,3),)</f>
        <v>8.7379999999999995</v>
      </c>
      <c r="Q725" s="13">
        <f>IFERROR(VLOOKUP(BC725, BA:BA:BD:BD, 4, 0),1)</f>
        <v>1</v>
      </c>
      <c r="R725" s="13">
        <v>4</v>
      </c>
      <c r="S725" s="13">
        <v>9.25</v>
      </c>
      <c r="T725" s="13">
        <v>0</v>
      </c>
      <c r="V725" s="13" t="s">
        <v>11050</v>
      </c>
      <c r="W725" s="13">
        <v>100</v>
      </c>
      <c r="X725" s="13" t="s">
        <v>7709</v>
      </c>
      <c r="Y725" s="13" t="s">
        <v>10904</v>
      </c>
      <c r="Z725" s="13">
        <v>2</v>
      </c>
      <c r="AA725" s="13">
        <v>5.75</v>
      </c>
      <c r="AB725" s="13">
        <f t="shared" si="100"/>
        <v>57.92</v>
      </c>
      <c r="AC725" s="13">
        <f>ROUND(VLOOKUP(X725,'Base de dados'!A:B, 2, 0)*AB725, 2)</f>
        <v>8.69</v>
      </c>
      <c r="AD725" s="13">
        <f>ROUND((AB725*(Destino!AG$725/100))*(W725/100),2)</f>
        <v>2.3199999999999998</v>
      </c>
      <c r="AE725" s="13">
        <f>ROUND((AB725*(Destino!AH$725/100)),2)</f>
        <v>0</v>
      </c>
      <c r="AG725" s="13">
        <f>ROUND((AB725+ AC725)*(J725/100),2)</f>
        <v>2.66</v>
      </c>
      <c r="AH725" s="13">
        <f t="shared" si="101"/>
        <v>0</v>
      </c>
      <c r="AI725" s="13">
        <f>ROUND(AB725-(AD725+AE725)+AG725+AH725, 3)</f>
        <v>58.26</v>
      </c>
      <c r="AJ725" s="13">
        <f t="shared" si="102"/>
        <v>58.26</v>
      </c>
      <c r="AK725" s="13">
        <f t="shared" si="103"/>
        <v>58.26</v>
      </c>
      <c r="AL725" s="13" t="str">
        <f t="shared" si="106"/>
        <v>11006000106062000005105</v>
      </c>
      <c r="AM725" s="13">
        <f>VLOOKUP(AL725,Destino!A:AE,31,0)</f>
        <v>58.247999999999998</v>
      </c>
      <c r="AN725" s="13">
        <f t="shared" si="107"/>
        <v>0.99979402677651907</v>
      </c>
      <c r="BA725" s="13" t="s">
        <v>11272</v>
      </c>
      <c r="BB725" s="13">
        <f t="shared" si="104"/>
        <v>58.26</v>
      </c>
      <c r="BC725" s="13" t="s">
        <v>11271</v>
      </c>
      <c r="BD725" s="13">
        <f t="shared" si="105"/>
        <v>1</v>
      </c>
    </row>
    <row r="726" spans="1:56" x14ac:dyDescent="0.25">
      <c r="A726" s="13">
        <v>600010606</v>
      </c>
      <c r="B726" s="13">
        <v>1100</v>
      </c>
      <c r="C726" s="13">
        <v>2200001327</v>
      </c>
      <c r="D726" s="13" t="s">
        <v>10908</v>
      </c>
      <c r="E726" s="13">
        <f t="shared" si="99"/>
        <v>1100</v>
      </c>
      <c r="F726" s="13" t="s">
        <v>10923</v>
      </c>
      <c r="G726" s="13" t="s">
        <v>10907</v>
      </c>
      <c r="H726" s="13">
        <f>ROUND(P726/(1-((R726+S726))/100)*Q726, 3)</f>
        <v>10.311</v>
      </c>
      <c r="I726" s="13">
        <v>1</v>
      </c>
      <c r="J726" s="13">
        <v>5</v>
      </c>
      <c r="K726" s="13">
        <v>1</v>
      </c>
      <c r="M726" s="13">
        <v>1</v>
      </c>
      <c r="N726" s="13">
        <v>1</v>
      </c>
      <c r="P726" s="13">
        <f>IFERROR(ROUND(VLOOKUP(BC726, BA:BA:BB:BB, 2, 0)/AA726,3),)</f>
        <v>13.196999999999999</v>
      </c>
      <c r="Q726" s="13">
        <f>IFERROR(VLOOKUP(BC726, BA:BA:BD:BD, 4, 0),1)</f>
        <v>0.75009099999999995</v>
      </c>
      <c r="R726" s="13">
        <v>4</v>
      </c>
      <c r="S726" s="13">
        <v>0</v>
      </c>
      <c r="T726" s="13">
        <v>0</v>
      </c>
      <c r="V726" s="13" t="s">
        <v>11050</v>
      </c>
      <c r="W726" s="13">
        <v>100</v>
      </c>
      <c r="X726" s="13" t="s">
        <v>7709</v>
      </c>
      <c r="Y726" s="13" t="s">
        <v>10904</v>
      </c>
      <c r="Z726" s="13">
        <v>2</v>
      </c>
      <c r="AA726" s="13">
        <v>5.75</v>
      </c>
      <c r="AB726" s="13">
        <f t="shared" si="100"/>
        <v>59.287999999999997</v>
      </c>
      <c r="AC726" s="13">
        <f>ROUND(VLOOKUP(X726,'Base de dados'!A:B, 2, 0)*AB726, 2)</f>
        <v>8.89</v>
      </c>
      <c r="AD726" s="13">
        <f>ROUND((AB726*(Destino!AG$726/100))*(W726/100),2)</f>
        <v>2.37</v>
      </c>
      <c r="AE726" s="13">
        <f>ROUND((AB726*(Destino!AH$726/100)),2)</f>
        <v>0</v>
      </c>
      <c r="AG726" s="13">
        <f>ROUND((AB726+ AC726)*(J726/100),2)</f>
        <v>3.41</v>
      </c>
      <c r="AH726" s="13">
        <f t="shared" si="101"/>
        <v>0</v>
      </c>
      <c r="AI726" s="13">
        <f>ROUND(AB726-AD726+AG726+AH726, 3)</f>
        <v>60.328000000000003</v>
      </c>
      <c r="AJ726" s="13">
        <f t="shared" si="102"/>
        <v>60.328000000000003</v>
      </c>
      <c r="AK726" s="13">
        <f t="shared" si="103"/>
        <v>60.328000000000003</v>
      </c>
      <c r="AL726" s="13" t="str">
        <f t="shared" si="106"/>
        <v>11006000106062200001327</v>
      </c>
      <c r="AM726" s="13">
        <f>VLOOKUP(AL726,Destino!A:AE,31,0)</f>
        <v>60.328000000000003</v>
      </c>
      <c r="AN726" s="13">
        <f t="shared" si="107"/>
        <v>1</v>
      </c>
      <c r="BB726" s="13">
        <f t="shared" si="104"/>
        <v>60.328000000000003</v>
      </c>
      <c r="BC726" s="13" t="s">
        <v>11273</v>
      </c>
      <c r="BD726" s="13">
        <f t="shared" si="105"/>
        <v>1</v>
      </c>
    </row>
    <row r="727" spans="1:56" x14ac:dyDescent="0.25">
      <c r="A727" s="13">
        <v>600010606</v>
      </c>
      <c r="B727" s="13">
        <v>1100</v>
      </c>
      <c r="C727" s="13">
        <v>2200001421</v>
      </c>
      <c r="D727" s="13" t="s">
        <v>10908</v>
      </c>
      <c r="E727" s="13">
        <f t="shared" si="99"/>
        <v>1100</v>
      </c>
      <c r="F727" s="13" t="s">
        <v>10905</v>
      </c>
      <c r="G727" s="13" t="s">
        <v>10907</v>
      </c>
      <c r="H727" s="13">
        <f>ROUND(P727/(1-((R727+S727))/100)*Q727, 3)</f>
        <v>10.339</v>
      </c>
      <c r="I727" s="13">
        <v>1</v>
      </c>
      <c r="J727" s="13">
        <v>3</v>
      </c>
      <c r="K727" s="13">
        <v>1</v>
      </c>
      <c r="M727" s="13">
        <v>1</v>
      </c>
      <c r="N727" s="13">
        <v>1</v>
      </c>
      <c r="P727" s="13">
        <f>IFERROR(ROUND(VLOOKUP(BC727, BA:BA:BB:BB, 2, 0)/AA727,3),)</f>
        <v>8.9689999999999994</v>
      </c>
      <c r="Q727" s="13">
        <f>IFERROR(VLOOKUP(BC727, BA:BA:BD:BD, 4, 0),1)</f>
        <v>1</v>
      </c>
      <c r="R727" s="13">
        <v>4</v>
      </c>
      <c r="S727" s="13">
        <v>9.25</v>
      </c>
      <c r="T727" s="13">
        <v>0</v>
      </c>
      <c r="V727" s="13" t="s">
        <v>11050</v>
      </c>
      <c r="W727" s="13">
        <v>100</v>
      </c>
      <c r="X727" s="13" t="s">
        <v>7709</v>
      </c>
      <c r="Y727" s="13" t="s">
        <v>10904</v>
      </c>
      <c r="Z727" s="13">
        <v>2</v>
      </c>
      <c r="AA727" s="13">
        <v>5.75</v>
      </c>
      <c r="AB727" s="13">
        <f t="shared" si="100"/>
        <v>59.448999999999998</v>
      </c>
      <c r="AC727" s="13">
        <f>ROUND(VLOOKUP(X727,'Base de dados'!A:B, 2, 0)*AB727, 2)</f>
        <v>8.92</v>
      </c>
      <c r="AD727" s="13">
        <f>ROUND((AB727*(Destino!AG$727/100))*(W727/100),2)</f>
        <v>2.38</v>
      </c>
      <c r="AE727" s="13">
        <f>ROUND((AB727*(Destino!AH$727/100)),2)</f>
        <v>0</v>
      </c>
      <c r="AG727" s="13">
        <f>ROUND((AB727+ AC727)*(J727/100),2)</f>
        <v>2.0499999999999998</v>
      </c>
      <c r="AH727" s="13">
        <f t="shared" si="101"/>
        <v>0</v>
      </c>
      <c r="AI727" s="13">
        <f>ROUND(AB727-(AD727+AE727)+AG727+AH727, 3)</f>
        <v>59.119</v>
      </c>
      <c r="AJ727" s="13">
        <f t="shared" si="102"/>
        <v>59.119</v>
      </c>
      <c r="AK727" s="13">
        <f t="shared" si="103"/>
        <v>59.119</v>
      </c>
      <c r="AL727" s="13" t="str">
        <f t="shared" si="106"/>
        <v>11006000106062200001421</v>
      </c>
      <c r="AM727" s="13">
        <f>VLOOKUP(AL727,Destino!A:AE,31,0)</f>
        <v>59.107999999999997</v>
      </c>
      <c r="AN727" s="13">
        <f t="shared" si="107"/>
        <v>0.99981393460647161</v>
      </c>
      <c r="BB727" s="13">
        <f t="shared" si="104"/>
        <v>59.119</v>
      </c>
      <c r="BC727" s="13" t="s">
        <v>11275</v>
      </c>
      <c r="BD727" s="13">
        <f t="shared" si="105"/>
        <v>1</v>
      </c>
    </row>
    <row r="728" spans="1:56" x14ac:dyDescent="0.25">
      <c r="A728" s="13">
        <v>600010606</v>
      </c>
      <c r="B728" s="13">
        <v>1110</v>
      </c>
      <c r="C728" s="13">
        <v>2000005105</v>
      </c>
      <c r="D728" s="13" t="s">
        <v>10908</v>
      </c>
      <c r="E728" s="13" t="str">
        <f t="shared" si="99"/>
        <v>1100</v>
      </c>
      <c r="F728" s="13" t="s">
        <v>10925</v>
      </c>
      <c r="G728" s="13" t="s">
        <v>10907</v>
      </c>
      <c r="H728" s="13">
        <f>ROUND(P728/(1-((R728+S728))/100)*Q728, 3)</f>
        <v>10.073</v>
      </c>
      <c r="I728" s="13">
        <v>1</v>
      </c>
      <c r="J728" s="13">
        <v>4</v>
      </c>
      <c r="K728" s="13">
        <v>1</v>
      </c>
      <c r="M728" s="13">
        <v>1</v>
      </c>
      <c r="N728" s="13">
        <v>0.75009099999999995</v>
      </c>
      <c r="O728" s="13" t="s">
        <v>10895</v>
      </c>
      <c r="P728" s="13">
        <f>IFERROR(ROUND(VLOOKUP(BC728, BA:BA:BB:BB, 2, 0)/AA728,3),)</f>
        <v>8.7379999999999995</v>
      </c>
      <c r="Q728" s="13">
        <f>IFERROR(VLOOKUP(BC728, BA:BA:BD:BD, 4, 0),1)</f>
        <v>1</v>
      </c>
      <c r="R728" s="13">
        <v>4</v>
      </c>
      <c r="S728" s="13">
        <v>9.25</v>
      </c>
      <c r="T728" s="13">
        <v>0</v>
      </c>
      <c r="V728" s="13" t="s">
        <v>11050</v>
      </c>
      <c r="W728" s="13">
        <v>100</v>
      </c>
      <c r="X728" s="13" t="s">
        <v>7709</v>
      </c>
      <c r="Y728" s="13" t="s">
        <v>10904</v>
      </c>
      <c r="Z728" s="13">
        <v>2</v>
      </c>
      <c r="AA728" s="13">
        <v>5.75</v>
      </c>
      <c r="AB728" s="13">
        <f t="shared" si="100"/>
        <v>57.92</v>
      </c>
      <c r="AC728" s="13">
        <f>ROUND(VLOOKUP(X728,'Base de dados'!A:B, 2, 0)*AB728, 2)</f>
        <v>8.69</v>
      </c>
      <c r="AD728" s="13">
        <f>ROUND((AB728*(Destino!AG$728/100))*(W728/100),2)</f>
        <v>2.3199999999999998</v>
      </c>
      <c r="AE728" s="13">
        <f>ROUND((AB728*(Destino!AH$728/100)),2)</f>
        <v>0</v>
      </c>
      <c r="AF728" s="13">
        <f>ROUND((((AB728+AC728)*(1 + VLOOKUP(X728,'Base de dados'!A:P, 16, 0) ))*(Destino!AI$728/100))-AD728, 2)</f>
        <v>14.71</v>
      </c>
      <c r="AG728" s="13">
        <f>ROUND((AB728+AC728+AF728)*(J728/100),2)</f>
        <v>3.25</v>
      </c>
      <c r="AH728" s="13">
        <f t="shared" si="101"/>
        <v>0</v>
      </c>
      <c r="AI728" s="13">
        <f>ROUND(AB728+AF728-AE728+AG728+AH728, 3)</f>
        <v>75.88</v>
      </c>
      <c r="AJ728" s="13">
        <f t="shared" si="102"/>
        <v>75.88</v>
      </c>
      <c r="AK728" s="13">
        <f t="shared" si="103"/>
        <v>75.88</v>
      </c>
      <c r="AL728" s="13" t="str">
        <f t="shared" si="106"/>
        <v>11106000106062000005105</v>
      </c>
      <c r="AM728" s="13">
        <f>VLOOKUP(AL728,Destino!A:AE,31,0)</f>
        <v>75.867999999999995</v>
      </c>
      <c r="AN728" s="13">
        <f t="shared" si="107"/>
        <v>0.9998418555614127</v>
      </c>
      <c r="BA728" s="13" t="s">
        <v>11273</v>
      </c>
      <c r="BB728" s="13">
        <f t="shared" si="104"/>
        <v>75.88</v>
      </c>
      <c r="BC728" s="13" t="s">
        <v>11271</v>
      </c>
      <c r="BD728" s="13">
        <f t="shared" si="105"/>
        <v>0.75009099999999995</v>
      </c>
    </row>
    <row r="729" spans="1:56" x14ac:dyDescent="0.25">
      <c r="A729" s="13">
        <v>600010606</v>
      </c>
      <c r="B729" s="13">
        <v>1110</v>
      </c>
      <c r="C729" s="13">
        <v>2200000102</v>
      </c>
      <c r="D729" s="13" t="s">
        <v>10908</v>
      </c>
      <c r="E729" s="13" t="str">
        <f t="shared" si="99"/>
        <v>1100</v>
      </c>
      <c r="F729" s="13" t="s">
        <v>10926</v>
      </c>
      <c r="G729" s="13" t="s">
        <v>10907</v>
      </c>
      <c r="H729" s="13">
        <f>ROUND(P729/(1-((R729+S729))/100)*Q729, 3)</f>
        <v>10.554</v>
      </c>
      <c r="I729" s="13">
        <v>1</v>
      </c>
      <c r="J729" s="13">
        <v>4</v>
      </c>
      <c r="K729" s="13">
        <v>1</v>
      </c>
      <c r="M729" s="13">
        <v>1</v>
      </c>
      <c r="N729" s="13">
        <v>0.76781999999999995</v>
      </c>
      <c r="P729" s="13">
        <f>IFERROR(ROUND(VLOOKUP(BC729, BA:BA:BB:BB, 2, 0)/AA729,3),)</f>
        <v>10.132</v>
      </c>
      <c r="Q729" s="13">
        <f>IFERROR(VLOOKUP(BC729, BA:BA:BD:BD, 4, 0),1)</f>
        <v>1</v>
      </c>
      <c r="R729" s="13">
        <v>4</v>
      </c>
      <c r="S729" s="13">
        <v>0</v>
      </c>
      <c r="T729" s="13">
        <v>0</v>
      </c>
      <c r="V729" s="13" t="s">
        <v>11050</v>
      </c>
      <c r="W729" s="13">
        <v>100</v>
      </c>
      <c r="X729" s="13" t="s">
        <v>7709</v>
      </c>
      <c r="Y729" s="13" t="s">
        <v>10904</v>
      </c>
      <c r="Z729" s="13">
        <v>2</v>
      </c>
      <c r="AA729" s="13">
        <v>5.75</v>
      </c>
      <c r="AB729" s="13">
        <f t="shared" si="100"/>
        <v>60.686</v>
      </c>
      <c r="AC729" s="13">
        <f>ROUND(VLOOKUP(X729,'Base de dados'!A:B, 2, 0)*AB729, 2)</f>
        <v>9.1</v>
      </c>
      <c r="AD729" s="13">
        <f>ROUND((AB729*(Destino!AG$729/100))*(W729/100),2)</f>
        <v>2.4300000000000002</v>
      </c>
      <c r="AE729" s="13">
        <f>ROUND((AB729*(Destino!AH$729/100)),2)</f>
        <v>0</v>
      </c>
      <c r="AF729" s="13">
        <f>ROUND((((AB729+AC729)*(1 + VLOOKUP(X729,'Base de dados'!A:P, 16, 0) ))*(Destino!AI$729/100))-AD729, 2)</f>
        <v>15.41</v>
      </c>
      <c r="AG729" s="13">
        <f>ROUND((AB729+AC729+AF729)*(J729/100),2)</f>
        <v>3.41</v>
      </c>
      <c r="AH729" s="13">
        <f t="shared" si="101"/>
        <v>0</v>
      </c>
      <c r="AI729" s="13">
        <f>ROUND(AB729+AF729+AG729+AH729, 3)</f>
        <v>79.506</v>
      </c>
      <c r="AJ729" s="13">
        <f t="shared" si="102"/>
        <v>79.506</v>
      </c>
      <c r="AK729" s="13">
        <f t="shared" si="103"/>
        <v>79.506</v>
      </c>
      <c r="AL729" s="13" t="str">
        <f t="shared" si="106"/>
        <v>11106000106062200000102</v>
      </c>
      <c r="AM729" s="13">
        <f>VLOOKUP(AL729,Destino!A:AE,31,0)</f>
        <v>79.494</v>
      </c>
      <c r="AN729" s="13">
        <f t="shared" si="107"/>
        <v>0.99984906799486828</v>
      </c>
      <c r="BB729" s="13">
        <f t="shared" si="104"/>
        <v>79.506</v>
      </c>
      <c r="BC729" s="13" t="s">
        <v>11272</v>
      </c>
      <c r="BD729" s="13">
        <f t="shared" si="105"/>
        <v>0.76781999999999995</v>
      </c>
    </row>
    <row r="730" spans="1:56" x14ac:dyDescent="0.25">
      <c r="A730" s="13">
        <v>600010606</v>
      </c>
      <c r="B730" s="13">
        <v>1110</v>
      </c>
      <c r="C730" s="13">
        <v>2200001421</v>
      </c>
      <c r="D730" s="13" t="s">
        <v>10908</v>
      </c>
      <c r="E730" s="13" t="str">
        <f t="shared" si="99"/>
        <v>1100</v>
      </c>
      <c r="F730" s="13" t="s">
        <v>10925</v>
      </c>
      <c r="G730" s="13" t="s">
        <v>10907</v>
      </c>
      <c r="H730" s="13">
        <f>ROUND(P730/(1-((R730+S730))/100)*Q730, 3)</f>
        <v>10.339</v>
      </c>
      <c r="I730" s="13">
        <v>1</v>
      </c>
      <c r="J730" s="13">
        <v>1.5</v>
      </c>
      <c r="K730" s="13">
        <v>1</v>
      </c>
      <c r="M730" s="13">
        <v>1</v>
      </c>
      <c r="N730" s="13">
        <v>0.748139</v>
      </c>
      <c r="P730" s="13">
        <f>IFERROR(ROUND(VLOOKUP(BC730, BA:BA:BB:BB, 2, 0)/AA730,3),)</f>
        <v>8.9689999999999994</v>
      </c>
      <c r="Q730" s="13">
        <f>IFERROR(VLOOKUP(BC730, BA:BA:BD:BD, 4, 0),1)</f>
        <v>1</v>
      </c>
      <c r="R730" s="13">
        <v>4</v>
      </c>
      <c r="S730" s="13">
        <v>9.25</v>
      </c>
      <c r="T730" s="13">
        <v>0</v>
      </c>
      <c r="V730" s="13" t="s">
        <v>11050</v>
      </c>
      <c r="W730" s="13">
        <v>100</v>
      </c>
      <c r="X730" s="13" t="s">
        <v>7709</v>
      </c>
      <c r="Y730" s="13" t="s">
        <v>10904</v>
      </c>
      <c r="Z730" s="13">
        <v>2</v>
      </c>
      <c r="AA730" s="13">
        <v>5.75</v>
      </c>
      <c r="AB730" s="13">
        <f t="shared" si="100"/>
        <v>59.448999999999998</v>
      </c>
      <c r="AC730" s="13">
        <f>ROUND(VLOOKUP(X730,'Base de dados'!A:B, 2, 0)*AB730, 2)</f>
        <v>8.92</v>
      </c>
      <c r="AD730" s="13">
        <f>ROUND((AB730*(Destino!AG$730/100))*(W730/100),2)</f>
        <v>2.38</v>
      </c>
      <c r="AE730" s="13">
        <f>ROUND((AB730*(Destino!AH$730/100)),2)</f>
        <v>0</v>
      </c>
      <c r="AF730" s="13">
        <f>ROUND((((AB730+AC730)*(1 + VLOOKUP(X730,'Base de dados'!A:P, 16, 0) ))*(Destino!AI$730/100))-AD730, 2)</f>
        <v>15.1</v>
      </c>
      <c r="AG730" s="13">
        <f>ROUND((AB730+AC730+AF730)*(J730/100),2)</f>
        <v>1.25</v>
      </c>
      <c r="AH730" s="13">
        <f t="shared" si="101"/>
        <v>0</v>
      </c>
      <c r="AI730" s="13">
        <f>ROUND(AB730+AF730-AE730+AG730+AH730, 3)</f>
        <v>75.799000000000007</v>
      </c>
      <c r="AJ730" s="13">
        <f t="shared" si="102"/>
        <v>75.799000000000007</v>
      </c>
      <c r="AK730" s="13">
        <f t="shared" si="103"/>
        <v>75.799000000000007</v>
      </c>
      <c r="AL730" s="13" t="str">
        <f t="shared" si="106"/>
        <v>11106000106062200001421</v>
      </c>
      <c r="AM730" s="13">
        <f>VLOOKUP(AL730,Destino!A:AE,31,0)</f>
        <v>75.787999999999997</v>
      </c>
      <c r="AN730" s="13">
        <f t="shared" si="107"/>
        <v>0.99985487935197026</v>
      </c>
      <c r="BB730" s="13">
        <f t="shared" si="104"/>
        <v>75.799000000000007</v>
      </c>
      <c r="BC730" s="13" t="s">
        <v>11275</v>
      </c>
      <c r="BD730" s="13">
        <f t="shared" si="105"/>
        <v>0.748139</v>
      </c>
    </row>
    <row r="731" spans="1:56" x14ac:dyDescent="0.25">
      <c r="A731" s="13">
        <v>600010606</v>
      </c>
      <c r="B731" s="13">
        <v>1210</v>
      </c>
      <c r="C731" s="13">
        <v>2000005105</v>
      </c>
      <c r="D731" s="13" t="s">
        <v>10908</v>
      </c>
      <c r="E731" s="13" t="str">
        <f t="shared" si="99"/>
        <v>1200</v>
      </c>
      <c r="F731" s="13" t="s">
        <v>10905</v>
      </c>
      <c r="G731" s="13" t="s">
        <v>10907</v>
      </c>
      <c r="H731" s="13">
        <f>ROUND(P731/(1-((R731+S731))/100)*Q731, 3)</f>
        <v>10.073</v>
      </c>
      <c r="I731" s="13">
        <v>1</v>
      </c>
      <c r="J731" s="13">
        <v>2</v>
      </c>
      <c r="K731" s="13">
        <v>1</v>
      </c>
      <c r="M731" s="13">
        <v>1</v>
      </c>
      <c r="N731" s="13">
        <v>1</v>
      </c>
      <c r="O731" s="13" t="s">
        <v>10895</v>
      </c>
      <c r="P731" s="13">
        <f>IFERROR(ROUND(VLOOKUP(BC731, BA:BA:BB:BB, 2, 0)/AA731,3),)</f>
        <v>8.7379999999999995</v>
      </c>
      <c r="Q731" s="13">
        <f>IFERROR(VLOOKUP(BC731, BA:BA:BD:BD, 4, 0),1)</f>
        <v>1</v>
      </c>
      <c r="R731" s="13">
        <v>4</v>
      </c>
      <c r="S731" s="13">
        <v>9.25</v>
      </c>
      <c r="T731" s="13">
        <v>0</v>
      </c>
      <c r="V731" s="13" t="s">
        <v>11050</v>
      </c>
      <c r="W731" s="13">
        <v>100</v>
      </c>
      <c r="X731" s="13" t="s">
        <v>7709</v>
      </c>
      <c r="Y731" s="13" t="s">
        <v>10904</v>
      </c>
      <c r="Z731" s="13">
        <v>2</v>
      </c>
      <c r="AA731" s="13">
        <v>5.75</v>
      </c>
      <c r="AB731" s="13">
        <f t="shared" si="100"/>
        <v>57.92</v>
      </c>
      <c r="AC731" s="13">
        <f>ROUND(VLOOKUP(X731,'Base de dados'!A:B, 2, 0)*AB731, 2)</f>
        <v>8.69</v>
      </c>
      <c r="AD731" s="13">
        <f>ROUND((AB731*(Destino!AG$731/100))*(W731/100),2)</f>
        <v>2.3199999999999998</v>
      </c>
      <c r="AE731" s="13">
        <f>ROUND((AB731*(Destino!AH$731/100)),2)</f>
        <v>5.36</v>
      </c>
      <c r="AG731" s="13">
        <f>ROUND((AB731+ AC731)*(J731/100),2)</f>
        <v>1.33</v>
      </c>
      <c r="AH731" s="13">
        <f t="shared" si="101"/>
        <v>0</v>
      </c>
      <c r="AI731" s="13">
        <f>ROUND(AB731-(AD731+AE731)+AG731+AH731, 3)</f>
        <v>51.57</v>
      </c>
      <c r="AJ731" s="13">
        <f t="shared" si="102"/>
        <v>51.57</v>
      </c>
      <c r="AK731" s="13">
        <f t="shared" si="103"/>
        <v>51.57</v>
      </c>
      <c r="AL731" s="13" t="str">
        <f t="shared" si="106"/>
        <v>12106000106062000005105</v>
      </c>
      <c r="AM731" s="13">
        <f>VLOOKUP(AL731,Destino!A:AE,31,0)</f>
        <v>51.558</v>
      </c>
      <c r="AN731" s="13">
        <f t="shared" si="107"/>
        <v>0.99976730657358925</v>
      </c>
      <c r="BA731" s="13" t="s">
        <v>11274</v>
      </c>
      <c r="BB731" s="13">
        <f t="shared" si="104"/>
        <v>51.57</v>
      </c>
      <c r="BC731" s="13" t="s">
        <v>11271</v>
      </c>
      <c r="BD731" s="13">
        <f t="shared" si="105"/>
        <v>1</v>
      </c>
    </row>
    <row r="732" spans="1:56" x14ac:dyDescent="0.25">
      <c r="A732" s="13">
        <v>600010606</v>
      </c>
      <c r="B732" s="13">
        <v>1210</v>
      </c>
      <c r="C732" s="13">
        <v>2200001421</v>
      </c>
      <c r="D732" s="13" t="s">
        <v>10908</v>
      </c>
      <c r="E732" s="13" t="str">
        <f t="shared" si="99"/>
        <v>1200</v>
      </c>
      <c r="F732" s="13" t="s">
        <v>10905</v>
      </c>
      <c r="G732" s="13" t="s">
        <v>10907</v>
      </c>
      <c r="H732" s="13">
        <f>ROUND(P732/(1-((R732+S732))/100)*Q732, 3)</f>
        <v>12.329000000000001</v>
      </c>
      <c r="I732" s="13">
        <v>1</v>
      </c>
      <c r="J732" s="13">
        <v>0</v>
      </c>
      <c r="K732" s="13">
        <v>1</v>
      </c>
      <c r="M732" s="13">
        <v>1</v>
      </c>
      <c r="N732" s="13">
        <f>IFERROR(VLOOKUP(BC732, BA:BA:BD:BD, 4, 0),1)</f>
        <v>1</v>
      </c>
      <c r="P732" s="13">
        <f>IFERROR(ROUND(VLOOKUP(BC732, BA:BA:BB:BB, 2, 0)/AA732,3),)</f>
        <v>8.9689999999999994</v>
      </c>
      <c r="Q732" s="13">
        <v>1</v>
      </c>
      <c r="R732" s="13">
        <v>18</v>
      </c>
      <c r="S732" s="13">
        <v>9.25</v>
      </c>
      <c r="T732" s="13">
        <v>0</v>
      </c>
      <c r="V732" s="13" t="s">
        <v>11050</v>
      </c>
      <c r="W732" s="13">
        <v>100</v>
      </c>
      <c r="X732" s="13" t="s">
        <v>7709</v>
      </c>
      <c r="Y732" s="13" t="s">
        <v>10904</v>
      </c>
      <c r="Z732" s="13">
        <v>2</v>
      </c>
      <c r="AA732" s="13">
        <v>5.75</v>
      </c>
      <c r="AB732" s="13">
        <f t="shared" si="100"/>
        <v>70.891999999999996</v>
      </c>
      <c r="AC732" s="13">
        <f>ROUND(VLOOKUP(X732,'Base de dados'!A:B, 2, 0)*AB732, 2)</f>
        <v>10.63</v>
      </c>
      <c r="AD732" s="13">
        <f>ROUND((AB732*(Destino!AG$732/100))*(W732/100),2)</f>
        <v>12.76</v>
      </c>
      <c r="AE732" s="13">
        <f>ROUND((AB732*(Destino!AH$732/100)),2)</f>
        <v>6.56</v>
      </c>
      <c r="AG732" s="13">
        <f>ROUND((AB732+ AC732)*(J732/100),2)</f>
        <v>0</v>
      </c>
      <c r="AH732" s="13">
        <f t="shared" si="101"/>
        <v>0</v>
      </c>
      <c r="AI732" s="13">
        <f>ROUND(AB732-(AD732+AE732)+AG732+AH732, 3)</f>
        <v>51.572000000000003</v>
      </c>
      <c r="AJ732" s="13">
        <f t="shared" si="102"/>
        <v>51.572000000000003</v>
      </c>
      <c r="AK732" s="13">
        <f t="shared" si="103"/>
        <v>51.572000000000003</v>
      </c>
      <c r="AL732" s="13" t="str">
        <f t="shared" si="106"/>
        <v>12106000106062200001421</v>
      </c>
      <c r="AM732" s="13">
        <f>VLOOKUP(AL732,Destino!A:AE,31,0)</f>
        <v>51.555</v>
      </c>
      <c r="AN732" s="13">
        <f t="shared" si="107"/>
        <v>0.99967036376328233</v>
      </c>
      <c r="BB732" s="13">
        <f t="shared" si="104"/>
        <v>51.572000000000003</v>
      </c>
      <c r="BC732" s="13" t="s">
        <v>11275</v>
      </c>
      <c r="BD732" s="13">
        <f t="shared" si="105"/>
        <v>1</v>
      </c>
    </row>
    <row r="733" spans="1:56" x14ac:dyDescent="0.25">
      <c r="A733" s="13">
        <v>600010606</v>
      </c>
      <c r="B733" s="13">
        <v>1400</v>
      </c>
      <c r="C733" s="13">
        <v>2000005105</v>
      </c>
      <c r="D733" s="13" t="s">
        <v>10908</v>
      </c>
      <c r="E733" s="13">
        <f t="shared" si="99"/>
        <v>1400</v>
      </c>
      <c r="F733" s="13" t="s">
        <v>10905</v>
      </c>
      <c r="G733" s="13" t="s">
        <v>10907</v>
      </c>
      <c r="H733" s="13">
        <f>ROUND(P733/(1-((R733+S733))/100)*Q733, 3)</f>
        <v>10.073</v>
      </c>
      <c r="I733" s="13">
        <v>1</v>
      </c>
      <c r="J733" s="13">
        <v>2</v>
      </c>
      <c r="K733" s="13">
        <v>1</v>
      </c>
      <c r="M733" s="13">
        <v>1</v>
      </c>
      <c r="N733" s="13">
        <v>1</v>
      </c>
      <c r="O733" s="13" t="s">
        <v>10895</v>
      </c>
      <c r="P733" s="13">
        <f>IFERROR(ROUND(VLOOKUP(BC733, BA:BA:BB:BB, 2, 0)/AA733,3),)</f>
        <v>8.7379999999999995</v>
      </c>
      <c r="Q733" s="13">
        <f>IFERROR(VLOOKUP(BC733, BA:BA:BD:BD, 4, 0),1)</f>
        <v>1</v>
      </c>
      <c r="R733" s="13">
        <v>4</v>
      </c>
      <c r="S733" s="13">
        <v>9.25</v>
      </c>
      <c r="T733" s="13">
        <v>0</v>
      </c>
      <c r="V733" s="13" t="s">
        <v>11050</v>
      </c>
      <c r="W733" s="13">
        <v>100</v>
      </c>
      <c r="X733" s="13" t="s">
        <v>7709</v>
      </c>
      <c r="Y733" s="13" t="s">
        <v>10904</v>
      </c>
      <c r="Z733" s="13">
        <v>2</v>
      </c>
      <c r="AA733" s="13">
        <v>5.75</v>
      </c>
      <c r="AB733" s="13">
        <f t="shared" si="100"/>
        <v>57.92</v>
      </c>
      <c r="AC733" s="13">
        <f>ROUND(VLOOKUP(X733,'Base de dados'!A:B, 2, 0)*AB733, 2)</f>
        <v>8.69</v>
      </c>
      <c r="AD733" s="13">
        <f>ROUND((AB733*(Destino!AG$733/100))*(W733/100),2)</f>
        <v>2.3199999999999998</v>
      </c>
      <c r="AE733" s="13">
        <f>ROUND((AB733*(Destino!AH$733/100)),2)</f>
        <v>5.36</v>
      </c>
      <c r="AG733" s="13">
        <f>ROUND((AB733+ AC733)*(J733/100),2)</f>
        <v>1.33</v>
      </c>
      <c r="AH733" s="13">
        <f t="shared" si="101"/>
        <v>0</v>
      </c>
      <c r="AI733" s="13">
        <f>ROUND(AB733-(AD733+AE733)+AG733+AH733, 3)</f>
        <v>51.57</v>
      </c>
      <c r="AJ733" s="13">
        <f t="shared" si="102"/>
        <v>51.57</v>
      </c>
      <c r="AK733" s="13">
        <f t="shared" si="103"/>
        <v>51.57</v>
      </c>
      <c r="AL733" s="13" t="str">
        <f t="shared" si="106"/>
        <v>14006000106062000005105</v>
      </c>
      <c r="AM733" s="13">
        <f>VLOOKUP(AL733,Destino!A:AE,31,0)</f>
        <v>51.558</v>
      </c>
      <c r="AN733" s="13">
        <f t="shared" si="107"/>
        <v>0.99976730657358925</v>
      </c>
      <c r="BA733" s="13" t="s">
        <v>11275</v>
      </c>
      <c r="BB733" s="13">
        <f t="shared" si="104"/>
        <v>51.57</v>
      </c>
      <c r="BC733" s="13" t="s">
        <v>11271</v>
      </c>
      <c r="BD733" s="13">
        <f t="shared" si="105"/>
        <v>1</v>
      </c>
    </row>
    <row r="734" spans="1:56" x14ac:dyDescent="0.25">
      <c r="A734" s="13">
        <v>600010606</v>
      </c>
      <c r="B734" s="13">
        <v>1400</v>
      </c>
      <c r="C734" s="13">
        <v>2200000102</v>
      </c>
      <c r="D734" s="13" t="s">
        <v>10908</v>
      </c>
      <c r="E734" s="13">
        <f t="shared" si="99"/>
        <v>1400</v>
      </c>
      <c r="F734" s="13" t="s">
        <v>10905</v>
      </c>
      <c r="G734" s="13" t="s">
        <v>10907</v>
      </c>
      <c r="H734" s="13">
        <f>ROUND(P734/(1-((R734+S734))/100)*Q734, 3)</f>
        <v>10.971</v>
      </c>
      <c r="I734" s="13">
        <v>1</v>
      </c>
      <c r="J734" s="13">
        <v>2</v>
      </c>
      <c r="K734" s="13">
        <v>1</v>
      </c>
      <c r="M734" s="13">
        <v>1</v>
      </c>
      <c r="N734" s="13">
        <v>1</v>
      </c>
      <c r="P734" s="13">
        <f>IFERROR(ROUND(VLOOKUP(BC734, BA:BA:BB:BB, 2, 0)/AA734,3),)</f>
        <v>10.132</v>
      </c>
      <c r="Q734" s="13">
        <f>IFERROR(VLOOKUP(BC734, BA:BA:BD:BD, 4, 0),1)</f>
        <v>1</v>
      </c>
      <c r="R734" s="13">
        <v>4</v>
      </c>
      <c r="S734" s="13">
        <v>3.65</v>
      </c>
      <c r="T734" s="13">
        <v>0</v>
      </c>
      <c r="V734" s="13" t="s">
        <v>11050</v>
      </c>
      <c r="W734" s="13">
        <v>100</v>
      </c>
      <c r="X734" s="13" t="s">
        <v>7709</v>
      </c>
      <c r="Y734" s="13" t="s">
        <v>10904</v>
      </c>
      <c r="Z734" s="13">
        <v>2</v>
      </c>
      <c r="AA734" s="13">
        <v>5.75</v>
      </c>
      <c r="AB734" s="13">
        <f t="shared" si="100"/>
        <v>63.082999999999998</v>
      </c>
      <c r="AC734" s="13">
        <f>ROUND(VLOOKUP(X734,'Base de dados'!A:B, 2, 0)*AB734, 2)</f>
        <v>9.4600000000000009</v>
      </c>
      <c r="AD734" s="13">
        <f>ROUND((AB734*(Destino!AG$734/100))*(W734/100),2)</f>
        <v>2.52</v>
      </c>
      <c r="AE734" s="13">
        <f>ROUND((AB734*(Destino!AH$734/100)),2)</f>
        <v>5.84</v>
      </c>
      <c r="AG734" s="13">
        <f>ROUND((AB734+ AC734)*(J734/100),2)</f>
        <v>1.45</v>
      </c>
      <c r="AH734" s="13">
        <f t="shared" si="101"/>
        <v>0</v>
      </c>
      <c r="AI734" s="13">
        <f>ROUND(AB734-(AD734+AE734)+AG734+AH734, 3)</f>
        <v>56.173000000000002</v>
      </c>
      <c r="AJ734" s="13">
        <f t="shared" si="102"/>
        <v>56.173000000000002</v>
      </c>
      <c r="AK734" s="13">
        <f t="shared" si="103"/>
        <v>56.173000000000002</v>
      </c>
      <c r="AL734" s="13" t="str">
        <f t="shared" si="106"/>
        <v>14006000106062200000102</v>
      </c>
      <c r="AM734" s="13">
        <f>VLOOKUP(AL734,Destino!A:AE,31,0)</f>
        <v>56.171999999999997</v>
      </c>
      <c r="AN734" s="13">
        <f t="shared" si="107"/>
        <v>0.99998219785306097</v>
      </c>
      <c r="BB734" s="13">
        <f t="shared" si="104"/>
        <v>56.173000000000002</v>
      </c>
      <c r="BC734" s="13" t="s">
        <v>11272</v>
      </c>
      <c r="BD734" s="13">
        <f t="shared" si="105"/>
        <v>1</v>
      </c>
    </row>
    <row r="735" spans="1:56" x14ac:dyDescent="0.25">
      <c r="A735" s="13">
        <v>600010606</v>
      </c>
      <c r="B735" s="13">
        <v>1700</v>
      </c>
      <c r="C735" s="13">
        <v>2000005105</v>
      </c>
      <c r="D735" s="13" t="s">
        <v>10908</v>
      </c>
      <c r="E735" s="13">
        <f t="shared" si="99"/>
        <v>1700</v>
      </c>
      <c r="F735" s="13" t="s">
        <v>10933</v>
      </c>
      <c r="G735" s="13" t="s">
        <v>10907</v>
      </c>
      <c r="H735" s="13">
        <f>ROUND(P735/(1-((R735+S735))/100)*Q735, 3)</f>
        <v>10.073</v>
      </c>
      <c r="I735" s="13">
        <v>0.25</v>
      </c>
      <c r="J735" s="13">
        <v>7</v>
      </c>
      <c r="K735" s="13">
        <v>1</v>
      </c>
      <c r="M735" s="13">
        <v>4</v>
      </c>
      <c r="N735" s="13">
        <v>1</v>
      </c>
      <c r="P735" s="13">
        <f>IFERROR(ROUND(VLOOKUP(BC735, BA:BA:BB:BB, 2, 0)/AA735,3),)</f>
        <v>8.7379999999999995</v>
      </c>
      <c r="Q735" s="13">
        <f>IFERROR(VLOOKUP(BC735, BA:BA:BD:BD, 4, 0),1)</f>
        <v>1</v>
      </c>
      <c r="R735" s="13">
        <v>4</v>
      </c>
      <c r="S735" s="13">
        <v>9.25</v>
      </c>
      <c r="T735" s="13">
        <v>0</v>
      </c>
      <c r="V735" s="13" t="s">
        <v>11050</v>
      </c>
      <c r="W735" s="13">
        <v>100</v>
      </c>
      <c r="X735" s="13" t="s">
        <v>7709</v>
      </c>
      <c r="Y735" s="13" t="s">
        <v>10904</v>
      </c>
      <c r="Z735" s="13">
        <v>2</v>
      </c>
      <c r="AA735" s="13">
        <v>5.75</v>
      </c>
      <c r="AB735" s="13">
        <f t="shared" si="100"/>
        <v>14.48</v>
      </c>
      <c r="AC735" s="13">
        <f>ROUND(VLOOKUP(X735,'Base de dados'!A:B, 2, 0)*AB735, 2)</f>
        <v>2.17</v>
      </c>
      <c r="AD735" s="13">
        <f>ROUND((AB735*(Destino!AG$735/100))*(W735/100),2)</f>
        <v>0.57999999999999996</v>
      </c>
      <c r="AE735" s="13">
        <f>ROUND((AB735*(Destino!AH$735/100)),2)</f>
        <v>0</v>
      </c>
      <c r="AF735" s="13">
        <f>ROUND((((AB735+AC735)*(1 + VLOOKUP(X735,'Base de dados'!A:M, 13, 0) ))*(Destino!AI$735/100))-AD735, 2)</f>
        <v>3.74</v>
      </c>
      <c r="AG735" s="13">
        <f>ROUND((AB735+AC735+AF735)*(J735/100),2)</f>
        <v>1.43</v>
      </c>
      <c r="AH735" s="13">
        <f t="shared" si="101"/>
        <v>0</v>
      </c>
      <c r="AI735" s="13">
        <f>ROUND(AB735+AC735-AE735+AF735+AG735+AH735, 3)</f>
        <v>21.82</v>
      </c>
      <c r="AJ735" s="13">
        <f t="shared" si="102"/>
        <v>87.28</v>
      </c>
      <c r="AK735" s="13">
        <f t="shared" si="103"/>
        <v>87.28</v>
      </c>
      <c r="AL735" s="13" t="str">
        <f t="shared" si="106"/>
        <v>17006000106062000005105</v>
      </c>
      <c r="AM735" s="13">
        <f>VLOOKUP(AL735,Destino!A:AE,31,0)</f>
        <v>78.751999999999995</v>
      </c>
      <c r="AN735" s="13">
        <f t="shared" si="107"/>
        <v>0.90229147571035739</v>
      </c>
      <c r="BB735" s="13">
        <f t="shared" si="104"/>
        <v>87.28</v>
      </c>
      <c r="BC735" s="13" t="s">
        <v>11271</v>
      </c>
      <c r="BD735" s="13">
        <f t="shared" si="105"/>
        <v>1</v>
      </c>
    </row>
    <row r="736" spans="1:56" x14ac:dyDescent="0.25">
      <c r="A736" s="13">
        <v>600010606</v>
      </c>
      <c r="B736" s="13">
        <v>1700</v>
      </c>
      <c r="C736" s="13">
        <v>2200001421</v>
      </c>
      <c r="D736" s="13" t="s">
        <v>10908</v>
      </c>
      <c r="E736" s="13">
        <f t="shared" si="99"/>
        <v>1700</v>
      </c>
      <c r="F736" s="13" t="s">
        <v>10933</v>
      </c>
      <c r="G736" s="13" t="s">
        <v>10907</v>
      </c>
      <c r="H736" s="13">
        <f>ROUND(P736/(1-((R736+S736))/100)*Q736, 3)</f>
        <v>10.339</v>
      </c>
      <c r="I736" s="13">
        <v>0.25</v>
      </c>
      <c r="J736" s="13">
        <v>3</v>
      </c>
      <c r="K736" s="13">
        <v>1</v>
      </c>
      <c r="M736" s="13">
        <v>4</v>
      </c>
      <c r="N736" s="13">
        <v>1</v>
      </c>
      <c r="O736" s="13" t="s">
        <v>10895</v>
      </c>
      <c r="P736" s="13">
        <f>IFERROR(ROUND(VLOOKUP(BC736, BA:BA:BB:BB, 2, 0)/AA736,3),)</f>
        <v>8.9689999999999994</v>
      </c>
      <c r="Q736" s="13">
        <f>IFERROR(VLOOKUP(BC736, BA:BA:BD:BD, 4, 0),1)</f>
        <v>1</v>
      </c>
      <c r="R736" s="13">
        <v>4</v>
      </c>
      <c r="S736" s="13">
        <v>9.25</v>
      </c>
      <c r="T736" s="13">
        <v>0</v>
      </c>
      <c r="V736" s="13" t="s">
        <v>11050</v>
      </c>
      <c r="W736" s="13">
        <v>100</v>
      </c>
      <c r="X736" s="13" t="s">
        <v>7709</v>
      </c>
      <c r="Y736" s="13" t="s">
        <v>10904</v>
      </c>
      <c r="Z736" s="13">
        <v>2</v>
      </c>
      <c r="AA736" s="13">
        <v>5.75</v>
      </c>
      <c r="AB736" s="13">
        <f t="shared" si="100"/>
        <v>14.862</v>
      </c>
      <c r="AC736" s="13">
        <f>ROUND(VLOOKUP(X736,'Base de dados'!A:B, 2, 0)*AB736, 2)</f>
        <v>2.23</v>
      </c>
      <c r="AD736" s="13">
        <f>ROUND((AB736*(Destino!AG$736/100))*(W736/100),2)</f>
        <v>0.59</v>
      </c>
      <c r="AE736" s="13">
        <f>ROUND((AB736*(Destino!AH$736/100)),2)</f>
        <v>0</v>
      </c>
      <c r="AF736" s="13">
        <f>ROUND((((AB736+AC736)*(1 + VLOOKUP(X736,'Base de dados'!A:M, 13, 0) ))*(Destino!AI$736/100))-AD736, 2)</f>
        <v>3.85</v>
      </c>
      <c r="AG736" s="13">
        <f>ROUND((AB736+AC736+AF736)*(J736/100),2)</f>
        <v>0.63</v>
      </c>
      <c r="AH736" s="13">
        <f t="shared" si="101"/>
        <v>0</v>
      </c>
      <c r="AI736" s="13">
        <f>ROUND(AB736+AC736-AE736+AF736+AG736+AH736, 3)</f>
        <v>21.571999999999999</v>
      </c>
      <c r="AJ736" s="13">
        <f t="shared" si="102"/>
        <v>86.287999999999997</v>
      </c>
      <c r="AK736" s="13">
        <f t="shared" si="103"/>
        <v>86.287999999999997</v>
      </c>
      <c r="AL736" s="13" t="str">
        <f t="shared" si="106"/>
        <v>17006000106062200001421</v>
      </c>
      <c r="AM736" s="13">
        <f>VLOOKUP(AL736,Destino!A:AE,31,0)</f>
        <v>86.236000000000004</v>
      </c>
      <c r="AN736" s="13">
        <f t="shared" si="107"/>
        <v>0.99939736695716674</v>
      </c>
      <c r="BA736" s="13" t="s">
        <v>11276</v>
      </c>
      <c r="BB736" s="13">
        <f t="shared" si="104"/>
        <v>86.287999999999997</v>
      </c>
      <c r="BC736" s="13" t="s">
        <v>11275</v>
      </c>
      <c r="BD736" s="13">
        <f t="shared" si="105"/>
        <v>1</v>
      </c>
    </row>
    <row r="737" spans="1:56" x14ac:dyDescent="0.25">
      <c r="A737" s="13">
        <v>600013653</v>
      </c>
      <c r="B737" s="13">
        <v>1000</v>
      </c>
      <c r="C737" s="13">
        <v>2200000102</v>
      </c>
      <c r="D737" s="13" t="s">
        <v>10908</v>
      </c>
      <c r="E737" s="13">
        <f t="shared" si="99"/>
        <v>1000</v>
      </c>
      <c r="F737" s="13" t="s">
        <v>10905</v>
      </c>
      <c r="G737" s="13" t="s">
        <v>10907</v>
      </c>
      <c r="H737" s="13">
        <f>ROUND(P737/(1-((R737+S737))/100)*Q737, 3)</f>
        <v>9.2140000000000004</v>
      </c>
      <c r="I737" s="13">
        <v>1</v>
      </c>
      <c r="J737" s="13">
        <v>4.5</v>
      </c>
      <c r="K737" s="13">
        <v>1</v>
      </c>
      <c r="M737" s="13">
        <v>1</v>
      </c>
      <c r="N737" s="13">
        <v>1</v>
      </c>
      <c r="P737" s="13">
        <f>IFERROR(ROUND(VLOOKUP(BC737, BA:BA:BB:BB, 2, 0)/AA737,3),)</f>
        <v>8.5090000000000003</v>
      </c>
      <c r="Q737" s="13">
        <f>IFERROR(VLOOKUP(BC737, BA:BA:BD:BD, 4, 0),1)</f>
        <v>1</v>
      </c>
      <c r="R737" s="13">
        <v>4</v>
      </c>
      <c r="S737" s="13">
        <v>3.65</v>
      </c>
      <c r="T737" s="13">
        <v>0</v>
      </c>
      <c r="V737" s="13" t="s">
        <v>11050</v>
      </c>
      <c r="W737" s="13">
        <v>100</v>
      </c>
      <c r="X737" s="13" t="s">
        <v>7709</v>
      </c>
      <c r="Y737" s="13" t="s">
        <v>10904</v>
      </c>
      <c r="Z737" s="13">
        <v>1</v>
      </c>
      <c r="AA737" s="13">
        <v>5.75</v>
      </c>
      <c r="AB737" s="13">
        <f t="shared" si="100"/>
        <v>52.981000000000002</v>
      </c>
      <c r="AC737" s="13">
        <f>ROUND(VLOOKUP(X737,'Base de dados'!A:B, 2, 0)*AB737, 2)</f>
        <v>7.95</v>
      </c>
      <c r="AD737" s="13">
        <f>ROUND((AB737*(Destino!AG$737/100))*(W737/100),2)</f>
        <v>2.12</v>
      </c>
      <c r="AE737" s="13">
        <f>ROUND((AB737*(Destino!AH$737/100)),2)</f>
        <v>4.9000000000000004</v>
      </c>
      <c r="AG737" s="13">
        <f>ROUND((AB737+ AC737)*(J737/100),2)</f>
        <v>2.74</v>
      </c>
      <c r="AH737" s="13">
        <f t="shared" si="101"/>
        <v>0</v>
      </c>
      <c r="AI737" s="13">
        <f>ROUND(AB737-(AD737+AE737)+AG737+AH737, 3)</f>
        <v>48.701000000000001</v>
      </c>
      <c r="AJ737" s="13">
        <f t="shared" si="102"/>
        <v>48.701000000000001</v>
      </c>
      <c r="AK737" s="13">
        <f t="shared" si="103"/>
        <v>48.701000000000001</v>
      </c>
      <c r="AL737" s="13" t="str">
        <f t="shared" si="106"/>
        <v>10006000136532200000102</v>
      </c>
      <c r="AM737" s="13">
        <f>VLOOKUP(AL737,Destino!A:AE,31,0)</f>
        <v>48.701000000000001</v>
      </c>
      <c r="AN737" s="13">
        <f t="shared" si="107"/>
        <v>1</v>
      </c>
      <c r="BB737" s="13">
        <f t="shared" si="104"/>
        <v>48.701000000000001</v>
      </c>
      <c r="BC737" s="13" t="s">
        <v>11278</v>
      </c>
      <c r="BD737" s="13">
        <f t="shared" si="105"/>
        <v>1</v>
      </c>
    </row>
    <row r="738" spans="1:56" x14ac:dyDescent="0.25">
      <c r="A738" s="13">
        <v>600013653</v>
      </c>
      <c r="B738" s="13">
        <v>1000</v>
      </c>
      <c r="C738" s="13">
        <v>2200000362</v>
      </c>
      <c r="D738" s="13" t="s">
        <v>10908</v>
      </c>
      <c r="E738" s="13">
        <f t="shared" si="99"/>
        <v>1000</v>
      </c>
      <c r="F738" s="13" t="s">
        <v>10912</v>
      </c>
      <c r="G738" s="13" t="s">
        <v>10907</v>
      </c>
      <c r="H738" s="13">
        <v>5.01</v>
      </c>
      <c r="I738" s="13">
        <v>1</v>
      </c>
      <c r="J738" s="13">
        <v>0</v>
      </c>
      <c r="K738" s="13">
        <v>1.0878239999999999</v>
      </c>
      <c r="M738" s="13">
        <v>1</v>
      </c>
      <c r="N738" s="13">
        <v>1</v>
      </c>
      <c r="O738" s="13" t="s">
        <v>10895</v>
      </c>
      <c r="P738" s="13">
        <v>0</v>
      </c>
      <c r="Q738" s="13">
        <v>1</v>
      </c>
      <c r="R738" s="13">
        <v>0</v>
      </c>
      <c r="S738" s="13">
        <v>0</v>
      </c>
      <c r="T738" s="13">
        <v>34.630000000000003</v>
      </c>
      <c r="V738" s="13" t="s">
        <v>11050</v>
      </c>
      <c r="W738" s="13">
        <v>100</v>
      </c>
      <c r="X738" s="13" t="s">
        <v>7709</v>
      </c>
      <c r="Y738" s="13" t="s">
        <v>10904</v>
      </c>
      <c r="Z738" s="13">
        <v>1</v>
      </c>
      <c r="AA738" s="13">
        <v>5.75</v>
      </c>
      <c r="AB738" s="13">
        <f t="shared" si="100"/>
        <v>28.808</v>
      </c>
      <c r="AC738" s="13">
        <f>ROUND(VLOOKUP(X738,'Base de dados'!A:B, 2, 0)*AB738, 2)</f>
        <v>4.32</v>
      </c>
      <c r="AD738" s="13">
        <f>ROUND((AB738*(Destino!AG$738/100))*(W738/100),2)</f>
        <v>0</v>
      </c>
      <c r="AE738" s="13">
        <f>ROUND((AB738*(Destino!AH$738/100)),2)</f>
        <v>0</v>
      </c>
      <c r="AG738" s="13">
        <f>ROUND((AB738+ AC738)*(J738/100),2)</f>
        <v>0</v>
      </c>
      <c r="AH738" s="13">
        <f t="shared" si="101"/>
        <v>9.98</v>
      </c>
      <c r="AI738" s="13">
        <f>ROUND(AB738+AG738+AH738, 3)</f>
        <v>38.787999999999997</v>
      </c>
      <c r="AJ738" s="13">
        <f t="shared" si="102"/>
        <v>38.787999999999997</v>
      </c>
      <c r="AK738" s="13">
        <f t="shared" si="103"/>
        <v>42.194517311999995</v>
      </c>
      <c r="AL738" s="13" t="str">
        <f t="shared" si="106"/>
        <v>10006000136532200000362</v>
      </c>
      <c r="AM738" s="13">
        <f>VLOOKUP(AL738,Destino!A:AE,31,0)</f>
        <v>42.195</v>
      </c>
      <c r="AN738" s="13">
        <f t="shared" si="107"/>
        <v>1.0000114395905144</v>
      </c>
      <c r="BA738" s="13" t="s">
        <v>11277</v>
      </c>
      <c r="BB738" s="13">
        <f t="shared" si="104"/>
        <v>42.194517311999995</v>
      </c>
      <c r="BD738" s="13">
        <f t="shared" si="105"/>
        <v>1</v>
      </c>
    </row>
    <row r="739" spans="1:56" x14ac:dyDescent="0.25">
      <c r="A739" s="13">
        <v>600013653</v>
      </c>
      <c r="B739" s="13">
        <v>1000</v>
      </c>
      <c r="C739" s="13">
        <v>2200001286</v>
      </c>
      <c r="D739" s="13" t="s">
        <v>10908</v>
      </c>
      <c r="E739" s="13">
        <f t="shared" si="99"/>
        <v>1000</v>
      </c>
      <c r="F739" s="13" t="s">
        <v>10915</v>
      </c>
      <c r="G739" s="13" t="s">
        <v>10907</v>
      </c>
      <c r="H739" s="13">
        <f>ROUND(P739/(1-((R739+S739))/100)*Q739, 3)</f>
        <v>10.816000000000001</v>
      </c>
      <c r="I739" s="13">
        <v>1</v>
      </c>
      <c r="J739" s="13">
        <v>6</v>
      </c>
      <c r="K739" s="13">
        <v>1</v>
      </c>
      <c r="M739" s="13">
        <v>1</v>
      </c>
      <c r="N739" s="13">
        <v>1</v>
      </c>
      <c r="P739" s="13">
        <f>IFERROR(ROUND(VLOOKUP(BC739, BA:BA:BB:BB, 2, 0)/AA739,3),)</f>
        <v>10.313000000000001</v>
      </c>
      <c r="Q739" s="13">
        <f>IFERROR(VLOOKUP(BC739, BA:BA:BD:BD, 4, 0),1)</f>
        <v>1</v>
      </c>
      <c r="R739" s="13">
        <v>1</v>
      </c>
      <c r="S739" s="13">
        <v>3.65</v>
      </c>
      <c r="T739" s="13">
        <v>0</v>
      </c>
      <c r="V739" s="13" t="s">
        <v>11050</v>
      </c>
      <c r="W739" s="13">
        <v>100</v>
      </c>
      <c r="X739" s="13" t="s">
        <v>7709</v>
      </c>
      <c r="Y739" s="13" t="s">
        <v>10904</v>
      </c>
      <c r="Z739" s="13">
        <v>1</v>
      </c>
      <c r="AA739" s="13">
        <v>5.75</v>
      </c>
      <c r="AB739" s="13">
        <f t="shared" si="100"/>
        <v>62.192</v>
      </c>
      <c r="AC739" s="13">
        <f>ROUND(VLOOKUP(X739,'Base de dados'!A:B, 2, 0)*AB739, 2)</f>
        <v>9.33</v>
      </c>
      <c r="AD739" s="13">
        <f>ROUND((AB739*(Destino!AG$739/100))*(W739/100),2)</f>
        <v>2.4900000000000002</v>
      </c>
      <c r="AE739" s="13">
        <f>ROUND((AB739*(Destino!AH$739/100)),2)</f>
        <v>5.75</v>
      </c>
      <c r="AG739" s="13">
        <f>ROUND(AB739 *(J739/100),2)</f>
        <v>3.73</v>
      </c>
      <c r="AH739" s="13">
        <f t="shared" si="101"/>
        <v>0</v>
      </c>
      <c r="AI739" s="13">
        <f>ROUND(AB739-(AD739+AE739)+AG739+AH739, 3)</f>
        <v>57.682000000000002</v>
      </c>
      <c r="AJ739" s="13">
        <f t="shared" si="102"/>
        <v>57.682000000000002</v>
      </c>
      <c r="AK739" s="13">
        <f t="shared" si="103"/>
        <v>57.682000000000002</v>
      </c>
      <c r="AL739" s="13" t="str">
        <f t="shared" si="106"/>
        <v>10006000136532200001286</v>
      </c>
      <c r="AM739" s="13">
        <f>VLOOKUP(AL739,Destino!A:AE,31,0)</f>
        <v>57.655000000000001</v>
      </c>
      <c r="AN739" s="13">
        <f t="shared" si="107"/>
        <v>0.99953191636905792</v>
      </c>
      <c r="BB739" s="13">
        <f t="shared" si="104"/>
        <v>57.682000000000002</v>
      </c>
      <c r="BC739" s="13" t="s">
        <v>11281</v>
      </c>
      <c r="BD739" s="13">
        <f t="shared" si="105"/>
        <v>1</v>
      </c>
    </row>
    <row r="740" spans="1:56" x14ac:dyDescent="0.25">
      <c r="A740" s="13">
        <v>600013653</v>
      </c>
      <c r="B740" s="13">
        <v>1000</v>
      </c>
      <c r="C740" s="13">
        <v>2200001327</v>
      </c>
      <c r="D740" s="13" t="s">
        <v>10908</v>
      </c>
      <c r="E740" s="13">
        <f t="shared" si="99"/>
        <v>1000</v>
      </c>
      <c r="F740" s="13" t="s">
        <v>10905</v>
      </c>
      <c r="G740" s="13" t="s">
        <v>10907</v>
      </c>
      <c r="H740" s="13">
        <f>ROUND(P740/(1-((R740+S740))/100)*Q740, 3)</f>
        <v>9.0020000000000007</v>
      </c>
      <c r="I740" s="13">
        <v>1</v>
      </c>
      <c r="J740" s="13">
        <v>5</v>
      </c>
      <c r="K740" s="13">
        <v>1</v>
      </c>
      <c r="M740" s="13">
        <v>1</v>
      </c>
      <c r="N740" s="13">
        <v>1</v>
      </c>
      <c r="P740" s="13">
        <f>IFERROR(ROUND(VLOOKUP(BC740, BA:BA:BB:BB, 2, 0)/AA740,3),)</f>
        <v>11.082000000000001</v>
      </c>
      <c r="Q740" s="13">
        <f>IFERROR(VLOOKUP(BC740, BA:BA:BD:BD, 4, 0),1)</f>
        <v>0.750193</v>
      </c>
      <c r="R740" s="13">
        <v>4</v>
      </c>
      <c r="S740" s="13">
        <v>3.65</v>
      </c>
      <c r="T740" s="13">
        <v>0</v>
      </c>
      <c r="V740" s="13" t="s">
        <v>11050</v>
      </c>
      <c r="W740" s="13">
        <v>100</v>
      </c>
      <c r="X740" s="13" t="s">
        <v>7709</v>
      </c>
      <c r="Y740" s="13" t="s">
        <v>10904</v>
      </c>
      <c r="Z740" s="13">
        <v>1</v>
      </c>
      <c r="AA740" s="13">
        <v>5.75</v>
      </c>
      <c r="AB740" s="13">
        <f t="shared" si="100"/>
        <v>51.762</v>
      </c>
      <c r="AC740" s="13">
        <f>ROUND(VLOOKUP(X740,'Base de dados'!A:B, 2, 0)*AB740, 2)</f>
        <v>7.76</v>
      </c>
      <c r="AD740" s="13">
        <f>ROUND((AB740*(Destino!AG$740/100))*(W740/100),2)</f>
        <v>2.0699999999999998</v>
      </c>
      <c r="AE740" s="13">
        <f>ROUND((AB740*(Destino!AH$740/100)),2)</f>
        <v>4.79</v>
      </c>
      <c r="AG740" s="13">
        <f>ROUND((AB740+ AC740)*(J740/100),2)</f>
        <v>2.98</v>
      </c>
      <c r="AH740" s="13">
        <f t="shared" si="101"/>
        <v>0</v>
      </c>
      <c r="AI740" s="13">
        <f>ROUND(AB740-(AD740+AE740)+AG740+AH740, 3)</f>
        <v>47.881999999999998</v>
      </c>
      <c r="AJ740" s="13">
        <f t="shared" si="102"/>
        <v>47.881999999999998</v>
      </c>
      <c r="AK740" s="13">
        <f t="shared" si="103"/>
        <v>47.881999999999998</v>
      </c>
      <c r="AL740" s="13" t="str">
        <f t="shared" si="106"/>
        <v>10006000136532200001327</v>
      </c>
      <c r="AM740" s="13">
        <f>VLOOKUP(AL740,Destino!A:AE,31,0)</f>
        <v>47.88</v>
      </c>
      <c r="AN740" s="13">
        <f t="shared" si="107"/>
        <v>0.99995823065034883</v>
      </c>
      <c r="BB740" s="13">
        <f t="shared" si="104"/>
        <v>47.881999999999998</v>
      </c>
      <c r="BC740" s="13" t="s">
        <v>11279</v>
      </c>
      <c r="BD740" s="13">
        <f t="shared" si="105"/>
        <v>1</v>
      </c>
    </row>
    <row r="741" spans="1:56" x14ac:dyDescent="0.25">
      <c r="A741" s="13">
        <v>600013653</v>
      </c>
      <c r="B741" s="13">
        <v>1000</v>
      </c>
      <c r="C741" s="13">
        <v>2200001421</v>
      </c>
      <c r="D741" s="13" t="s">
        <v>10908</v>
      </c>
      <c r="E741" s="13">
        <f t="shared" si="99"/>
        <v>1000</v>
      </c>
      <c r="F741" s="13" t="s">
        <v>10905</v>
      </c>
      <c r="G741" s="13" t="s">
        <v>10907</v>
      </c>
      <c r="H741" s="13">
        <f>ROUND(P741/(1-((R741+S741))/100)*Q741, 3)</f>
        <v>8.6820000000000004</v>
      </c>
      <c r="I741" s="13">
        <v>1</v>
      </c>
      <c r="J741" s="13">
        <v>4</v>
      </c>
      <c r="K741" s="13">
        <v>1</v>
      </c>
      <c r="M741" s="13">
        <v>1</v>
      </c>
      <c r="N741" s="13">
        <v>1</v>
      </c>
      <c r="P741" s="13">
        <f>IFERROR(ROUND(VLOOKUP(BC741, BA:BA:BB:BB, 2, 0)/AA741,3),)</f>
        <v>7.532</v>
      </c>
      <c r="Q741" s="13">
        <f>IFERROR(VLOOKUP(BC741, BA:BA:BD:BD, 4, 0),1)</f>
        <v>1</v>
      </c>
      <c r="R741" s="13">
        <v>4</v>
      </c>
      <c r="S741" s="13">
        <v>9.25</v>
      </c>
      <c r="T741" s="13">
        <v>0</v>
      </c>
      <c r="V741" s="13" t="s">
        <v>11050</v>
      </c>
      <c r="W741" s="13">
        <v>100</v>
      </c>
      <c r="X741" s="13" t="s">
        <v>7709</v>
      </c>
      <c r="Y741" s="13" t="s">
        <v>10904</v>
      </c>
      <c r="Z741" s="13">
        <v>1</v>
      </c>
      <c r="AA741" s="13">
        <v>5.75</v>
      </c>
      <c r="AB741" s="13">
        <f t="shared" si="100"/>
        <v>49.921999999999997</v>
      </c>
      <c r="AC741" s="13">
        <f>ROUND(VLOOKUP(X741,'Base de dados'!A:B, 2, 0)*AB741, 2)</f>
        <v>7.49</v>
      </c>
      <c r="AD741" s="13">
        <f>ROUND((AB741*(Destino!AG$741/100))*(W741/100),2)</f>
        <v>2</v>
      </c>
      <c r="AE741" s="13">
        <f>ROUND((AB741*(Destino!AH$741/100)),2)</f>
        <v>4.62</v>
      </c>
      <c r="AG741" s="13">
        <f>ROUND((AB741+ AC741)*(J741/100),2)</f>
        <v>2.2999999999999998</v>
      </c>
      <c r="AH741" s="13">
        <f t="shared" si="101"/>
        <v>0</v>
      </c>
      <c r="AI741" s="13">
        <f>ROUND(AB741-(AD741+AE741)+AG741+AH741, 3)</f>
        <v>45.601999999999997</v>
      </c>
      <c r="AJ741" s="13">
        <f t="shared" si="102"/>
        <v>45.601999999999997</v>
      </c>
      <c r="AK741" s="13">
        <f t="shared" si="103"/>
        <v>45.601999999999997</v>
      </c>
      <c r="AL741" s="13" t="str">
        <f t="shared" si="106"/>
        <v>10006000136532200001421</v>
      </c>
      <c r="AM741" s="13">
        <f>VLOOKUP(AL741,Destino!A:AE,31,0)</f>
        <v>45.606000000000002</v>
      </c>
      <c r="AN741" s="13">
        <f t="shared" si="107"/>
        <v>1.0000877154510768</v>
      </c>
      <c r="BB741" s="13">
        <f t="shared" si="104"/>
        <v>45.601999999999997</v>
      </c>
      <c r="BC741" s="13" t="s">
        <v>11282</v>
      </c>
      <c r="BD741" s="13">
        <f t="shared" si="105"/>
        <v>1</v>
      </c>
    </row>
    <row r="742" spans="1:56" x14ac:dyDescent="0.25">
      <c r="A742" s="13">
        <v>600013653</v>
      </c>
      <c r="B742" s="13">
        <v>1100</v>
      </c>
      <c r="C742" s="13">
        <v>2000005105</v>
      </c>
      <c r="D742" s="13" t="s">
        <v>10908</v>
      </c>
      <c r="E742" s="13">
        <f t="shared" si="99"/>
        <v>1100</v>
      </c>
      <c r="F742" s="13" t="s">
        <v>10905</v>
      </c>
      <c r="G742" s="13" t="s">
        <v>10907</v>
      </c>
      <c r="H742" s="13">
        <f>ROUND(P742/(1-((R742+S742))/100)*Q742, 3)</f>
        <v>8.4589999999999996</v>
      </c>
      <c r="I742" s="13">
        <v>1</v>
      </c>
      <c r="J742" s="13">
        <v>4</v>
      </c>
      <c r="K742" s="13">
        <v>1</v>
      </c>
      <c r="M742" s="13">
        <v>1</v>
      </c>
      <c r="N742" s="13">
        <v>1</v>
      </c>
      <c r="O742" s="13" t="s">
        <v>10895</v>
      </c>
      <c r="P742" s="13">
        <f>IFERROR(ROUND(VLOOKUP(BC742, BA:BA:BB:BB, 2, 0)/AA742,3),)</f>
        <v>7.3380000000000001</v>
      </c>
      <c r="Q742" s="13">
        <f>IFERROR(VLOOKUP(BC742, BA:BA:BD:BD, 4, 0),1)</f>
        <v>1</v>
      </c>
      <c r="R742" s="13">
        <v>4</v>
      </c>
      <c r="S742" s="13">
        <v>9.25</v>
      </c>
      <c r="T742" s="13">
        <v>0</v>
      </c>
      <c r="V742" s="13" t="s">
        <v>11050</v>
      </c>
      <c r="W742" s="13">
        <v>100</v>
      </c>
      <c r="X742" s="13" t="s">
        <v>7709</v>
      </c>
      <c r="Y742" s="13" t="s">
        <v>10904</v>
      </c>
      <c r="Z742" s="13">
        <v>2</v>
      </c>
      <c r="AA742" s="13">
        <v>5.75</v>
      </c>
      <c r="AB742" s="13">
        <f t="shared" si="100"/>
        <v>48.639000000000003</v>
      </c>
      <c r="AC742" s="13">
        <f>ROUND(VLOOKUP(X742,'Base de dados'!A:B, 2, 0)*AB742, 2)</f>
        <v>7.3</v>
      </c>
      <c r="AD742" s="13">
        <f>ROUND((AB742*(Destino!AG$742/100))*(W742/100),2)</f>
        <v>1.95</v>
      </c>
      <c r="AE742" s="13">
        <f>ROUND((AB742*(Destino!AH$742/100)),2)</f>
        <v>0</v>
      </c>
      <c r="AG742" s="13">
        <f>ROUND((AB742+ AC742)*(J742/100),2)</f>
        <v>2.2400000000000002</v>
      </c>
      <c r="AH742" s="13">
        <f t="shared" si="101"/>
        <v>0</v>
      </c>
      <c r="AI742" s="13">
        <f>ROUND(AB742-(AD742+AE742)+AG742+AH742, 3)</f>
        <v>48.929000000000002</v>
      </c>
      <c r="AJ742" s="13">
        <f t="shared" si="102"/>
        <v>48.929000000000002</v>
      </c>
      <c r="AK742" s="13">
        <f t="shared" si="103"/>
        <v>48.929000000000002</v>
      </c>
      <c r="AL742" s="13" t="str">
        <f t="shared" si="106"/>
        <v>11006000136532000005105</v>
      </c>
      <c r="AM742" s="13">
        <f>VLOOKUP(AL742,Destino!A:AE,31,0)</f>
        <v>48.923999999999999</v>
      </c>
      <c r="AN742" s="13">
        <f t="shared" si="107"/>
        <v>0.99989781111406317</v>
      </c>
      <c r="BA742" s="13" t="s">
        <v>11278</v>
      </c>
      <c r="BB742" s="13">
        <f t="shared" si="104"/>
        <v>48.929000000000002</v>
      </c>
      <c r="BC742" s="13" t="s">
        <v>11277</v>
      </c>
      <c r="BD742" s="13">
        <f t="shared" si="105"/>
        <v>1</v>
      </c>
    </row>
    <row r="743" spans="1:56" x14ac:dyDescent="0.25">
      <c r="A743" s="13">
        <v>600013653</v>
      </c>
      <c r="B743" s="13">
        <v>1100</v>
      </c>
      <c r="C743" s="13">
        <v>2200001286</v>
      </c>
      <c r="D743" s="13" t="s">
        <v>10908</v>
      </c>
      <c r="E743" s="13">
        <f t="shared" si="99"/>
        <v>1100</v>
      </c>
      <c r="F743" s="13" t="s">
        <v>10915</v>
      </c>
      <c r="G743" s="13" t="s">
        <v>10907</v>
      </c>
      <c r="H743" s="13">
        <f>ROUND(P743/(1-((R743+S743))/100)*Q743, 3)</f>
        <v>10.816000000000001</v>
      </c>
      <c r="I743" s="13">
        <v>1</v>
      </c>
      <c r="J743" s="13">
        <v>5</v>
      </c>
      <c r="K743" s="13">
        <v>1</v>
      </c>
      <c r="M743" s="13">
        <v>1</v>
      </c>
      <c r="N743" s="13">
        <v>1</v>
      </c>
      <c r="P743" s="13">
        <f>IFERROR(ROUND(VLOOKUP(BC743, BA:BA:BB:BB, 2, 0)/AA743,3),)</f>
        <v>10.313000000000001</v>
      </c>
      <c r="Q743" s="13">
        <f>IFERROR(VLOOKUP(BC743, BA:BA:BD:BD, 4, 0),1)</f>
        <v>1</v>
      </c>
      <c r="R743" s="13">
        <v>1</v>
      </c>
      <c r="S743" s="13">
        <v>3.65</v>
      </c>
      <c r="T743" s="13">
        <v>0</v>
      </c>
      <c r="V743" s="13" t="s">
        <v>11050</v>
      </c>
      <c r="W743" s="13">
        <v>100</v>
      </c>
      <c r="X743" s="13" t="s">
        <v>7709</v>
      </c>
      <c r="Y743" s="13" t="s">
        <v>10904</v>
      </c>
      <c r="Z743" s="13">
        <v>2</v>
      </c>
      <c r="AA743" s="13">
        <v>5.75</v>
      </c>
      <c r="AB743" s="13">
        <f t="shared" si="100"/>
        <v>62.192</v>
      </c>
      <c r="AC743" s="13">
        <f>ROUND(VLOOKUP(X743,'Base de dados'!A:B, 2, 0)*AB743, 2)</f>
        <v>9.33</v>
      </c>
      <c r="AD743" s="13">
        <f>ROUND((AB743*(Destino!AG$743/100))*(W743/100),2)</f>
        <v>2.4900000000000002</v>
      </c>
      <c r="AE743" s="13">
        <f>ROUND((AB743*(Destino!AH$743/100)),2)</f>
        <v>0</v>
      </c>
      <c r="AG743" s="13">
        <f>ROUND(AB743 *(J743/100),2)</f>
        <v>3.11</v>
      </c>
      <c r="AH743" s="13">
        <f t="shared" si="101"/>
        <v>0</v>
      </c>
      <c r="AI743" s="13">
        <f>ROUND(AB743-(AD743+AE743)+AG743+AH743, 3)</f>
        <v>62.811999999999998</v>
      </c>
      <c r="AJ743" s="13">
        <f t="shared" si="102"/>
        <v>62.811999999999998</v>
      </c>
      <c r="AK743" s="13">
        <f t="shared" si="103"/>
        <v>62.811999999999998</v>
      </c>
      <c r="AL743" s="13" t="str">
        <f t="shared" si="106"/>
        <v>11006000136532200001286</v>
      </c>
      <c r="AM743" s="13">
        <f>VLOOKUP(AL743,Destino!A:AE,31,0)</f>
        <v>62.795000000000002</v>
      </c>
      <c r="AN743" s="13">
        <f t="shared" si="107"/>
        <v>0.99972935107941163</v>
      </c>
      <c r="BB743" s="13">
        <f t="shared" si="104"/>
        <v>62.811999999999998</v>
      </c>
      <c r="BC743" s="13" t="s">
        <v>11281</v>
      </c>
      <c r="BD743" s="13">
        <f t="shared" si="105"/>
        <v>1</v>
      </c>
    </row>
    <row r="744" spans="1:56" x14ac:dyDescent="0.25">
      <c r="A744" s="13">
        <v>600013653</v>
      </c>
      <c r="B744" s="13">
        <v>1100</v>
      </c>
      <c r="C744" s="13">
        <v>2200001327</v>
      </c>
      <c r="D744" s="13" t="s">
        <v>10908</v>
      </c>
      <c r="E744" s="13">
        <f t="shared" si="99"/>
        <v>1100</v>
      </c>
      <c r="F744" s="13" t="s">
        <v>10923</v>
      </c>
      <c r="G744" s="13" t="s">
        <v>10907</v>
      </c>
      <c r="H744" s="13">
        <f>ROUND(P744/(1-((R744+S744))/100)*Q744, 3)</f>
        <v>8.66</v>
      </c>
      <c r="I744" s="13">
        <v>1</v>
      </c>
      <c r="J744" s="13">
        <v>5</v>
      </c>
      <c r="K744" s="13">
        <v>1</v>
      </c>
      <c r="M744" s="13">
        <v>1</v>
      </c>
      <c r="N744" s="13">
        <v>1</v>
      </c>
      <c r="P744" s="13">
        <f>IFERROR(ROUND(VLOOKUP(BC744, BA:BA:BB:BB, 2, 0)/AA744,3),)</f>
        <v>11.082000000000001</v>
      </c>
      <c r="Q744" s="13">
        <f>IFERROR(VLOOKUP(BC744, BA:BA:BD:BD, 4, 0),1)</f>
        <v>0.750193</v>
      </c>
      <c r="R744" s="13">
        <v>4</v>
      </c>
      <c r="S744" s="13">
        <v>0</v>
      </c>
      <c r="T744" s="13">
        <v>0</v>
      </c>
      <c r="V744" s="13" t="s">
        <v>11050</v>
      </c>
      <c r="W744" s="13">
        <v>100</v>
      </c>
      <c r="X744" s="13" t="s">
        <v>7709</v>
      </c>
      <c r="Y744" s="13" t="s">
        <v>10904</v>
      </c>
      <c r="Z744" s="13">
        <v>2</v>
      </c>
      <c r="AA744" s="13">
        <v>5.75</v>
      </c>
      <c r="AB744" s="13">
        <f t="shared" si="100"/>
        <v>49.795000000000002</v>
      </c>
      <c r="AC744" s="13">
        <f>ROUND(VLOOKUP(X744,'Base de dados'!A:B, 2, 0)*AB744, 2)</f>
        <v>7.47</v>
      </c>
      <c r="AD744" s="13">
        <f>ROUND((AB744*(Destino!AG$744/100))*(W744/100),2)</f>
        <v>1.99</v>
      </c>
      <c r="AE744" s="13">
        <f>ROUND((AB744*(Destino!AH$744/100)),2)</f>
        <v>0</v>
      </c>
      <c r="AG744" s="13">
        <f>ROUND((AB744+ AC744)*(J744/100),2)</f>
        <v>2.86</v>
      </c>
      <c r="AH744" s="13">
        <f t="shared" si="101"/>
        <v>0</v>
      </c>
      <c r="AI744" s="13">
        <f>ROUND(AB744-AD744+AG744+AH744, 3)</f>
        <v>50.664999999999999</v>
      </c>
      <c r="AJ744" s="13">
        <f t="shared" si="102"/>
        <v>50.664999999999999</v>
      </c>
      <c r="AK744" s="13">
        <f t="shared" si="103"/>
        <v>50.664999999999999</v>
      </c>
      <c r="AL744" s="13" t="str">
        <f t="shared" si="106"/>
        <v>11006000136532200001327</v>
      </c>
      <c r="AM744" s="13">
        <f>VLOOKUP(AL744,Destino!A:AE,31,0)</f>
        <v>50.654000000000003</v>
      </c>
      <c r="AN744" s="13">
        <f t="shared" si="107"/>
        <v>0.99978288759498679</v>
      </c>
      <c r="BB744" s="13">
        <f t="shared" si="104"/>
        <v>50.664999999999999</v>
      </c>
      <c r="BC744" s="13" t="s">
        <v>11279</v>
      </c>
      <c r="BD744" s="13">
        <f t="shared" si="105"/>
        <v>1</v>
      </c>
    </row>
    <row r="745" spans="1:56" x14ac:dyDescent="0.25">
      <c r="A745" s="13">
        <v>600013653</v>
      </c>
      <c r="B745" s="13">
        <v>1100</v>
      </c>
      <c r="C745" s="13">
        <v>2200001421</v>
      </c>
      <c r="D745" s="13" t="s">
        <v>10908</v>
      </c>
      <c r="E745" s="13">
        <f t="shared" si="99"/>
        <v>1100</v>
      </c>
      <c r="F745" s="13" t="s">
        <v>10905</v>
      </c>
      <c r="G745" s="13" t="s">
        <v>10907</v>
      </c>
      <c r="H745" s="13">
        <f>ROUND(P745/(1-((R745+S745))/100)*Q745, 3)</f>
        <v>8.6820000000000004</v>
      </c>
      <c r="I745" s="13">
        <v>1</v>
      </c>
      <c r="J745" s="13">
        <v>3</v>
      </c>
      <c r="K745" s="13">
        <v>1</v>
      </c>
      <c r="M745" s="13">
        <v>1</v>
      </c>
      <c r="N745" s="13">
        <v>1</v>
      </c>
      <c r="P745" s="13">
        <f>IFERROR(ROUND(VLOOKUP(BC745, BA:BA:BB:BB, 2, 0)/AA745,3),)</f>
        <v>7.532</v>
      </c>
      <c r="Q745" s="13">
        <f>IFERROR(VLOOKUP(BC745, BA:BA:BD:BD, 4, 0),1)</f>
        <v>1</v>
      </c>
      <c r="R745" s="13">
        <v>4</v>
      </c>
      <c r="S745" s="13">
        <v>9.25</v>
      </c>
      <c r="T745" s="13">
        <v>0</v>
      </c>
      <c r="V745" s="13" t="s">
        <v>11050</v>
      </c>
      <c r="W745" s="13">
        <v>100</v>
      </c>
      <c r="X745" s="13" t="s">
        <v>7709</v>
      </c>
      <c r="Y745" s="13" t="s">
        <v>10904</v>
      </c>
      <c r="Z745" s="13">
        <v>2</v>
      </c>
      <c r="AA745" s="13">
        <v>5.75</v>
      </c>
      <c r="AB745" s="13">
        <f t="shared" si="100"/>
        <v>49.921999999999997</v>
      </c>
      <c r="AC745" s="13">
        <f>ROUND(VLOOKUP(X745,'Base de dados'!A:B, 2, 0)*AB745, 2)</f>
        <v>7.49</v>
      </c>
      <c r="AD745" s="13">
        <f>ROUND((AB745*(Destino!AG$745/100))*(W745/100),2)</f>
        <v>2</v>
      </c>
      <c r="AE745" s="13">
        <f>ROUND((AB745*(Destino!AH$745/100)),2)</f>
        <v>0</v>
      </c>
      <c r="AG745" s="13">
        <f>ROUND((AB745+ AC745)*(J745/100),2)</f>
        <v>1.72</v>
      </c>
      <c r="AH745" s="13">
        <f t="shared" si="101"/>
        <v>0</v>
      </c>
      <c r="AI745" s="13">
        <f>ROUND(AB745-(AD745+AE745)+AG745+AH745, 3)</f>
        <v>49.642000000000003</v>
      </c>
      <c r="AJ745" s="13">
        <f t="shared" si="102"/>
        <v>49.642000000000003</v>
      </c>
      <c r="AK745" s="13">
        <f t="shared" si="103"/>
        <v>49.642000000000003</v>
      </c>
      <c r="AL745" s="13" t="str">
        <f t="shared" si="106"/>
        <v>11006000136532200001421</v>
      </c>
      <c r="AM745" s="13">
        <f>VLOOKUP(AL745,Destino!A:AE,31,0)</f>
        <v>49.636000000000003</v>
      </c>
      <c r="AN745" s="13">
        <f t="shared" si="107"/>
        <v>0.99987913460376299</v>
      </c>
      <c r="BB745" s="13">
        <f t="shared" si="104"/>
        <v>49.642000000000003</v>
      </c>
      <c r="BC745" s="13" t="s">
        <v>11282</v>
      </c>
      <c r="BD745" s="13">
        <f t="shared" si="105"/>
        <v>1</v>
      </c>
    </row>
    <row r="746" spans="1:56" x14ac:dyDescent="0.25">
      <c r="A746" s="13">
        <v>600013653</v>
      </c>
      <c r="B746" s="13">
        <v>1110</v>
      </c>
      <c r="C746" s="13">
        <v>2000005105</v>
      </c>
      <c r="D746" s="13" t="s">
        <v>10908</v>
      </c>
      <c r="E746" s="13" t="str">
        <f t="shared" si="99"/>
        <v>1100</v>
      </c>
      <c r="F746" s="13" t="s">
        <v>10925</v>
      </c>
      <c r="G746" s="13" t="s">
        <v>10907</v>
      </c>
      <c r="H746" s="13">
        <f>ROUND(P746/(1-((R746+S746))/100)*Q746, 3)</f>
        <v>8.4589999999999996</v>
      </c>
      <c r="I746" s="13">
        <v>1</v>
      </c>
      <c r="J746" s="13">
        <v>4</v>
      </c>
      <c r="K746" s="13">
        <v>1</v>
      </c>
      <c r="M746" s="13">
        <v>1</v>
      </c>
      <c r="N746" s="13">
        <v>0.750193</v>
      </c>
      <c r="O746" s="13" t="s">
        <v>10895</v>
      </c>
      <c r="P746" s="13">
        <f>IFERROR(ROUND(VLOOKUP(BC746, BA:BA:BB:BB, 2, 0)/AA746,3),)</f>
        <v>7.3380000000000001</v>
      </c>
      <c r="Q746" s="13">
        <f>IFERROR(VLOOKUP(BC746, BA:BA:BD:BD, 4, 0),1)</f>
        <v>1</v>
      </c>
      <c r="R746" s="13">
        <v>4</v>
      </c>
      <c r="S746" s="13">
        <v>9.25</v>
      </c>
      <c r="T746" s="13">
        <v>0</v>
      </c>
      <c r="V746" s="13" t="s">
        <v>11050</v>
      </c>
      <c r="W746" s="13">
        <v>100</v>
      </c>
      <c r="X746" s="13" t="s">
        <v>7709</v>
      </c>
      <c r="Y746" s="13" t="s">
        <v>10904</v>
      </c>
      <c r="Z746" s="13">
        <v>2</v>
      </c>
      <c r="AA746" s="13">
        <v>5.75</v>
      </c>
      <c r="AB746" s="13">
        <f t="shared" si="100"/>
        <v>48.639000000000003</v>
      </c>
      <c r="AC746" s="13">
        <f>ROUND(VLOOKUP(X746,'Base de dados'!A:B, 2, 0)*AB746, 2)</f>
        <v>7.3</v>
      </c>
      <c r="AD746" s="13">
        <f>ROUND((AB746*(Destino!AG$746/100))*(W746/100),2)</f>
        <v>1.95</v>
      </c>
      <c r="AE746" s="13">
        <f>ROUND((AB746*(Destino!AH$746/100)),2)</f>
        <v>0</v>
      </c>
      <c r="AF746" s="13">
        <f>ROUND((((AB746+AC746)*(1 + VLOOKUP(X746,'Base de dados'!A:P, 16, 0) ))*(Destino!AI$746/100))-AD746, 2)</f>
        <v>12.35</v>
      </c>
      <c r="AG746" s="13">
        <f>ROUND((AB746+AC746+AF746)*(J746/100),2)</f>
        <v>2.73</v>
      </c>
      <c r="AH746" s="13">
        <f t="shared" si="101"/>
        <v>0</v>
      </c>
      <c r="AI746" s="13">
        <f>ROUND(AB746+AF746-AE746+AG746+AH746, 3)</f>
        <v>63.719000000000001</v>
      </c>
      <c r="AJ746" s="13">
        <f t="shared" si="102"/>
        <v>63.719000000000001</v>
      </c>
      <c r="AK746" s="13">
        <f t="shared" si="103"/>
        <v>63.719000000000001</v>
      </c>
      <c r="AL746" s="13" t="str">
        <f t="shared" si="106"/>
        <v>11106000136532000005105</v>
      </c>
      <c r="AM746" s="13">
        <f>VLOOKUP(AL746,Destino!A:AE,31,0)</f>
        <v>63.713999999999999</v>
      </c>
      <c r="AN746" s="13">
        <f t="shared" si="107"/>
        <v>0.99992153046971854</v>
      </c>
      <c r="BA746" s="13" t="s">
        <v>11279</v>
      </c>
      <c r="BB746" s="13">
        <f t="shared" si="104"/>
        <v>63.719000000000001</v>
      </c>
      <c r="BC746" s="13" t="s">
        <v>11277</v>
      </c>
      <c r="BD746" s="13">
        <f t="shared" si="105"/>
        <v>0.750193</v>
      </c>
    </row>
    <row r="747" spans="1:56" x14ac:dyDescent="0.25">
      <c r="A747" s="13">
        <v>600013653</v>
      </c>
      <c r="B747" s="13">
        <v>1110</v>
      </c>
      <c r="C747" s="13">
        <v>2200000102</v>
      </c>
      <c r="D747" s="13" t="s">
        <v>10908</v>
      </c>
      <c r="E747" s="13" t="str">
        <f t="shared" si="99"/>
        <v>1100</v>
      </c>
      <c r="F747" s="13" t="s">
        <v>10926</v>
      </c>
      <c r="G747" s="13" t="s">
        <v>10907</v>
      </c>
      <c r="H747" s="13">
        <f>ROUND(P747/(1-((R747+S747))/100)*Q747, 3)</f>
        <v>8.8640000000000008</v>
      </c>
      <c r="I747" s="13">
        <v>1</v>
      </c>
      <c r="J747" s="13">
        <v>4</v>
      </c>
      <c r="K747" s="13">
        <v>1</v>
      </c>
      <c r="M747" s="13">
        <v>1</v>
      </c>
      <c r="N747" s="13">
        <v>0.76800999999999997</v>
      </c>
      <c r="P747" s="13">
        <f>IFERROR(ROUND(VLOOKUP(BC747, BA:BA:BB:BB, 2, 0)/AA747,3),)</f>
        <v>8.5090000000000003</v>
      </c>
      <c r="Q747" s="13">
        <f>IFERROR(VLOOKUP(BC747, BA:BA:BD:BD, 4, 0),1)</f>
        <v>1</v>
      </c>
      <c r="R747" s="13">
        <v>4</v>
      </c>
      <c r="S747" s="13">
        <v>0</v>
      </c>
      <c r="T747" s="13">
        <v>0</v>
      </c>
      <c r="V747" s="13" t="s">
        <v>11050</v>
      </c>
      <c r="W747" s="13">
        <v>100</v>
      </c>
      <c r="X747" s="13" t="s">
        <v>7709</v>
      </c>
      <c r="Y747" s="13" t="s">
        <v>10904</v>
      </c>
      <c r="Z747" s="13">
        <v>2</v>
      </c>
      <c r="AA747" s="13">
        <v>5.75</v>
      </c>
      <c r="AB747" s="13">
        <f t="shared" si="100"/>
        <v>50.968000000000004</v>
      </c>
      <c r="AC747" s="13">
        <f>ROUND(VLOOKUP(X747,'Base de dados'!A:B, 2, 0)*AB747, 2)</f>
        <v>7.65</v>
      </c>
      <c r="AD747" s="13">
        <f>ROUND((AB747*(Destino!AG$747/100))*(W747/100),2)</f>
        <v>2.04</v>
      </c>
      <c r="AE747" s="13">
        <f>ROUND((AB747*(Destino!AH$747/100)),2)</f>
        <v>0</v>
      </c>
      <c r="AF747" s="13">
        <f>ROUND((((AB747+AC747)*(1 + VLOOKUP(X747,'Base de dados'!A:P, 16, 0) ))*(Destino!AI$747/100))-AD747, 2)</f>
        <v>12.95</v>
      </c>
      <c r="AG747" s="13">
        <f>ROUND((AB747+AC747+AF747)*(J747/100),2)</f>
        <v>2.86</v>
      </c>
      <c r="AH747" s="13">
        <f t="shared" si="101"/>
        <v>0</v>
      </c>
      <c r="AI747" s="13">
        <f>ROUND(AB747+AF747+AG747+AH747, 3)</f>
        <v>66.778000000000006</v>
      </c>
      <c r="AJ747" s="13">
        <f t="shared" si="102"/>
        <v>66.778000000000006</v>
      </c>
      <c r="AK747" s="13">
        <f t="shared" si="103"/>
        <v>66.778000000000006</v>
      </c>
      <c r="AL747" s="13" t="str">
        <f t="shared" si="106"/>
        <v>11106000136532200000102</v>
      </c>
      <c r="AM747" s="13">
        <f>VLOOKUP(AL747,Destino!A:AE,31,0)</f>
        <v>66.778000000000006</v>
      </c>
      <c r="AN747" s="13">
        <f t="shared" si="107"/>
        <v>1</v>
      </c>
      <c r="BB747" s="13">
        <f t="shared" si="104"/>
        <v>66.778000000000006</v>
      </c>
      <c r="BC747" s="13" t="s">
        <v>11278</v>
      </c>
      <c r="BD747" s="13">
        <f t="shared" si="105"/>
        <v>0.76800999999999997</v>
      </c>
    </row>
    <row r="748" spans="1:56" x14ac:dyDescent="0.25">
      <c r="A748" s="13">
        <v>600013653</v>
      </c>
      <c r="B748" s="13">
        <v>1110</v>
      </c>
      <c r="C748" s="13">
        <v>2200001286</v>
      </c>
      <c r="D748" s="13" t="s">
        <v>10908</v>
      </c>
      <c r="E748" s="13" t="str">
        <f t="shared" si="99"/>
        <v>1100</v>
      </c>
      <c r="F748" s="13" t="s">
        <v>10927</v>
      </c>
      <c r="G748" s="13" t="s">
        <v>10907</v>
      </c>
      <c r="H748" s="13">
        <f>ROUND(P748/(1-((R748+S748))/100)*Q748, 3)</f>
        <v>10.816000000000001</v>
      </c>
      <c r="I748" s="13">
        <v>1</v>
      </c>
      <c r="J748" s="13">
        <v>5</v>
      </c>
      <c r="K748" s="13">
        <v>1</v>
      </c>
      <c r="M748" s="13">
        <v>1</v>
      </c>
      <c r="N748" s="13">
        <v>0.74959200000000004</v>
      </c>
      <c r="P748" s="13">
        <f>IFERROR(ROUND(VLOOKUP(BC748, BA:BA:BB:BB, 2, 0)/AA748,3),)</f>
        <v>10.313000000000001</v>
      </c>
      <c r="Q748" s="13">
        <f>IFERROR(VLOOKUP(BC748, BA:BA:BD:BD, 4, 0),1)</f>
        <v>1</v>
      </c>
      <c r="R748" s="13">
        <v>1</v>
      </c>
      <c r="S748" s="13">
        <v>3.65</v>
      </c>
      <c r="T748" s="13">
        <v>0</v>
      </c>
      <c r="V748" s="13" t="s">
        <v>11050</v>
      </c>
      <c r="W748" s="13">
        <v>100</v>
      </c>
      <c r="X748" s="13" t="s">
        <v>7709</v>
      </c>
      <c r="Y748" s="13" t="s">
        <v>10904</v>
      </c>
      <c r="Z748" s="13">
        <v>2</v>
      </c>
      <c r="AA748" s="13">
        <v>5.75</v>
      </c>
      <c r="AB748" s="13">
        <f t="shared" si="100"/>
        <v>62.192</v>
      </c>
      <c r="AC748" s="13">
        <f>ROUND(VLOOKUP(X748,'Base de dados'!A:B, 2, 0)*AB748, 2)</f>
        <v>9.33</v>
      </c>
      <c r="AD748" s="13">
        <f>ROUND((AB748*(Destino!AG$748/100))*(W748/100),2)</f>
        <v>2.4900000000000002</v>
      </c>
      <c r="AE748" s="13">
        <f>ROUND((AB748*(Destino!AH$748/100)),2)</f>
        <v>0</v>
      </c>
      <c r="AF748" s="13">
        <f>ROUND((((AB748+AC748)*(1 + VLOOKUP(X748,'Base de dados'!A:P, 16, 0) ))*(Destino!AI$748/100))-AD748, 2)</f>
        <v>15.8</v>
      </c>
      <c r="AG748" s="13">
        <f>ROUND((AB748+AF748)*(J748/100),2)</f>
        <v>3.9</v>
      </c>
      <c r="AH748" s="13">
        <f t="shared" si="101"/>
        <v>0</v>
      </c>
      <c r="AI748" s="13">
        <f>ROUND(AB748-AE748+AF748+AG748+AH748, 3)</f>
        <v>81.891999999999996</v>
      </c>
      <c r="AJ748" s="13">
        <f t="shared" si="102"/>
        <v>81.891999999999996</v>
      </c>
      <c r="AK748" s="13">
        <f t="shared" si="103"/>
        <v>81.891999999999996</v>
      </c>
      <c r="AL748" s="13" t="str">
        <f t="shared" si="106"/>
        <v>11106000136532200001286</v>
      </c>
      <c r="AM748" s="13">
        <f>VLOOKUP(AL748,Destino!A:AE,31,0)</f>
        <v>81.864999999999995</v>
      </c>
      <c r="AN748" s="13">
        <f t="shared" si="107"/>
        <v>0.99967029746495384</v>
      </c>
      <c r="BB748" s="13">
        <f t="shared" si="104"/>
        <v>81.891999999999996</v>
      </c>
      <c r="BC748" s="13" t="s">
        <v>11281</v>
      </c>
      <c r="BD748" s="13">
        <f t="shared" si="105"/>
        <v>0.74959200000000004</v>
      </c>
    </row>
    <row r="749" spans="1:56" x14ac:dyDescent="0.25">
      <c r="A749" s="13">
        <v>600013653</v>
      </c>
      <c r="B749" s="13">
        <v>1110</v>
      </c>
      <c r="C749" s="13">
        <v>2200001421</v>
      </c>
      <c r="D749" s="13" t="s">
        <v>10908</v>
      </c>
      <c r="E749" s="13" t="str">
        <f t="shared" si="99"/>
        <v>1100</v>
      </c>
      <c r="F749" s="13" t="s">
        <v>10925</v>
      </c>
      <c r="G749" s="13" t="s">
        <v>10907</v>
      </c>
      <c r="H749" s="13">
        <f>ROUND(P749/(1-((R749+S749))/100)*Q749, 3)</f>
        <v>8.6820000000000004</v>
      </c>
      <c r="I749" s="13">
        <v>1</v>
      </c>
      <c r="J749" s="13">
        <v>1.5</v>
      </c>
      <c r="K749" s="13">
        <v>1</v>
      </c>
      <c r="M749" s="13">
        <v>1</v>
      </c>
      <c r="N749" s="13">
        <v>0.74810399999999999</v>
      </c>
      <c r="P749" s="13">
        <f>IFERROR(ROUND(VLOOKUP(BC749, BA:BA:BB:BB, 2, 0)/AA749,3),)</f>
        <v>7.532</v>
      </c>
      <c r="Q749" s="13">
        <f>IFERROR(VLOOKUP(BC749, BA:BA:BD:BD, 4, 0),1)</f>
        <v>1</v>
      </c>
      <c r="R749" s="13">
        <v>4</v>
      </c>
      <c r="S749" s="13">
        <v>9.25</v>
      </c>
      <c r="T749" s="13">
        <v>0</v>
      </c>
      <c r="V749" s="13" t="s">
        <v>11050</v>
      </c>
      <c r="W749" s="13">
        <v>100</v>
      </c>
      <c r="X749" s="13" t="s">
        <v>7709</v>
      </c>
      <c r="Y749" s="13" t="s">
        <v>10904</v>
      </c>
      <c r="Z749" s="13">
        <v>2</v>
      </c>
      <c r="AA749" s="13">
        <v>5.75</v>
      </c>
      <c r="AB749" s="13">
        <f t="shared" si="100"/>
        <v>49.921999999999997</v>
      </c>
      <c r="AC749" s="13">
        <f>ROUND(VLOOKUP(X749,'Base de dados'!A:B, 2, 0)*AB749, 2)</f>
        <v>7.49</v>
      </c>
      <c r="AD749" s="13">
        <f>ROUND((AB749*(Destino!AG$749/100))*(W749/100),2)</f>
        <v>2</v>
      </c>
      <c r="AE749" s="13">
        <f>ROUND((AB749*(Destino!AH$749/100)),2)</f>
        <v>0</v>
      </c>
      <c r="AF749" s="13">
        <f>ROUND((((AB749+AC749)*(1 + VLOOKUP(X749,'Base de dados'!A:P, 16, 0) ))*(Destino!AI$749/100))-AD749, 2)</f>
        <v>12.68</v>
      </c>
      <c r="AG749" s="13">
        <f>ROUND((AB749+AC749+AF749)*(J749/100),2)</f>
        <v>1.05</v>
      </c>
      <c r="AH749" s="13">
        <f t="shared" si="101"/>
        <v>0</v>
      </c>
      <c r="AI749" s="13">
        <f>ROUND(AB749+AF749-AE749+AG749+AH749, 3)</f>
        <v>63.652000000000001</v>
      </c>
      <c r="AJ749" s="13">
        <f t="shared" si="102"/>
        <v>63.652000000000001</v>
      </c>
      <c r="AK749" s="13">
        <f t="shared" si="103"/>
        <v>63.652000000000001</v>
      </c>
      <c r="AL749" s="13" t="str">
        <f t="shared" si="106"/>
        <v>11106000136532200001421</v>
      </c>
      <c r="AM749" s="13">
        <f>VLOOKUP(AL749,Destino!A:AE,31,0)</f>
        <v>63.646000000000001</v>
      </c>
      <c r="AN749" s="13">
        <f t="shared" si="107"/>
        <v>0.9999057374473701</v>
      </c>
      <c r="BB749" s="13">
        <f t="shared" si="104"/>
        <v>63.652000000000001</v>
      </c>
      <c r="BC749" s="13" t="s">
        <v>11282</v>
      </c>
      <c r="BD749" s="13">
        <f t="shared" si="105"/>
        <v>0.74810399999999999</v>
      </c>
    </row>
    <row r="750" spans="1:56" x14ac:dyDescent="0.25">
      <c r="A750" s="13">
        <v>600013653</v>
      </c>
      <c r="B750" s="13">
        <v>1210</v>
      </c>
      <c r="C750" s="13">
        <v>2000005105</v>
      </c>
      <c r="D750" s="13" t="s">
        <v>10908</v>
      </c>
      <c r="E750" s="13" t="str">
        <f t="shared" si="99"/>
        <v>1200</v>
      </c>
      <c r="F750" s="13" t="s">
        <v>10905</v>
      </c>
      <c r="G750" s="13" t="s">
        <v>10907</v>
      </c>
      <c r="H750" s="13">
        <f>ROUND(P750/(1-((R750+S750))/100)*Q750, 3)</f>
        <v>8.4589999999999996</v>
      </c>
      <c r="I750" s="13">
        <v>1</v>
      </c>
      <c r="J750" s="13">
        <v>2</v>
      </c>
      <c r="K750" s="13">
        <v>1</v>
      </c>
      <c r="M750" s="13">
        <v>1</v>
      </c>
      <c r="N750" s="13">
        <v>1</v>
      </c>
      <c r="O750" s="13" t="s">
        <v>10895</v>
      </c>
      <c r="P750" s="13">
        <f>IFERROR(ROUND(VLOOKUP(BC750, BA:BA:BB:BB, 2, 0)/AA750,3),)</f>
        <v>7.3380000000000001</v>
      </c>
      <c r="Q750" s="13">
        <f>IFERROR(VLOOKUP(BC750, BA:BA:BD:BD, 4, 0),1)</f>
        <v>1</v>
      </c>
      <c r="R750" s="13">
        <v>4</v>
      </c>
      <c r="S750" s="13">
        <v>9.25</v>
      </c>
      <c r="T750" s="13">
        <v>0</v>
      </c>
      <c r="V750" s="13" t="s">
        <v>11050</v>
      </c>
      <c r="W750" s="13">
        <v>100</v>
      </c>
      <c r="X750" s="13" t="s">
        <v>7709</v>
      </c>
      <c r="Y750" s="13" t="s">
        <v>10904</v>
      </c>
      <c r="Z750" s="13">
        <v>2</v>
      </c>
      <c r="AA750" s="13">
        <v>5.75</v>
      </c>
      <c r="AB750" s="13">
        <f t="shared" si="100"/>
        <v>48.639000000000003</v>
      </c>
      <c r="AC750" s="13">
        <f>ROUND(VLOOKUP(X750,'Base de dados'!A:B, 2, 0)*AB750, 2)</f>
        <v>7.3</v>
      </c>
      <c r="AD750" s="13">
        <f>ROUND((AB750*(Destino!AG$750/100))*(W750/100),2)</f>
        <v>1.95</v>
      </c>
      <c r="AE750" s="13">
        <f>ROUND((AB750*(Destino!AH$750/100)),2)</f>
        <v>4.5</v>
      </c>
      <c r="AG750" s="13">
        <f>ROUND((AB750+ AC750)*(J750/100),2)</f>
        <v>1.1200000000000001</v>
      </c>
      <c r="AH750" s="13">
        <f t="shared" si="101"/>
        <v>0</v>
      </c>
      <c r="AI750" s="13">
        <f>ROUND(AB750-(AD750+AE750)+AG750+AH750, 3)</f>
        <v>43.308999999999997</v>
      </c>
      <c r="AJ750" s="13">
        <f t="shared" si="102"/>
        <v>43.308999999999997</v>
      </c>
      <c r="AK750" s="13">
        <f t="shared" si="103"/>
        <v>43.308999999999997</v>
      </c>
      <c r="AL750" s="13" t="str">
        <f t="shared" si="106"/>
        <v>12106000136532000005105</v>
      </c>
      <c r="AM750" s="13">
        <f>VLOOKUP(AL750,Destino!A:AE,31,0)</f>
        <v>43.304000000000002</v>
      </c>
      <c r="AN750" s="13">
        <f t="shared" si="107"/>
        <v>0.99988455055531189</v>
      </c>
      <c r="BA750" s="13" t="s">
        <v>11280</v>
      </c>
      <c r="BB750" s="13">
        <f t="shared" si="104"/>
        <v>43.308999999999997</v>
      </c>
      <c r="BC750" s="13" t="s">
        <v>11277</v>
      </c>
      <c r="BD750" s="13">
        <f t="shared" si="105"/>
        <v>1</v>
      </c>
    </row>
    <row r="751" spans="1:56" x14ac:dyDescent="0.25">
      <c r="A751" s="13">
        <v>600013653</v>
      </c>
      <c r="B751" s="13">
        <v>1210</v>
      </c>
      <c r="C751" s="13">
        <v>2200001421</v>
      </c>
      <c r="D751" s="13" t="s">
        <v>10908</v>
      </c>
      <c r="E751" s="13" t="str">
        <f t="shared" si="99"/>
        <v>1200</v>
      </c>
      <c r="F751" s="13" t="s">
        <v>10905</v>
      </c>
      <c r="G751" s="13" t="s">
        <v>10907</v>
      </c>
      <c r="H751" s="13">
        <f>ROUND(P751/(1-((R751+S751))/100)*Q751, 3)</f>
        <v>10.353</v>
      </c>
      <c r="I751" s="13">
        <v>1</v>
      </c>
      <c r="J751" s="13">
        <v>0</v>
      </c>
      <c r="K751" s="13">
        <v>1</v>
      </c>
      <c r="M751" s="13">
        <v>1</v>
      </c>
      <c r="N751" s="13">
        <f>IFERROR(VLOOKUP(BC751, BA:BA:BD:BD, 4, 0),1)</f>
        <v>1</v>
      </c>
      <c r="P751" s="13">
        <f>IFERROR(ROUND(VLOOKUP(BC751, BA:BA:BB:BB, 2, 0)/AA751,3),)</f>
        <v>7.532</v>
      </c>
      <c r="Q751" s="13">
        <v>1</v>
      </c>
      <c r="R751" s="13">
        <v>18</v>
      </c>
      <c r="S751" s="13">
        <v>9.25</v>
      </c>
      <c r="T751" s="13">
        <v>0</v>
      </c>
      <c r="V751" s="13" t="s">
        <v>11050</v>
      </c>
      <c r="W751" s="13">
        <v>100</v>
      </c>
      <c r="X751" s="13" t="s">
        <v>7709</v>
      </c>
      <c r="Y751" s="13" t="s">
        <v>10904</v>
      </c>
      <c r="Z751" s="13">
        <v>2</v>
      </c>
      <c r="AA751" s="13">
        <v>5.75</v>
      </c>
      <c r="AB751" s="13">
        <f t="shared" si="100"/>
        <v>59.53</v>
      </c>
      <c r="AC751" s="13">
        <f>ROUND(VLOOKUP(X751,'Base de dados'!A:B, 2, 0)*AB751, 2)</f>
        <v>8.93</v>
      </c>
      <c r="AD751" s="13">
        <f>ROUND((AB751*(Destino!AG$751/100))*(W751/100),2)</f>
        <v>10.72</v>
      </c>
      <c r="AE751" s="13">
        <f>ROUND((AB751*(Destino!AH$751/100)),2)</f>
        <v>5.51</v>
      </c>
      <c r="AG751" s="13">
        <f>ROUND((AB751+ AC751)*(J751/100),2)</f>
        <v>0</v>
      </c>
      <c r="AH751" s="13">
        <f t="shared" si="101"/>
        <v>0</v>
      </c>
      <c r="AI751" s="13">
        <f>ROUND(AB751-(AD751+AE751)+AG751+AH751, 3)</f>
        <v>43.3</v>
      </c>
      <c r="AJ751" s="13">
        <f t="shared" si="102"/>
        <v>43.3</v>
      </c>
      <c r="AK751" s="13">
        <f t="shared" si="103"/>
        <v>43.3</v>
      </c>
      <c r="AL751" s="13" t="str">
        <f t="shared" si="106"/>
        <v>12106000136532200001421</v>
      </c>
      <c r="AM751" s="13">
        <f>VLOOKUP(AL751,Destino!A:AE,31,0)</f>
        <v>43.314</v>
      </c>
      <c r="AN751" s="13">
        <f t="shared" si="107"/>
        <v>1.0003233256351041</v>
      </c>
      <c r="BB751" s="13">
        <f t="shared" si="104"/>
        <v>43.3</v>
      </c>
      <c r="BC751" s="13" t="s">
        <v>11282</v>
      </c>
      <c r="BD751" s="13">
        <f t="shared" si="105"/>
        <v>1</v>
      </c>
    </row>
    <row r="752" spans="1:56" x14ac:dyDescent="0.25">
      <c r="A752" s="13">
        <v>600013653</v>
      </c>
      <c r="B752" s="13">
        <v>1300</v>
      </c>
      <c r="C752" s="13">
        <v>2000005105</v>
      </c>
      <c r="D752" s="13" t="s">
        <v>10908</v>
      </c>
      <c r="E752" s="13">
        <f t="shared" si="99"/>
        <v>1300</v>
      </c>
      <c r="F752" s="13" t="s">
        <v>10930</v>
      </c>
      <c r="G752" s="13" t="s">
        <v>10907</v>
      </c>
      <c r="H752" s="13">
        <f>ROUND(P752/(1-((R752+S752))/100)*Q752, 3)</f>
        <v>8.4589999999999996</v>
      </c>
      <c r="I752" s="13">
        <v>1</v>
      </c>
      <c r="J752" s="13">
        <v>6</v>
      </c>
      <c r="K752" s="13">
        <v>1</v>
      </c>
      <c r="M752" s="13">
        <v>1</v>
      </c>
      <c r="N752" s="13">
        <v>1</v>
      </c>
      <c r="O752" s="13" t="s">
        <v>10895</v>
      </c>
      <c r="P752" s="13">
        <f>IFERROR(ROUND(VLOOKUP(BC752, BA:BA:BB:BB, 2, 0)/AA752,3),)</f>
        <v>7.3380000000000001</v>
      </c>
      <c r="Q752" s="13">
        <f>IFERROR(VLOOKUP(BC752, BA:BA:BD:BD, 4, 0),1)</f>
        <v>1</v>
      </c>
      <c r="R752" s="13">
        <v>4</v>
      </c>
      <c r="S752" s="13">
        <v>9.25</v>
      </c>
      <c r="T752" s="13">
        <v>0</v>
      </c>
      <c r="V752" s="13" t="s">
        <v>11050</v>
      </c>
      <c r="W752" s="13">
        <v>100</v>
      </c>
      <c r="X752" s="13" t="s">
        <v>7709</v>
      </c>
      <c r="Y752" s="13" t="s">
        <v>10904</v>
      </c>
      <c r="Z752" s="13">
        <v>2</v>
      </c>
      <c r="AA752" s="13">
        <v>5.75</v>
      </c>
      <c r="AB752" s="13">
        <f t="shared" si="100"/>
        <v>48.639000000000003</v>
      </c>
      <c r="AC752" s="13">
        <f>ROUND(VLOOKUP(X752,'Base de dados'!A:B, 2, 0)*AB752, 2)</f>
        <v>7.3</v>
      </c>
      <c r="AD752" s="13">
        <f>ROUND((AB752*(Destino!AG$752/100))*(W752/100),2)</f>
        <v>0</v>
      </c>
      <c r="AG752" s="13">
        <f>ROUND((AB752+ AC752)*(J752/100),2)</f>
        <v>3.36</v>
      </c>
      <c r="AH752" s="13">
        <f t="shared" si="101"/>
        <v>0</v>
      </c>
      <c r="AI752" s="13">
        <f>ROUND((AB752+AC752)-(AD752+AE752)+AG752+AH752, 3)</f>
        <v>59.298999999999999</v>
      </c>
      <c r="AJ752" s="13">
        <f t="shared" si="102"/>
        <v>59.298999999999999</v>
      </c>
      <c r="AK752" s="13">
        <f t="shared" si="103"/>
        <v>59.298999999999999</v>
      </c>
      <c r="AL752" s="13" t="str">
        <f t="shared" si="106"/>
        <v>13006000136532000005105</v>
      </c>
      <c r="AM752" s="13">
        <f>VLOOKUP(AL752,Destino!A:AE,31,0)</f>
        <v>59.283999999999999</v>
      </c>
      <c r="AN752" s="13">
        <f t="shared" si="107"/>
        <v>0.99974704463818953</v>
      </c>
      <c r="BA752" s="13" t="s">
        <v>11281</v>
      </c>
      <c r="BB752" s="13">
        <f t="shared" si="104"/>
        <v>59.298999999999999</v>
      </c>
      <c r="BC752" s="13" t="s">
        <v>11277</v>
      </c>
      <c r="BD752" s="13">
        <f t="shared" si="105"/>
        <v>1</v>
      </c>
    </row>
    <row r="753" spans="1:56" x14ac:dyDescent="0.25">
      <c r="A753" s="13">
        <v>600013653</v>
      </c>
      <c r="B753" s="13">
        <v>1300</v>
      </c>
      <c r="C753" s="13">
        <v>2200000102</v>
      </c>
      <c r="D753" s="13" t="s">
        <v>10908</v>
      </c>
      <c r="E753" s="13">
        <f t="shared" si="99"/>
        <v>1300</v>
      </c>
      <c r="F753" s="13" t="s">
        <v>10930</v>
      </c>
      <c r="G753" s="13" t="s">
        <v>10907</v>
      </c>
      <c r="H753" s="13">
        <f>ROUND(P753/(1-((R753+S753))/100)*Q753, 3)</f>
        <v>9.2140000000000004</v>
      </c>
      <c r="I753" s="13">
        <v>1</v>
      </c>
      <c r="J753" s="13">
        <v>3.5</v>
      </c>
      <c r="K753" s="13">
        <v>1</v>
      </c>
      <c r="M753" s="13">
        <v>1</v>
      </c>
      <c r="N753" s="13">
        <v>1</v>
      </c>
      <c r="P753" s="13">
        <f>IFERROR(ROUND(VLOOKUP(BC753, BA:BA:BB:BB, 2, 0)/AA753,3),)</f>
        <v>8.5090000000000003</v>
      </c>
      <c r="Q753" s="13">
        <f>IFERROR(VLOOKUP(BC753, BA:BA:BD:BD, 4, 0),1)</f>
        <v>1</v>
      </c>
      <c r="R753" s="13">
        <v>4</v>
      </c>
      <c r="S753" s="13">
        <v>3.65</v>
      </c>
      <c r="T753" s="13">
        <v>0</v>
      </c>
      <c r="V753" s="13" t="s">
        <v>11050</v>
      </c>
      <c r="W753" s="13">
        <v>100</v>
      </c>
      <c r="X753" s="13" t="s">
        <v>7709</v>
      </c>
      <c r="Y753" s="13" t="s">
        <v>10904</v>
      </c>
      <c r="Z753" s="13">
        <v>2</v>
      </c>
      <c r="AA753" s="13">
        <v>5.75</v>
      </c>
      <c r="AB753" s="13">
        <f t="shared" si="100"/>
        <v>52.981000000000002</v>
      </c>
      <c r="AC753" s="13">
        <f>ROUND(VLOOKUP(X753,'Base de dados'!A:B, 2, 0)*AB753, 2)</f>
        <v>7.95</v>
      </c>
      <c r="AD753" s="13">
        <f>ROUND((AB753*(Destino!AG$753/100))*(W753/100),2)</f>
        <v>0</v>
      </c>
      <c r="AG753" s="13">
        <f>ROUND((AB753+ AC753)*(J753/100),2)</f>
        <v>2.13</v>
      </c>
      <c r="AH753" s="13">
        <f t="shared" si="101"/>
        <v>0</v>
      </c>
      <c r="AI753" s="13">
        <f>ROUND((AB753+AC753)-(AD753+AE753)+AG753+AH753, 3)</f>
        <v>63.061</v>
      </c>
      <c r="AJ753" s="13">
        <f t="shared" si="102"/>
        <v>63.061</v>
      </c>
      <c r="AK753" s="13">
        <f t="shared" si="103"/>
        <v>63.061</v>
      </c>
      <c r="AL753" s="13" t="str">
        <f t="shared" si="106"/>
        <v>13006000136532200000102</v>
      </c>
      <c r="AM753" s="13">
        <f>VLOOKUP(AL753,Destino!A:AE,31,0)</f>
        <v>63.061</v>
      </c>
      <c r="AN753" s="13">
        <f t="shared" si="107"/>
        <v>1</v>
      </c>
      <c r="BB753" s="13">
        <f t="shared" si="104"/>
        <v>63.061</v>
      </c>
      <c r="BC753" s="13" t="s">
        <v>11278</v>
      </c>
      <c r="BD753" s="13">
        <f t="shared" si="105"/>
        <v>1</v>
      </c>
    </row>
    <row r="754" spans="1:56" x14ac:dyDescent="0.25">
      <c r="A754" s="13">
        <v>600013653</v>
      </c>
      <c r="B754" s="13">
        <v>1300</v>
      </c>
      <c r="C754" s="13">
        <v>2200001327</v>
      </c>
      <c r="D754" s="13" t="s">
        <v>10908</v>
      </c>
      <c r="E754" s="13">
        <f t="shared" si="99"/>
        <v>1300</v>
      </c>
      <c r="F754" s="13" t="s">
        <v>10930</v>
      </c>
      <c r="G754" s="13" t="s">
        <v>10907</v>
      </c>
      <c r="H754" s="13">
        <f>ROUND(P754/(1-((R754+S754))/100)*Q754, 3)</f>
        <v>9.0020000000000007</v>
      </c>
      <c r="I754" s="13">
        <v>1</v>
      </c>
      <c r="J754" s="13">
        <v>2</v>
      </c>
      <c r="K754" s="13">
        <v>1</v>
      </c>
      <c r="M754" s="13">
        <v>1</v>
      </c>
      <c r="N754" s="13">
        <v>1</v>
      </c>
      <c r="P754" s="13">
        <f>IFERROR(ROUND(VLOOKUP(BC754, BA:BA:BB:BB, 2, 0)/AA754,3),)</f>
        <v>11.082000000000001</v>
      </c>
      <c r="Q754" s="13">
        <f>IFERROR(VLOOKUP(BC754, BA:BA:BD:BD, 4, 0),1)</f>
        <v>0.750193</v>
      </c>
      <c r="R754" s="13">
        <v>4</v>
      </c>
      <c r="S754" s="13">
        <v>3.65</v>
      </c>
      <c r="T754" s="13">
        <v>0</v>
      </c>
      <c r="V754" s="13" t="s">
        <v>11050</v>
      </c>
      <c r="W754" s="13">
        <v>100</v>
      </c>
      <c r="X754" s="13" t="s">
        <v>7709</v>
      </c>
      <c r="Y754" s="13" t="s">
        <v>10904</v>
      </c>
      <c r="Z754" s="13">
        <v>2</v>
      </c>
      <c r="AA754" s="13">
        <v>5.75</v>
      </c>
      <c r="AB754" s="13">
        <f t="shared" si="100"/>
        <v>51.762</v>
      </c>
      <c r="AC754" s="13">
        <f>ROUND(VLOOKUP(X754,'Base de dados'!A:B, 2, 0)*AB754, 2)</f>
        <v>7.76</v>
      </c>
      <c r="AD754" s="13">
        <f>ROUND((AB754*(Destino!AG$754/100))*(W754/100),2)</f>
        <v>0</v>
      </c>
      <c r="AG754" s="13">
        <f>ROUND((AB754+ AC754)*(J754/100),2)</f>
        <v>1.19</v>
      </c>
      <c r="AH754" s="13">
        <f t="shared" si="101"/>
        <v>0</v>
      </c>
      <c r="AI754" s="13">
        <f>ROUND((AB754+AC754)-(AD754+AE754)+AG754+AH754, 3)</f>
        <v>60.712000000000003</v>
      </c>
      <c r="AJ754" s="13">
        <f t="shared" si="102"/>
        <v>60.712000000000003</v>
      </c>
      <c r="AK754" s="13">
        <f t="shared" si="103"/>
        <v>60.712000000000003</v>
      </c>
      <c r="AL754" s="13" t="str">
        <f t="shared" si="106"/>
        <v>13006000136532200001327</v>
      </c>
      <c r="AM754" s="13">
        <f>VLOOKUP(AL754,Destino!A:AE,31,0)</f>
        <v>60.7</v>
      </c>
      <c r="AN754" s="13">
        <f t="shared" si="107"/>
        <v>0.99980234550006586</v>
      </c>
      <c r="BB754" s="13">
        <f t="shared" si="104"/>
        <v>60.712000000000003</v>
      </c>
      <c r="BC754" s="13" t="s">
        <v>11279</v>
      </c>
      <c r="BD754" s="13">
        <f t="shared" si="105"/>
        <v>1</v>
      </c>
    </row>
    <row r="755" spans="1:56" x14ac:dyDescent="0.25">
      <c r="A755" s="13">
        <v>600013653</v>
      </c>
      <c r="B755" s="13">
        <v>1300</v>
      </c>
      <c r="C755" s="13">
        <v>2200001421</v>
      </c>
      <c r="D755" s="13" t="s">
        <v>10908</v>
      </c>
      <c r="E755" s="13">
        <f t="shared" si="99"/>
        <v>1300</v>
      </c>
      <c r="F755" s="13" t="s">
        <v>10930</v>
      </c>
      <c r="G755" s="13" t="s">
        <v>10907</v>
      </c>
      <c r="H755" s="13">
        <f>ROUND(P755/(1-((R755+S755))/100)*Q755, 3)</f>
        <v>8.6820000000000004</v>
      </c>
      <c r="I755" s="13">
        <v>1</v>
      </c>
      <c r="J755" s="13">
        <v>7</v>
      </c>
      <c r="K755" s="13">
        <v>1</v>
      </c>
      <c r="M755" s="13">
        <v>1</v>
      </c>
      <c r="N755" s="13">
        <v>1</v>
      </c>
      <c r="P755" s="13">
        <f>IFERROR(ROUND(VLOOKUP(BC755, BA:BA:BB:BB, 2, 0)/AA755,3),)</f>
        <v>7.532</v>
      </c>
      <c r="Q755" s="13">
        <f>IFERROR(VLOOKUP(BC755, BA:BA:BD:BD, 4, 0),1)</f>
        <v>1</v>
      </c>
      <c r="R755" s="13">
        <v>4</v>
      </c>
      <c r="S755" s="13">
        <v>9.25</v>
      </c>
      <c r="T755" s="13">
        <v>0</v>
      </c>
      <c r="V755" s="13" t="s">
        <v>11050</v>
      </c>
      <c r="W755" s="13">
        <v>100</v>
      </c>
      <c r="X755" s="13" t="s">
        <v>7709</v>
      </c>
      <c r="Y755" s="13" t="s">
        <v>10904</v>
      </c>
      <c r="Z755" s="13">
        <v>2</v>
      </c>
      <c r="AA755" s="13">
        <v>5.75</v>
      </c>
      <c r="AB755" s="13">
        <f t="shared" si="100"/>
        <v>49.921999999999997</v>
      </c>
      <c r="AC755" s="13">
        <f>ROUND(VLOOKUP(X755,'Base de dados'!A:B, 2, 0)*AB755, 2)</f>
        <v>7.49</v>
      </c>
      <c r="AD755" s="13">
        <f>ROUND((AB755*(Destino!AG$755/100))*(W755/100),2)</f>
        <v>0</v>
      </c>
      <c r="AG755" s="13">
        <f>ROUND((AB755+ AC755)*(J755/100),2)</f>
        <v>4.0199999999999996</v>
      </c>
      <c r="AH755" s="13">
        <f t="shared" si="101"/>
        <v>0</v>
      </c>
      <c r="AI755" s="13">
        <f>ROUND((AB755+AC755)-(AD755+AE755)+AG755+AH755, 3)</f>
        <v>61.432000000000002</v>
      </c>
      <c r="AJ755" s="13">
        <f t="shared" si="102"/>
        <v>61.432000000000002</v>
      </c>
      <c r="AK755" s="13">
        <f t="shared" si="103"/>
        <v>61.432000000000002</v>
      </c>
      <c r="AL755" s="13" t="str">
        <f t="shared" si="106"/>
        <v>13006000136532200001421</v>
      </c>
      <c r="AM755" s="13">
        <f>VLOOKUP(AL755,Destino!A:AE,31,0)</f>
        <v>61.426000000000002</v>
      </c>
      <c r="AN755" s="13">
        <f t="shared" si="107"/>
        <v>0.99990233103268655</v>
      </c>
      <c r="BB755" s="13">
        <f t="shared" si="104"/>
        <v>61.432000000000002</v>
      </c>
      <c r="BC755" s="13" t="s">
        <v>11282</v>
      </c>
      <c r="BD755" s="13">
        <f t="shared" si="105"/>
        <v>1</v>
      </c>
    </row>
    <row r="756" spans="1:56" x14ac:dyDescent="0.25">
      <c r="A756" s="13">
        <v>600013653</v>
      </c>
      <c r="B756" s="13">
        <v>1400</v>
      </c>
      <c r="C756" s="13">
        <v>2000005105</v>
      </c>
      <c r="D756" s="13" t="s">
        <v>10908</v>
      </c>
      <c r="E756" s="13">
        <f t="shared" si="99"/>
        <v>1400</v>
      </c>
      <c r="F756" s="13" t="s">
        <v>10905</v>
      </c>
      <c r="G756" s="13" t="s">
        <v>10907</v>
      </c>
      <c r="H756" s="13">
        <f>ROUND(P756/(1-((R756+S756))/100)*Q756, 3)</f>
        <v>8.4589999999999996</v>
      </c>
      <c r="I756" s="13">
        <v>1</v>
      </c>
      <c r="J756" s="13">
        <v>2</v>
      </c>
      <c r="K756" s="13">
        <v>1</v>
      </c>
      <c r="M756" s="13">
        <v>1</v>
      </c>
      <c r="N756" s="13">
        <v>1</v>
      </c>
      <c r="O756" s="13" t="s">
        <v>10895</v>
      </c>
      <c r="P756" s="13">
        <f>IFERROR(ROUND(VLOOKUP(BC756, BA:BA:BB:BB, 2, 0)/AA756,3),)</f>
        <v>7.3380000000000001</v>
      </c>
      <c r="Q756" s="13">
        <f>IFERROR(VLOOKUP(BC756, BA:BA:BD:BD, 4, 0),1)</f>
        <v>1</v>
      </c>
      <c r="R756" s="13">
        <v>4</v>
      </c>
      <c r="S756" s="13">
        <v>9.25</v>
      </c>
      <c r="T756" s="13">
        <v>0</v>
      </c>
      <c r="V756" s="13" t="s">
        <v>11050</v>
      </c>
      <c r="W756" s="13">
        <v>100</v>
      </c>
      <c r="X756" s="13" t="s">
        <v>7709</v>
      </c>
      <c r="Y756" s="13" t="s">
        <v>10904</v>
      </c>
      <c r="Z756" s="13">
        <v>2</v>
      </c>
      <c r="AA756" s="13">
        <v>5.75</v>
      </c>
      <c r="AB756" s="13">
        <f t="shared" si="100"/>
        <v>48.639000000000003</v>
      </c>
      <c r="AC756" s="13">
        <f>ROUND(VLOOKUP(X756,'Base de dados'!A:B, 2, 0)*AB756, 2)</f>
        <v>7.3</v>
      </c>
      <c r="AD756" s="13">
        <f>ROUND((AB756*(Destino!AG$756/100))*(W756/100),2)</f>
        <v>1.95</v>
      </c>
      <c r="AE756" s="13">
        <f>ROUND((AB756*(Destino!AH$756/100)),2)</f>
        <v>4.5</v>
      </c>
      <c r="AG756" s="13">
        <f>ROUND((AB756+ AC756)*(J756/100),2)</f>
        <v>1.1200000000000001</v>
      </c>
      <c r="AH756" s="13">
        <f t="shared" si="101"/>
        <v>0</v>
      </c>
      <c r="AI756" s="13">
        <f>ROUND(AB756-(AD756+AE756)+AG756+AH756, 3)</f>
        <v>43.308999999999997</v>
      </c>
      <c r="AJ756" s="13">
        <f t="shared" si="102"/>
        <v>43.308999999999997</v>
      </c>
      <c r="AK756" s="13">
        <f t="shared" si="103"/>
        <v>43.308999999999997</v>
      </c>
      <c r="AL756" s="13" t="str">
        <f t="shared" si="106"/>
        <v>14006000136532000005105</v>
      </c>
      <c r="AM756" s="13">
        <f>VLOOKUP(AL756,Destino!A:AE,31,0)</f>
        <v>43.304000000000002</v>
      </c>
      <c r="AN756" s="13">
        <f t="shared" si="107"/>
        <v>0.99988455055531189</v>
      </c>
      <c r="BA756" s="13" t="s">
        <v>11282</v>
      </c>
      <c r="BB756" s="13">
        <f t="shared" si="104"/>
        <v>43.308999999999997</v>
      </c>
      <c r="BC756" s="13" t="s">
        <v>11277</v>
      </c>
      <c r="BD756" s="13">
        <f t="shared" si="105"/>
        <v>1</v>
      </c>
    </row>
    <row r="757" spans="1:56" x14ac:dyDescent="0.25">
      <c r="A757" s="13">
        <v>600013653</v>
      </c>
      <c r="B757" s="13">
        <v>1400</v>
      </c>
      <c r="C757" s="13">
        <v>2200000102</v>
      </c>
      <c r="D757" s="13" t="s">
        <v>10908</v>
      </c>
      <c r="E757" s="13">
        <f t="shared" si="99"/>
        <v>1400</v>
      </c>
      <c r="F757" s="13" t="s">
        <v>10905</v>
      </c>
      <c r="G757" s="13" t="s">
        <v>10907</v>
      </c>
      <c r="H757" s="13">
        <f>ROUND(P757/(1-((R757+S757))/100)*Q757, 3)</f>
        <v>9.2140000000000004</v>
      </c>
      <c r="I757" s="13">
        <v>1</v>
      </c>
      <c r="J757" s="13">
        <v>2</v>
      </c>
      <c r="K757" s="13">
        <v>1</v>
      </c>
      <c r="M757" s="13">
        <v>1</v>
      </c>
      <c r="N757" s="13">
        <v>1</v>
      </c>
      <c r="P757" s="13">
        <f>IFERROR(ROUND(VLOOKUP(BC757, BA:BA:BB:BB, 2, 0)/AA757,3),)</f>
        <v>8.5090000000000003</v>
      </c>
      <c r="Q757" s="13">
        <f>IFERROR(VLOOKUP(BC757, BA:BA:BD:BD, 4, 0),1)</f>
        <v>1</v>
      </c>
      <c r="R757" s="13">
        <v>4</v>
      </c>
      <c r="S757" s="13">
        <v>3.65</v>
      </c>
      <c r="T757" s="13">
        <v>0</v>
      </c>
      <c r="V757" s="13" t="s">
        <v>11050</v>
      </c>
      <c r="W757" s="13">
        <v>100</v>
      </c>
      <c r="X757" s="13" t="s">
        <v>7709</v>
      </c>
      <c r="Y757" s="13" t="s">
        <v>10904</v>
      </c>
      <c r="Z757" s="13">
        <v>2</v>
      </c>
      <c r="AA757" s="13">
        <v>5.75</v>
      </c>
      <c r="AB757" s="13">
        <f t="shared" si="100"/>
        <v>52.981000000000002</v>
      </c>
      <c r="AC757" s="13">
        <f>ROUND(VLOOKUP(X757,'Base de dados'!A:B, 2, 0)*AB757, 2)</f>
        <v>7.95</v>
      </c>
      <c r="AD757" s="13">
        <f>ROUND((AB757*(Destino!AG$757/100))*(W757/100),2)</f>
        <v>2.12</v>
      </c>
      <c r="AE757" s="13">
        <f>ROUND((AB757*(Destino!AH$757/100)),2)</f>
        <v>4.9000000000000004</v>
      </c>
      <c r="AG757" s="13">
        <f>ROUND((AB757+ AC757)*(J757/100),2)</f>
        <v>1.22</v>
      </c>
      <c r="AH757" s="13">
        <f t="shared" si="101"/>
        <v>0</v>
      </c>
      <c r="AI757" s="13">
        <f>ROUND(AB757-(AD757+AE757)+AG757+AH757, 3)</f>
        <v>47.180999999999997</v>
      </c>
      <c r="AJ757" s="13">
        <f t="shared" si="102"/>
        <v>47.180999999999997</v>
      </c>
      <c r="AK757" s="13">
        <f t="shared" si="103"/>
        <v>47.180999999999997</v>
      </c>
      <c r="AL757" s="13" t="str">
        <f t="shared" si="106"/>
        <v>14006000136532200000102</v>
      </c>
      <c r="AM757" s="13">
        <f>VLOOKUP(AL757,Destino!A:AE,31,0)</f>
        <v>47.180999999999997</v>
      </c>
      <c r="AN757" s="13">
        <f t="shared" si="107"/>
        <v>1</v>
      </c>
      <c r="BB757" s="13">
        <f t="shared" si="104"/>
        <v>47.180999999999997</v>
      </c>
      <c r="BC757" s="13" t="s">
        <v>11278</v>
      </c>
      <c r="BD757" s="13">
        <f t="shared" si="105"/>
        <v>1</v>
      </c>
    </row>
    <row r="758" spans="1:56" x14ac:dyDescent="0.25">
      <c r="A758" s="13">
        <v>600013653</v>
      </c>
      <c r="B758" s="13">
        <v>1400</v>
      </c>
      <c r="C758" s="13">
        <v>2200001286</v>
      </c>
      <c r="D758" s="13" t="s">
        <v>10908</v>
      </c>
      <c r="E758" s="13">
        <f t="shared" si="99"/>
        <v>1400</v>
      </c>
      <c r="F758" s="13" t="s">
        <v>10915</v>
      </c>
      <c r="G758" s="13" t="s">
        <v>10907</v>
      </c>
      <c r="H758" s="13">
        <f>ROUND(P758/(1-((R758+S758))/100)*Q758, 3)</f>
        <v>10.816000000000001</v>
      </c>
      <c r="I758" s="13">
        <v>1</v>
      </c>
      <c r="J758" s="13">
        <v>3</v>
      </c>
      <c r="K758" s="13">
        <v>1</v>
      </c>
      <c r="M758" s="13">
        <v>1</v>
      </c>
      <c r="N758" s="13">
        <v>1</v>
      </c>
      <c r="P758" s="13">
        <f>IFERROR(ROUND(VLOOKUP(BC758, BA:BA:BB:BB, 2, 0)/AA758,3),)</f>
        <v>10.313000000000001</v>
      </c>
      <c r="Q758" s="13">
        <f>IFERROR(VLOOKUP(BC758, BA:BA:BD:BD, 4, 0),1)</f>
        <v>1</v>
      </c>
      <c r="R758" s="13">
        <v>1</v>
      </c>
      <c r="S758" s="13">
        <v>3.65</v>
      </c>
      <c r="T758" s="13">
        <v>0</v>
      </c>
      <c r="V758" s="13" t="s">
        <v>11050</v>
      </c>
      <c r="W758" s="13">
        <v>100</v>
      </c>
      <c r="X758" s="13" t="s">
        <v>7709</v>
      </c>
      <c r="Y758" s="13" t="s">
        <v>10904</v>
      </c>
      <c r="Z758" s="13">
        <v>2</v>
      </c>
      <c r="AA758" s="13">
        <v>5.75</v>
      </c>
      <c r="AB758" s="13">
        <f t="shared" si="100"/>
        <v>62.192</v>
      </c>
      <c r="AC758" s="13">
        <f>ROUND(VLOOKUP(X758,'Base de dados'!A:B, 2, 0)*AB758, 2)</f>
        <v>9.33</v>
      </c>
      <c r="AD758" s="13">
        <f>ROUND((AB758*(Destino!AG$758/100))*(W758/100),2)</f>
        <v>2.4900000000000002</v>
      </c>
      <c r="AE758" s="13">
        <f>ROUND((AB758*(Destino!AH$758/100)),2)</f>
        <v>5.75</v>
      </c>
      <c r="AG758" s="13">
        <f>ROUND(AB758 *(J758/100),2)</f>
        <v>1.87</v>
      </c>
      <c r="AH758" s="13">
        <f t="shared" si="101"/>
        <v>0</v>
      </c>
      <c r="AI758" s="13">
        <f>ROUND(AB758-(AD758+AE758)+AG758+AH758, 3)</f>
        <v>55.822000000000003</v>
      </c>
      <c r="AJ758" s="13">
        <f t="shared" si="102"/>
        <v>55.822000000000003</v>
      </c>
      <c r="AK758" s="13">
        <f t="shared" si="103"/>
        <v>55.822000000000003</v>
      </c>
      <c r="AL758" s="13" t="str">
        <f t="shared" si="106"/>
        <v>14006000136532200001286</v>
      </c>
      <c r="AM758" s="13">
        <f>VLOOKUP(AL758,Destino!A:AE,31,0)</f>
        <v>55.795000000000002</v>
      </c>
      <c r="AN758" s="13">
        <f t="shared" si="107"/>
        <v>0.9995163197305722</v>
      </c>
      <c r="BB758" s="13">
        <f t="shared" si="104"/>
        <v>55.822000000000003</v>
      </c>
      <c r="BC758" s="13" t="s">
        <v>11281</v>
      </c>
      <c r="BD758" s="13">
        <f t="shared" si="105"/>
        <v>1</v>
      </c>
    </row>
    <row r="759" spans="1:56" x14ac:dyDescent="0.25">
      <c r="A759" s="13">
        <v>600013653</v>
      </c>
      <c r="B759" s="13">
        <v>1700</v>
      </c>
      <c r="C759" s="13">
        <v>2000005105</v>
      </c>
      <c r="D759" s="13" t="s">
        <v>10908</v>
      </c>
      <c r="E759" s="13">
        <f t="shared" si="99"/>
        <v>1700</v>
      </c>
      <c r="F759" s="13" t="s">
        <v>10933</v>
      </c>
      <c r="G759" s="13" t="s">
        <v>10907</v>
      </c>
      <c r="H759" s="13">
        <f>ROUND(P759/(1-((R759+S759))/100)*Q759, 3)</f>
        <v>8.4589999999999996</v>
      </c>
      <c r="I759" s="13">
        <v>0.25</v>
      </c>
      <c r="J759" s="13">
        <v>7</v>
      </c>
      <c r="K759" s="13">
        <v>1</v>
      </c>
      <c r="M759" s="13">
        <v>4</v>
      </c>
      <c r="N759" s="13">
        <v>1</v>
      </c>
      <c r="P759" s="13">
        <f>IFERROR(ROUND(VLOOKUP(BC759, BA:BA:BB:BB, 2, 0)/AA759,3),)</f>
        <v>7.3380000000000001</v>
      </c>
      <c r="Q759" s="13">
        <f>IFERROR(VLOOKUP(BC759, BA:BA:BD:BD, 4, 0),1)</f>
        <v>1</v>
      </c>
      <c r="R759" s="13">
        <v>4</v>
      </c>
      <c r="S759" s="13">
        <v>9.25</v>
      </c>
      <c r="T759" s="13">
        <v>0</v>
      </c>
      <c r="V759" s="13" t="s">
        <v>11050</v>
      </c>
      <c r="W759" s="13">
        <v>100</v>
      </c>
      <c r="X759" s="13" t="s">
        <v>7709</v>
      </c>
      <c r="Y759" s="13" t="s">
        <v>10904</v>
      </c>
      <c r="Z759" s="13">
        <v>2</v>
      </c>
      <c r="AA759" s="13">
        <v>5.75</v>
      </c>
      <c r="AB759" s="13">
        <f t="shared" si="100"/>
        <v>12.16</v>
      </c>
      <c r="AC759" s="13">
        <f>ROUND(VLOOKUP(X759,'Base de dados'!A:B, 2, 0)*AB759, 2)</f>
        <v>1.82</v>
      </c>
      <c r="AD759" s="13">
        <f>ROUND((AB759*(Destino!AG$759/100))*(W759/100),2)</f>
        <v>0.49</v>
      </c>
      <c r="AE759" s="13">
        <f>ROUND((AB759*(Destino!AH$759/100)),2)</f>
        <v>0</v>
      </c>
      <c r="AF759" s="13">
        <f>ROUND((((AB759+AC759)*(1 + VLOOKUP(X759,'Base de dados'!A:M, 13, 0) ))*(Destino!AI$759/100))-AD759, 2)</f>
        <v>3.14</v>
      </c>
      <c r="AG759" s="13">
        <f>ROUND((AB759+AC759+AF759)*(J759/100),2)</f>
        <v>1.2</v>
      </c>
      <c r="AH759" s="13">
        <f t="shared" si="101"/>
        <v>0</v>
      </c>
      <c r="AI759" s="13">
        <f>ROUND(AB759+AC759-AE759+AF759+AG759+AH759, 3)</f>
        <v>18.32</v>
      </c>
      <c r="AJ759" s="13">
        <f t="shared" si="102"/>
        <v>73.28</v>
      </c>
      <c r="AK759" s="13">
        <f t="shared" si="103"/>
        <v>73.28</v>
      </c>
      <c r="AL759" s="13" t="str">
        <f t="shared" si="106"/>
        <v>17006000136532000005105</v>
      </c>
      <c r="AM759" s="13">
        <f>VLOOKUP(AL759,Destino!A:AE,31,0)</f>
        <v>71.311999999999998</v>
      </c>
      <c r="AN759" s="13">
        <f t="shared" si="107"/>
        <v>0.97314410480349345</v>
      </c>
      <c r="BB759" s="13">
        <f t="shared" si="104"/>
        <v>73.28</v>
      </c>
      <c r="BC759" s="13" t="s">
        <v>11277</v>
      </c>
      <c r="BD759" s="13">
        <f t="shared" si="105"/>
        <v>1</v>
      </c>
    </row>
    <row r="760" spans="1:56" x14ac:dyDescent="0.25">
      <c r="A760" s="13">
        <v>600013653</v>
      </c>
      <c r="B760" s="13">
        <v>1700</v>
      </c>
      <c r="C760" s="13">
        <v>2200001421</v>
      </c>
      <c r="D760" s="13" t="s">
        <v>10908</v>
      </c>
      <c r="E760" s="13">
        <f t="shared" si="99"/>
        <v>1700</v>
      </c>
      <c r="F760" s="13" t="s">
        <v>10933</v>
      </c>
      <c r="G760" s="13" t="s">
        <v>10907</v>
      </c>
      <c r="H760" s="13">
        <f>ROUND(P760/(1-((R760+S760))/100)*Q760, 3)</f>
        <v>8.6820000000000004</v>
      </c>
      <c r="I760" s="13">
        <v>0.25</v>
      </c>
      <c r="J760" s="13">
        <v>3</v>
      </c>
      <c r="K760" s="13">
        <v>1</v>
      </c>
      <c r="M760" s="13">
        <v>4</v>
      </c>
      <c r="N760" s="13">
        <v>1</v>
      </c>
      <c r="O760" s="13" t="s">
        <v>10895</v>
      </c>
      <c r="P760" s="13">
        <f>IFERROR(ROUND(VLOOKUP(BC760, BA:BA:BB:BB, 2, 0)/AA760,3),)</f>
        <v>7.532</v>
      </c>
      <c r="Q760" s="13">
        <f>IFERROR(VLOOKUP(BC760, BA:BA:BD:BD, 4, 0),1)</f>
        <v>1</v>
      </c>
      <c r="R760" s="13">
        <v>4</v>
      </c>
      <c r="S760" s="13">
        <v>9.25</v>
      </c>
      <c r="T760" s="13">
        <v>0</v>
      </c>
      <c r="V760" s="13" t="s">
        <v>11050</v>
      </c>
      <c r="W760" s="13">
        <v>100</v>
      </c>
      <c r="X760" s="13" t="s">
        <v>7709</v>
      </c>
      <c r="Y760" s="13" t="s">
        <v>10904</v>
      </c>
      <c r="Z760" s="13">
        <v>2</v>
      </c>
      <c r="AA760" s="13">
        <v>5.75</v>
      </c>
      <c r="AB760" s="13">
        <f t="shared" si="100"/>
        <v>12.48</v>
      </c>
      <c r="AC760" s="13">
        <f>ROUND(VLOOKUP(X760,'Base de dados'!A:B, 2, 0)*AB760, 2)</f>
        <v>1.87</v>
      </c>
      <c r="AD760" s="13">
        <f>ROUND((AB760*(Destino!AG$760/100))*(W760/100),2)</f>
        <v>0.5</v>
      </c>
      <c r="AE760" s="13">
        <f>ROUND((AB760*(Destino!AH$760/100)),2)</f>
        <v>0</v>
      </c>
      <c r="AF760" s="13">
        <f>ROUND((((AB760+AC760)*(1 + VLOOKUP(X760,'Base de dados'!A:M, 13, 0) ))*(Destino!AI$760/100))-AD760, 2)</f>
        <v>3.23</v>
      </c>
      <c r="AG760" s="13">
        <f>ROUND((AB760+AC760+AF760)*(J760/100),2)</f>
        <v>0.53</v>
      </c>
      <c r="AH760" s="13">
        <f t="shared" si="101"/>
        <v>0</v>
      </c>
      <c r="AI760" s="13">
        <f>ROUND(AB760+AC760-AE760+AF760+AG760+AH760, 3)</f>
        <v>18.11</v>
      </c>
      <c r="AJ760" s="13">
        <f t="shared" si="102"/>
        <v>72.44</v>
      </c>
      <c r="AK760" s="13">
        <f t="shared" si="103"/>
        <v>72.44</v>
      </c>
      <c r="AL760" s="13" t="str">
        <f t="shared" si="106"/>
        <v>17006000136532200001421</v>
      </c>
      <c r="AM760" s="13">
        <f>VLOOKUP(AL760,Destino!A:AE,31,0)</f>
        <v>72.436000000000007</v>
      </c>
      <c r="AN760" s="13">
        <f t="shared" si="107"/>
        <v>0.99994478188845959</v>
      </c>
      <c r="BA760" s="13" t="s">
        <v>11283</v>
      </c>
      <c r="BB760" s="13">
        <f t="shared" si="104"/>
        <v>72.44</v>
      </c>
      <c r="BC760" s="13" t="s">
        <v>11282</v>
      </c>
      <c r="BD760" s="13">
        <f t="shared" si="105"/>
        <v>1</v>
      </c>
    </row>
    <row r="761" spans="1:56" x14ac:dyDescent="0.25">
      <c r="A761" s="13">
        <v>600013664</v>
      </c>
      <c r="B761" s="13">
        <v>1000</v>
      </c>
      <c r="C761" s="13">
        <v>2200000102</v>
      </c>
      <c r="D761" s="13" t="s">
        <v>10908</v>
      </c>
      <c r="E761" s="13">
        <f t="shared" si="99"/>
        <v>1000</v>
      </c>
      <c r="F761" s="13" t="s">
        <v>10905</v>
      </c>
      <c r="G761" s="13" t="s">
        <v>10907</v>
      </c>
      <c r="H761" s="13">
        <f>ROUND(P761/(1-((R761+S761))/100)*Q761, 3)</f>
        <v>7.2859999999999996</v>
      </c>
      <c r="I761" s="13">
        <v>1</v>
      </c>
      <c r="J761" s="13">
        <v>4.5</v>
      </c>
      <c r="K761" s="13">
        <v>1</v>
      </c>
      <c r="M761" s="13">
        <v>1</v>
      </c>
      <c r="N761" s="13">
        <v>1</v>
      </c>
      <c r="P761" s="13">
        <f>IFERROR(ROUND(VLOOKUP(BC761, BA:BA:BB:BB, 2, 0)/AA761,3),)</f>
        <v>6.7290000000000001</v>
      </c>
      <c r="Q761" s="13">
        <f>IFERROR(VLOOKUP(BC761, BA:BA:BD:BD, 4, 0),1)</f>
        <v>1</v>
      </c>
      <c r="R761" s="13">
        <v>4</v>
      </c>
      <c r="S761" s="13">
        <v>3.65</v>
      </c>
      <c r="T761" s="13">
        <v>0</v>
      </c>
      <c r="V761" s="13" t="s">
        <v>11050</v>
      </c>
      <c r="W761" s="13">
        <v>100</v>
      </c>
      <c r="X761" s="13" t="s">
        <v>7709</v>
      </c>
      <c r="Y761" s="13" t="s">
        <v>10904</v>
      </c>
      <c r="Z761" s="13">
        <v>1</v>
      </c>
      <c r="AA761" s="13">
        <v>5.75</v>
      </c>
      <c r="AB761" s="13">
        <f t="shared" si="100"/>
        <v>41.895000000000003</v>
      </c>
      <c r="AC761" s="13">
        <f>ROUND(VLOOKUP(X761,'Base de dados'!A:B, 2, 0)*AB761, 2)</f>
        <v>6.28</v>
      </c>
      <c r="AD761" s="13">
        <f>ROUND((AB761*(Destino!AG$761/100))*(W761/100),2)</f>
        <v>1.68</v>
      </c>
      <c r="AE761" s="13">
        <f>ROUND((AB761*(Destino!AH$761/100)),2)</f>
        <v>3.88</v>
      </c>
      <c r="AG761" s="13">
        <f>ROUND((AB761+ AC761)*(J761/100),2)</f>
        <v>2.17</v>
      </c>
      <c r="AH761" s="13">
        <f t="shared" si="101"/>
        <v>0</v>
      </c>
      <c r="AI761" s="13">
        <f>ROUND(AB761-(AD761+AE761)+AG761+AH761, 3)</f>
        <v>38.505000000000003</v>
      </c>
      <c r="AJ761" s="13">
        <f t="shared" si="102"/>
        <v>38.505000000000003</v>
      </c>
      <c r="AK761" s="13">
        <f t="shared" si="103"/>
        <v>38.505000000000003</v>
      </c>
      <c r="AL761" s="13" t="str">
        <f t="shared" si="106"/>
        <v>10006000136642200000102</v>
      </c>
      <c r="AM761" s="13">
        <f>VLOOKUP(AL761,Destino!A:AE,31,0)</f>
        <v>38.509</v>
      </c>
      <c r="AN761" s="13">
        <f t="shared" si="107"/>
        <v>1.0001038826126476</v>
      </c>
      <c r="BB761" s="13">
        <f t="shared" si="104"/>
        <v>38.505000000000003</v>
      </c>
      <c r="BC761" s="13" t="s">
        <v>11285</v>
      </c>
      <c r="BD761" s="13">
        <f t="shared" si="105"/>
        <v>1</v>
      </c>
    </row>
    <row r="762" spans="1:56" x14ac:dyDescent="0.25">
      <c r="A762" s="13">
        <v>600013664</v>
      </c>
      <c r="B762" s="13">
        <v>1000</v>
      </c>
      <c r="C762" s="13">
        <v>2200000367</v>
      </c>
      <c r="D762" s="13" t="s">
        <v>10908</v>
      </c>
      <c r="E762" s="13">
        <f t="shared" si="99"/>
        <v>1000</v>
      </c>
      <c r="F762" s="13" t="s">
        <v>10912</v>
      </c>
      <c r="G762" s="13" t="s">
        <v>10907</v>
      </c>
      <c r="H762" s="13">
        <v>3.96</v>
      </c>
      <c r="I762" s="13">
        <v>1</v>
      </c>
      <c r="J762" s="13">
        <v>0</v>
      </c>
      <c r="K762" s="13">
        <v>1.088384</v>
      </c>
      <c r="M762" s="13">
        <v>1</v>
      </c>
      <c r="N762" s="13">
        <v>1</v>
      </c>
      <c r="O762" s="13" t="s">
        <v>10895</v>
      </c>
      <c r="P762" s="13">
        <v>0</v>
      </c>
      <c r="Q762" s="13">
        <v>1</v>
      </c>
      <c r="R762" s="13">
        <v>0</v>
      </c>
      <c r="S762" s="13">
        <v>0</v>
      </c>
      <c r="T762" s="13">
        <v>34.630000000000003</v>
      </c>
      <c r="V762" s="13" t="s">
        <v>11050</v>
      </c>
      <c r="W762" s="13">
        <v>100</v>
      </c>
      <c r="X762" s="13" t="s">
        <v>7709</v>
      </c>
      <c r="Y762" s="13" t="s">
        <v>10904</v>
      </c>
      <c r="Z762" s="13">
        <v>1</v>
      </c>
      <c r="AA762" s="13">
        <v>5.75</v>
      </c>
      <c r="AB762" s="13">
        <f t="shared" si="100"/>
        <v>22.77</v>
      </c>
      <c r="AC762" s="13">
        <f>ROUND(VLOOKUP(X762,'Base de dados'!A:B, 2, 0)*AB762, 2)</f>
        <v>3.42</v>
      </c>
      <c r="AD762" s="13">
        <f>ROUND((AB762*(Destino!AG$762/100))*(W762/100),2)</f>
        <v>0</v>
      </c>
      <c r="AE762" s="13">
        <f>ROUND((AB762*(Destino!AH$762/100)),2)</f>
        <v>0</v>
      </c>
      <c r="AG762" s="13">
        <f>ROUND((AB762+ AC762)*(J762/100),2)</f>
        <v>0</v>
      </c>
      <c r="AH762" s="13">
        <f t="shared" si="101"/>
        <v>7.89</v>
      </c>
      <c r="AI762" s="13">
        <f>ROUND(AB762+AG762+AH762, 3)</f>
        <v>30.66</v>
      </c>
      <c r="AJ762" s="13">
        <f t="shared" si="102"/>
        <v>30.66</v>
      </c>
      <c r="AK762" s="13">
        <f t="shared" si="103"/>
        <v>33.36985344</v>
      </c>
      <c r="AL762" s="13" t="str">
        <f t="shared" si="106"/>
        <v>10006000136642200000367</v>
      </c>
      <c r="AM762" s="13">
        <f>VLOOKUP(AL762,Destino!A:AE,31,0)</f>
        <v>33.369999999999997</v>
      </c>
      <c r="AN762" s="13">
        <f t="shared" si="107"/>
        <v>1.0000043919881236</v>
      </c>
      <c r="BA762" s="13" t="s">
        <v>11284</v>
      </c>
      <c r="BB762" s="13">
        <f t="shared" si="104"/>
        <v>33.36985344</v>
      </c>
      <c r="BD762" s="13">
        <f t="shared" si="105"/>
        <v>1</v>
      </c>
    </row>
    <row r="763" spans="1:56" x14ac:dyDescent="0.25">
      <c r="A763" s="13">
        <v>600013664</v>
      </c>
      <c r="B763" s="13">
        <v>1000</v>
      </c>
      <c r="C763" s="13">
        <v>2200001286</v>
      </c>
      <c r="D763" s="13" t="s">
        <v>10908</v>
      </c>
      <c r="E763" s="13">
        <f t="shared" si="99"/>
        <v>1000</v>
      </c>
      <c r="F763" s="13" t="s">
        <v>10915</v>
      </c>
      <c r="G763" s="13" t="s">
        <v>10907</v>
      </c>
      <c r="H763" s="13">
        <f>ROUND(P763/(1-((R763+S763))/100)*Q763, 3)</f>
        <v>8.5510000000000002</v>
      </c>
      <c r="I763" s="13">
        <v>1</v>
      </c>
      <c r="J763" s="13">
        <v>6</v>
      </c>
      <c r="K763" s="13">
        <v>1</v>
      </c>
      <c r="M763" s="13">
        <v>1</v>
      </c>
      <c r="N763" s="13">
        <v>1</v>
      </c>
      <c r="P763" s="13">
        <f>IFERROR(ROUND(VLOOKUP(BC763, BA:BA:BB:BB, 2, 0)/AA763,3),)</f>
        <v>8.1530000000000005</v>
      </c>
      <c r="Q763" s="13">
        <f>IFERROR(VLOOKUP(BC763, BA:BA:BD:BD, 4, 0),1)</f>
        <v>1</v>
      </c>
      <c r="R763" s="13">
        <v>1</v>
      </c>
      <c r="S763" s="13">
        <v>3.65</v>
      </c>
      <c r="T763" s="13">
        <v>0</v>
      </c>
      <c r="V763" s="13" t="s">
        <v>11050</v>
      </c>
      <c r="W763" s="13">
        <v>100</v>
      </c>
      <c r="X763" s="13" t="s">
        <v>7709</v>
      </c>
      <c r="Y763" s="13" t="s">
        <v>10904</v>
      </c>
      <c r="Z763" s="13">
        <v>1</v>
      </c>
      <c r="AA763" s="13">
        <v>5.75</v>
      </c>
      <c r="AB763" s="13">
        <f t="shared" si="100"/>
        <v>49.167999999999999</v>
      </c>
      <c r="AC763" s="13">
        <f>ROUND(VLOOKUP(X763,'Base de dados'!A:B, 2, 0)*AB763, 2)</f>
        <v>7.38</v>
      </c>
      <c r="AD763" s="13">
        <f>ROUND((AB763*(Destino!AG$763/100))*(W763/100),2)</f>
        <v>1.97</v>
      </c>
      <c r="AE763" s="13">
        <f>ROUND((AB763*(Destino!AH$763/100)),2)</f>
        <v>4.55</v>
      </c>
      <c r="AG763" s="13">
        <f>ROUND(AB763 *(J763/100),2)</f>
        <v>2.95</v>
      </c>
      <c r="AH763" s="13">
        <f t="shared" si="101"/>
        <v>0</v>
      </c>
      <c r="AI763" s="13">
        <f>ROUND(AB763-(AD763+AE763)+AG763+AH763, 3)</f>
        <v>45.597999999999999</v>
      </c>
      <c r="AJ763" s="13">
        <f t="shared" si="102"/>
        <v>45.597999999999999</v>
      </c>
      <c r="AK763" s="13">
        <f t="shared" si="103"/>
        <v>45.597999999999999</v>
      </c>
      <c r="AL763" s="13" t="str">
        <f t="shared" si="106"/>
        <v>10006000136642200001286</v>
      </c>
      <c r="AM763" s="13">
        <f>VLOOKUP(AL763,Destino!A:AE,31,0)</f>
        <v>45.593000000000004</v>
      </c>
      <c r="AN763" s="13">
        <f t="shared" si="107"/>
        <v>0.99989034606781013</v>
      </c>
      <c r="BB763" s="13">
        <f t="shared" si="104"/>
        <v>45.597999999999999</v>
      </c>
      <c r="BC763" s="13" t="s">
        <v>11288</v>
      </c>
      <c r="BD763" s="13">
        <f t="shared" si="105"/>
        <v>1</v>
      </c>
    </row>
    <row r="764" spans="1:56" x14ac:dyDescent="0.25">
      <c r="A764" s="13">
        <v>600013664</v>
      </c>
      <c r="B764" s="13">
        <v>1000</v>
      </c>
      <c r="C764" s="13">
        <v>2200001327</v>
      </c>
      <c r="D764" s="13" t="s">
        <v>10908</v>
      </c>
      <c r="E764" s="13">
        <f t="shared" si="99"/>
        <v>1000</v>
      </c>
      <c r="F764" s="13" t="s">
        <v>10905</v>
      </c>
      <c r="G764" s="13" t="s">
        <v>10907</v>
      </c>
      <c r="H764" s="13">
        <f>ROUND(P764/(1-((R764+S764))/100)*Q764, 3)</f>
        <v>7.12</v>
      </c>
      <c r="I764" s="13">
        <v>1</v>
      </c>
      <c r="J764" s="13">
        <v>5</v>
      </c>
      <c r="K764" s="13">
        <v>1</v>
      </c>
      <c r="M764" s="13">
        <v>1</v>
      </c>
      <c r="N764" s="13">
        <v>1</v>
      </c>
      <c r="P764" s="13">
        <f>IFERROR(ROUND(VLOOKUP(BC764, BA:BA:BB:BB, 2, 0)/AA764,3),)</f>
        <v>8.7639999999999993</v>
      </c>
      <c r="Q764" s="13">
        <f>IFERROR(VLOOKUP(BC764, BA:BA:BD:BD, 4, 0),1)</f>
        <v>0.75029199999999996</v>
      </c>
      <c r="R764" s="13">
        <v>4</v>
      </c>
      <c r="S764" s="13">
        <v>3.65</v>
      </c>
      <c r="T764" s="13">
        <v>0</v>
      </c>
      <c r="V764" s="13" t="s">
        <v>11050</v>
      </c>
      <c r="W764" s="13">
        <v>100</v>
      </c>
      <c r="X764" s="13" t="s">
        <v>7709</v>
      </c>
      <c r="Y764" s="13" t="s">
        <v>10904</v>
      </c>
      <c r="Z764" s="13">
        <v>1</v>
      </c>
      <c r="AA764" s="13">
        <v>5.75</v>
      </c>
      <c r="AB764" s="13">
        <f t="shared" si="100"/>
        <v>40.94</v>
      </c>
      <c r="AC764" s="13">
        <f>ROUND(VLOOKUP(X764,'Base de dados'!A:B, 2, 0)*AB764, 2)</f>
        <v>6.14</v>
      </c>
      <c r="AD764" s="13">
        <f>ROUND((AB764*(Destino!AG$764/100))*(W764/100),2)</f>
        <v>1.64</v>
      </c>
      <c r="AE764" s="13">
        <f>ROUND((AB764*(Destino!AH$764/100)),2)</f>
        <v>3.79</v>
      </c>
      <c r="AG764" s="13">
        <f>ROUND((AB764+ AC764)*(J764/100),2)</f>
        <v>2.35</v>
      </c>
      <c r="AH764" s="13">
        <f t="shared" si="101"/>
        <v>0</v>
      </c>
      <c r="AI764" s="13">
        <f>ROUND(AB764-(AD764+AE764)+AG764+AH764, 3)</f>
        <v>37.86</v>
      </c>
      <c r="AJ764" s="13">
        <f t="shared" si="102"/>
        <v>37.86</v>
      </c>
      <c r="AK764" s="13">
        <f t="shared" si="103"/>
        <v>37.86</v>
      </c>
      <c r="AL764" s="13" t="str">
        <f t="shared" si="106"/>
        <v>10006000136642200001327</v>
      </c>
      <c r="AM764" s="13">
        <f>VLOOKUP(AL764,Destino!A:AE,31,0)</f>
        <v>37.848999999999997</v>
      </c>
      <c r="AN764" s="13">
        <f t="shared" si="107"/>
        <v>0.99970945589012139</v>
      </c>
      <c r="BB764" s="13">
        <f t="shared" si="104"/>
        <v>37.86</v>
      </c>
      <c r="BC764" s="13" t="s">
        <v>11286</v>
      </c>
      <c r="BD764" s="13">
        <f t="shared" si="105"/>
        <v>1</v>
      </c>
    </row>
    <row r="765" spans="1:56" x14ac:dyDescent="0.25">
      <c r="A765" s="13">
        <v>600013664</v>
      </c>
      <c r="B765" s="13">
        <v>1000</v>
      </c>
      <c r="C765" s="13">
        <v>2200001421</v>
      </c>
      <c r="D765" s="13" t="s">
        <v>10908</v>
      </c>
      <c r="E765" s="13">
        <f t="shared" si="99"/>
        <v>1000</v>
      </c>
      <c r="F765" s="13" t="s">
        <v>10905</v>
      </c>
      <c r="G765" s="13" t="s">
        <v>10907</v>
      </c>
      <c r="H765" s="13">
        <f>ROUND(P765/(1-((R765+S765))/100)*Q765, 3)</f>
        <v>6.8650000000000002</v>
      </c>
      <c r="I765" s="13">
        <v>1</v>
      </c>
      <c r="J765" s="13">
        <v>4</v>
      </c>
      <c r="K765" s="13">
        <v>1</v>
      </c>
      <c r="M765" s="13">
        <v>1</v>
      </c>
      <c r="N765" s="13">
        <v>1</v>
      </c>
      <c r="P765" s="13">
        <f>IFERROR(ROUND(VLOOKUP(BC765, BA:BA:BB:BB, 2, 0)/AA765,3),)</f>
        <v>5.9550000000000001</v>
      </c>
      <c r="Q765" s="13">
        <f>IFERROR(VLOOKUP(BC765, BA:BA:BD:BD, 4, 0),1)</f>
        <v>1</v>
      </c>
      <c r="R765" s="13">
        <v>4</v>
      </c>
      <c r="S765" s="13">
        <v>9.25</v>
      </c>
      <c r="T765" s="13">
        <v>0</v>
      </c>
      <c r="V765" s="13" t="s">
        <v>11050</v>
      </c>
      <c r="W765" s="13">
        <v>100</v>
      </c>
      <c r="X765" s="13" t="s">
        <v>7709</v>
      </c>
      <c r="Y765" s="13" t="s">
        <v>10904</v>
      </c>
      <c r="Z765" s="13">
        <v>1</v>
      </c>
      <c r="AA765" s="13">
        <v>5.75</v>
      </c>
      <c r="AB765" s="13">
        <f t="shared" si="100"/>
        <v>39.473999999999997</v>
      </c>
      <c r="AC765" s="13">
        <f>ROUND(VLOOKUP(X765,'Base de dados'!A:B, 2, 0)*AB765, 2)</f>
        <v>5.92</v>
      </c>
      <c r="AD765" s="13">
        <f>ROUND((AB765*(Destino!AG$765/100))*(W765/100),2)</f>
        <v>1.58</v>
      </c>
      <c r="AE765" s="13">
        <f>ROUND((AB765*(Destino!AH$765/100)),2)</f>
        <v>3.65</v>
      </c>
      <c r="AG765" s="13">
        <f>ROUND((AB765+ AC765)*(J765/100),2)</f>
        <v>1.82</v>
      </c>
      <c r="AH765" s="13">
        <f t="shared" si="101"/>
        <v>0</v>
      </c>
      <c r="AI765" s="13">
        <f>ROUND(AB765-(AD765+AE765)+AG765+AH765, 3)</f>
        <v>36.064</v>
      </c>
      <c r="AJ765" s="13">
        <f t="shared" si="102"/>
        <v>36.064</v>
      </c>
      <c r="AK765" s="13">
        <f t="shared" si="103"/>
        <v>36.064</v>
      </c>
      <c r="AL765" s="13" t="str">
        <f t="shared" si="106"/>
        <v>10006000136642200001421</v>
      </c>
      <c r="AM765" s="13">
        <f>VLOOKUP(AL765,Destino!A:AE,31,0)</f>
        <v>36.07</v>
      </c>
      <c r="AN765" s="13">
        <f t="shared" si="107"/>
        <v>1.0001663708961845</v>
      </c>
      <c r="BB765" s="13">
        <f t="shared" si="104"/>
        <v>36.064</v>
      </c>
      <c r="BC765" s="13" t="s">
        <v>11289</v>
      </c>
      <c r="BD765" s="13">
        <f t="shared" si="105"/>
        <v>1</v>
      </c>
    </row>
    <row r="766" spans="1:56" x14ac:dyDescent="0.25">
      <c r="A766" s="13">
        <v>600013664</v>
      </c>
      <c r="B766" s="13">
        <v>1100</v>
      </c>
      <c r="C766" s="13">
        <v>2000005105</v>
      </c>
      <c r="D766" s="13" t="s">
        <v>10908</v>
      </c>
      <c r="E766" s="13">
        <f t="shared" si="99"/>
        <v>1100</v>
      </c>
      <c r="F766" s="13" t="s">
        <v>10905</v>
      </c>
      <c r="G766" s="13" t="s">
        <v>10907</v>
      </c>
      <c r="H766" s="13">
        <f>ROUND(P766/(1-((R766+S766))/100)*Q766, 3)</f>
        <v>6.6890000000000001</v>
      </c>
      <c r="I766" s="13">
        <v>1</v>
      </c>
      <c r="J766" s="13">
        <v>4</v>
      </c>
      <c r="K766" s="13">
        <v>1</v>
      </c>
      <c r="M766" s="13">
        <v>1</v>
      </c>
      <c r="N766" s="13">
        <v>1</v>
      </c>
      <c r="O766" s="13" t="s">
        <v>10895</v>
      </c>
      <c r="P766" s="13">
        <f>IFERROR(ROUND(VLOOKUP(BC766, BA:BA:BB:BB, 2, 0)/AA766,3),)</f>
        <v>5.8029999999999999</v>
      </c>
      <c r="Q766" s="13">
        <f>IFERROR(VLOOKUP(BC766, BA:BA:BD:BD, 4, 0),1)</f>
        <v>1</v>
      </c>
      <c r="R766" s="13">
        <v>4</v>
      </c>
      <c r="S766" s="13">
        <v>9.25</v>
      </c>
      <c r="T766" s="13">
        <v>0</v>
      </c>
      <c r="V766" s="13" t="s">
        <v>11050</v>
      </c>
      <c r="W766" s="13">
        <v>100</v>
      </c>
      <c r="X766" s="13" t="s">
        <v>7709</v>
      </c>
      <c r="Y766" s="13" t="s">
        <v>10904</v>
      </c>
      <c r="Z766" s="13">
        <v>2</v>
      </c>
      <c r="AA766" s="13">
        <v>5.75</v>
      </c>
      <c r="AB766" s="13">
        <f t="shared" si="100"/>
        <v>38.462000000000003</v>
      </c>
      <c r="AC766" s="13">
        <f>ROUND(VLOOKUP(X766,'Base de dados'!A:B, 2, 0)*AB766, 2)</f>
        <v>5.77</v>
      </c>
      <c r="AD766" s="13">
        <f>ROUND((AB766*(Destino!AG$766/100))*(W766/100),2)</f>
        <v>1.54</v>
      </c>
      <c r="AE766" s="13">
        <f>ROUND((AB766*(Destino!AH$766/100)),2)</f>
        <v>0</v>
      </c>
      <c r="AG766" s="13">
        <f>ROUND((AB766+ AC766)*(J766/100),2)</f>
        <v>1.77</v>
      </c>
      <c r="AH766" s="13">
        <f t="shared" si="101"/>
        <v>0</v>
      </c>
      <c r="AI766" s="13">
        <f>ROUND(AB766-(AD766+AE766)+AG766+AH766, 3)</f>
        <v>38.692</v>
      </c>
      <c r="AJ766" s="13">
        <f t="shared" si="102"/>
        <v>38.692</v>
      </c>
      <c r="AK766" s="13">
        <f t="shared" si="103"/>
        <v>38.692</v>
      </c>
      <c r="AL766" s="13" t="str">
        <f t="shared" si="106"/>
        <v>11006000136642000005105</v>
      </c>
      <c r="AM766" s="13">
        <f>VLOOKUP(AL766,Destino!A:AE,31,0)</f>
        <v>38.686</v>
      </c>
      <c r="AN766" s="13">
        <f t="shared" si="107"/>
        <v>0.99984492918432755</v>
      </c>
      <c r="BA766" s="13" t="s">
        <v>11285</v>
      </c>
      <c r="BB766" s="13">
        <f t="shared" si="104"/>
        <v>38.692</v>
      </c>
      <c r="BC766" s="13" t="s">
        <v>11284</v>
      </c>
      <c r="BD766" s="13">
        <f t="shared" si="105"/>
        <v>1</v>
      </c>
    </row>
    <row r="767" spans="1:56" x14ac:dyDescent="0.25">
      <c r="A767" s="13">
        <v>600013664</v>
      </c>
      <c r="B767" s="13">
        <v>1100</v>
      </c>
      <c r="C767" s="13">
        <v>2200001286</v>
      </c>
      <c r="D767" s="13" t="s">
        <v>10908</v>
      </c>
      <c r="E767" s="13">
        <f t="shared" si="99"/>
        <v>1100</v>
      </c>
      <c r="F767" s="13" t="s">
        <v>10915</v>
      </c>
      <c r="G767" s="13" t="s">
        <v>10907</v>
      </c>
      <c r="H767" s="13">
        <f>ROUND(P767/(1-((R767+S767))/100)*Q767, 3)</f>
        <v>8.5510000000000002</v>
      </c>
      <c r="I767" s="13">
        <v>1</v>
      </c>
      <c r="J767" s="13">
        <v>5</v>
      </c>
      <c r="K767" s="13">
        <v>1</v>
      </c>
      <c r="M767" s="13">
        <v>1</v>
      </c>
      <c r="N767" s="13">
        <v>1</v>
      </c>
      <c r="P767" s="13">
        <f>IFERROR(ROUND(VLOOKUP(BC767, BA:BA:BB:BB, 2, 0)/AA767,3),)</f>
        <v>8.1530000000000005</v>
      </c>
      <c r="Q767" s="13">
        <f>IFERROR(VLOOKUP(BC767, BA:BA:BD:BD, 4, 0),1)</f>
        <v>1</v>
      </c>
      <c r="R767" s="13">
        <v>1</v>
      </c>
      <c r="S767" s="13">
        <v>3.65</v>
      </c>
      <c r="T767" s="13">
        <v>0</v>
      </c>
      <c r="V767" s="13" t="s">
        <v>11050</v>
      </c>
      <c r="W767" s="13">
        <v>100</v>
      </c>
      <c r="X767" s="13" t="s">
        <v>7709</v>
      </c>
      <c r="Y767" s="13" t="s">
        <v>10904</v>
      </c>
      <c r="Z767" s="13">
        <v>2</v>
      </c>
      <c r="AA767" s="13">
        <v>5.75</v>
      </c>
      <c r="AB767" s="13">
        <f t="shared" si="100"/>
        <v>49.167999999999999</v>
      </c>
      <c r="AC767" s="13">
        <f>ROUND(VLOOKUP(X767,'Base de dados'!A:B, 2, 0)*AB767, 2)</f>
        <v>7.38</v>
      </c>
      <c r="AD767" s="13">
        <f>ROUND((AB767*(Destino!AG$767/100))*(W767/100),2)</f>
        <v>1.97</v>
      </c>
      <c r="AE767" s="13">
        <f>ROUND((AB767*(Destino!AH$767/100)),2)</f>
        <v>0</v>
      </c>
      <c r="AG767" s="13">
        <f>ROUND(AB767 *(J767/100),2)</f>
        <v>2.46</v>
      </c>
      <c r="AH767" s="13">
        <f t="shared" si="101"/>
        <v>0</v>
      </c>
      <c r="AI767" s="13">
        <f>ROUND(AB767-(AD767+AE767)+AG767+AH767, 3)</f>
        <v>49.658000000000001</v>
      </c>
      <c r="AJ767" s="13">
        <f t="shared" si="102"/>
        <v>49.658000000000001</v>
      </c>
      <c r="AK767" s="13">
        <f t="shared" si="103"/>
        <v>49.658000000000001</v>
      </c>
      <c r="AL767" s="13" t="str">
        <f t="shared" si="106"/>
        <v>11006000136642200001286</v>
      </c>
      <c r="AM767" s="13">
        <f>VLOOKUP(AL767,Destino!A:AE,31,0)</f>
        <v>49.652999999999999</v>
      </c>
      <c r="AN767" s="13">
        <f t="shared" si="107"/>
        <v>0.99989931128921816</v>
      </c>
      <c r="BB767" s="13">
        <f t="shared" si="104"/>
        <v>49.658000000000001</v>
      </c>
      <c r="BC767" s="13" t="s">
        <v>11288</v>
      </c>
      <c r="BD767" s="13">
        <f t="shared" si="105"/>
        <v>1</v>
      </c>
    </row>
    <row r="768" spans="1:56" x14ac:dyDescent="0.25">
      <c r="A768" s="13">
        <v>600013664</v>
      </c>
      <c r="B768" s="13">
        <v>1100</v>
      </c>
      <c r="C768" s="13">
        <v>2200001327</v>
      </c>
      <c r="D768" s="13" t="s">
        <v>10908</v>
      </c>
      <c r="E768" s="13">
        <f t="shared" si="99"/>
        <v>1100</v>
      </c>
      <c r="F768" s="13" t="s">
        <v>10923</v>
      </c>
      <c r="G768" s="13" t="s">
        <v>10907</v>
      </c>
      <c r="H768" s="13">
        <f>ROUND(P768/(1-((R768+S768))/100)*Q768, 3)</f>
        <v>6.85</v>
      </c>
      <c r="I768" s="13">
        <v>1</v>
      </c>
      <c r="J768" s="13">
        <v>5</v>
      </c>
      <c r="K768" s="13">
        <v>1</v>
      </c>
      <c r="M768" s="13">
        <v>1</v>
      </c>
      <c r="N768" s="13">
        <v>1</v>
      </c>
      <c r="P768" s="13">
        <f>IFERROR(ROUND(VLOOKUP(BC768, BA:BA:BB:BB, 2, 0)/AA768,3),)</f>
        <v>8.7639999999999993</v>
      </c>
      <c r="Q768" s="13">
        <f>IFERROR(VLOOKUP(BC768, BA:BA:BD:BD, 4, 0),1)</f>
        <v>0.75029199999999996</v>
      </c>
      <c r="R768" s="13">
        <v>4</v>
      </c>
      <c r="S768" s="13">
        <v>0</v>
      </c>
      <c r="T768" s="13">
        <v>0</v>
      </c>
      <c r="V768" s="13" t="s">
        <v>11050</v>
      </c>
      <c r="W768" s="13">
        <v>100</v>
      </c>
      <c r="X768" s="13" t="s">
        <v>7709</v>
      </c>
      <c r="Y768" s="13" t="s">
        <v>10904</v>
      </c>
      <c r="Z768" s="13">
        <v>2</v>
      </c>
      <c r="AA768" s="13">
        <v>5.75</v>
      </c>
      <c r="AB768" s="13">
        <f t="shared" si="100"/>
        <v>39.387999999999998</v>
      </c>
      <c r="AC768" s="13">
        <f>ROUND(VLOOKUP(X768,'Base de dados'!A:B, 2, 0)*AB768, 2)</f>
        <v>5.91</v>
      </c>
      <c r="AD768" s="13">
        <f>ROUND((AB768*(Destino!AG$768/100))*(W768/100),2)</f>
        <v>1.58</v>
      </c>
      <c r="AE768" s="13">
        <f>ROUND((AB768*(Destino!AH$768/100)),2)</f>
        <v>0</v>
      </c>
      <c r="AG768" s="13">
        <f>ROUND((AB768+ AC768)*(J768/100),2)</f>
        <v>2.2599999999999998</v>
      </c>
      <c r="AH768" s="13">
        <f t="shared" si="101"/>
        <v>0</v>
      </c>
      <c r="AI768" s="13">
        <f>ROUND(AB768-AD768+AG768+AH768, 3)</f>
        <v>40.067999999999998</v>
      </c>
      <c r="AJ768" s="13">
        <f t="shared" si="102"/>
        <v>40.067999999999998</v>
      </c>
      <c r="AK768" s="13">
        <f t="shared" si="103"/>
        <v>40.067999999999998</v>
      </c>
      <c r="AL768" s="13" t="str">
        <f t="shared" si="106"/>
        <v>11006000136642200001327</v>
      </c>
      <c r="AM768" s="13">
        <f>VLOOKUP(AL768,Destino!A:AE,31,0)</f>
        <v>40.049999999999997</v>
      </c>
      <c r="AN768" s="13">
        <f t="shared" si="107"/>
        <v>0.99955076370170703</v>
      </c>
      <c r="BB768" s="13">
        <f t="shared" si="104"/>
        <v>40.067999999999998</v>
      </c>
      <c r="BC768" s="13" t="s">
        <v>11286</v>
      </c>
      <c r="BD768" s="13">
        <f t="shared" si="105"/>
        <v>1</v>
      </c>
    </row>
    <row r="769" spans="1:56" x14ac:dyDescent="0.25">
      <c r="A769" s="13">
        <v>600013664</v>
      </c>
      <c r="B769" s="13">
        <v>1100</v>
      </c>
      <c r="C769" s="13">
        <v>2200001421</v>
      </c>
      <c r="D769" s="13" t="s">
        <v>10908</v>
      </c>
      <c r="E769" s="13">
        <f t="shared" si="99"/>
        <v>1100</v>
      </c>
      <c r="F769" s="13" t="s">
        <v>10905</v>
      </c>
      <c r="G769" s="13" t="s">
        <v>10907</v>
      </c>
      <c r="H769" s="13">
        <f>ROUND(P769/(1-((R769+S769))/100)*Q769, 3)</f>
        <v>6.8650000000000002</v>
      </c>
      <c r="I769" s="13">
        <v>1</v>
      </c>
      <c r="J769" s="13">
        <v>3</v>
      </c>
      <c r="K769" s="13">
        <v>1</v>
      </c>
      <c r="M769" s="13">
        <v>1</v>
      </c>
      <c r="N769" s="13">
        <v>1</v>
      </c>
      <c r="P769" s="13">
        <f>IFERROR(ROUND(VLOOKUP(BC769, BA:BA:BB:BB, 2, 0)/AA769,3),)</f>
        <v>5.9550000000000001</v>
      </c>
      <c r="Q769" s="13">
        <f>IFERROR(VLOOKUP(BC769, BA:BA:BD:BD, 4, 0),1)</f>
        <v>1</v>
      </c>
      <c r="R769" s="13">
        <v>4</v>
      </c>
      <c r="S769" s="13">
        <v>9.25</v>
      </c>
      <c r="T769" s="13">
        <v>0</v>
      </c>
      <c r="V769" s="13" t="s">
        <v>11050</v>
      </c>
      <c r="W769" s="13">
        <v>100</v>
      </c>
      <c r="X769" s="13" t="s">
        <v>7709</v>
      </c>
      <c r="Y769" s="13" t="s">
        <v>10904</v>
      </c>
      <c r="Z769" s="13">
        <v>2</v>
      </c>
      <c r="AA769" s="13">
        <v>5.75</v>
      </c>
      <c r="AB769" s="13">
        <f t="shared" si="100"/>
        <v>39.473999999999997</v>
      </c>
      <c r="AC769" s="13">
        <f>ROUND(VLOOKUP(X769,'Base de dados'!A:B, 2, 0)*AB769, 2)</f>
        <v>5.92</v>
      </c>
      <c r="AD769" s="13">
        <f>ROUND((AB769*(Destino!AG$769/100))*(W769/100),2)</f>
        <v>1.58</v>
      </c>
      <c r="AE769" s="13">
        <f>ROUND((AB769*(Destino!AH$769/100)),2)</f>
        <v>0</v>
      </c>
      <c r="AG769" s="13">
        <f>ROUND((AB769+ AC769)*(J769/100),2)</f>
        <v>1.36</v>
      </c>
      <c r="AH769" s="13">
        <f t="shared" si="101"/>
        <v>0</v>
      </c>
      <c r="AI769" s="13">
        <f>ROUND(AB769-(AD769+AE769)+AG769+AH769, 3)</f>
        <v>39.253999999999998</v>
      </c>
      <c r="AJ769" s="13">
        <f t="shared" si="102"/>
        <v>39.253999999999998</v>
      </c>
      <c r="AK769" s="13">
        <f t="shared" si="103"/>
        <v>39.253999999999998</v>
      </c>
      <c r="AL769" s="13" t="str">
        <f t="shared" si="106"/>
        <v>11006000136642200001421</v>
      </c>
      <c r="AM769" s="13">
        <f>VLOOKUP(AL769,Destino!A:AE,31,0)</f>
        <v>39.26</v>
      </c>
      <c r="AN769" s="13">
        <f t="shared" si="107"/>
        <v>1.0001528506649005</v>
      </c>
      <c r="BB769" s="13">
        <f t="shared" si="104"/>
        <v>39.253999999999998</v>
      </c>
      <c r="BC769" s="13" t="s">
        <v>11289</v>
      </c>
      <c r="BD769" s="13">
        <f t="shared" si="105"/>
        <v>1</v>
      </c>
    </row>
    <row r="770" spans="1:56" x14ac:dyDescent="0.25">
      <c r="A770" s="13">
        <v>600013664</v>
      </c>
      <c r="B770" s="13">
        <v>1110</v>
      </c>
      <c r="C770" s="13">
        <v>2000005105</v>
      </c>
      <c r="D770" s="13" t="s">
        <v>10908</v>
      </c>
      <c r="E770" s="13" t="str">
        <f t="shared" ref="E770:E833" si="108">IF(AND(B770&lt;&gt;1110,B770&lt;&gt;1210,B770&lt;&gt;1510,B770&lt;&gt;1710),B770,IF(B770=1110,"1100",IF(B770=1210,"1200",IF(B770=1510,"1500",IF(B770=1710,"1700","X")))))</f>
        <v>1100</v>
      </c>
      <c r="F770" s="13" t="s">
        <v>10925</v>
      </c>
      <c r="G770" s="13" t="s">
        <v>10907</v>
      </c>
      <c r="H770" s="13">
        <f>ROUND(P770/(1-((R770+S770))/100)*Q770, 3)</f>
        <v>6.6890000000000001</v>
      </c>
      <c r="I770" s="13">
        <v>1</v>
      </c>
      <c r="J770" s="13">
        <v>4</v>
      </c>
      <c r="K770" s="13">
        <v>1</v>
      </c>
      <c r="M770" s="13">
        <v>1</v>
      </c>
      <c r="N770" s="13">
        <v>0.75029199999999996</v>
      </c>
      <c r="O770" s="13" t="s">
        <v>10895</v>
      </c>
      <c r="P770" s="13">
        <f>IFERROR(ROUND(VLOOKUP(BC770, BA:BA:BB:BB, 2, 0)/AA770,3),)</f>
        <v>5.8029999999999999</v>
      </c>
      <c r="Q770" s="13">
        <f>IFERROR(VLOOKUP(BC770, BA:BA:BD:BD, 4, 0),1)</f>
        <v>1</v>
      </c>
      <c r="R770" s="13">
        <v>4</v>
      </c>
      <c r="S770" s="13">
        <v>9.25</v>
      </c>
      <c r="T770" s="13">
        <v>0</v>
      </c>
      <c r="V770" s="13" t="s">
        <v>11050</v>
      </c>
      <c r="W770" s="13">
        <v>100</v>
      </c>
      <c r="X770" s="13" t="s">
        <v>7709</v>
      </c>
      <c r="Y770" s="13" t="s">
        <v>10904</v>
      </c>
      <c r="Z770" s="13">
        <v>2</v>
      </c>
      <c r="AA770" s="13">
        <v>5.75</v>
      </c>
      <c r="AB770" s="13">
        <f t="shared" ref="AB770:AB833" si="109">ROUND(H770*I770*AA770, 3)</f>
        <v>38.462000000000003</v>
      </c>
      <c r="AC770" s="13">
        <f>ROUND(VLOOKUP(X770,'Base de dados'!A:B, 2, 0)*AB770, 2)</f>
        <v>5.77</v>
      </c>
      <c r="AD770" s="13">
        <f>ROUND((AB770*(Destino!AG$770/100))*(W770/100),2)</f>
        <v>1.54</v>
      </c>
      <c r="AE770" s="13">
        <f>ROUND((AB770*(Destino!AH$770/100)),2)</f>
        <v>0</v>
      </c>
      <c r="AF770" s="13">
        <f>ROUND((((AB770+AC770)*(1 + VLOOKUP(X770,'Base de dados'!A:P, 16, 0) ))*(Destino!AI$770/100))-AD770, 2)</f>
        <v>9.77</v>
      </c>
      <c r="AG770" s="13">
        <f>ROUND((AB770+AC770+AF770)*(J770/100),2)</f>
        <v>2.16</v>
      </c>
      <c r="AH770" s="13">
        <f t="shared" ref="AH770:AH833" si="110">ROUND(AB770*((T770/100)),2)</f>
        <v>0</v>
      </c>
      <c r="AI770" s="13">
        <f>ROUND(AB770+AF770-AE770+AG770+AH770, 3)</f>
        <v>50.392000000000003</v>
      </c>
      <c r="AJ770" s="13">
        <f t="shared" ref="AJ770:AJ833" si="111">AI770*M770</f>
        <v>50.392000000000003</v>
      </c>
      <c r="AK770" s="13">
        <f t="shared" ref="AK770:AK833" si="112">AJ770*K770</f>
        <v>50.392000000000003</v>
      </c>
      <c r="AL770" s="13" t="str">
        <f t="shared" si="106"/>
        <v>11106000136642000005105</v>
      </c>
      <c r="AM770" s="13">
        <f>VLOOKUP(AL770,Destino!A:AE,31,0)</f>
        <v>50.386000000000003</v>
      </c>
      <c r="AN770" s="13">
        <f t="shared" si="107"/>
        <v>0.99988093348150497</v>
      </c>
      <c r="BA770" s="13" t="s">
        <v>11286</v>
      </c>
      <c r="BB770" s="13">
        <f t="shared" ref="BB770:BB833" si="113">AK770</f>
        <v>50.392000000000003</v>
      </c>
      <c r="BC770" s="13" t="s">
        <v>11284</v>
      </c>
      <c r="BD770" s="13">
        <f t="shared" ref="BD770:BD833" si="114">N770</f>
        <v>0.75029199999999996</v>
      </c>
    </row>
    <row r="771" spans="1:56" x14ac:dyDescent="0.25">
      <c r="A771" s="13">
        <v>600013664</v>
      </c>
      <c r="B771" s="13">
        <v>1110</v>
      </c>
      <c r="C771" s="13">
        <v>2200000102</v>
      </c>
      <c r="D771" s="13" t="s">
        <v>10908</v>
      </c>
      <c r="E771" s="13" t="str">
        <f t="shared" si="108"/>
        <v>1100</v>
      </c>
      <c r="F771" s="13" t="s">
        <v>10926</v>
      </c>
      <c r="G771" s="13" t="s">
        <v>10907</v>
      </c>
      <c r="H771" s="13">
        <f>ROUND(P771/(1-((R771+S771))/100)*Q771, 3)</f>
        <v>7.0090000000000003</v>
      </c>
      <c r="I771" s="13">
        <v>1</v>
      </c>
      <c r="J771" s="13">
        <v>4</v>
      </c>
      <c r="K771" s="13">
        <v>1</v>
      </c>
      <c r="M771" s="13">
        <v>1</v>
      </c>
      <c r="N771" s="13">
        <v>0.76772700000000005</v>
      </c>
      <c r="P771" s="13">
        <f>IFERROR(ROUND(VLOOKUP(BC771, BA:BA:BB:BB, 2, 0)/AA771,3),)</f>
        <v>6.7290000000000001</v>
      </c>
      <c r="Q771" s="13">
        <f>IFERROR(VLOOKUP(BC771, BA:BA:BD:BD, 4, 0),1)</f>
        <v>1</v>
      </c>
      <c r="R771" s="13">
        <v>4</v>
      </c>
      <c r="S771" s="13">
        <v>0</v>
      </c>
      <c r="T771" s="13">
        <v>0</v>
      </c>
      <c r="V771" s="13" t="s">
        <v>11050</v>
      </c>
      <c r="W771" s="13">
        <v>100</v>
      </c>
      <c r="X771" s="13" t="s">
        <v>7709</v>
      </c>
      <c r="Y771" s="13" t="s">
        <v>10904</v>
      </c>
      <c r="Z771" s="13">
        <v>2</v>
      </c>
      <c r="AA771" s="13">
        <v>5.75</v>
      </c>
      <c r="AB771" s="13">
        <f t="shared" si="109"/>
        <v>40.302</v>
      </c>
      <c r="AC771" s="13">
        <f>ROUND(VLOOKUP(X771,'Base de dados'!A:B, 2, 0)*AB771, 2)</f>
        <v>6.05</v>
      </c>
      <c r="AD771" s="13">
        <f>ROUND((AB771*(Destino!AG$771/100))*(W771/100),2)</f>
        <v>1.61</v>
      </c>
      <c r="AE771" s="13">
        <f>ROUND((AB771*(Destino!AH$771/100)),2)</f>
        <v>0</v>
      </c>
      <c r="AF771" s="13">
        <f>ROUND((((AB771+AC771)*(1 + VLOOKUP(X771,'Base de dados'!A:P, 16, 0) ))*(Destino!AI$771/100))-AD771, 2)</f>
        <v>10.24</v>
      </c>
      <c r="AG771" s="13">
        <f>ROUND((AB771+AC771+AF771)*(J771/100),2)</f>
        <v>2.2599999999999998</v>
      </c>
      <c r="AH771" s="13">
        <f t="shared" si="110"/>
        <v>0</v>
      </c>
      <c r="AI771" s="13">
        <f>ROUND(AB771+AF771+AG771+AH771, 3)</f>
        <v>52.802</v>
      </c>
      <c r="AJ771" s="13">
        <f t="shared" si="111"/>
        <v>52.802</v>
      </c>
      <c r="AK771" s="13">
        <f t="shared" si="112"/>
        <v>52.802</v>
      </c>
      <c r="AL771" s="13" t="str">
        <f t="shared" ref="AL771:AL834" si="115">_xlfn.CONCAT(B771,A771,C771)</f>
        <v>11106000136642200000102</v>
      </c>
      <c r="AM771" s="13">
        <f>VLOOKUP(AL771,Destino!A:AE,31,0)</f>
        <v>52.795999999999999</v>
      </c>
      <c r="AN771" s="13">
        <f t="shared" ref="AN771:AN834" si="116">AM771/AK771</f>
        <v>0.99988636794060826</v>
      </c>
      <c r="BB771" s="13">
        <f t="shared" si="113"/>
        <v>52.802</v>
      </c>
      <c r="BC771" s="13" t="s">
        <v>11285</v>
      </c>
      <c r="BD771" s="13">
        <f t="shared" si="114"/>
        <v>0.76772700000000005</v>
      </c>
    </row>
    <row r="772" spans="1:56" x14ac:dyDescent="0.25">
      <c r="A772" s="13">
        <v>600013664</v>
      </c>
      <c r="B772" s="13">
        <v>1110</v>
      </c>
      <c r="C772" s="13">
        <v>2200001286</v>
      </c>
      <c r="D772" s="13" t="s">
        <v>10908</v>
      </c>
      <c r="E772" s="13" t="str">
        <f t="shared" si="108"/>
        <v>1100</v>
      </c>
      <c r="F772" s="13" t="s">
        <v>10927</v>
      </c>
      <c r="G772" s="13" t="s">
        <v>10907</v>
      </c>
      <c r="H772" s="13">
        <f>ROUND(P772/(1-((R772+S772))/100)*Q772, 3)</f>
        <v>8.5510000000000002</v>
      </c>
      <c r="I772" s="13">
        <v>1</v>
      </c>
      <c r="J772" s="13">
        <v>5</v>
      </c>
      <c r="K772" s="13">
        <v>1</v>
      </c>
      <c r="M772" s="13">
        <v>1</v>
      </c>
      <c r="N772" s="13">
        <v>0.74940200000000001</v>
      </c>
      <c r="P772" s="13">
        <f>IFERROR(ROUND(VLOOKUP(BC772, BA:BA:BB:BB, 2, 0)/AA772,3),)</f>
        <v>8.1530000000000005</v>
      </c>
      <c r="Q772" s="13">
        <f>IFERROR(VLOOKUP(BC772, BA:BA:BD:BD, 4, 0),1)</f>
        <v>1</v>
      </c>
      <c r="R772" s="13">
        <v>1</v>
      </c>
      <c r="S772" s="13">
        <v>3.65</v>
      </c>
      <c r="T772" s="13">
        <v>0</v>
      </c>
      <c r="V772" s="13" t="s">
        <v>11050</v>
      </c>
      <c r="W772" s="13">
        <v>100</v>
      </c>
      <c r="X772" s="13" t="s">
        <v>7709</v>
      </c>
      <c r="Y772" s="13" t="s">
        <v>10904</v>
      </c>
      <c r="Z772" s="13">
        <v>2</v>
      </c>
      <c r="AA772" s="13">
        <v>5.75</v>
      </c>
      <c r="AB772" s="13">
        <f t="shared" si="109"/>
        <v>49.167999999999999</v>
      </c>
      <c r="AC772" s="13">
        <f>ROUND(VLOOKUP(X772,'Base de dados'!A:B, 2, 0)*AB772, 2)</f>
        <v>7.38</v>
      </c>
      <c r="AD772" s="13">
        <f>ROUND((AB772*(Destino!AG$772/100))*(W772/100),2)</f>
        <v>1.97</v>
      </c>
      <c r="AE772" s="13">
        <f>ROUND((AB772*(Destino!AH$772/100)),2)</f>
        <v>0</v>
      </c>
      <c r="AF772" s="13">
        <f>ROUND((((AB772+AC772)*(1 + VLOOKUP(X772,'Base de dados'!A:P, 16, 0) ))*(Destino!AI$772/100))-AD772, 2)</f>
        <v>12.49</v>
      </c>
      <c r="AG772" s="13">
        <f>ROUND((AB772+AF772)*(J772/100),2)</f>
        <v>3.08</v>
      </c>
      <c r="AH772" s="13">
        <f t="shared" si="110"/>
        <v>0</v>
      </c>
      <c r="AI772" s="13">
        <f>ROUND(AB772-AE772+AF772+AG772+AH772, 3)</f>
        <v>64.738</v>
      </c>
      <c r="AJ772" s="13">
        <f t="shared" si="111"/>
        <v>64.738</v>
      </c>
      <c r="AK772" s="13">
        <f t="shared" si="112"/>
        <v>64.738</v>
      </c>
      <c r="AL772" s="13" t="str">
        <f t="shared" si="115"/>
        <v>11106000136642200001286</v>
      </c>
      <c r="AM772" s="13">
        <f>VLOOKUP(AL772,Destino!A:AE,31,0)</f>
        <v>64.733000000000004</v>
      </c>
      <c r="AN772" s="13">
        <f t="shared" si="116"/>
        <v>0.99992276560907045</v>
      </c>
      <c r="BB772" s="13">
        <f t="shared" si="113"/>
        <v>64.738</v>
      </c>
      <c r="BC772" s="13" t="s">
        <v>11288</v>
      </c>
      <c r="BD772" s="13">
        <f t="shared" si="114"/>
        <v>0.74940200000000001</v>
      </c>
    </row>
    <row r="773" spans="1:56" x14ac:dyDescent="0.25">
      <c r="A773" s="13">
        <v>600013664</v>
      </c>
      <c r="B773" s="13">
        <v>1110</v>
      </c>
      <c r="C773" s="13">
        <v>2200001421</v>
      </c>
      <c r="D773" s="13" t="s">
        <v>10908</v>
      </c>
      <c r="E773" s="13" t="str">
        <f t="shared" si="108"/>
        <v>1100</v>
      </c>
      <c r="F773" s="13" t="s">
        <v>10925</v>
      </c>
      <c r="G773" s="13" t="s">
        <v>10907</v>
      </c>
      <c r="H773" s="13">
        <f>ROUND(P773/(1-((R773+S773))/100)*Q773, 3)</f>
        <v>6.8650000000000002</v>
      </c>
      <c r="I773" s="13">
        <v>1</v>
      </c>
      <c r="J773" s="13">
        <v>1.5</v>
      </c>
      <c r="K773" s="13">
        <v>1</v>
      </c>
      <c r="M773" s="13">
        <v>1</v>
      </c>
      <c r="N773" s="13">
        <v>0.74807000000000001</v>
      </c>
      <c r="P773" s="13">
        <f>IFERROR(ROUND(VLOOKUP(BC773, BA:BA:BB:BB, 2, 0)/AA773,3),)</f>
        <v>5.9550000000000001</v>
      </c>
      <c r="Q773" s="13">
        <f>IFERROR(VLOOKUP(BC773, BA:BA:BD:BD, 4, 0),1)</f>
        <v>1</v>
      </c>
      <c r="R773" s="13">
        <v>4</v>
      </c>
      <c r="S773" s="13">
        <v>9.25</v>
      </c>
      <c r="T773" s="13">
        <v>0</v>
      </c>
      <c r="V773" s="13" t="s">
        <v>11050</v>
      </c>
      <c r="W773" s="13">
        <v>100</v>
      </c>
      <c r="X773" s="13" t="s">
        <v>7709</v>
      </c>
      <c r="Y773" s="13" t="s">
        <v>10904</v>
      </c>
      <c r="Z773" s="13">
        <v>2</v>
      </c>
      <c r="AA773" s="13">
        <v>5.75</v>
      </c>
      <c r="AB773" s="13">
        <f t="shared" si="109"/>
        <v>39.473999999999997</v>
      </c>
      <c r="AC773" s="13">
        <f>ROUND(VLOOKUP(X773,'Base de dados'!A:B, 2, 0)*AB773, 2)</f>
        <v>5.92</v>
      </c>
      <c r="AD773" s="13">
        <f>ROUND((AB773*(Destino!AG$773/100))*(W773/100),2)</f>
        <v>1.58</v>
      </c>
      <c r="AE773" s="13">
        <f>ROUND((AB773*(Destino!AH$773/100)),2)</f>
        <v>0</v>
      </c>
      <c r="AF773" s="13">
        <f>ROUND((((AB773+AC773)*(1 + VLOOKUP(X773,'Base de dados'!A:P, 16, 0) ))*(Destino!AI$773/100))-AD773, 2)</f>
        <v>10.029999999999999</v>
      </c>
      <c r="AG773" s="13">
        <f>ROUND((AB773+AC773+AF773)*(J773/100),2)</f>
        <v>0.83</v>
      </c>
      <c r="AH773" s="13">
        <f t="shared" si="110"/>
        <v>0</v>
      </c>
      <c r="AI773" s="13">
        <f>ROUND(AB773+AF773-AE773+AG773+AH773, 3)</f>
        <v>50.334000000000003</v>
      </c>
      <c r="AJ773" s="13">
        <f t="shared" si="111"/>
        <v>50.334000000000003</v>
      </c>
      <c r="AK773" s="13">
        <f t="shared" si="112"/>
        <v>50.334000000000003</v>
      </c>
      <c r="AL773" s="13" t="str">
        <f t="shared" si="115"/>
        <v>11106000136642200001421</v>
      </c>
      <c r="AM773" s="13">
        <f>VLOOKUP(AL773,Destino!A:AE,31,0)</f>
        <v>50.34</v>
      </c>
      <c r="AN773" s="13">
        <f t="shared" si="116"/>
        <v>1.000119203719156</v>
      </c>
      <c r="BB773" s="13">
        <f t="shared" si="113"/>
        <v>50.334000000000003</v>
      </c>
      <c r="BC773" s="13" t="s">
        <v>11289</v>
      </c>
      <c r="BD773" s="13">
        <f t="shared" si="114"/>
        <v>0.74807000000000001</v>
      </c>
    </row>
    <row r="774" spans="1:56" x14ac:dyDescent="0.25">
      <c r="A774" s="13">
        <v>600013664</v>
      </c>
      <c r="B774" s="13">
        <v>1210</v>
      </c>
      <c r="C774" s="13">
        <v>2000005105</v>
      </c>
      <c r="D774" s="13" t="s">
        <v>10908</v>
      </c>
      <c r="E774" s="13" t="str">
        <f t="shared" si="108"/>
        <v>1200</v>
      </c>
      <c r="F774" s="13" t="s">
        <v>10905</v>
      </c>
      <c r="G774" s="13" t="s">
        <v>10907</v>
      </c>
      <c r="H774" s="13">
        <f>ROUND(P774/(1-((R774+S774))/100)*Q774, 3)</f>
        <v>6.6890000000000001</v>
      </c>
      <c r="I774" s="13">
        <v>1</v>
      </c>
      <c r="J774" s="13">
        <v>2</v>
      </c>
      <c r="K774" s="13">
        <v>1</v>
      </c>
      <c r="M774" s="13">
        <v>1</v>
      </c>
      <c r="N774" s="13">
        <v>1</v>
      </c>
      <c r="O774" s="13" t="s">
        <v>10895</v>
      </c>
      <c r="P774" s="13">
        <f>IFERROR(ROUND(VLOOKUP(BC774, BA:BA:BB:BB, 2, 0)/AA774,3),)</f>
        <v>5.8029999999999999</v>
      </c>
      <c r="Q774" s="13">
        <f>IFERROR(VLOOKUP(BC774, BA:BA:BD:BD, 4, 0),1)</f>
        <v>1</v>
      </c>
      <c r="R774" s="13">
        <v>4</v>
      </c>
      <c r="S774" s="13">
        <v>9.25</v>
      </c>
      <c r="T774" s="13">
        <v>0</v>
      </c>
      <c r="V774" s="13" t="s">
        <v>11050</v>
      </c>
      <c r="W774" s="13">
        <v>100</v>
      </c>
      <c r="X774" s="13" t="s">
        <v>7709</v>
      </c>
      <c r="Y774" s="13" t="s">
        <v>10904</v>
      </c>
      <c r="Z774" s="13">
        <v>2</v>
      </c>
      <c r="AA774" s="13">
        <v>5.75</v>
      </c>
      <c r="AB774" s="13">
        <f t="shared" si="109"/>
        <v>38.462000000000003</v>
      </c>
      <c r="AC774" s="13">
        <f>ROUND(VLOOKUP(X774,'Base de dados'!A:B, 2, 0)*AB774, 2)</f>
        <v>5.77</v>
      </c>
      <c r="AD774" s="13">
        <f>ROUND((AB774*(Destino!AG$774/100))*(W774/100),2)</f>
        <v>1.54</v>
      </c>
      <c r="AE774" s="13">
        <f>ROUND((AB774*(Destino!AH$774/100)),2)</f>
        <v>3.56</v>
      </c>
      <c r="AG774" s="13">
        <f>ROUND((AB774+ AC774)*(J774/100),2)</f>
        <v>0.88</v>
      </c>
      <c r="AH774" s="13">
        <f t="shared" si="110"/>
        <v>0</v>
      </c>
      <c r="AI774" s="13">
        <f>ROUND(AB774-(AD774+AE774)+AG774+AH774, 3)</f>
        <v>34.241999999999997</v>
      </c>
      <c r="AJ774" s="13">
        <f t="shared" si="111"/>
        <v>34.241999999999997</v>
      </c>
      <c r="AK774" s="13">
        <f t="shared" si="112"/>
        <v>34.241999999999997</v>
      </c>
      <c r="AL774" s="13" t="str">
        <f t="shared" si="115"/>
        <v>12106000136642000005105</v>
      </c>
      <c r="AM774" s="13">
        <f>VLOOKUP(AL774,Destino!A:AE,31,0)</f>
        <v>34.246000000000002</v>
      </c>
      <c r="AN774" s="13">
        <f t="shared" si="116"/>
        <v>1.0001168156065652</v>
      </c>
      <c r="BA774" s="13" t="s">
        <v>11287</v>
      </c>
      <c r="BB774" s="13">
        <f t="shared" si="113"/>
        <v>34.241999999999997</v>
      </c>
      <c r="BC774" s="13" t="s">
        <v>11284</v>
      </c>
      <c r="BD774" s="13">
        <f t="shared" si="114"/>
        <v>1</v>
      </c>
    </row>
    <row r="775" spans="1:56" x14ac:dyDescent="0.25">
      <c r="A775" s="13">
        <v>600013664</v>
      </c>
      <c r="B775" s="13">
        <v>1210</v>
      </c>
      <c r="C775" s="13">
        <v>2200001421</v>
      </c>
      <c r="D775" s="13" t="s">
        <v>10908</v>
      </c>
      <c r="E775" s="13" t="str">
        <f t="shared" si="108"/>
        <v>1200</v>
      </c>
      <c r="F775" s="13" t="s">
        <v>10905</v>
      </c>
      <c r="G775" s="13" t="s">
        <v>10907</v>
      </c>
      <c r="H775" s="13">
        <f>ROUND(P775/(1-((R775+S775))/100)*Q775, 3)</f>
        <v>8.1859999999999999</v>
      </c>
      <c r="I775" s="13">
        <v>1</v>
      </c>
      <c r="J775" s="13">
        <v>0</v>
      </c>
      <c r="K775" s="13">
        <v>1</v>
      </c>
      <c r="M775" s="13">
        <v>1</v>
      </c>
      <c r="N775" s="13">
        <f>IFERROR(VLOOKUP(BC775, BA:BA:BD:BD, 4, 0),1)</f>
        <v>1</v>
      </c>
      <c r="P775" s="13">
        <f>IFERROR(ROUND(VLOOKUP(BC775, BA:BA:BB:BB, 2, 0)/AA775,3),)</f>
        <v>5.9550000000000001</v>
      </c>
      <c r="Q775" s="13">
        <v>1</v>
      </c>
      <c r="R775" s="13">
        <v>18</v>
      </c>
      <c r="S775" s="13">
        <v>9.25</v>
      </c>
      <c r="T775" s="13">
        <v>0</v>
      </c>
      <c r="V775" s="13" t="s">
        <v>11050</v>
      </c>
      <c r="W775" s="13">
        <v>100</v>
      </c>
      <c r="X775" s="13" t="s">
        <v>7709</v>
      </c>
      <c r="Y775" s="13" t="s">
        <v>10904</v>
      </c>
      <c r="Z775" s="13">
        <v>2</v>
      </c>
      <c r="AA775" s="13">
        <v>5.75</v>
      </c>
      <c r="AB775" s="13">
        <f t="shared" si="109"/>
        <v>47.07</v>
      </c>
      <c r="AC775" s="13">
        <f>ROUND(VLOOKUP(X775,'Base de dados'!A:B, 2, 0)*AB775, 2)</f>
        <v>7.06</v>
      </c>
      <c r="AD775" s="13">
        <f>ROUND((AB775*(Destino!AG$775/100))*(W775/100),2)</f>
        <v>8.4700000000000006</v>
      </c>
      <c r="AE775" s="13">
        <f>ROUND((AB775*(Destino!AH$775/100)),2)</f>
        <v>4.3499999999999996</v>
      </c>
      <c r="AG775" s="13">
        <f>ROUND((AB775+ AC775)*(J775/100),2)</f>
        <v>0</v>
      </c>
      <c r="AH775" s="13">
        <f t="shared" si="110"/>
        <v>0</v>
      </c>
      <c r="AI775" s="13">
        <f>ROUND(AB775-(AD775+AE775)+AG775+AH775, 3)</f>
        <v>34.25</v>
      </c>
      <c r="AJ775" s="13">
        <f t="shared" si="111"/>
        <v>34.25</v>
      </c>
      <c r="AK775" s="13">
        <f t="shared" si="112"/>
        <v>34.25</v>
      </c>
      <c r="AL775" s="13" t="str">
        <f t="shared" si="115"/>
        <v>12106000136642200001421</v>
      </c>
      <c r="AM775" s="13">
        <f>VLOOKUP(AL775,Destino!A:AE,31,0)</f>
        <v>34.234999999999999</v>
      </c>
      <c r="AN775" s="13">
        <f t="shared" si="116"/>
        <v>0.99956204379562041</v>
      </c>
      <c r="BB775" s="13">
        <f t="shared" si="113"/>
        <v>34.25</v>
      </c>
      <c r="BC775" s="13" t="s">
        <v>11289</v>
      </c>
      <c r="BD775" s="13">
        <f t="shared" si="114"/>
        <v>1</v>
      </c>
    </row>
    <row r="776" spans="1:56" x14ac:dyDescent="0.25">
      <c r="A776" s="13">
        <v>600013664</v>
      </c>
      <c r="B776" s="13">
        <v>1300</v>
      </c>
      <c r="C776" s="13">
        <v>2000005105</v>
      </c>
      <c r="D776" s="13" t="s">
        <v>10908</v>
      </c>
      <c r="E776" s="13">
        <f t="shared" si="108"/>
        <v>1300</v>
      </c>
      <c r="F776" s="13" t="s">
        <v>10930</v>
      </c>
      <c r="G776" s="13" t="s">
        <v>10907</v>
      </c>
      <c r="H776" s="13">
        <f>ROUND(P776/(1-((R776+S776))/100)*Q776, 3)</f>
        <v>6.6890000000000001</v>
      </c>
      <c r="I776" s="13">
        <v>1</v>
      </c>
      <c r="J776" s="13">
        <v>6</v>
      </c>
      <c r="K776" s="13">
        <v>1</v>
      </c>
      <c r="M776" s="13">
        <v>1</v>
      </c>
      <c r="N776" s="13">
        <v>1</v>
      </c>
      <c r="O776" s="13" t="s">
        <v>10895</v>
      </c>
      <c r="P776" s="13">
        <f>IFERROR(ROUND(VLOOKUP(BC776, BA:BA:BB:BB, 2, 0)/AA776,3),)</f>
        <v>5.8029999999999999</v>
      </c>
      <c r="Q776" s="13">
        <f>IFERROR(VLOOKUP(BC776, BA:BA:BD:BD, 4, 0),1)</f>
        <v>1</v>
      </c>
      <c r="R776" s="13">
        <v>4</v>
      </c>
      <c r="S776" s="13">
        <v>9.25</v>
      </c>
      <c r="T776" s="13">
        <v>0</v>
      </c>
      <c r="V776" s="13" t="s">
        <v>11050</v>
      </c>
      <c r="W776" s="13">
        <v>100</v>
      </c>
      <c r="X776" s="13" t="s">
        <v>7709</v>
      </c>
      <c r="Y776" s="13" t="s">
        <v>10904</v>
      </c>
      <c r="Z776" s="13">
        <v>2</v>
      </c>
      <c r="AA776" s="13">
        <v>5.75</v>
      </c>
      <c r="AB776" s="13">
        <f t="shared" si="109"/>
        <v>38.462000000000003</v>
      </c>
      <c r="AC776" s="13">
        <f>ROUND(VLOOKUP(X776,'Base de dados'!A:B, 2, 0)*AB776, 2)</f>
        <v>5.77</v>
      </c>
      <c r="AD776" s="13">
        <f>ROUND((AB776*(Destino!AG$776/100))*(W776/100),2)</f>
        <v>0</v>
      </c>
      <c r="AG776" s="13">
        <f>ROUND((AB776+ AC776)*(J776/100),2)</f>
        <v>2.65</v>
      </c>
      <c r="AH776" s="13">
        <f t="shared" si="110"/>
        <v>0</v>
      </c>
      <c r="AI776" s="13">
        <f>ROUND((AB776+AC776)-(AD776+AE776)+AG776+AH776, 3)</f>
        <v>46.881999999999998</v>
      </c>
      <c r="AJ776" s="13">
        <f t="shared" si="111"/>
        <v>46.881999999999998</v>
      </c>
      <c r="AK776" s="13">
        <f t="shared" si="112"/>
        <v>46.881999999999998</v>
      </c>
      <c r="AL776" s="13" t="str">
        <f t="shared" si="115"/>
        <v>13006000136642000005105</v>
      </c>
      <c r="AM776" s="13">
        <f>VLOOKUP(AL776,Destino!A:AE,31,0)</f>
        <v>46.875999999999998</v>
      </c>
      <c r="AN776" s="13">
        <f t="shared" si="116"/>
        <v>0.99987201911181267</v>
      </c>
      <c r="BA776" s="13" t="s">
        <v>11288</v>
      </c>
      <c r="BB776" s="13">
        <f t="shared" si="113"/>
        <v>46.881999999999998</v>
      </c>
      <c r="BC776" s="13" t="s">
        <v>11284</v>
      </c>
      <c r="BD776" s="13">
        <f t="shared" si="114"/>
        <v>1</v>
      </c>
    </row>
    <row r="777" spans="1:56" x14ac:dyDescent="0.25">
      <c r="A777" s="13">
        <v>600013664</v>
      </c>
      <c r="B777" s="13">
        <v>1300</v>
      </c>
      <c r="C777" s="13">
        <v>2200000102</v>
      </c>
      <c r="D777" s="13" t="s">
        <v>10908</v>
      </c>
      <c r="E777" s="13">
        <f t="shared" si="108"/>
        <v>1300</v>
      </c>
      <c r="F777" s="13" t="s">
        <v>10930</v>
      </c>
      <c r="G777" s="13" t="s">
        <v>10907</v>
      </c>
      <c r="H777" s="13">
        <f>ROUND(P777/(1-((R777+S777))/100)*Q777, 3)</f>
        <v>7.2859999999999996</v>
      </c>
      <c r="I777" s="13">
        <v>1</v>
      </c>
      <c r="J777" s="13">
        <v>3.5</v>
      </c>
      <c r="K777" s="13">
        <v>1</v>
      </c>
      <c r="M777" s="13">
        <v>1</v>
      </c>
      <c r="N777" s="13">
        <v>1</v>
      </c>
      <c r="P777" s="13">
        <f>IFERROR(ROUND(VLOOKUP(BC777, BA:BA:BB:BB, 2, 0)/AA777,3),)</f>
        <v>6.7290000000000001</v>
      </c>
      <c r="Q777" s="13">
        <f>IFERROR(VLOOKUP(BC777, BA:BA:BD:BD, 4, 0),1)</f>
        <v>1</v>
      </c>
      <c r="R777" s="13">
        <v>4</v>
      </c>
      <c r="S777" s="13">
        <v>3.65</v>
      </c>
      <c r="T777" s="13">
        <v>0</v>
      </c>
      <c r="V777" s="13" t="s">
        <v>11050</v>
      </c>
      <c r="W777" s="13">
        <v>100</v>
      </c>
      <c r="X777" s="13" t="s">
        <v>7709</v>
      </c>
      <c r="Y777" s="13" t="s">
        <v>10904</v>
      </c>
      <c r="Z777" s="13">
        <v>2</v>
      </c>
      <c r="AA777" s="13">
        <v>5.75</v>
      </c>
      <c r="AB777" s="13">
        <f t="shared" si="109"/>
        <v>41.895000000000003</v>
      </c>
      <c r="AC777" s="13">
        <f>ROUND(VLOOKUP(X777,'Base de dados'!A:B, 2, 0)*AB777, 2)</f>
        <v>6.28</v>
      </c>
      <c r="AD777" s="13">
        <f>ROUND((AB777*(Destino!AG$777/100))*(W777/100),2)</f>
        <v>0</v>
      </c>
      <c r="AG777" s="13">
        <f>ROUND((AB777+ AC777)*(J777/100),2)</f>
        <v>1.69</v>
      </c>
      <c r="AH777" s="13">
        <f t="shared" si="110"/>
        <v>0</v>
      </c>
      <c r="AI777" s="13">
        <f>ROUND((AB777+AC777)-(AD777+AE777)+AG777+AH777, 3)</f>
        <v>49.865000000000002</v>
      </c>
      <c r="AJ777" s="13">
        <f t="shared" si="111"/>
        <v>49.865000000000002</v>
      </c>
      <c r="AK777" s="13">
        <f t="shared" si="112"/>
        <v>49.865000000000002</v>
      </c>
      <c r="AL777" s="13" t="str">
        <f t="shared" si="115"/>
        <v>13006000136642200000102</v>
      </c>
      <c r="AM777" s="13">
        <f>VLOOKUP(AL777,Destino!A:AE,31,0)</f>
        <v>49.859000000000002</v>
      </c>
      <c r="AN777" s="13">
        <f t="shared" si="116"/>
        <v>0.9998796751228316</v>
      </c>
      <c r="BB777" s="13">
        <f t="shared" si="113"/>
        <v>49.865000000000002</v>
      </c>
      <c r="BC777" s="13" t="s">
        <v>11285</v>
      </c>
      <c r="BD777" s="13">
        <f t="shared" si="114"/>
        <v>1</v>
      </c>
    </row>
    <row r="778" spans="1:56" x14ac:dyDescent="0.25">
      <c r="A778" s="13">
        <v>600013664</v>
      </c>
      <c r="B778" s="13">
        <v>1300</v>
      </c>
      <c r="C778" s="13">
        <v>2200001327</v>
      </c>
      <c r="D778" s="13" t="s">
        <v>10908</v>
      </c>
      <c r="E778" s="13">
        <f t="shared" si="108"/>
        <v>1300</v>
      </c>
      <c r="F778" s="13" t="s">
        <v>10930</v>
      </c>
      <c r="G778" s="13" t="s">
        <v>10907</v>
      </c>
      <c r="H778" s="13">
        <f>ROUND(P778/(1-((R778+S778))/100)*Q778, 3)</f>
        <v>7.12</v>
      </c>
      <c r="I778" s="13">
        <v>1</v>
      </c>
      <c r="J778" s="13">
        <v>2</v>
      </c>
      <c r="K778" s="13">
        <v>1</v>
      </c>
      <c r="M778" s="13">
        <v>1</v>
      </c>
      <c r="N778" s="13">
        <v>1</v>
      </c>
      <c r="P778" s="13">
        <f>IFERROR(ROUND(VLOOKUP(BC778, BA:BA:BB:BB, 2, 0)/AA778,3),)</f>
        <v>8.7639999999999993</v>
      </c>
      <c r="Q778" s="13">
        <f>IFERROR(VLOOKUP(BC778, BA:BA:BD:BD, 4, 0),1)</f>
        <v>0.75029199999999996</v>
      </c>
      <c r="R778" s="13">
        <v>4</v>
      </c>
      <c r="S778" s="13">
        <v>3.65</v>
      </c>
      <c r="T778" s="13">
        <v>0</v>
      </c>
      <c r="V778" s="13" t="s">
        <v>11050</v>
      </c>
      <c r="W778" s="13">
        <v>100</v>
      </c>
      <c r="X778" s="13" t="s">
        <v>7709</v>
      </c>
      <c r="Y778" s="13" t="s">
        <v>10904</v>
      </c>
      <c r="Z778" s="13">
        <v>2</v>
      </c>
      <c r="AA778" s="13">
        <v>5.75</v>
      </c>
      <c r="AB778" s="13">
        <f t="shared" si="109"/>
        <v>40.94</v>
      </c>
      <c r="AC778" s="13">
        <f>ROUND(VLOOKUP(X778,'Base de dados'!A:B, 2, 0)*AB778, 2)</f>
        <v>6.14</v>
      </c>
      <c r="AD778" s="13">
        <f>ROUND((AB778*(Destino!AG$778/100))*(W778/100),2)</f>
        <v>0</v>
      </c>
      <c r="AG778" s="13">
        <f>ROUND((AB778+ AC778)*(J778/100),2)</f>
        <v>0.94</v>
      </c>
      <c r="AH778" s="13">
        <f t="shared" si="110"/>
        <v>0</v>
      </c>
      <c r="AI778" s="13">
        <f>ROUND((AB778+AC778)-(AD778+AE778)+AG778+AH778, 3)</f>
        <v>48.02</v>
      </c>
      <c r="AJ778" s="13">
        <f t="shared" si="111"/>
        <v>48.02</v>
      </c>
      <c r="AK778" s="13">
        <f t="shared" si="112"/>
        <v>48.02</v>
      </c>
      <c r="AL778" s="13" t="str">
        <f t="shared" si="115"/>
        <v>13006000136642200001327</v>
      </c>
      <c r="AM778" s="13">
        <f>VLOOKUP(AL778,Destino!A:AE,31,0)</f>
        <v>48.009</v>
      </c>
      <c r="AN778" s="13">
        <f t="shared" si="116"/>
        <v>0.99977092877967511</v>
      </c>
      <c r="BB778" s="13">
        <f t="shared" si="113"/>
        <v>48.02</v>
      </c>
      <c r="BC778" s="13" t="s">
        <v>11286</v>
      </c>
      <c r="BD778" s="13">
        <f t="shared" si="114"/>
        <v>1</v>
      </c>
    </row>
    <row r="779" spans="1:56" x14ac:dyDescent="0.25">
      <c r="A779" s="13">
        <v>600013664</v>
      </c>
      <c r="B779" s="13">
        <v>1300</v>
      </c>
      <c r="C779" s="13">
        <v>2200001421</v>
      </c>
      <c r="D779" s="13" t="s">
        <v>10908</v>
      </c>
      <c r="E779" s="13">
        <f t="shared" si="108"/>
        <v>1300</v>
      </c>
      <c r="F779" s="13" t="s">
        <v>10930</v>
      </c>
      <c r="G779" s="13" t="s">
        <v>10907</v>
      </c>
      <c r="H779" s="13">
        <f>ROUND(P779/(1-((R779+S779))/100)*Q779, 3)</f>
        <v>6.8650000000000002</v>
      </c>
      <c r="I779" s="13">
        <v>1</v>
      </c>
      <c r="J779" s="13">
        <v>7</v>
      </c>
      <c r="K779" s="13">
        <v>1</v>
      </c>
      <c r="M779" s="13">
        <v>1</v>
      </c>
      <c r="N779" s="13">
        <v>1</v>
      </c>
      <c r="P779" s="13">
        <f>IFERROR(ROUND(VLOOKUP(BC779, BA:BA:BB:BB, 2, 0)/AA779,3),)</f>
        <v>5.9550000000000001</v>
      </c>
      <c r="Q779" s="13">
        <f>IFERROR(VLOOKUP(BC779, BA:BA:BD:BD, 4, 0),1)</f>
        <v>1</v>
      </c>
      <c r="R779" s="13">
        <v>4</v>
      </c>
      <c r="S779" s="13">
        <v>9.25</v>
      </c>
      <c r="T779" s="13">
        <v>0</v>
      </c>
      <c r="V779" s="13" t="s">
        <v>11050</v>
      </c>
      <c r="W779" s="13">
        <v>100</v>
      </c>
      <c r="X779" s="13" t="s">
        <v>7709</v>
      </c>
      <c r="Y779" s="13" t="s">
        <v>10904</v>
      </c>
      <c r="Z779" s="13">
        <v>2</v>
      </c>
      <c r="AA779" s="13">
        <v>5.75</v>
      </c>
      <c r="AB779" s="13">
        <f t="shared" si="109"/>
        <v>39.473999999999997</v>
      </c>
      <c r="AC779" s="13">
        <f>ROUND(VLOOKUP(X779,'Base de dados'!A:B, 2, 0)*AB779, 2)</f>
        <v>5.92</v>
      </c>
      <c r="AD779" s="13">
        <f>ROUND((AB779*(Destino!AG$779/100))*(W779/100),2)</f>
        <v>0</v>
      </c>
      <c r="AG779" s="13">
        <f>ROUND((AB779+ AC779)*(J779/100),2)</f>
        <v>3.18</v>
      </c>
      <c r="AH779" s="13">
        <f t="shared" si="110"/>
        <v>0</v>
      </c>
      <c r="AI779" s="13">
        <f>ROUND((AB779+AC779)-(AD779+AE779)+AG779+AH779, 3)</f>
        <v>48.573999999999998</v>
      </c>
      <c r="AJ779" s="13">
        <f t="shared" si="111"/>
        <v>48.573999999999998</v>
      </c>
      <c r="AK779" s="13">
        <f t="shared" si="112"/>
        <v>48.573999999999998</v>
      </c>
      <c r="AL779" s="13" t="str">
        <f t="shared" si="115"/>
        <v>13006000136642200001421</v>
      </c>
      <c r="AM779" s="13">
        <f>VLOOKUP(AL779,Destino!A:AE,31,0)</f>
        <v>48.58</v>
      </c>
      <c r="AN779" s="13">
        <f t="shared" si="116"/>
        <v>1.0001235228723184</v>
      </c>
      <c r="BB779" s="13">
        <f t="shared" si="113"/>
        <v>48.573999999999998</v>
      </c>
      <c r="BC779" s="13" t="s">
        <v>11289</v>
      </c>
      <c r="BD779" s="13">
        <f t="shared" si="114"/>
        <v>1</v>
      </c>
    </row>
    <row r="780" spans="1:56" x14ac:dyDescent="0.25">
      <c r="A780" s="13">
        <v>600013664</v>
      </c>
      <c r="B780" s="13">
        <v>1400</v>
      </c>
      <c r="C780" s="13">
        <v>2000005105</v>
      </c>
      <c r="D780" s="13" t="s">
        <v>10908</v>
      </c>
      <c r="E780" s="13">
        <f t="shared" si="108"/>
        <v>1400</v>
      </c>
      <c r="F780" s="13" t="s">
        <v>10905</v>
      </c>
      <c r="G780" s="13" t="s">
        <v>10907</v>
      </c>
      <c r="H780" s="13">
        <f>ROUND(P780/(1-((R780+S780))/100)*Q780, 3)</f>
        <v>6.6890000000000001</v>
      </c>
      <c r="I780" s="13">
        <v>1</v>
      </c>
      <c r="J780" s="13">
        <v>2</v>
      </c>
      <c r="K780" s="13">
        <v>1</v>
      </c>
      <c r="M780" s="13">
        <v>1</v>
      </c>
      <c r="N780" s="13">
        <v>1</v>
      </c>
      <c r="O780" s="13" t="s">
        <v>10895</v>
      </c>
      <c r="P780" s="13">
        <f>IFERROR(ROUND(VLOOKUP(BC780, BA:BA:BB:BB, 2, 0)/AA780,3),)</f>
        <v>5.8029999999999999</v>
      </c>
      <c r="Q780" s="13">
        <f>IFERROR(VLOOKUP(BC780, BA:BA:BD:BD, 4, 0),1)</f>
        <v>1</v>
      </c>
      <c r="R780" s="13">
        <v>4</v>
      </c>
      <c r="S780" s="13">
        <v>9.25</v>
      </c>
      <c r="T780" s="13">
        <v>0</v>
      </c>
      <c r="V780" s="13" t="s">
        <v>11050</v>
      </c>
      <c r="W780" s="13">
        <v>100</v>
      </c>
      <c r="X780" s="13" t="s">
        <v>7709</v>
      </c>
      <c r="Y780" s="13" t="s">
        <v>10904</v>
      </c>
      <c r="Z780" s="13">
        <v>2</v>
      </c>
      <c r="AA780" s="13">
        <v>5.75</v>
      </c>
      <c r="AB780" s="13">
        <f t="shared" si="109"/>
        <v>38.462000000000003</v>
      </c>
      <c r="AC780" s="13">
        <f>ROUND(VLOOKUP(X780,'Base de dados'!A:B, 2, 0)*AB780, 2)</f>
        <v>5.77</v>
      </c>
      <c r="AD780" s="13">
        <f>ROUND((AB780*(Destino!AG$780/100))*(W780/100),2)</f>
        <v>1.54</v>
      </c>
      <c r="AE780" s="13">
        <f>ROUND((AB780*(Destino!AH$780/100)),2)</f>
        <v>3.56</v>
      </c>
      <c r="AG780" s="13">
        <f>ROUND((AB780+ AC780)*(J780/100),2)</f>
        <v>0.88</v>
      </c>
      <c r="AH780" s="13">
        <f t="shared" si="110"/>
        <v>0</v>
      </c>
      <c r="AI780" s="13">
        <f>ROUND(AB780-(AD780+AE780)+AG780+AH780, 3)</f>
        <v>34.241999999999997</v>
      </c>
      <c r="AJ780" s="13">
        <f t="shared" si="111"/>
        <v>34.241999999999997</v>
      </c>
      <c r="AK780" s="13">
        <f t="shared" si="112"/>
        <v>34.241999999999997</v>
      </c>
      <c r="AL780" s="13" t="str">
        <f t="shared" si="115"/>
        <v>14006000136642000005105</v>
      </c>
      <c r="AM780" s="13">
        <f>VLOOKUP(AL780,Destino!A:AE,31,0)</f>
        <v>34.246000000000002</v>
      </c>
      <c r="AN780" s="13">
        <f t="shared" si="116"/>
        <v>1.0001168156065652</v>
      </c>
      <c r="BA780" s="13" t="s">
        <v>11289</v>
      </c>
      <c r="BB780" s="13">
        <f t="shared" si="113"/>
        <v>34.241999999999997</v>
      </c>
      <c r="BC780" s="13" t="s">
        <v>11284</v>
      </c>
      <c r="BD780" s="13">
        <f t="shared" si="114"/>
        <v>1</v>
      </c>
    </row>
    <row r="781" spans="1:56" x14ac:dyDescent="0.25">
      <c r="A781" s="13">
        <v>600013664</v>
      </c>
      <c r="B781" s="13">
        <v>1400</v>
      </c>
      <c r="C781" s="13">
        <v>2200000102</v>
      </c>
      <c r="D781" s="13" t="s">
        <v>10908</v>
      </c>
      <c r="E781" s="13">
        <f t="shared" si="108"/>
        <v>1400</v>
      </c>
      <c r="F781" s="13" t="s">
        <v>10905</v>
      </c>
      <c r="G781" s="13" t="s">
        <v>10907</v>
      </c>
      <c r="H781" s="13">
        <f>ROUND(P781/(1-((R781+S781))/100)*Q781, 3)</f>
        <v>7.2859999999999996</v>
      </c>
      <c r="I781" s="13">
        <v>1</v>
      </c>
      <c r="J781" s="13">
        <v>2</v>
      </c>
      <c r="K781" s="13">
        <v>1</v>
      </c>
      <c r="M781" s="13">
        <v>1</v>
      </c>
      <c r="N781" s="13">
        <v>1</v>
      </c>
      <c r="P781" s="13">
        <f>IFERROR(ROUND(VLOOKUP(BC781, BA:BA:BB:BB, 2, 0)/AA781,3),)</f>
        <v>6.7290000000000001</v>
      </c>
      <c r="Q781" s="13">
        <f>IFERROR(VLOOKUP(BC781, BA:BA:BD:BD, 4, 0),1)</f>
        <v>1</v>
      </c>
      <c r="R781" s="13">
        <v>4</v>
      </c>
      <c r="S781" s="13">
        <v>3.65</v>
      </c>
      <c r="T781" s="13">
        <v>0</v>
      </c>
      <c r="V781" s="13" t="s">
        <v>11050</v>
      </c>
      <c r="W781" s="13">
        <v>100</v>
      </c>
      <c r="X781" s="13" t="s">
        <v>7709</v>
      </c>
      <c r="Y781" s="13" t="s">
        <v>10904</v>
      </c>
      <c r="Z781" s="13">
        <v>2</v>
      </c>
      <c r="AA781" s="13">
        <v>5.75</v>
      </c>
      <c r="AB781" s="13">
        <f t="shared" si="109"/>
        <v>41.895000000000003</v>
      </c>
      <c r="AC781" s="13">
        <f>ROUND(VLOOKUP(X781,'Base de dados'!A:B, 2, 0)*AB781, 2)</f>
        <v>6.28</v>
      </c>
      <c r="AD781" s="13">
        <f>ROUND((AB781*(Destino!AG$781/100))*(W781/100),2)</f>
        <v>1.68</v>
      </c>
      <c r="AE781" s="13">
        <f>ROUND((AB781*(Destino!AH$781/100)),2)</f>
        <v>3.88</v>
      </c>
      <c r="AG781" s="13">
        <f>ROUND((AB781+ AC781)*(J781/100),2)</f>
        <v>0.96</v>
      </c>
      <c r="AH781" s="13">
        <f t="shared" si="110"/>
        <v>0</v>
      </c>
      <c r="AI781" s="13">
        <f>ROUND(AB781-(AD781+AE781)+AG781+AH781, 3)</f>
        <v>37.295000000000002</v>
      </c>
      <c r="AJ781" s="13">
        <f t="shared" si="111"/>
        <v>37.295000000000002</v>
      </c>
      <c r="AK781" s="13">
        <f t="shared" si="112"/>
        <v>37.295000000000002</v>
      </c>
      <c r="AL781" s="13" t="str">
        <f t="shared" si="115"/>
        <v>14006000136642200000102</v>
      </c>
      <c r="AM781" s="13">
        <f>VLOOKUP(AL781,Destino!A:AE,31,0)</f>
        <v>37.298999999999999</v>
      </c>
      <c r="AN781" s="13">
        <f t="shared" si="116"/>
        <v>1.0001072529829735</v>
      </c>
      <c r="BB781" s="13">
        <f t="shared" si="113"/>
        <v>37.295000000000002</v>
      </c>
      <c r="BC781" s="13" t="s">
        <v>11285</v>
      </c>
      <c r="BD781" s="13">
        <f t="shared" si="114"/>
        <v>1</v>
      </c>
    </row>
    <row r="782" spans="1:56" x14ac:dyDescent="0.25">
      <c r="A782" s="13">
        <v>600013664</v>
      </c>
      <c r="B782" s="13">
        <v>1400</v>
      </c>
      <c r="C782" s="13">
        <v>2200001286</v>
      </c>
      <c r="D782" s="13" t="s">
        <v>10908</v>
      </c>
      <c r="E782" s="13">
        <f t="shared" si="108"/>
        <v>1400</v>
      </c>
      <c r="F782" s="13" t="s">
        <v>10915</v>
      </c>
      <c r="G782" s="13" t="s">
        <v>10907</v>
      </c>
      <c r="H782" s="13">
        <f>ROUND(P782/(1-((R782+S782))/100)*Q782, 3)</f>
        <v>8.5510000000000002</v>
      </c>
      <c r="I782" s="13">
        <v>1</v>
      </c>
      <c r="J782" s="13">
        <v>3</v>
      </c>
      <c r="K782" s="13">
        <v>1</v>
      </c>
      <c r="M782" s="13">
        <v>1</v>
      </c>
      <c r="N782" s="13">
        <v>1</v>
      </c>
      <c r="P782" s="13">
        <f>IFERROR(ROUND(VLOOKUP(BC782, BA:BA:BB:BB, 2, 0)/AA782,3),)</f>
        <v>8.1530000000000005</v>
      </c>
      <c r="Q782" s="13">
        <f>IFERROR(VLOOKUP(BC782, BA:BA:BD:BD, 4, 0),1)</f>
        <v>1</v>
      </c>
      <c r="R782" s="13">
        <v>1</v>
      </c>
      <c r="S782" s="13">
        <v>3.65</v>
      </c>
      <c r="T782" s="13">
        <v>0</v>
      </c>
      <c r="V782" s="13" t="s">
        <v>11050</v>
      </c>
      <c r="W782" s="13">
        <v>100</v>
      </c>
      <c r="X782" s="13" t="s">
        <v>7709</v>
      </c>
      <c r="Y782" s="13" t="s">
        <v>10904</v>
      </c>
      <c r="Z782" s="13">
        <v>2</v>
      </c>
      <c r="AA782" s="13">
        <v>5.75</v>
      </c>
      <c r="AB782" s="13">
        <f t="shared" si="109"/>
        <v>49.167999999999999</v>
      </c>
      <c r="AC782" s="13">
        <f>ROUND(VLOOKUP(X782,'Base de dados'!A:B, 2, 0)*AB782, 2)</f>
        <v>7.38</v>
      </c>
      <c r="AD782" s="13">
        <f>ROUND((AB782*(Destino!AG$782/100))*(W782/100),2)</f>
        <v>1.97</v>
      </c>
      <c r="AE782" s="13">
        <f>ROUND((AB782*(Destino!AH$782/100)),2)</f>
        <v>4.55</v>
      </c>
      <c r="AG782" s="13">
        <f>ROUND(AB782 *(J782/100),2)</f>
        <v>1.48</v>
      </c>
      <c r="AH782" s="13">
        <f t="shared" si="110"/>
        <v>0</v>
      </c>
      <c r="AI782" s="13">
        <f>ROUND(AB782-(AD782+AE782)+AG782+AH782, 3)</f>
        <v>44.128</v>
      </c>
      <c r="AJ782" s="13">
        <f t="shared" si="111"/>
        <v>44.128</v>
      </c>
      <c r="AK782" s="13">
        <f t="shared" si="112"/>
        <v>44.128</v>
      </c>
      <c r="AL782" s="13" t="str">
        <f t="shared" si="115"/>
        <v>14006000136642200001286</v>
      </c>
      <c r="AM782" s="13">
        <f>VLOOKUP(AL782,Destino!A:AE,31,0)</f>
        <v>44.113</v>
      </c>
      <c r="AN782" s="13">
        <f t="shared" si="116"/>
        <v>0.9996600797679478</v>
      </c>
      <c r="BB782" s="13">
        <f t="shared" si="113"/>
        <v>44.128</v>
      </c>
      <c r="BC782" s="13" t="s">
        <v>11288</v>
      </c>
      <c r="BD782" s="13">
        <f t="shared" si="114"/>
        <v>1</v>
      </c>
    </row>
    <row r="783" spans="1:56" x14ac:dyDescent="0.25">
      <c r="A783" s="13">
        <v>600013664</v>
      </c>
      <c r="B783" s="13">
        <v>1700</v>
      </c>
      <c r="C783" s="13">
        <v>2000005105</v>
      </c>
      <c r="D783" s="13" t="s">
        <v>10908</v>
      </c>
      <c r="E783" s="13">
        <f t="shared" si="108"/>
        <v>1700</v>
      </c>
      <c r="F783" s="13" t="s">
        <v>10933</v>
      </c>
      <c r="G783" s="13" t="s">
        <v>10907</v>
      </c>
      <c r="H783" s="13">
        <f>ROUND(P783/(1-((R783+S783))/100)*Q783, 3)</f>
        <v>6.6890000000000001</v>
      </c>
      <c r="I783" s="13">
        <v>0.25</v>
      </c>
      <c r="J783" s="13">
        <v>7</v>
      </c>
      <c r="K783" s="13">
        <v>1</v>
      </c>
      <c r="M783" s="13">
        <v>4</v>
      </c>
      <c r="N783" s="13">
        <v>1</v>
      </c>
      <c r="P783" s="13">
        <f>IFERROR(ROUND(VLOOKUP(BC783, BA:BA:BB:BB, 2, 0)/AA783,3),)</f>
        <v>5.8029999999999999</v>
      </c>
      <c r="Q783" s="13">
        <f>IFERROR(VLOOKUP(BC783, BA:BA:BD:BD, 4, 0),1)</f>
        <v>1</v>
      </c>
      <c r="R783" s="13">
        <v>4</v>
      </c>
      <c r="S783" s="13">
        <v>9.25</v>
      </c>
      <c r="T783" s="13">
        <v>0</v>
      </c>
      <c r="V783" s="13" t="s">
        <v>11050</v>
      </c>
      <c r="W783" s="13">
        <v>100</v>
      </c>
      <c r="X783" s="13" t="s">
        <v>7709</v>
      </c>
      <c r="Y783" s="13" t="s">
        <v>10904</v>
      </c>
      <c r="Z783" s="13">
        <v>2</v>
      </c>
      <c r="AA783" s="13">
        <v>5.75</v>
      </c>
      <c r="AB783" s="13">
        <f t="shared" si="109"/>
        <v>9.6150000000000002</v>
      </c>
      <c r="AC783" s="13">
        <f>ROUND(VLOOKUP(X783,'Base de dados'!A:B, 2, 0)*AB783, 2)</f>
        <v>1.44</v>
      </c>
      <c r="AD783" s="13">
        <f>ROUND((AB783*(Destino!AG$783/100))*(W783/100),2)</f>
        <v>0.38</v>
      </c>
      <c r="AE783" s="13">
        <f>ROUND((AB783*(Destino!AH$783/100)),2)</f>
        <v>0</v>
      </c>
      <c r="AF783" s="13">
        <f>ROUND((((AB783+AC783)*(1 + VLOOKUP(X783,'Base de dados'!A:M, 13, 0) ))*(Destino!AI$783/100))-AD783, 2)</f>
        <v>2.4900000000000002</v>
      </c>
      <c r="AG783" s="13">
        <f>ROUND((AB783+AC783+AF783)*(J783/100),2)</f>
        <v>0.95</v>
      </c>
      <c r="AH783" s="13">
        <f t="shared" si="110"/>
        <v>0</v>
      </c>
      <c r="AI783" s="13">
        <f>ROUND(AB783+AC783-AE783+AF783+AG783+AH783, 3)</f>
        <v>14.494999999999999</v>
      </c>
      <c r="AJ783" s="13">
        <f t="shared" si="111"/>
        <v>57.98</v>
      </c>
      <c r="AK783" s="13">
        <f t="shared" si="112"/>
        <v>57.98</v>
      </c>
      <c r="AL783" s="13" t="str">
        <f t="shared" si="115"/>
        <v>17006000136642000005105</v>
      </c>
      <c r="AM783" s="13">
        <f>VLOOKUP(AL783,Destino!A:AE,31,0)</f>
        <v>57.128</v>
      </c>
      <c r="AN783" s="13">
        <f t="shared" si="116"/>
        <v>0.9853052776819593</v>
      </c>
      <c r="BB783" s="13">
        <f t="shared" si="113"/>
        <v>57.98</v>
      </c>
      <c r="BC783" s="13" t="s">
        <v>11284</v>
      </c>
      <c r="BD783" s="13">
        <f t="shared" si="114"/>
        <v>1</v>
      </c>
    </row>
    <row r="784" spans="1:56" x14ac:dyDescent="0.25">
      <c r="A784" s="13">
        <v>600013664</v>
      </c>
      <c r="B784" s="13">
        <v>1700</v>
      </c>
      <c r="C784" s="13">
        <v>2200001421</v>
      </c>
      <c r="D784" s="13" t="s">
        <v>10908</v>
      </c>
      <c r="E784" s="13">
        <f t="shared" si="108"/>
        <v>1700</v>
      </c>
      <c r="F784" s="13" t="s">
        <v>10933</v>
      </c>
      <c r="G784" s="13" t="s">
        <v>10907</v>
      </c>
      <c r="H784" s="13">
        <f>ROUND(P784/(1-((R784+S784))/100)*Q784, 3)</f>
        <v>6.8650000000000002</v>
      </c>
      <c r="I784" s="13">
        <v>0.25</v>
      </c>
      <c r="J784" s="13">
        <v>3</v>
      </c>
      <c r="K784" s="13">
        <v>1</v>
      </c>
      <c r="M784" s="13">
        <v>4</v>
      </c>
      <c r="N784" s="13">
        <v>1</v>
      </c>
      <c r="O784" s="13" t="s">
        <v>10895</v>
      </c>
      <c r="P784" s="13">
        <f>IFERROR(ROUND(VLOOKUP(BC784, BA:BA:BB:BB, 2, 0)/AA784,3),)</f>
        <v>5.9550000000000001</v>
      </c>
      <c r="Q784" s="13">
        <f>IFERROR(VLOOKUP(BC784, BA:BA:BD:BD, 4, 0),1)</f>
        <v>1</v>
      </c>
      <c r="R784" s="13">
        <v>4</v>
      </c>
      <c r="S784" s="13">
        <v>9.25</v>
      </c>
      <c r="T784" s="13">
        <v>0</v>
      </c>
      <c r="V784" s="13" t="s">
        <v>11050</v>
      </c>
      <c r="W784" s="13">
        <v>100</v>
      </c>
      <c r="X784" s="13" t="s">
        <v>7709</v>
      </c>
      <c r="Y784" s="13" t="s">
        <v>10904</v>
      </c>
      <c r="Z784" s="13">
        <v>2</v>
      </c>
      <c r="AA784" s="13">
        <v>5.75</v>
      </c>
      <c r="AB784" s="13">
        <f t="shared" si="109"/>
        <v>9.8680000000000003</v>
      </c>
      <c r="AC784" s="13">
        <f>ROUND(VLOOKUP(X784,'Base de dados'!A:B, 2, 0)*AB784, 2)</f>
        <v>1.48</v>
      </c>
      <c r="AD784" s="13">
        <f>ROUND((AB784*(Destino!AG$784/100))*(W784/100),2)</f>
        <v>0.39</v>
      </c>
      <c r="AE784" s="13">
        <f>ROUND((AB784*(Destino!AH$784/100)),2)</f>
        <v>0</v>
      </c>
      <c r="AF784" s="13">
        <f>ROUND((((AB784+AC784)*(1 + VLOOKUP(X784,'Base de dados'!A:M, 13, 0) ))*(Destino!AI$784/100))-AD784, 2)</f>
        <v>2.56</v>
      </c>
      <c r="AG784" s="13">
        <f>ROUND((AB784+AC784+AF784)*(J784/100),2)</f>
        <v>0.42</v>
      </c>
      <c r="AH784" s="13">
        <f t="shared" si="110"/>
        <v>0</v>
      </c>
      <c r="AI784" s="13">
        <f>ROUND(AB784+AC784-AE784+AF784+AG784+AH784, 3)</f>
        <v>14.327999999999999</v>
      </c>
      <c r="AJ784" s="13">
        <f t="shared" si="111"/>
        <v>57.311999999999998</v>
      </c>
      <c r="AK784" s="13">
        <f t="shared" si="112"/>
        <v>57.311999999999998</v>
      </c>
      <c r="AL784" s="13" t="str">
        <f t="shared" si="115"/>
        <v>17006000136642200001421</v>
      </c>
      <c r="AM784" s="13">
        <f>VLOOKUP(AL784,Destino!A:AE,31,0)</f>
        <v>57.32</v>
      </c>
      <c r="AN784" s="13">
        <f t="shared" si="116"/>
        <v>1.0001395868230039</v>
      </c>
      <c r="BA784" s="13" t="s">
        <v>11290</v>
      </c>
      <c r="BB784" s="13">
        <f t="shared" si="113"/>
        <v>57.311999999999998</v>
      </c>
      <c r="BC784" s="13" t="s">
        <v>11289</v>
      </c>
      <c r="BD784" s="13">
        <f t="shared" si="114"/>
        <v>1</v>
      </c>
    </row>
    <row r="785" spans="1:56" x14ac:dyDescent="0.25">
      <c r="A785" s="13">
        <v>600013683</v>
      </c>
      <c r="B785" s="13">
        <v>1000</v>
      </c>
      <c r="C785" s="13">
        <v>2200000102</v>
      </c>
      <c r="D785" s="13" t="s">
        <v>10908</v>
      </c>
      <c r="E785" s="13">
        <f t="shared" si="108"/>
        <v>1000</v>
      </c>
      <c r="F785" s="13" t="s">
        <v>10905</v>
      </c>
      <c r="G785" s="13" t="s">
        <v>10907</v>
      </c>
      <c r="H785" s="13">
        <f>ROUND(P785/(1-((R785+S785))/100)*Q785, 3)</f>
        <v>10.786</v>
      </c>
      <c r="I785" s="13">
        <v>1</v>
      </c>
      <c r="J785" s="13">
        <v>4.5</v>
      </c>
      <c r="K785" s="13">
        <v>1</v>
      </c>
      <c r="M785" s="13">
        <v>1</v>
      </c>
      <c r="N785" s="13">
        <v>1</v>
      </c>
      <c r="P785" s="13">
        <f>IFERROR(ROUND(VLOOKUP(BC785, BA:BA:BB:BB, 2, 0)/AA785,3),)</f>
        <v>9.9610000000000003</v>
      </c>
      <c r="Q785" s="13">
        <f>IFERROR(VLOOKUP(BC785, BA:BA:BD:BD, 4, 0),1)</f>
        <v>1</v>
      </c>
      <c r="R785" s="13">
        <v>4</v>
      </c>
      <c r="S785" s="13">
        <v>3.65</v>
      </c>
      <c r="T785" s="13">
        <v>0</v>
      </c>
      <c r="V785" s="13" t="s">
        <v>11050</v>
      </c>
      <c r="W785" s="13">
        <v>100</v>
      </c>
      <c r="X785" s="13" t="s">
        <v>7709</v>
      </c>
      <c r="Y785" s="13" t="s">
        <v>10904</v>
      </c>
      <c r="Z785" s="13">
        <v>1</v>
      </c>
      <c r="AA785" s="13">
        <v>5.75</v>
      </c>
      <c r="AB785" s="13">
        <f t="shared" si="109"/>
        <v>62.02</v>
      </c>
      <c r="AC785" s="13">
        <f>ROUND(VLOOKUP(X785,'Base de dados'!A:B, 2, 0)*AB785, 2)</f>
        <v>9.3000000000000007</v>
      </c>
      <c r="AD785" s="13">
        <f>ROUND((AB785*(Destino!AG$785/100))*(W785/100),2)</f>
        <v>2.48</v>
      </c>
      <c r="AE785" s="13">
        <f>ROUND((AB785*(Destino!AH$785/100)),2)</f>
        <v>5.74</v>
      </c>
      <c r="AG785" s="13">
        <f>ROUND((AB785+ AC785)*(J785/100),2)</f>
        <v>3.21</v>
      </c>
      <c r="AH785" s="13">
        <f t="shared" si="110"/>
        <v>0</v>
      </c>
      <c r="AI785" s="13">
        <f>ROUND(AB785-(AD785+AE785)+AG785+AH785, 3)</f>
        <v>57.01</v>
      </c>
      <c r="AJ785" s="13">
        <f t="shared" si="111"/>
        <v>57.01</v>
      </c>
      <c r="AK785" s="13">
        <f t="shared" si="112"/>
        <v>57.01</v>
      </c>
      <c r="AL785" s="13" t="str">
        <f t="shared" si="115"/>
        <v>10006000136832200000102</v>
      </c>
      <c r="AM785" s="13">
        <f>VLOOKUP(AL785,Destino!A:AE,31,0)</f>
        <v>57.014000000000003</v>
      </c>
      <c r="AN785" s="13">
        <f t="shared" si="116"/>
        <v>1.0000701631292757</v>
      </c>
      <c r="BB785" s="13">
        <f t="shared" si="113"/>
        <v>57.01</v>
      </c>
      <c r="BC785" s="13" t="s">
        <v>11292</v>
      </c>
      <c r="BD785" s="13">
        <f t="shared" si="114"/>
        <v>1</v>
      </c>
    </row>
    <row r="786" spans="1:56" x14ac:dyDescent="0.25">
      <c r="A786" s="13">
        <v>600013683</v>
      </c>
      <c r="B786" s="13">
        <v>1000</v>
      </c>
      <c r="C786" s="13">
        <v>2200000362</v>
      </c>
      <c r="D786" s="13" t="s">
        <v>10908</v>
      </c>
      <c r="E786" s="13">
        <f t="shared" si="108"/>
        <v>1000</v>
      </c>
      <c r="F786" s="13" t="s">
        <v>10912</v>
      </c>
      <c r="G786" s="13" t="s">
        <v>10907</v>
      </c>
      <c r="H786" s="13">
        <v>5.95</v>
      </c>
      <c r="I786" s="13">
        <v>1</v>
      </c>
      <c r="J786" s="13">
        <v>0</v>
      </c>
      <c r="K786" s="13">
        <v>1.0722689999999999</v>
      </c>
      <c r="M786" s="13">
        <v>1</v>
      </c>
      <c r="N786" s="13">
        <v>1</v>
      </c>
      <c r="O786" s="13" t="s">
        <v>10895</v>
      </c>
      <c r="P786" s="13">
        <v>0</v>
      </c>
      <c r="Q786" s="13">
        <v>1</v>
      </c>
      <c r="R786" s="13">
        <v>0</v>
      </c>
      <c r="S786" s="13">
        <v>0</v>
      </c>
      <c r="T786" s="13">
        <v>34.630000000000003</v>
      </c>
      <c r="V786" s="13" t="s">
        <v>11050</v>
      </c>
      <c r="W786" s="13">
        <v>100</v>
      </c>
      <c r="X786" s="13" t="s">
        <v>7709</v>
      </c>
      <c r="Y786" s="13" t="s">
        <v>10904</v>
      </c>
      <c r="Z786" s="13">
        <v>1</v>
      </c>
      <c r="AA786" s="13">
        <v>5.75</v>
      </c>
      <c r="AB786" s="13">
        <f t="shared" si="109"/>
        <v>34.213000000000001</v>
      </c>
      <c r="AC786" s="13">
        <f>ROUND(VLOOKUP(X786,'Base de dados'!A:B, 2, 0)*AB786, 2)</f>
        <v>5.13</v>
      </c>
      <c r="AD786" s="13">
        <f>ROUND((AB786*(Destino!AG$786/100))*(W786/100),2)</f>
        <v>0</v>
      </c>
      <c r="AE786" s="13">
        <f>ROUND((AB786*(Destino!AH$786/100)),2)</f>
        <v>0</v>
      </c>
      <c r="AG786" s="13">
        <f>ROUND((AB786+ AC786)*(J786/100),2)</f>
        <v>0</v>
      </c>
      <c r="AH786" s="13">
        <f t="shared" si="110"/>
        <v>11.85</v>
      </c>
      <c r="AI786" s="13">
        <f>ROUND(AB786+AG786+AH786, 3)</f>
        <v>46.063000000000002</v>
      </c>
      <c r="AJ786" s="13">
        <f t="shared" si="111"/>
        <v>46.063000000000002</v>
      </c>
      <c r="AK786" s="13">
        <f t="shared" si="112"/>
        <v>49.391926947000002</v>
      </c>
      <c r="AL786" s="13" t="str">
        <f t="shared" si="115"/>
        <v>10006000136832200000362</v>
      </c>
      <c r="AM786" s="13">
        <f>VLOOKUP(AL786,Destino!A:AE,31,0)</f>
        <v>49.392000000000003</v>
      </c>
      <c r="AN786" s="13">
        <f t="shared" si="116"/>
        <v>1.000001479047377</v>
      </c>
      <c r="BA786" s="13" t="s">
        <v>11291</v>
      </c>
      <c r="BB786" s="13">
        <f t="shared" si="113"/>
        <v>49.391926947000002</v>
      </c>
      <c r="BD786" s="13">
        <f t="shared" si="114"/>
        <v>1</v>
      </c>
    </row>
    <row r="787" spans="1:56" x14ac:dyDescent="0.25">
      <c r="A787" s="13">
        <v>600013683</v>
      </c>
      <c r="B787" s="13">
        <v>1000</v>
      </c>
      <c r="C787" s="13">
        <v>2200001327</v>
      </c>
      <c r="D787" s="13" t="s">
        <v>10908</v>
      </c>
      <c r="E787" s="13">
        <f t="shared" si="108"/>
        <v>1000</v>
      </c>
      <c r="F787" s="13" t="s">
        <v>10905</v>
      </c>
      <c r="G787" s="13" t="s">
        <v>10907</v>
      </c>
      <c r="H787" s="13">
        <f>ROUND(P787/(1-((R787+S787))/100)*Q787, 3)</f>
        <v>10.538</v>
      </c>
      <c r="I787" s="13">
        <v>1</v>
      </c>
      <c r="J787" s="13">
        <v>5</v>
      </c>
      <c r="K787" s="13">
        <v>1</v>
      </c>
      <c r="M787" s="13">
        <v>1</v>
      </c>
      <c r="N787" s="13">
        <v>1</v>
      </c>
      <c r="P787" s="13">
        <f>IFERROR(ROUND(VLOOKUP(BC787, BA:BA:BB:BB, 2, 0)/AA787,3),)</f>
        <v>12.973000000000001</v>
      </c>
      <c r="Q787" s="13">
        <f>IFERROR(VLOOKUP(BC787, BA:BA:BD:BD, 4, 0),1)</f>
        <v>0.750193</v>
      </c>
      <c r="R787" s="13">
        <v>4</v>
      </c>
      <c r="S787" s="13">
        <v>3.65</v>
      </c>
      <c r="T787" s="13">
        <v>0</v>
      </c>
      <c r="V787" s="13" t="s">
        <v>11050</v>
      </c>
      <c r="W787" s="13">
        <v>100</v>
      </c>
      <c r="X787" s="13" t="s">
        <v>7709</v>
      </c>
      <c r="Y787" s="13" t="s">
        <v>10904</v>
      </c>
      <c r="Z787" s="13">
        <v>1</v>
      </c>
      <c r="AA787" s="13">
        <v>5.75</v>
      </c>
      <c r="AB787" s="13">
        <f t="shared" si="109"/>
        <v>60.594000000000001</v>
      </c>
      <c r="AC787" s="13">
        <f>ROUND(VLOOKUP(X787,'Base de dados'!A:B, 2, 0)*AB787, 2)</f>
        <v>9.09</v>
      </c>
      <c r="AD787" s="13">
        <f>ROUND((AB787*(Destino!AG$787/100))*(W787/100),2)</f>
        <v>2.42</v>
      </c>
      <c r="AE787" s="13">
        <f>ROUND((AB787*(Destino!AH$787/100)),2)</f>
        <v>5.6</v>
      </c>
      <c r="AG787" s="13">
        <f>ROUND((AB787+ AC787)*(J787/100),2)</f>
        <v>3.48</v>
      </c>
      <c r="AH787" s="13">
        <f t="shared" si="110"/>
        <v>0</v>
      </c>
      <c r="AI787" s="13">
        <f>ROUND(AB787-(AD787+AE787)+AG787+AH787, 3)</f>
        <v>56.054000000000002</v>
      </c>
      <c r="AJ787" s="13">
        <f t="shared" si="111"/>
        <v>56.054000000000002</v>
      </c>
      <c r="AK787" s="13">
        <f t="shared" si="112"/>
        <v>56.054000000000002</v>
      </c>
      <c r="AL787" s="13" t="str">
        <f t="shared" si="115"/>
        <v>10006000136832200001327</v>
      </c>
      <c r="AM787" s="13">
        <f>VLOOKUP(AL787,Destino!A:AE,31,0)</f>
        <v>56.048000000000002</v>
      </c>
      <c r="AN787" s="13">
        <f t="shared" si="116"/>
        <v>0.99989296035965314</v>
      </c>
      <c r="BB787" s="13">
        <f t="shared" si="113"/>
        <v>56.054000000000002</v>
      </c>
      <c r="BC787" s="13" t="s">
        <v>11293</v>
      </c>
      <c r="BD787" s="13">
        <f t="shared" si="114"/>
        <v>1</v>
      </c>
    </row>
    <row r="788" spans="1:56" x14ac:dyDescent="0.25">
      <c r="A788" s="13">
        <v>600013683</v>
      </c>
      <c r="B788" s="13">
        <v>1000</v>
      </c>
      <c r="C788" s="13">
        <v>2200001421</v>
      </c>
      <c r="D788" s="13" t="s">
        <v>10908</v>
      </c>
      <c r="E788" s="13">
        <f t="shared" si="108"/>
        <v>1000</v>
      </c>
      <c r="F788" s="13" t="s">
        <v>10905</v>
      </c>
      <c r="G788" s="13" t="s">
        <v>10907</v>
      </c>
      <c r="H788" s="13">
        <f>ROUND(P788/(1-((R788+S788))/100)*Q788, 3)</f>
        <v>10.164</v>
      </c>
      <c r="I788" s="13">
        <v>1</v>
      </c>
      <c r="J788" s="13">
        <v>4</v>
      </c>
      <c r="K788" s="13">
        <v>1</v>
      </c>
      <c r="M788" s="13">
        <v>1</v>
      </c>
      <c r="N788" s="13">
        <v>1</v>
      </c>
      <c r="P788" s="13">
        <f>IFERROR(ROUND(VLOOKUP(BC788, BA:BA:BB:BB, 2, 0)/AA788,3),)</f>
        <v>8.8170000000000002</v>
      </c>
      <c r="Q788" s="13">
        <f>IFERROR(VLOOKUP(BC788, BA:BA:BD:BD, 4, 0),1)</f>
        <v>1</v>
      </c>
      <c r="R788" s="13">
        <v>4</v>
      </c>
      <c r="S788" s="13">
        <v>9.25</v>
      </c>
      <c r="T788" s="13">
        <v>0</v>
      </c>
      <c r="V788" s="13" t="s">
        <v>11050</v>
      </c>
      <c r="W788" s="13">
        <v>100</v>
      </c>
      <c r="X788" s="13" t="s">
        <v>7709</v>
      </c>
      <c r="Y788" s="13" t="s">
        <v>10904</v>
      </c>
      <c r="Z788" s="13">
        <v>1</v>
      </c>
      <c r="AA788" s="13">
        <v>5.75</v>
      </c>
      <c r="AB788" s="13">
        <f t="shared" si="109"/>
        <v>58.442999999999998</v>
      </c>
      <c r="AC788" s="13">
        <f>ROUND(VLOOKUP(X788,'Base de dados'!A:B, 2, 0)*AB788, 2)</f>
        <v>8.77</v>
      </c>
      <c r="AD788" s="13">
        <f>ROUND((AB788*(Destino!AG$788/100))*(W788/100),2)</f>
        <v>2.34</v>
      </c>
      <c r="AE788" s="13">
        <f>ROUND((AB788*(Destino!AH$788/100)),2)</f>
        <v>5.41</v>
      </c>
      <c r="AG788" s="13">
        <f>ROUND((AB788+ AC788)*(J788/100),2)</f>
        <v>2.69</v>
      </c>
      <c r="AH788" s="13">
        <f t="shared" si="110"/>
        <v>0</v>
      </c>
      <c r="AI788" s="13">
        <f>ROUND(AB788-(AD788+AE788)+AG788+AH788, 3)</f>
        <v>53.383000000000003</v>
      </c>
      <c r="AJ788" s="13">
        <f t="shared" si="111"/>
        <v>53.383000000000003</v>
      </c>
      <c r="AK788" s="13">
        <f t="shared" si="112"/>
        <v>53.383000000000003</v>
      </c>
      <c r="AL788" s="13" t="str">
        <f t="shared" si="115"/>
        <v>10006000136832200001421</v>
      </c>
      <c r="AM788" s="13">
        <f>VLOOKUP(AL788,Destino!A:AE,31,0)</f>
        <v>52.53</v>
      </c>
      <c r="AN788" s="13">
        <f t="shared" si="116"/>
        <v>0.98402113032238725</v>
      </c>
      <c r="BB788" s="13">
        <f t="shared" si="113"/>
        <v>53.383000000000003</v>
      </c>
      <c r="BC788" s="13" t="s">
        <v>11295</v>
      </c>
      <c r="BD788" s="13">
        <f t="shared" si="114"/>
        <v>1</v>
      </c>
    </row>
    <row r="789" spans="1:56" x14ac:dyDescent="0.25">
      <c r="A789" s="13">
        <v>600013683</v>
      </c>
      <c r="B789" s="13">
        <v>1100</v>
      </c>
      <c r="C789" s="13">
        <v>2000005105</v>
      </c>
      <c r="D789" s="13" t="s">
        <v>10908</v>
      </c>
      <c r="E789" s="13">
        <f t="shared" si="108"/>
        <v>1100</v>
      </c>
      <c r="F789" s="13" t="s">
        <v>10905</v>
      </c>
      <c r="G789" s="13" t="s">
        <v>10907</v>
      </c>
      <c r="H789" s="13">
        <f>ROUND(P789/(1-((R789+S789))/100)*Q789, 3)</f>
        <v>9.9019999999999992</v>
      </c>
      <c r="I789" s="13">
        <v>1</v>
      </c>
      <c r="J789" s="13">
        <v>4</v>
      </c>
      <c r="K789" s="13">
        <v>1</v>
      </c>
      <c r="M789" s="13">
        <v>1</v>
      </c>
      <c r="N789" s="13">
        <v>1</v>
      </c>
      <c r="O789" s="13" t="s">
        <v>10895</v>
      </c>
      <c r="P789" s="13">
        <f>IFERROR(ROUND(VLOOKUP(BC789, BA:BA:BB:BB, 2, 0)/AA789,3),)</f>
        <v>8.59</v>
      </c>
      <c r="Q789" s="13">
        <f>IFERROR(VLOOKUP(BC789, BA:BA:BD:BD, 4, 0),1)</f>
        <v>1</v>
      </c>
      <c r="R789" s="13">
        <v>4</v>
      </c>
      <c r="S789" s="13">
        <v>9.25</v>
      </c>
      <c r="T789" s="13">
        <v>0</v>
      </c>
      <c r="V789" s="13" t="s">
        <v>11050</v>
      </c>
      <c r="W789" s="13">
        <v>100</v>
      </c>
      <c r="X789" s="13" t="s">
        <v>7709</v>
      </c>
      <c r="Y789" s="13" t="s">
        <v>10904</v>
      </c>
      <c r="Z789" s="13">
        <v>2</v>
      </c>
      <c r="AA789" s="13">
        <v>5.75</v>
      </c>
      <c r="AB789" s="13">
        <f t="shared" si="109"/>
        <v>56.936999999999998</v>
      </c>
      <c r="AC789" s="13">
        <f>ROUND(VLOOKUP(X789,'Base de dados'!A:B, 2, 0)*AB789, 2)</f>
        <v>8.5399999999999991</v>
      </c>
      <c r="AD789" s="13">
        <f>ROUND((AB789*(Destino!AG$789/100))*(W789/100),2)</f>
        <v>2.2799999999999998</v>
      </c>
      <c r="AE789" s="13">
        <f>ROUND((AB789*(Destino!AH$789/100)),2)</f>
        <v>0</v>
      </c>
      <c r="AG789" s="13">
        <f>ROUND((AB789+ AC789)*(J789/100),2)</f>
        <v>2.62</v>
      </c>
      <c r="AH789" s="13">
        <f t="shared" si="110"/>
        <v>0</v>
      </c>
      <c r="AI789" s="13">
        <f>ROUND(AB789-(AD789+AE789)+AG789+AH789, 3)</f>
        <v>57.277000000000001</v>
      </c>
      <c r="AJ789" s="13">
        <f t="shared" si="111"/>
        <v>57.277000000000001</v>
      </c>
      <c r="AK789" s="13">
        <f t="shared" si="112"/>
        <v>57.277000000000001</v>
      </c>
      <c r="AL789" s="13" t="str">
        <f t="shared" si="115"/>
        <v>11006000136832000005105</v>
      </c>
      <c r="AM789" s="13">
        <f>VLOOKUP(AL789,Destino!A:AE,31,0)</f>
        <v>57.271000000000001</v>
      </c>
      <c r="AN789" s="13">
        <f t="shared" si="116"/>
        <v>0.99989524591022572</v>
      </c>
      <c r="BA789" s="13" t="s">
        <v>11292</v>
      </c>
      <c r="BB789" s="13">
        <f t="shared" si="113"/>
        <v>57.277000000000001</v>
      </c>
      <c r="BC789" s="13" t="s">
        <v>11291</v>
      </c>
      <c r="BD789" s="13">
        <f t="shared" si="114"/>
        <v>1</v>
      </c>
    </row>
    <row r="790" spans="1:56" x14ac:dyDescent="0.25">
      <c r="A790" s="13">
        <v>600013683</v>
      </c>
      <c r="B790" s="13">
        <v>1100</v>
      </c>
      <c r="C790" s="13">
        <v>2200001327</v>
      </c>
      <c r="D790" s="13" t="s">
        <v>10908</v>
      </c>
      <c r="E790" s="13">
        <f t="shared" si="108"/>
        <v>1100</v>
      </c>
      <c r="F790" s="13" t="s">
        <v>10923</v>
      </c>
      <c r="G790" s="13" t="s">
        <v>10907</v>
      </c>
      <c r="H790" s="13">
        <f>ROUND(P790/(1-((R790+S790))/100)*Q790, 3)</f>
        <v>10.138</v>
      </c>
      <c r="I790" s="13">
        <v>1</v>
      </c>
      <c r="J790" s="13">
        <v>5</v>
      </c>
      <c r="K790" s="13">
        <v>1</v>
      </c>
      <c r="M790" s="13">
        <v>1</v>
      </c>
      <c r="N790" s="13">
        <v>1</v>
      </c>
      <c r="P790" s="13">
        <f>IFERROR(ROUND(VLOOKUP(BC790, BA:BA:BB:BB, 2, 0)/AA790,3),)</f>
        <v>12.973000000000001</v>
      </c>
      <c r="Q790" s="13">
        <f>IFERROR(VLOOKUP(BC790, BA:BA:BD:BD, 4, 0),1)</f>
        <v>0.750193</v>
      </c>
      <c r="R790" s="13">
        <v>4</v>
      </c>
      <c r="S790" s="13">
        <v>0</v>
      </c>
      <c r="T790" s="13">
        <v>0</v>
      </c>
      <c r="V790" s="13" t="s">
        <v>11050</v>
      </c>
      <c r="W790" s="13">
        <v>100</v>
      </c>
      <c r="X790" s="13" t="s">
        <v>7709</v>
      </c>
      <c r="Y790" s="13" t="s">
        <v>10904</v>
      </c>
      <c r="Z790" s="13">
        <v>2</v>
      </c>
      <c r="AA790" s="13">
        <v>5.75</v>
      </c>
      <c r="AB790" s="13">
        <f t="shared" si="109"/>
        <v>58.293999999999997</v>
      </c>
      <c r="AC790" s="13">
        <f>ROUND(VLOOKUP(X790,'Base de dados'!A:B, 2, 0)*AB790, 2)</f>
        <v>8.74</v>
      </c>
      <c r="AD790" s="13">
        <f>ROUND((AB790*(Destino!AG$790/100))*(W790/100),2)</f>
        <v>2.33</v>
      </c>
      <c r="AE790" s="13">
        <f>ROUND((AB790*(Destino!AH$790/100)),2)</f>
        <v>0</v>
      </c>
      <c r="AG790" s="13">
        <f>ROUND((AB790+ AC790)*(J790/100),2)</f>
        <v>3.35</v>
      </c>
      <c r="AH790" s="13">
        <f t="shared" si="110"/>
        <v>0</v>
      </c>
      <c r="AI790" s="13">
        <f>ROUND(AB790-AD790+AG790+AH790, 3)</f>
        <v>59.314</v>
      </c>
      <c r="AJ790" s="13">
        <f t="shared" si="111"/>
        <v>59.314</v>
      </c>
      <c r="AK790" s="13">
        <f t="shared" si="112"/>
        <v>59.314</v>
      </c>
      <c r="AL790" s="13" t="str">
        <f t="shared" si="115"/>
        <v>11006000136832200001327</v>
      </c>
      <c r="AM790" s="13">
        <f>VLOOKUP(AL790,Destino!A:AE,31,0)</f>
        <v>59.302</v>
      </c>
      <c r="AN790" s="13">
        <f t="shared" si="116"/>
        <v>0.99979768688673831</v>
      </c>
      <c r="BB790" s="13">
        <f t="shared" si="113"/>
        <v>59.314</v>
      </c>
      <c r="BC790" s="13" t="s">
        <v>11293</v>
      </c>
      <c r="BD790" s="13">
        <f t="shared" si="114"/>
        <v>1</v>
      </c>
    </row>
    <row r="791" spans="1:56" x14ac:dyDescent="0.25">
      <c r="A791" s="13">
        <v>600013683</v>
      </c>
      <c r="B791" s="13">
        <v>1100</v>
      </c>
      <c r="C791" s="13">
        <v>2200001421</v>
      </c>
      <c r="D791" s="13" t="s">
        <v>10908</v>
      </c>
      <c r="E791" s="13">
        <f t="shared" si="108"/>
        <v>1100</v>
      </c>
      <c r="F791" s="13" t="s">
        <v>10905</v>
      </c>
      <c r="G791" s="13" t="s">
        <v>10907</v>
      </c>
      <c r="H791" s="13">
        <f>ROUND(P791/(1-((R791+S791))/100)*Q791, 3)</f>
        <v>10.164</v>
      </c>
      <c r="I791" s="13">
        <v>1</v>
      </c>
      <c r="J791" s="13">
        <v>3</v>
      </c>
      <c r="K791" s="13">
        <v>1</v>
      </c>
      <c r="M791" s="13">
        <v>1</v>
      </c>
      <c r="N791" s="13">
        <v>1</v>
      </c>
      <c r="P791" s="13">
        <f>IFERROR(ROUND(VLOOKUP(BC791, BA:BA:BB:BB, 2, 0)/AA791,3),)</f>
        <v>8.8170000000000002</v>
      </c>
      <c r="Q791" s="13">
        <f>IFERROR(VLOOKUP(BC791, BA:BA:BD:BD, 4, 0),1)</f>
        <v>1</v>
      </c>
      <c r="R791" s="13">
        <v>4</v>
      </c>
      <c r="S791" s="13">
        <v>9.25</v>
      </c>
      <c r="T791" s="13">
        <v>0</v>
      </c>
      <c r="V791" s="13" t="s">
        <v>11050</v>
      </c>
      <c r="W791" s="13">
        <v>100</v>
      </c>
      <c r="X791" s="13" t="s">
        <v>7709</v>
      </c>
      <c r="Y791" s="13" t="s">
        <v>10904</v>
      </c>
      <c r="Z791" s="13">
        <v>2</v>
      </c>
      <c r="AA791" s="13">
        <v>5.75</v>
      </c>
      <c r="AB791" s="13">
        <f t="shared" si="109"/>
        <v>58.442999999999998</v>
      </c>
      <c r="AC791" s="13">
        <f>ROUND(VLOOKUP(X791,'Base de dados'!A:B, 2, 0)*AB791, 2)</f>
        <v>8.77</v>
      </c>
      <c r="AD791" s="13">
        <f>ROUND((AB791*(Destino!AG$791/100))*(W791/100),2)</f>
        <v>2.34</v>
      </c>
      <c r="AE791" s="13">
        <f>ROUND((AB791*(Destino!AH$791/100)),2)</f>
        <v>0</v>
      </c>
      <c r="AG791" s="13">
        <f>ROUND((AB791+ AC791)*(J791/100),2)</f>
        <v>2.02</v>
      </c>
      <c r="AH791" s="13">
        <f t="shared" si="110"/>
        <v>0</v>
      </c>
      <c r="AI791" s="13">
        <f>ROUND(AB791-(AD791+AE791)+AG791+AH791, 3)</f>
        <v>58.122999999999998</v>
      </c>
      <c r="AJ791" s="13">
        <f t="shared" si="111"/>
        <v>58.122999999999998</v>
      </c>
      <c r="AK791" s="13">
        <f t="shared" si="112"/>
        <v>58.122999999999998</v>
      </c>
      <c r="AL791" s="13" t="str">
        <f t="shared" si="115"/>
        <v>11006000136832200001421</v>
      </c>
      <c r="AM791" s="13">
        <f>VLOOKUP(AL791,Destino!A:AE,31,0)</f>
        <v>57.18</v>
      </c>
      <c r="AN791" s="13">
        <f t="shared" si="116"/>
        <v>0.98377578583349112</v>
      </c>
      <c r="BB791" s="13">
        <f t="shared" si="113"/>
        <v>58.122999999999998</v>
      </c>
      <c r="BC791" s="13" t="s">
        <v>11295</v>
      </c>
      <c r="BD791" s="13">
        <f t="shared" si="114"/>
        <v>1</v>
      </c>
    </row>
    <row r="792" spans="1:56" x14ac:dyDescent="0.25">
      <c r="A792" s="13">
        <v>600013683</v>
      </c>
      <c r="B792" s="13">
        <v>1110</v>
      </c>
      <c r="C792" s="13">
        <v>2000005105</v>
      </c>
      <c r="D792" s="13" t="s">
        <v>10908</v>
      </c>
      <c r="E792" s="13" t="str">
        <f t="shared" si="108"/>
        <v>1100</v>
      </c>
      <c r="F792" s="13" t="s">
        <v>10925</v>
      </c>
      <c r="G792" s="13" t="s">
        <v>10907</v>
      </c>
      <c r="H792" s="13">
        <f>ROUND(P792/(1-((R792+S792))/100)*Q792, 3)</f>
        <v>9.9019999999999992</v>
      </c>
      <c r="I792" s="13">
        <v>1</v>
      </c>
      <c r="J792" s="13">
        <v>4</v>
      </c>
      <c r="K792" s="13">
        <v>1</v>
      </c>
      <c r="M792" s="13">
        <v>1</v>
      </c>
      <c r="N792" s="13">
        <v>0.750193</v>
      </c>
      <c r="O792" s="13" t="s">
        <v>10895</v>
      </c>
      <c r="P792" s="13">
        <f>IFERROR(ROUND(VLOOKUP(BC792, BA:BA:BB:BB, 2, 0)/AA792,3),)</f>
        <v>8.59</v>
      </c>
      <c r="Q792" s="13">
        <f>IFERROR(VLOOKUP(BC792, BA:BA:BD:BD, 4, 0),1)</f>
        <v>1</v>
      </c>
      <c r="R792" s="13">
        <v>4</v>
      </c>
      <c r="S792" s="13">
        <v>9.25</v>
      </c>
      <c r="T792" s="13">
        <v>0</v>
      </c>
      <c r="V792" s="13" t="s">
        <v>11050</v>
      </c>
      <c r="W792" s="13">
        <v>100</v>
      </c>
      <c r="X792" s="13" t="s">
        <v>7709</v>
      </c>
      <c r="Y792" s="13" t="s">
        <v>10904</v>
      </c>
      <c r="Z792" s="13">
        <v>2</v>
      </c>
      <c r="AA792" s="13">
        <v>5.75</v>
      </c>
      <c r="AB792" s="13">
        <f t="shared" si="109"/>
        <v>56.936999999999998</v>
      </c>
      <c r="AC792" s="13">
        <f>ROUND(VLOOKUP(X792,'Base de dados'!A:B, 2, 0)*AB792, 2)</f>
        <v>8.5399999999999991</v>
      </c>
      <c r="AD792" s="13">
        <f>ROUND((AB792*(Destino!AG$792/100))*(W792/100),2)</f>
        <v>2.2799999999999998</v>
      </c>
      <c r="AE792" s="13">
        <f>ROUND((AB792*(Destino!AH$792/100)),2)</f>
        <v>0</v>
      </c>
      <c r="AF792" s="13">
        <f>ROUND((((AB792+AC792)*(1 + VLOOKUP(X792,'Base de dados'!A:P, 16, 0) ))*(Destino!AI$792/100))-AD792, 2)</f>
        <v>14.46</v>
      </c>
      <c r="AG792" s="13">
        <f>ROUND((AB792+AC792+AF792)*(J792/100),2)</f>
        <v>3.2</v>
      </c>
      <c r="AH792" s="13">
        <f t="shared" si="110"/>
        <v>0</v>
      </c>
      <c r="AI792" s="13">
        <f>ROUND(AB792+AF792-AE792+AG792+AH792, 3)</f>
        <v>74.596999999999994</v>
      </c>
      <c r="AJ792" s="13">
        <f t="shared" si="111"/>
        <v>74.596999999999994</v>
      </c>
      <c r="AK792" s="13">
        <f t="shared" si="112"/>
        <v>74.596999999999994</v>
      </c>
      <c r="AL792" s="13" t="str">
        <f t="shared" si="115"/>
        <v>11106000136832000005105</v>
      </c>
      <c r="AM792" s="13">
        <f>VLOOKUP(AL792,Destino!A:AE,31,0)</f>
        <v>74.590999999999994</v>
      </c>
      <c r="AN792" s="13">
        <f t="shared" si="116"/>
        <v>0.99991956781103797</v>
      </c>
      <c r="BA792" s="13" t="s">
        <v>11293</v>
      </c>
      <c r="BB792" s="13">
        <f t="shared" si="113"/>
        <v>74.596999999999994</v>
      </c>
      <c r="BC792" s="13" t="s">
        <v>11291</v>
      </c>
      <c r="BD792" s="13">
        <f t="shared" si="114"/>
        <v>0.750193</v>
      </c>
    </row>
    <row r="793" spans="1:56" x14ac:dyDescent="0.25">
      <c r="A793" s="13">
        <v>600013683</v>
      </c>
      <c r="B793" s="13">
        <v>1110</v>
      </c>
      <c r="C793" s="13">
        <v>2200000102</v>
      </c>
      <c r="D793" s="13" t="s">
        <v>10908</v>
      </c>
      <c r="E793" s="13" t="str">
        <f t="shared" si="108"/>
        <v>1100</v>
      </c>
      <c r="F793" s="13" t="s">
        <v>10926</v>
      </c>
      <c r="G793" s="13" t="s">
        <v>10907</v>
      </c>
      <c r="H793" s="13">
        <f>ROUND(P793/(1-((R793+S793))/100)*Q793, 3)</f>
        <v>10.375999999999999</v>
      </c>
      <c r="I793" s="13">
        <v>1</v>
      </c>
      <c r="J793" s="13">
        <v>4</v>
      </c>
      <c r="K793" s="13">
        <v>1</v>
      </c>
      <c r="M793" s="13">
        <v>1</v>
      </c>
      <c r="N793" s="13">
        <v>0.76787399999999995</v>
      </c>
      <c r="P793" s="13">
        <f>IFERROR(ROUND(VLOOKUP(BC793, BA:BA:BB:BB, 2, 0)/AA793,3),)</f>
        <v>9.9610000000000003</v>
      </c>
      <c r="Q793" s="13">
        <f>IFERROR(VLOOKUP(BC793, BA:BA:BD:BD, 4, 0),1)</f>
        <v>1</v>
      </c>
      <c r="R793" s="13">
        <v>4</v>
      </c>
      <c r="S793" s="13">
        <v>0</v>
      </c>
      <c r="T793" s="13">
        <v>0</v>
      </c>
      <c r="V793" s="13" t="s">
        <v>11050</v>
      </c>
      <c r="W793" s="13">
        <v>100</v>
      </c>
      <c r="X793" s="13" t="s">
        <v>7709</v>
      </c>
      <c r="Y793" s="13" t="s">
        <v>10904</v>
      </c>
      <c r="Z793" s="13">
        <v>2</v>
      </c>
      <c r="AA793" s="13">
        <v>5.75</v>
      </c>
      <c r="AB793" s="13">
        <f t="shared" si="109"/>
        <v>59.661999999999999</v>
      </c>
      <c r="AC793" s="13">
        <f>ROUND(VLOOKUP(X793,'Base de dados'!A:B, 2, 0)*AB793, 2)</f>
        <v>8.9499999999999993</v>
      </c>
      <c r="AD793" s="13">
        <f>ROUND((AB793*(Destino!AG$793/100))*(W793/100),2)</f>
        <v>2.39</v>
      </c>
      <c r="AE793" s="13">
        <f>ROUND((AB793*(Destino!AH$793/100)),2)</f>
        <v>0</v>
      </c>
      <c r="AF793" s="13">
        <f>ROUND((((AB793+AC793)*(1 + VLOOKUP(X793,'Base de dados'!A:P, 16, 0) ))*(Destino!AI$793/100))-AD793, 2)</f>
        <v>15.15</v>
      </c>
      <c r="AG793" s="13">
        <f>ROUND((AB793+AC793+AF793)*(J793/100),2)</f>
        <v>3.35</v>
      </c>
      <c r="AH793" s="13">
        <f t="shared" si="110"/>
        <v>0</v>
      </c>
      <c r="AI793" s="13">
        <f>ROUND(AB793+AF793+AG793+AH793, 3)</f>
        <v>78.162000000000006</v>
      </c>
      <c r="AJ793" s="13">
        <f t="shared" si="111"/>
        <v>78.162000000000006</v>
      </c>
      <c r="AK793" s="13">
        <f t="shared" si="112"/>
        <v>78.162000000000006</v>
      </c>
      <c r="AL793" s="13" t="str">
        <f t="shared" si="115"/>
        <v>11106000136832200000102</v>
      </c>
      <c r="AM793" s="13">
        <f>VLOOKUP(AL793,Destino!A:AE,31,0)</f>
        <v>78.156000000000006</v>
      </c>
      <c r="AN793" s="13">
        <f t="shared" si="116"/>
        <v>0.99992323635526215</v>
      </c>
      <c r="BB793" s="13">
        <f t="shared" si="113"/>
        <v>78.162000000000006</v>
      </c>
      <c r="BC793" s="13" t="s">
        <v>11292</v>
      </c>
      <c r="BD793" s="13">
        <f t="shared" si="114"/>
        <v>0.76787399999999995</v>
      </c>
    </row>
    <row r="794" spans="1:56" x14ac:dyDescent="0.25">
      <c r="A794" s="13">
        <v>600013683</v>
      </c>
      <c r="B794" s="13">
        <v>1110</v>
      </c>
      <c r="C794" s="13">
        <v>2200001421</v>
      </c>
      <c r="D794" s="13" t="s">
        <v>10908</v>
      </c>
      <c r="E794" s="13" t="str">
        <f t="shared" si="108"/>
        <v>1100</v>
      </c>
      <c r="F794" s="13" t="s">
        <v>10925</v>
      </c>
      <c r="G794" s="13" t="s">
        <v>10907</v>
      </c>
      <c r="H794" s="13">
        <f>ROUND(P794/(1-((R794+S794))/100)*Q794, 3)</f>
        <v>10.164</v>
      </c>
      <c r="I794" s="13">
        <v>1</v>
      </c>
      <c r="J794" s="13">
        <v>1.5</v>
      </c>
      <c r="K794" s="13">
        <v>1</v>
      </c>
      <c r="M794" s="13">
        <v>1</v>
      </c>
      <c r="N794" s="13">
        <v>0.74828600000000001</v>
      </c>
      <c r="P794" s="13">
        <f>IFERROR(ROUND(VLOOKUP(BC794, BA:BA:BB:BB, 2, 0)/AA794,3),)</f>
        <v>8.8170000000000002</v>
      </c>
      <c r="Q794" s="13">
        <f>IFERROR(VLOOKUP(BC794, BA:BA:BD:BD, 4, 0),1)</f>
        <v>1</v>
      </c>
      <c r="R794" s="13">
        <v>4</v>
      </c>
      <c r="S794" s="13">
        <v>9.25</v>
      </c>
      <c r="T794" s="13">
        <v>0</v>
      </c>
      <c r="V794" s="13" t="s">
        <v>11050</v>
      </c>
      <c r="W794" s="13">
        <v>100</v>
      </c>
      <c r="X794" s="13" t="s">
        <v>7709</v>
      </c>
      <c r="Y794" s="13" t="s">
        <v>10904</v>
      </c>
      <c r="Z794" s="13">
        <v>2</v>
      </c>
      <c r="AA794" s="13">
        <v>5.75</v>
      </c>
      <c r="AB794" s="13">
        <f t="shared" si="109"/>
        <v>58.442999999999998</v>
      </c>
      <c r="AC794" s="13">
        <f>ROUND(VLOOKUP(X794,'Base de dados'!A:B, 2, 0)*AB794, 2)</f>
        <v>8.77</v>
      </c>
      <c r="AD794" s="13">
        <f>ROUND((AB794*(Destino!AG$794/100))*(W794/100),2)</f>
        <v>2.34</v>
      </c>
      <c r="AE794" s="13">
        <f>ROUND((AB794*(Destino!AH$794/100)),2)</f>
        <v>0</v>
      </c>
      <c r="AF794" s="13">
        <f>ROUND((((AB794+AC794)*(1 + VLOOKUP(X794,'Base de dados'!A:P, 16, 0) ))*(Destino!AI$794/100))-AD794, 2)</f>
        <v>14.84</v>
      </c>
      <c r="AG794" s="13">
        <f>ROUND((AB794+AC794+AF794)*(J794/100),2)</f>
        <v>1.23</v>
      </c>
      <c r="AH794" s="13">
        <f t="shared" si="110"/>
        <v>0</v>
      </c>
      <c r="AI794" s="13">
        <f>ROUND(AB794+AF794-AE794+AG794+AH794, 3)</f>
        <v>74.513000000000005</v>
      </c>
      <c r="AJ794" s="13">
        <f t="shared" si="111"/>
        <v>74.513000000000005</v>
      </c>
      <c r="AK794" s="13">
        <f t="shared" si="112"/>
        <v>74.513000000000005</v>
      </c>
      <c r="AL794" s="13" t="str">
        <f t="shared" si="115"/>
        <v>11106000136832200001421</v>
      </c>
      <c r="AM794" s="13">
        <f>VLOOKUP(AL794,Destino!A:AE,31,0)</f>
        <v>73.319999999999993</v>
      </c>
      <c r="AN794" s="13">
        <f t="shared" si="116"/>
        <v>0.98398937098224459</v>
      </c>
      <c r="BB794" s="13">
        <f t="shared" si="113"/>
        <v>74.513000000000005</v>
      </c>
      <c r="BC794" s="13" t="s">
        <v>11295</v>
      </c>
      <c r="BD794" s="13">
        <f t="shared" si="114"/>
        <v>0.74828600000000001</v>
      </c>
    </row>
    <row r="795" spans="1:56" x14ac:dyDescent="0.25">
      <c r="A795" s="13">
        <v>600013683</v>
      </c>
      <c r="B795" s="13">
        <v>1210</v>
      </c>
      <c r="C795" s="13">
        <v>2000005105</v>
      </c>
      <c r="D795" s="13" t="s">
        <v>10908</v>
      </c>
      <c r="E795" s="13" t="str">
        <f t="shared" si="108"/>
        <v>1200</v>
      </c>
      <c r="F795" s="13" t="s">
        <v>10905</v>
      </c>
      <c r="G795" s="13" t="s">
        <v>10907</v>
      </c>
      <c r="H795" s="13">
        <f>ROUND(P795/(1-((R795+S795))/100)*Q795, 3)</f>
        <v>9.9019999999999992</v>
      </c>
      <c r="I795" s="13">
        <v>1</v>
      </c>
      <c r="J795" s="13">
        <v>2</v>
      </c>
      <c r="K795" s="13">
        <v>1</v>
      </c>
      <c r="M795" s="13">
        <v>1</v>
      </c>
      <c r="N795" s="13">
        <v>1</v>
      </c>
      <c r="O795" s="13" t="s">
        <v>10895</v>
      </c>
      <c r="P795" s="13">
        <f>IFERROR(ROUND(VLOOKUP(BC795, BA:BA:BB:BB, 2, 0)/AA795,3),)</f>
        <v>8.59</v>
      </c>
      <c r="Q795" s="13">
        <f>IFERROR(VLOOKUP(BC795, BA:BA:BD:BD, 4, 0),1)</f>
        <v>1</v>
      </c>
      <c r="R795" s="13">
        <v>4</v>
      </c>
      <c r="S795" s="13">
        <v>9.25</v>
      </c>
      <c r="T795" s="13">
        <v>0</v>
      </c>
      <c r="V795" s="13" t="s">
        <v>11050</v>
      </c>
      <c r="W795" s="13">
        <v>100</v>
      </c>
      <c r="X795" s="13" t="s">
        <v>7709</v>
      </c>
      <c r="Y795" s="13" t="s">
        <v>10904</v>
      </c>
      <c r="Z795" s="13">
        <v>2</v>
      </c>
      <c r="AA795" s="13">
        <v>5.75</v>
      </c>
      <c r="AB795" s="13">
        <f t="shared" si="109"/>
        <v>56.936999999999998</v>
      </c>
      <c r="AC795" s="13">
        <f>ROUND(VLOOKUP(X795,'Base de dados'!A:B, 2, 0)*AB795, 2)</f>
        <v>8.5399999999999991</v>
      </c>
      <c r="AD795" s="13">
        <f>ROUND((AB795*(Destino!AG$795/100))*(W795/100),2)</f>
        <v>2.2799999999999998</v>
      </c>
      <c r="AE795" s="13">
        <f>ROUND((AB795*(Destino!AH$795/100)),2)</f>
        <v>5.27</v>
      </c>
      <c r="AG795" s="13">
        <f>ROUND((AB795+ AC795)*(J795/100),2)</f>
        <v>1.31</v>
      </c>
      <c r="AH795" s="13">
        <f t="shared" si="110"/>
        <v>0</v>
      </c>
      <c r="AI795" s="13">
        <f>ROUND(AB795-(AD795+AE795)+AG795+AH795, 3)</f>
        <v>50.697000000000003</v>
      </c>
      <c r="AJ795" s="13">
        <f t="shared" si="111"/>
        <v>50.697000000000003</v>
      </c>
      <c r="AK795" s="13">
        <f t="shared" si="112"/>
        <v>50.697000000000003</v>
      </c>
      <c r="AL795" s="13" t="str">
        <f t="shared" si="115"/>
        <v>12106000136832000005105</v>
      </c>
      <c r="AM795" s="13">
        <f>VLOOKUP(AL795,Destino!A:AE,31,0)</f>
        <v>50.691000000000003</v>
      </c>
      <c r="AN795" s="13">
        <f t="shared" si="116"/>
        <v>0.99988164980176342</v>
      </c>
      <c r="BA795" s="13" t="s">
        <v>11294</v>
      </c>
      <c r="BB795" s="13">
        <f t="shared" si="113"/>
        <v>50.697000000000003</v>
      </c>
      <c r="BC795" s="13" t="s">
        <v>11291</v>
      </c>
      <c r="BD795" s="13">
        <f t="shared" si="114"/>
        <v>1</v>
      </c>
    </row>
    <row r="796" spans="1:56" x14ac:dyDescent="0.25">
      <c r="A796" s="13">
        <v>600013683</v>
      </c>
      <c r="B796" s="13">
        <v>1210</v>
      </c>
      <c r="C796" s="13">
        <v>2200001421</v>
      </c>
      <c r="D796" s="13" t="s">
        <v>10908</v>
      </c>
      <c r="E796" s="13" t="str">
        <f t="shared" si="108"/>
        <v>1200</v>
      </c>
      <c r="F796" s="13" t="s">
        <v>10905</v>
      </c>
      <c r="G796" s="13" t="s">
        <v>10907</v>
      </c>
      <c r="H796" s="13">
        <f>ROUND(P796/(1-((R796+S796))/100)*Q796, 3)</f>
        <v>12.12</v>
      </c>
      <c r="I796" s="13">
        <v>1</v>
      </c>
      <c r="J796" s="13">
        <v>0</v>
      </c>
      <c r="K796" s="13">
        <v>1</v>
      </c>
      <c r="M796" s="13">
        <v>1</v>
      </c>
      <c r="N796" s="13">
        <f>IFERROR(VLOOKUP(BC796, BA:BA:BD:BD, 4, 0),1)</f>
        <v>1</v>
      </c>
      <c r="P796" s="13">
        <f>IFERROR(ROUND(VLOOKUP(BC796, BA:BA:BB:BB, 2, 0)/AA796,3),)</f>
        <v>8.8170000000000002</v>
      </c>
      <c r="Q796" s="13">
        <v>1</v>
      </c>
      <c r="R796" s="13">
        <v>18</v>
      </c>
      <c r="S796" s="13">
        <v>9.25</v>
      </c>
      <c r="T796" s="13">
        <v>0</v>
      </c>
      <c r="V796" s="13" t="s">
        <v>11050</v>
      </c>
      <c r="W796" s="13">
        <v>100</v>
      </c>
      <c r="X796" s="13" t="s">
        <v>7709</v>
      </c>
      <c r="Y796" s="13" t="s">
        <v>10904</v>
      </c>
      <c r="Z796" s="13">
        <v>2</v>
      </c>
      <c r="AA796" s="13">
        <v>5.75</v>
      </c>
      <c r="AB796" s="13">
        <f t="shared" si="109"/>
        <v>69.69</v>
      </c>
      <c r="AC796" s="13">
        <f>ROUND(VLOOKUP(X796,'Base de dados'!A:B, 2, 0)*AB796, 2)</f>
        <v>10.45</v>
      </c>
      <c r="AD796" s="13">
        <f>ROUND((AB796*(Destino!AG$796/100))*(W796/100),2)</f>
        <v>12.54</v>
      </c>
      <c r="AE796" s="13">
        <f>ROUND((AB796*(Destino!AH$796/100)),2)</f>
        <v>6.45</v>
      </c>
      <c r="AG796" s="13">
        <f>ROUND((AB796+ AC796)*(J796/100),2)</f>
        <v>0</v>
      </c>
      <c r="AH796" s="13">
        <f t="shared" si="110"/>
        <v>0</v>
      </c>
      <c r="AI796" s="13">
        <f>ROUND(AB796-(AD796+AE796)+AG796+AH796, 3)</f>
        <v>50.7</v>
      </c>
      <c r="AJ796" s="13">
        <f t="shared" si="111"/>
        <v>50.7</v>
      </c>
      <c r="AK796" s="13">
        <f t="shared" si="112"/>
        <v>50.7</v>
      </c>
      <c r="AL796" s="13" t="str">
        <f t="shared" si="115"/>
        <v>12106000136832200001421</v>
      </c>
      <c r="AM796" s="13">
        <f>VLOOKUP(AL796,Destino!A:AE,31,0)</f>
        <v>49.883000000000003</v>
      </c>
      <c r="AN796" s="13">
        <f t="shared" si="116"/>
        <v>0.98388560157790927</v>
      </c>
      <c r="BB796" s="13">
        <f t="shared" si="113"/>
        <v>50.7</v>
      </c>
      <c r="BC796" s="13" t="s">
        <v>11295</v>
      </c>
      <c r="BD796" s="13">
        <f t="shared" si="114"/>
        <v>1</v>
      </c>
    </row>
    <row r="797" spans="1:56" x14ac:dyDescent="0.25">
      <c r="A797" s="13">
        <v>600013683</v>
      </c>
      <c r="B797" s="13">
        <v>1400</v>
      </c>
      <c r="C797" s="13">
        <v>2000005105</v>
      </c>
      <c r="D797" s="13" t="s">
        <v>10908</v>
      </c>
      <c r="E797" s="13">
        <f t="shared" si="108"/>
        <v>1400</v>
      </c>
      <c r="F797" s="13" t="s">
        <v>10905</v>
      </c>
      <c r="G797" s="13" t="s">
        <v>10907</v>
      </c>
      <c r="H797" s="13">
        <f>ROUND(P797/(1-((R797+S797))/100)*Q797, 3)</f>
        <v>9.9019999999999992</v>
      </c>
      <c r="I797" s="13">
        <v>1</v>
      </c>
      <c r="J797" s="13">
        <v>2</v>
      </c>
      <c r="K797" s="13">
        <v>1</v>
      </c>
      <c r="M797" s="13">
        <v>1</v>
      </c>
      <c r="N797" s="13">
        <v>1</v>
      </c>
      <c r="O797" s="13" t="s">
        <v>10895</v>
      </c>
      <c r="P797" s="13">
        <f>IFERROR(ROUND(VLOOKUP(BC797, BA:BA:BB:BB, 2, 0)/AA797,3),)</f>
        <v>8.59</v>
      </c>
      <c r="Q797" s="13">
        <f>IFERROR(VLOOKUP(BC797, BA:BA:BD:BD, 4, 0),1)</f>
        <v>1</v>
      </c>
      <c r="R797" s="13">
        <v>4</v>
      </c>
      <c r="S797" s="13">
        <v>9.25</v>
      </c>
      <c r="T797" s="13">
        <v>0</v>
      </c>
      <c r="V797" s="13" t="s">
        <v>11050</v>
      </c>
      <c r="W797" s="13">
        <v>100</v>
      </c>
      <c r="X797" s="13" t="s">
        <v>7709</v>
      </c>
      <c r="Y797" s="13" t="s">
        <v>10904</v>
      </c>
      <c r="Z797" s="13">
        <v>2</v>
      </c>
      <c r="AA797" s="13">
        <v>5.75</v>
      </c>
      <c r="AB797" s="13">
        <f t="shared" si="109"/>
        <v>56.936999999999998</v>
      </c>
      <c r="AC797" s="13">
        <f>ROUND(VLOOKUP(X797,'Base de dados'!A:B, 2, 0)*AB797, 2)</f>
        <v>8.5399999999999991</v>
      </c>
      <c r="AD797" s="13">
        <f>ROUND((AB797*(Destino!AG$797/100))*(W797/100),2)</f>
        <v>2.2799999999999998</v>
      </c>
      <c r="AE797" s="13">
        <f>ROUND((AB797*(Destino!AH$797/100)),2)</f>
        <v>5.27</v>
      </c>
      <c r="AG797" s="13">
        <f>ROUND((AB797+ AC797)*(J797/100),2)</f>
        <v>1.31</v>
      </c>
      <c r="AH797" s="13">
        <f t="shared" si="110"/>
        <v>0</v>
      </c>
      <c r="AI797" s="13">
        <f>ROUND(AB797-(AD797+AE797)+AG797+AH797, 3)</f>
        <v>50.697000000000003</v>
      </c>
      <c r="AJ797" s="13">
        <f t="shared" si="111"/>
        <v>50.697000000000003</v>
      </c>
      <c r="AK797" s="13">
        <f t="shared" si="112"/>
        <v>50.697000000000003</v>
      </c>
      <c r="AL797" s="13" t="str">
        <f t="shared" si="115"/>
        <v>14006000136832000005105</v>
      </c>
      <c r="AM797" s="13">
        <f>VLOOKUP(AL797,Destino!A:AE,31,0)</f>
        <v>50.691000000000003</v>
      </c>
      <c r="AN797" s="13">
        <f t="shared" si="116"/>
        <v>0.99988164980176342</v>
      </c>
      <c r="BA797" s="13" t="s">
        <v>11295</v>
      </c>
      <c r="BB797" s="13">
        <f t="shared" si="113"/>
        <v>50.697000000000003</v>
      </c>
      <c r="BC797" s="13" t="s">
        <v>11291</v>
      </c>
      <c r="BD797" s="13">
        <f t="shared" si="114"/>
        <v>1</v>
      </c>
    </row>
    <row r="798" spans="1:56" x14ac:dyDescent="0.25">
      <c r="A798" s="13">
        <v>600013683</v>
      </c>
      <c r="B798" s="13">
        <v>1400</v>
      </c>
      <c r="C798" s="13">
        <v>2200000102</v>
      </c>
      <c r="D798" s="13" t="s">
        <v>10908</v>
      </c>
      <c r="E798" s="13">
        <f t="shared" si="108"/>
        <v>1400</v>
      </c>
      <c r="F798" s="13" t="s">
        <v>10905</v>
      </c>
      <c r="G798" s="13" t="s">
        <v>10907</v>
      </c>
      <c r="H798" s="13">
        <f>ROUND(P798/(1-((R798+S798))/100)*Q798, 3)</f>
        <v>10.786</v>
      </c>
      <c r="I798" s="13">
        <v>1</v>
      </c>
      <c r="J798" s="13">
        <v>2</v>
      </c>
      <c r="K798" s="13">
        <v>1</v>
      </c>
      <c r="M798" s="13">
        <v>1</v>
      </c>
      <c r="N798" s="13">
        <v>1</v>
      </c>
      <c r="P798" s="13">
        <f>IFERROR(ROUND(VLOOKUP(BC798, BA:BA:BB:BB, 2, 0)/AA798,3),)</f>
        <v>9.9610000000000003</v>
      </c>
      <c r="Q798" s="13">
        <f>IFERROR(VLOOKUP(BC798, BA:BA:BD:BD, 4, 0),1)</f>
        <v>1</v>
      </c>
      <c r="R798" s="13">
        <v>4</v>
      </c>
      <c r="S798" s="13">
        <v>3.65</v>
      </c>
      <c r="T798" s="13">
        <v>0</v>
      </c>
      <c r="V798" s="13" t="s">
        <v>11050</v>
      </c>
      <c r="W798" s="13">
        <v>100</v>
      </c>
      <c r="X798" s="13" t="s">
        <v>7709</v>
      </c>
      <c r="Y798" s="13" t="s">
        <v>10904</v>
      </c>
      <c r="Z798" s="13">
        <v>2</v>
      </c>
      <c r="AA798" s="13">
        <v>5.75</v>
      </c>
      <c r="AB798" s="13">
        <f t="shared" si="109"/>
        <v>62.02</v>
      </c>
      <c r="AC798" s="13">
        <f>ROUND(VLOOKUP(X798,'Base de dados'!A:B, 2, 0)*AB798, 2)</f>
        <v>9.3000000000000007</v>
      </c>
      <c r="AD798" s="13">
        <f>ROUND((AB798*(Destino!AG$798/100))*(W798/100),2)</f>
        <v>2.48</v>
      </c>
      <c r="AE798" s="13">
        <f>ROUND((AB798*(Destino!AH$798/100)),2)</f>
        <v>5.74</v>
      </c>
      <c r="AG798" s="13">
        <f>ROUND((AB798+ AC798)*(J798/100),2)</f>
        <v>1.43</v>
      </c>
      <c r="AH798" s="13">
        <f t="shared" si="110"/>
        <v>0</v>
      </c>
      <c r="AI798" s="13">
        <f>ROUND(AB798-(AD798+AE798)+AG798+AH798, 3)</f>
        <v>55.23</v>
      </c>
      <c r="AJ798" s="13">
        <f t="shared" si="111"/>
        <v>55.23</v>
      </c>
      <c r="AK798" s="13">
        <f t="shared" si="112"/>
        <v>55.23</v>
      </c>
      <c r="AL798" s="13" t="str">
        <f t="shared" si="115"/>
        <v>14006000136832200000102</v>
      </c>
      <c r="AM798" s="13">
        <f>VLOOKUP(AL798,Destino!A:AE,31,0)</f>
        <v>55.234000000000002</v>
      </c>
      <c r="AN798" s="13">
        <f t="shared" si="116"/>
        <v>1.0000724244070252</v>
      </c>
      <c r="BB798" s="13">
        <f t="shared" si="113"/>
        <v>55.23</v>
      </c>
      <c r="BC798" s="13" t="s">
        <v>11292</v>
      </c>
      <c r="BD798" s="13">
        <f t="shared" si="114"/>
        <v>1</v>
      </c>
    </row>
    <row r="799" spans="1:56" x14ac:dyDescent="0.25">
      <c r="A799" s="13">
        <v>600013683</v>
      </c>
      <c r="B799" s="13">
        <v>1700</v>
      </c>
      <c r="C799" s="13">
        <v>2000005105</v>
      </c>
      <c r="D799" s="13" t="s">
        <v>10908</v>
      </c>
      <c r="E799" s="13">
        <f t="shared" si="108"/>
        <v>1700</v>
      </c>
      <c r="F799" s="13" t="s">
        <v>10933</v>
      </c>
      <c r="G799" s="13" t="s">
        <v>10907</v>
      </c>
      <c r="H799" s="13">
        <f>ROUND(P799/(1-((R799+S799))/100)*Q799, 3)</f>
        <v>9.9019999999999992</v>
      </c>
      <c r="I799" s="13">
        <v>0.25</v>
      </c>
      <c r="J799" s="13">
        <v>7</v>
      </c>
      <c r="K799" s="13">
        <v>1</v>
      </c>
      <c r="M799" s="13">
        <v>4</v>
      </c>
      <c r="N799" s="13">
        <v>1</v>
      </c>
      <c r="P799" s="13">
        <f>IFERROR(ROUND(VLOOKUP(BC799, BA:BA:BB:BB, 2, 0)/AA799,3),)</f>
        <v>8.59</v>
      </c>
      <c r="Q799" s="13">
        <f>IFERROR(VLOOKUP(BC799, BA:BA:BD:BD, 4, 0),1)</f>
        <v>1</v>
      </c>
      <c r="R799" s="13">
        <v>4</v>
      </c>
      <c r="S799" s="13">
        <v>9.25</v>
      </c>
      <c r="T799" s="13">
        <v>0</v>
      </c>
      <c r="V799" s="13" t="s">
        <v>11050</v>
      </c>
      <c r="W799" s="13">
        <v>100</v>
      </c>
      <c r="X799" s="13" t="s">
        <v>7709</v>
      </c>
      <c r="Y799" s="13" t="s">
        <v>10904</v>
      </c>
      <c r="Z799" s="13">
        <v>2</v>
      </c>
      <c r="AA799" s="13">
        <v>5.75</v>
      </c>
      <c r="AB799" s="13">
        <f t="shared" si="109"/>
        <v>14.234</v>
      </c>
      <c r="AC799" s="13">
        <f>ROUND(VLOOKUP(X799,'Base de dados'!A:B, 2, 0)*AB799, 2)</f>
        <v>2.14</v>
      </c>
      <c r="AD799" s="13">
        <f>ROUND((AB799*(Destino!AG$799/100))*(W799/100),2)</f>
        <v>0.56999999999999995</v>
      </c>
      <c r="AE799" s="13">
        <f>ROUND((AB799*(Destino!AH$799/100)),2)</f>
        <v>0</v>
      </c>
      <c r="AF799" s="13">
        <f>ROUND((((AB799+AC799)*(1 + VLOOKUP(X799,'Base de dados'!A:M, 13, 0) ))*(Destino!AI$799/100))-AD799, 2)</f>
        <v>3.68</v>
      </c>
      <c r="AG799" s="13">
        <f>ROUND((AB799+AC799+AF799)*(J799/100),2)</f>
        <v>1.4</v>
      </c>
      <c r="AH799" s="13">
        <f t="shared" si="110"/>
        <v>0</v>
      </c>
      <c r="AI799" s="13">
        <f>ROUND(AB799+AC799-AE799+AF799+AG799+AH799, 3)</f>
        <v>21.454000000000001</v>
      </c>
      <c r="AJ799" s="13">
        <f t="shared" si="111"/>
        <v>85.816000000000003</v>
      </c>
      <c r="AK799" s="13">
        <f t="shared" si="112"/>
        <v>85.816000000000003</v>
      </c>
      <c r="AL799" s="13" t="str">
        <f t="shared" si="115"/>
        <v>17006000136832000005105</v>
      </c>
      <c r="AM799" s="13">
        <f>VLOOKUP(AL799,Destino!A:AE,31,0)</f>
        <v>84.412000000000006</v>
      </c>
      <c r="AN799" s="13">
        <f t="shared" si="116"/>
        <v>0.98363941456138715</v>
      </c>
      <c r="BB799" s="13">
        <f t="shared" si="113"/>
        <v>85.816000000000003</v>
      </c>
      <c r="BC799" s="13" t="s">
        <v>11291</v>
      </c>
      <c r="BD799" s="13">
        <f t="shared" si="114"/>
        <v>1</v>
      </c>
    </row>
    <row r="800" spans="1:56" x14ac:dyDescent="0.25">
      <c r="A800" s="13">
        <v>600013683</v>
      </c>
      <c r="B800" s="13">
        <v>1700</v>
      </c>
      <c r="C800" s="13">
        <v>2200001421</v>
      </c>
      <c r="D800" s="13" t="s">
        <v>10908</v>
      </c>
      <c r="E800" s="13">
        <f t="shared" si="108"/>
        <v>1700</v>
      </c>
      <c r="F800" s="13" t="s">
        <v>10933</v>
      </c>
      <c r="G800" s="13" t="s">
        <v>10907</v>
      </c>
      <c r="H800" s="13">
        <f>ROUND(P800/(1-((R800+S800))/100)*Q800, 3)</f>
        <v>10.164</v>
      </c>
      <c r="I800" s="13">
        <v>0.25</v>
      </c>
      <c r="J800" s="13">
        <v>3</v>
      </c>
      <c r="K800" s="13">
        <v>1</v>
      </c>
      <c r="M800" s="13">
        <v>4</v>
      </c>
      <c r="N800" s="13">
        <v>1</v>
      </c>
      <c r="O800" s="13" t="s">
        <v>10895</v>
      </c>
      <c r="P800" s="13">
        <f>IFERROR(ROUND(VLOOKUP(BC800, BA:BA:BB:BB, 2, 0)/AA800,3),)</f>
        <v>8.8170000000000002</v>
      </c>
      <c r="Q800" s="13">
        <f>IFERROR(VLOOKUP(BC800, BA:BA:BD:BD, 4, 0),1)</f>
        <v>1</v>
      </c>
      <c r="R800" s="13">
        <v>4</v>
      </c>
      <c r="S800" s="13">
        <v>9.25</v>
      </c>
      <c r="T800" s="13">
        <v>0</v>
      </c>
      <c r="V800" s="13" t="s">
        <v>11050</v>
      </c>
      <c r="W800" s="13">
        <v>100</v>
      </c>
      <c r="X800" s="13" t="s">
        <v>7709</v>
      </c>
      <c r="Y800" s="13" t="s">
        <v>10904</v>
      </c>
      <c r="Z800" s="13">
        <v>2</v>
      </c>
      <c r="AA800" s="13">
        <v>5.75</v>
      </c>
      <c r="AB800" s="13">
        <f t="shared" si="109"/>
        <v>14.611000000000001</v>
      </c>
      <c r="AC800" s="13">
        <f>ROUND(VLOOKUP(X800,'Base de dados'!A:B, 2, 0)*AB800, 2)</f>
        <v>2.19</v>
      </c>
      <c r="AD800" s="13">
        <f>ROUND((AB800*(Destino!AG$800/100))*(W800/100),2)</f>
        <v>0.57999999999999996</v>
      </c>
      <c r="AE800" s="13">
        <f>ROUND((AB800*(Destino!AH$800/100)),2)</f>
        <v>0</v>
      </c>
      <c r="AF800" s="13">
        <f>ROUND((((AB800+AC800)*(1 + VLOOKUP(X800,'Base de dados'!A:M, 13, 0) ))*(Destino!AI$800/100))-AD800, 2)</f>
        <v>3.78</v>
      </c>
      <c r="AG800" s="13">
        <f>ROUND((AB800+AC800+AF800)*(J800/100),2)</f>
        <v>0.62</v>
      </c>
      <c r="AH800" s="13">
        <f t="shared" si="110"/>
        <v>0</v>
      </c>
      <c r="AI800" s="13">
        <f>ROUND(AB800+AC800-AE800+AF800+AG800+AH800, 3)</f>
        <v>21.201000000000001</v>
      </c>
      <c r="AJ800" s="13">
        <f t="shared" si="111"/>
        <v>84.804000000000002</v>
      </c>
      <c r="AK800" s="13">
        <f t="shared" si="112"/>
        <v>84.804000000000002</v>
      </c>
      <c r="AL800" s="13" t="str">
        <f t="shared" si="115"/>
        <v>17006000136832200001421</v>
      </c>
      <c r="AM800" s="13">
        <f>VLOOKUP(AL800,Destino!A:AE,31,0)</f>
        <v>84.796000000000006</v>
      </c>
      <c r="AN800" s="13">
        <f t="shared" si="116"/>
        <v>0.99990566482713084</v>
      </c>
      <c r="BA800" s="13" t="s">
        <v>11296</v>
      </c>
      <c r="BB800" s="13">
        <f t="shared" si="113"/>
        <v>84.804000000000002</v>
      </c>
      <c r="BC800" s="13" t="s">
        <v>11295</v>
      </c>
      <c r="BD800" s="13">
        <f t="shared" si="114"/>
        <v>1</v>
      </c>
    </row>
    <row r="801" spans="1:56" x14ac:dyDescent="0.25">
      <c r="A801" s="13">
        <v>600013693</v>
      </c>
      <c r="B801" s="13">
        <v>1000</v>
      </c>
      <c r="C801" s="13">
        <v>2200000102</v>
      </c>
      <c r="D801" s="13" t="s">
        <v>10908</v>
      </c>
      <c r="E801" s="13">
        <f t="shared" si="108"/>
        <v>1000</v>
      </c>
      <c r="F801" s="13" t="s">
        <v>10905</v>
      </c>
      <c r="G801" s="13" t="s">
        <v>10907</v>
      </c>
      <c r="H801" s="13">
        <f>ROUND(P801/(1-((R801+S801))/100)*Q801, 3)</f>
        <v>11.192</v>
      </c>
      <c r="I801" s="13">
        <v>1</v>
      </c>
      <c r="J801" s="13">
        <v>4.5</v>
      </c>
      <c r="K801" s="13">
        <v>1</v>
      </c>
      <c r="M801" s="13">
        <v>1</v>
      </c>
      <c r="N801" s="13">
        <v>1</v>
      </c>
      <c r="P801" s="13">
        <f>IFERROR(ROUND(VLOOKUP(BC801, BA:BA:BB:BB, 2, 0)/AA801,3),)</f>
        <v>10.336</v>
      </c>
      <c r="Q801" s="13">
        <f>IFERROR(VLOOKUP(BC801, BA:BA:BD:BD, 4, 0),1)</f>
        <v>1</v>
      </c>
      <c r="R801" s="13">
        <v>4</v>
      </c>
      <c r="S801" s="13">
        <v>3.65</v>
      </c>
      <c r="T801" s="13">
        <v>0</v>
      </c>
      <c r="V801" s="13" t="s">
        <v>11050</v>
      </c>
      <c r="W801" s="13">
        <v>100</v>
      </c>
      <c r="X801" s="13" t="s">
        <v>7709</v>
      </c>
      <c r="Y801" s="13" t="s">
        <v>10904</v>
      </c>
      <c r="Z801" s="13">
        <v>1</v>
      </c>
      <c r="AA801" s="13">
        <v>5.75</v>
      </c>
      <c r="AB801" s="13">
        <f t="shared" si="109"/>
        <v>64.353999999999999</v>
      </c>
      <c r="AC801" s="13">
        <f>ROUND(VLOOKUP(X801,'Base de dados'!A:B, 2, 0)*AB801, 2)</f>
        <v>9.65</v>
      </c>
      <c r="AD801" s="13">
        <f>ROUND((AB801*(Destino!AG$801/100))*(W801/100),2)</f>
        <v>2.57</v>
      </c>
      <c r="AE801" s="13">
        <f>ROUND((AB801*(Destino!AH$801/100)),2)</f>
        <v>5.95</v>
      </c>
      <c r="AG801" s="13">
        <f>ROUND((AB801+ AC801)*(J801/100),2)</f>
        <v>3.33</v>
      </c>
      <c r="AH801" s="13">
        <f t="shared" si="110"/>
        <v>0</v>
      </c>
      <c r="AI801" s="13">
        <f>ROUND(AB801-(AD801+AE801)+AG801+AH801, 3)</f>
        <v>59.164000000000001</v>
      </c>
      <c r="AJ801" s="13">
        <f t="shared" si="111"/>
        <v>59.164000000000001</v>
      </c>
      <c r="AK801" s="13">
        <f t="shared" si="112"/>
        <v>59.164000000000001</v>
      </c>
      <c r="AL801" s="13" t="str">
        <f t="shared" si="115"/>
        <v>10006000136932200000102</v>
      </c>
      <c r="AM801" s="13">
        <f>VLOOKUP(AL801,Destino!A:AE,31,0)</f>
        <v>59.164000000000001</v>
      </c>
      <c r="AN801" s="13">
        <f t="shared" si="116"/>
        <v>1</v>
      </c>
      <c r="BB801" s="13">
        <f t="shared" si="113"/>
        <v>59.164000000000001</v>
      </c>
      <c r="BC801" s="13" t="s">
        <v>11298</v>
      </c>
      <c r="BD801" s="13">
        <f t="shared" si="114"/>
        <v>1</v>
      </c>
    </row>
    <row r="802" spans="1:56" x14ac:dyDescent="0.25">
      <c r="A802" s="13">
        <v>600013693</v>
      </c>
      <c r="B802" s="13">
        <v>1000</v>
      </c>
      <c r="C802" s="13">
        <v>2200000362</v>
      </c>
      <c r="D802" s="13" t="s">
        <v>10908</v>
      </c>
      <c r="E802" s="13">
        <f t="shared" si="108"/>
        <v>1000</v>
      </c>
      <c r="F802" s="13" t="s">
        <v>10912</v>
      </c>
      <c r="G802" s="13" t="s">
        <v>10907</v>
      </c>
      <c r="H802" s="13">
        <v>6.38</v>
      </c>
      <c r="I802" s="13">
        <v>1</v>
      </c>
      <c r="J802" s="13">
        <v>0</v>
      </c>
      <c r="K802" s="13">
        <v>1.0376179999999999</v>
      </c>
      <c r="M802" s="13">
        <v>1</v>
      </c>
      <c r="N802" s="13">
        <v>1</v>
      </c>
      <c r="O802" s="13" t="s">
        <v>10895</v>
      </c>
      <c r="P802" s="13">
        <v>0</v>
      </c>
      <c r="Q802" s="13">
        <v>1</v>
      </c>
      <c r="R802" s="13">
        <v>0</v>
      </c>
      <c r="S802" s="13">
        <v>0</v>
      </c>
      <c r="T802" s="13">
        <v>34.630000000000003</v>
      </c>
      <c r="V802" s="13" t="s">
        <v>11050</v>
      </c>
      <c r="W802" s="13">
        <v>100</v>
      </c>
      <c r="X802" s="13" t="s">
        <v>7709</v>
      </c>
      <c r="Y802" s="13" t="s">
        <v>10904</v>
      </c>
      <c r="Z802" s="13">
        <v>1</v>
      </c>
      <c r="AA802" s="13">
        <v>5.75</v>
      </c>
      <c r="AB802" s="13">
        <f t="shared" si="109"/>
        <v>36.685000000000002</v>
      </c>
      <c r="AC802" s="13">
        <f>ROUND(VLOOKUP(X802,'Base de dados'!A:B, 2, 0)*AB802, 2)</f>
        <v>5.5</v>
      </c>
      <c r="AD802" s="13">
        <f>ROUND((AB802*(Destino!AG$802/100))*(W802/100),2)</f>
        <v>0</v>
      </c>
      <c r="AE802" s="13">
        <f>ROUND((AB802*(Destino!AH$802/100)),2)</f>
        <v>0</v>
      </c>
      <c r="AG802" s="13">
        <f>ROUND((AB802+ AC802)*(J802/100),2)</f>
        <v>0</v>
      </c>
      <c r="AH802" s="13">
        <f t="shared" si="110"/>
        <v>12.7</v>
      </c>
      <c r="AI802" s="13">
        <f>ROUND(AB802+AG802+AH802, 3)</f>
        <v>49.384999999999998</v>
      </c>
      <c r="AJ802" s="13">
        <f t="shared" si="111"/>
        <v>49.384999999999998</v>
      </c>
      <c r="AK802" s="13">
        <f t="shared" si="112"/>
        <v>51.242764929999993</v>
      </c>
      <c r="AL802" s="13" t="str">
        <f t="shared" si="115"/>
        <v>10006000136932200000362</v>
      </c>
      <c r="AM802" s="13">
        <f>VLOOKUP(AL802,Destino!A:AE,31,0)</f>
        <v>51.243000000000002</v>
      </c>
      <c r="AN802" s="13">
        <f t="shared" si="116"/>
        <v>1.0000045873793175</v>
      </c>
      <c r="BA802" s="13" t="s">
        <v>11297</v>
      </c>
      <c r="BB802" s="13">
        <f t="shared" si="113"/>
        <v>51.242764929999993</v>
      </c>
      <c r="BD802" s="13">
        <f t="shared" si="114"/>
        <v>1</v>
      </c>
    </row>
    <row r="803" spans="1:56" x14ac:dyDescent="0.25">
      <c r="A803" s="13">
        <v>600013693</v>
      </c>
      <c r="B803" s="13">
        <v>1000</v>
      </c>
      <c r="C803" s="13">
        <v>2200001286</v>
      </c>
      <c r="D803" s="13" t="s">
        <v>10908</v>
      </c>
      <c r="E803" s="13">
        <f t="shared" si="108"/>
        <v>1000</v>
      </c>
      <c r="F803" s="13" t="s">
        <v>10915</v>
      </c>
      <c r="G803" s="13" t="s">
        <v>10907</v>
      </c>
      <c r="H803" s="13">
        <f>ROUND(P803/(1-((R803+S803))/100)*Q803, 3)</f>
        <v>13.134</v>
      </c>
      <c r="I803" s="13">
        <v>1</v>
      </c>
      <c r="J803" s="13">
        <v>6</v>
      </c>
      <c r="K803" s="13">
        <v>1</v>
      </c>
      <c r="M803" s="13">
        <v>1</v>
      </c>
      <c r="N803" s="13">
        <v>1</v>
      </c>
      <c r="P803" s="13">
        <f>IFERROR(ROUND(VLOOKUP(BC803, BA:BA:BB:BB, 2, 0)/AA803,3),)</f>
        <v>12.523</v>
      </c>
      <c r="Q803" s="13">
        <f>IFERROR(VLOOKUP(BC803, BA:BA:BD:BD, 4, 0),1)</f>
        <v>1</v>
      </c>
      <c r="R803" s="13">
        <v>1</v>
      </c>
      <c r="S803" s="13">
        <v>3.65</v>
      </c>
      <c r="T803" s="13">
        <v>0</v>
      </c>
      <c r="V803" s="13" t="s">
        <v>11050</v>
      </c>
      <c r="W803" s="13">
        <v>100</v>
      </c>
      <c r="X803" s="13" t="s">
        <v>7709</v>
      </c>
      <c r="Y803" s="13" t="s">
        <v>10904</v>
      </c>
      <c r="Z803" s="13">
        <v>1</v>
      </c>
      <c r="AA803" s="13">
        <v>5.75</v>
      </c>
      <c r="AB803" s="13">
        <f t="shared" si="109"/>
        <v>75.521000000000001</v>
      </c>
      <c r="AC803" s="13">
        <f>ROUND(VLOOKUP(X803,'Base de dados'!A:B, 2, 0)*AB803, 2)</f>
        <v>11.33</v>
      </c>
      <c r="AD803" s="13">
        <f>ROUND((AB803*(Destino!AG$803/100))*(W803/100),2)</f>
        <v>3.02</v>
      </c>
      <c r="AE803" s="13">
        <f>ROUND((AB803*(Destino!AH$803/100)),2)</f>
        <v>6.99</v>
      </c>
      <c r="AG803" s="13">
        <f>ROUND(AB803 *(J803/100),2)</f>
        <v>4.53</v>
      </c>
      <c r="AH803" s="13">
        <f t="shared" si="110"/>
        <v>0</v>
      </c>
      <c r="AI803" s="13">
        <f>ROUND(AB803-(AD803+AE803)+AG803+AH803, 3)</f>
        <v>70.040999999999997</v>
      </c>
      <c r="AJ803" s="13">
        <f t="shared" si="111"/>
        <v>70.040999999999997</v>
      </c>
      <c r="AK803" s="13">
        <f t="shared" si="112"/>
        <v>70.040999999999997</v>
      </c>
      <c r="AL803" s="13" t="str">
        <f t="shared" si="115"/>
        <v>10006000136932200001286</v>
      </c>
      <c r="AM803" s="13">
        <f>VLOOKUP(AL803,Destino!A:AE,31,0)</f>
        <v>70.040999999999997</v>
      </c>
      <c r="AN803" s="13">
        <f t="shared" si="116"/>
        <v>1</v>
      </c>
      <c r="BB803" s="13">
        <f t="shared" si="113"/>
        <v>70.040999999999997</v>
      </c>
      <c r="BC803" s="13" t="s">
        <v>11301</v>
      </c>
      <c r="BD803" s="13">
        <f t="shared" si="114"/>
        <v>1</v>
      </c>
    </row>
    <row r="804" spans="1:56" x14ac:dyDescent="0.25">
      <c r="A804" s="13">
        <v>600013693</v>
      </c>
      <c r="B804" s="13">
        <v>1000</v>
      </c>
      <c r="C804" s="13">
        <v>2200001327</v>
      </c>
      <c r="D804" s="13" t="s">
        <v>10908</v>
      </c>
      <c r="E804" s="13">
        <f t="shared" si="108"/>
        <v>1000</v>
      </c>
      <c r="F804" s="13" t="s">
        <v>10905</v>
      </c>
      <c r="G804" s="13" t="s">
        <v>10907</v>
      </c>
      <c r="H804" s="13">
        <f>ROUND(P804/(1-((R804+S804))/100)*Q804, 3)</f>
        <v>10.936</v>
      </c>
      <c r="I804" s="13">
        <v>1</v>
      </c>
      <c r="J804" s="13">
        <v>5</v>
      </c>
      <c r="K804" s="13">
        <v>1</v>
      </c>
      <c r="M804" s="13">
        <v>1</v>
      </c>
      <c r="N804" s="13">
        <v>1</v>
      </c>
      <c r="P804" s="13">
        <f>IFERROR(ROUND(VLOOKUP(BC804, BA:BA:BB:BB, 2, 0)/AA804,3),)</f>
        <v>13.461</v>
      </c>
      <c r="Q804" s="13">
        <f>IFERROR(VLOOKUP(BC804, BA:BA:BD:BD, 4, 0),1)</f>
        <v>0.75026300000000001</v>
      </c>
      <c r="R804" s="13">
        <v>4</v>
      </c>
      <c r="S804" s="13">
        <v>3.65</v>
      </c>
      <c r="T804" s="13">
        <v>0</v>
      </c>
      <c r="V804" s="13" t="s">
        <v>11050</v>
      </c>
      <c r="W804" s="13">
        <v>100</v>
      </c>
      <c r="X804" s="13" t="s">
        <v>7709</v>
      </c>
      <c r="Y804" s="13" t="s">
        <v>10904</v>
      </c>
      <c r="Z804" s="13">
        <v>1</v>
      </c>
      <c r="AA804" s="13">
        <v>5.75</v>
      </c>
      <c r="AB804" s="13">
        <f t="shared" si="109"/>
        <v>62.881999999999998</v>
      </c>
      <c r="AC804" s="13">
        <f>ROUND(VLOOKUP(X804,'Base de dados'!A:B, 2, 0)*AB804, 2)</f>
        <v>9.43</v>
      </c>
      <c r="AD804" s="13">
        <f>ROUND((AB804*(Destino!AG$804/100))*(W804/100),2)</f>
        <v>2.52</v>
      </c>
      <c r="AE804" s="13">
        <f>ROUND((AB804*(Destino!AH$804/100)),2)</f>
        <v>5.82</v>
      </c>
      <c r="AG804" s="13">
        <f>ROUND((AB804+ AC804)*(J804/100),2)</f>
        <v>3.62</v>
      </c>
      <c r="AH804" s="13">
        <f t="shared" si="110"/>
        <v>0</v>
      </c>
      <c r="AI804" s="13">
        <f>ROUND(AB804-(AD804+AE804)+AG804+AH804, 3)</f>
        <v>58.161999999999999</v>
      </c>
      <c r="AJ804" s="13">
        <f t="shared" si="111"/>
        <v>58.161999999999999</v>
      </c>
      <c r="AK804" s="13">
        <f t="shared" si="112"/>
        <v>58.161999999999999</v>
      </c>
      <c r="AL804" s="13" t="str">
        <f t="shared" si="115"/>
        <v>10006000136932200001327</v>
      </c>
      <c r="AM804" s="13">
        <f>VLOOKUP(AL804,Destino!A:AE,31,0)</f>
        <v>58.139000000000003</v>
      </c>
      <c r="AN804" s="13">
        <f t="shared" si="116"/>
        <v>0.99960455280079785</v>
      </c>
      <c r="BB804" s="13">
        <f t="shared" si="113"/>
        <v>58.161999999999999</v>
      </c>
      <c r="BC804" s="13" t="s">
        <v>11299</v>
      </c>
      <c r="BD804" s="13">
        <f t="shared" si="114"/>
        <v>1</v>
      </c>
    </row>
    <row r="805" spans="1:56" x14ac:dyDescent="0.25">
      <c r="A805" s="13">
        <v>600013693</v>
      </c>
      <c r="B805" s="13">
        <v>1000</v>
      </c>
      <c r="C805" s="13">
        <v>2200001421</v>
      </c>
      <c r="D805" s="13" t="s">
        <v>10908</v>
      </c>
      <c r="E805" s="13">
        <f t="shared" si="108"/>
        <v>1000</v>
      </c>
      <c r="F805" s="13" t="s">
        <v>10905</v>
      </c>
      <c r="G805" s="13" t="s">
        <v>10907</v>
      </c>
      <c r="H805" s="13">
        <f>ROUND(P805/(1-((R805+S805))/100)*Q805, 3)</f>
        <v>10.548</v>
      </c>
      <c r="I805" s="13">
        <v>1</v>
      </c>
      <c r="J805" s="13">
        <v>4</v>
      </c>
      <c r="K805" s="13">
        <v>1</v>
      </c>
      <c r="M805" s="13">
        <v>1</v>
      </c>
      <c r="N805" s="13">
        <v>1</v>
      </c>
      <c r="P805" s="13">
        <f>IFERROR(ROUND(VLOOKUP(BC805, BA:BA:BB:BB, 2, 0)/AA805,3),)</f>
        <v>9.15</v>
      </c>
      <c r="Q805" s="13">
        <f>IFERROR(VLOOKUP(BC805, BA:BA:BD:BD, 4, 0),1)</f>
        <v>1</v>
      </c>
      <c r="R805" s="13">
        <v>4</v>
      </c>
      <c r="S805" s="13">
        <v>9.25</v>
      </c>
      <c r="T805" s="13">
        <v>0</v>
      </c>
      <c r="V805" s="13" t="s">
        <v>11050</v>
      </c>
      <c r="W805" s="13">
        <v>100</v>
      </c>
      <c r="X805" s="13" t="s">
        <v>7709</v>
      </c>
      <c r="Y805" s="13" t="s">
        <v>10904</v>
      </c>
      <c r="Z805" s="13">
        <v>1</v>
      </c>
      <c r="AA805" s="13">
        <v>5.75</v>
      </c>
      <c r="AB805" s="13">
        <f t="shared" si="109"/>
        <v>60.651000000000003</v>
      </c>
      <c r="AC805" s="13">
        <f>ROUND(VLOOKUP(X805,'Base de dados'!A:B, 2, 0)*AB805, 2)</f>
        <v>9.1</v>
      </c>
      <c r="AD805" s="13">
        <f>ROUND((AB805*(Destino!AG$805/100))*(W805/100),2)</f>
        <v>2.4300000000000002</v>
      </c>
      <c r="AE805" s="13">
        <f>ROUND((AB805*(Destino!AH$805/100)),2)</f>
        <v>5.61</v>
      </c>
      <c r="AG805" s="13">
        <f>ROUND((AB805+ AC805)*(J805/100),2)</f>
        <v>2.79</v>
      </c>
      <c r="AH805" s="13">
        <f t="shared" si="110"/>
        <v>0</v>
      </c>
      <c r="AI805" s="13">
        <f>ROUND(AB805-(AD805+AE805)+AG805+AH805, 3)</f>
        <v>55.401000000000003</v>
      </c>
      <c r="AJ805" s="13">
        <f t="shared" si="111"/>
        <v>55.401000000000003</v>
      </c>
      <c r="AK805" s="13">
        <f t="shared" si="112"/>
        <v>55.401000000000003</v>
      </c>
      <c r="AL805" s="13" t="str">
        <f t="shared" si="115"/>
        <v>10006000136932200001421</v>
      </c>
      <c r="AM805" s="13">
        <f>VLOOKUP(AL805,Destino!A:AE,31,0)</f>
        <v>55.401000000000003</v>
      </c>
      <c r="AN805" s="13">
        <f t="shared" si="116"/>
        <v>1</v>
      </c>
      <c r="BB805" s="13">
        <f t="shared" si="113"/>
        <v>55.401000000000003</v>
      </c>
      <c r="BC805" s="13" t="s">
        <v>11302</v>
      </c>
      <c r="BD805" s="13">
        <f t="shared" si="114"/>
        <v>1</v>
      </c>
    </row>
    <row r="806" spans="1:56" x14ac:dyDescent="0.25">
      <c r="A806" s="13">
        <v>600013693</v>
      </c>
      <c r="B806" s="13">
        <v>1100</v>
      </c>
      <c r="C806" s="13">
        <v>2000005105</v>
      </c>
      <c r="D806" s="13" t="s">
        <v>10908</v>
      </c>
      <c r="E806" s="13">
        <f t="shared" si="108"/>
        <v>1100</v>
      </c>
      <c r="F806" s="13" t="s">
        <v>10905</v>
      </c>
      <c r="G806" s="13" t="s">
        <v>10907</v>
      </c>
      <c r="H806" s="13">
        <f>ROUND(P806/(1-((R806+S806))/100)*Q806, 3)</f>
        <v>10.273</v>
      </c>
      <c r="I806" s="13">
        <v>1</v>
      </c>
      <c r="J806" s="13">
        <v>4</v>
      </c>
      <c r="K806" s="13">
        <v>1</v>
      </c>
      <c r="M806" s="13">
        <v>1</v>
      </c>
      <c r="N806" s="13">
        <v>1</v>
      </c>
      <c r="O806" s="13" t="s">
        <v>10895</v>
      </c>
      <c r="P806" s="13">
        <f>IFERROR(ROUND(VLOOKUP(BC806, BA:BA:BB:BB, 2, 0)/AA806,3),)</f>
        <v>8.9120000000000008</v>
      </c>
      <c r="Q806" s="13">
        <f>IFERROR(VLOOKUP(BC806, BA:BA:BD:BD, 4, 0),1)</f>
        <v>1</v>
      </c>
      <c r="R806" s="13">
        <v>4</v>
      </c>
      <c r="S806" s="13">
        <v>9.25</v>
      </c>
      <c r="T806" s="13">
        <v>0</v>
      </c>
      <c r="V806" s="13" t="s">
        <v>11050</v>
      </c>
      <c r="W806" s="13">
        <v>100</v>
      </c>
      <c r="X806" s="13" t="s">
        <v>7709</v>
      </c>
      <c r="Y806" s="13" t="s">
        <v>10904</v>
      </c>
      <c r="Z806" s="13">
        <v>2</v>
      </c>
      <c r="AA806" s="13">
        <v>5.75</v>
      </c>
      <c r="AB806" s="13">
        <f t="shared" si="109"/>
        <v>59.07</v>
      </c>
      <c r="AC806" s="13">
        <f>ROUND(VLOOKUP(X806,'Base de dados'!A:B, 2, 0)*AB806, 2)</f>
        <v>8.86</v>
      </c>
      <c r="AD806" s="13">
        <f>ROUND((AB806*(Destino!AG$806/100))*(W806/100),2)</f>
        <v>2.36</v>
      </c>
      <c r="AE806" s="13">
        <f>ROUND((AB806*(Destino!AH$806/100)),2)</f>
        <v>0</v>
      </c>
      <c r="AG806" s="13">
        <f>ROUND((AB806+ AC806)*(J806/100),2)</f>
        <v>2.72</v>
      </c>
      <c r="AH806" s="13">
        <f t="shared" si="110"/>
        <v>0</v>
      </c>
      <c r="AI806" s="13">
        <f>ROUND(AB806-(AD806+AE806)+AG806+AH806, 3)</f>
        <v>59.43</v>
      </c>
      <c r="AJ806" s="13">
        <f t="shared" si="111"/>
        <v>59.43</v>
      </c>
      <c r="AK806" s="13">
        <f t="shared" si="112"/>
        <v>59.43</v>
      </c>
      <c r="AL806" s="13" t="str">
        <f t="shared" si="115"/>
        <v>11006000136932000005105</v>
      </c>
      <c r="AM806" s="13">
        <f>VLOOKUP(AL806,Destino!A:AE,31,0)</f>
        <v>59.43</v>
      </c>
      <c r="AN806" s="13">
        <f t="shared" si="116"/>
        <v>1</v>
      </c>
      <c r="BA806" s="13" t="s">
        <v>11298</v>
      </c>
      <c r="BB806" s="13">
        <f t="shared" si="113"/>
        <v>59.43</v>
      </c>
      <c r="BC806" s="13" t="s">
        <v>11297</v>
      </c>
      <c r="BD806" s="13">
        <f t="shared" si="114"/>
        <v>1</v>
      </c>
    </row>
    <row r="807" spans="1:56" x14ac:dyDescent="0.25">
      <c r="A807" s="13">
        <v>600013693</v>
      </c>
      <c r="B807" s="13">
        <v>1100</v>
      </c>
      <c r="C807" s="13">
        <v>2200001286</v>
      </c>
      <c r="D807" s="13" t="s">
        <v>10908</v>
      </c>
      <c r="E807" s="13">
        <f t="shared" si="108"/>
        <v>1100</v>
      </c>
      <c r="F807" s="13" t="s">
        <v>10915</v>
      </c>
      <c r="G807" s="13" t="s">
        <v>10907</v>
      </c>
      <c r="H807" s="13">
        <f>ROUND(P807/(1-((R807+S807))/100)*Q807, 3)</f>
        <v>13.134</v>
      </c>
      <c r="I807" s="13">
        <v>1</v>
      </c>
      <c r="J807" s="13">
        <v>5</v>
      </c>
      <c r="K807" s="13">
        <v>1</v>
      </c>
      <c r="M807" s="13">
        <v>1</v>
      </c>
      <c r="N807" s="13">
        <v>1</v>
      </c>
      <c r="P807" s="13">
        <f>IFERROR(ROUND(VLOOKUP(BC807, BA:BA:BB:BB, 2, 0)/AA807,3),)</f>
        <v>12.523</v>
      </c>
      <c r="Q807" s="13">
        <f>IFERROR(VLOOKUP(BC807, BA:BA:BD:BD, 4, 0),1)</f>
        <v>1</v>
      </c>
      <c r="R807" s="13">
        <v>1</v>
      </c>
      <c r="S807" s="13">
        <v>3.65</v>
      </c>
      <c r="T807" s="13">
        <v>0</v>
      </c>
      <c r="V807" s="13" t="s">
        <v>11050</v>
      </c>
      <c r="W807" s="13">
        <v>100</v>
      </c>
      <c r="X807" s="13" t="s">
        <v>7709</v>
      </c>
      <c r="Y807" s="13" t="s">
        <v>10904</v>
      </c>
      <c r="Z807" s="13">
        <v>2</v>
      </c>
      <c r="AA807" s="13">
        <v>5.75</v>
      </c>
      <c r="AB807" s="13">
        <f t="shared" si="109"/>
        <v>75.521000000000001</v>
      </c>
      <c r="AC807" s="13">
        <f>ROUND(VLOOKUP(X807,'Base de dados'!A:B, 2, 0)*AB807, 2)</f>
        <v>11.33</v>
      </c>
      <c r="AD807" s="13">
        <f>ROUND((AB807*(Destino!AG$807/100))*(W807/100),2)</f>
        <v>3.02</v>
      </c>
      <c r="AE807" s="13">
        <f>ROUND((AB807*(Destino!AH$807/100)),2)</f>
        <v>0</v>
      </c>
      <c r="AG807" s="13">
        <f>ROUND(AB807 *(J807/100),2)</f>
        <v>3.78</v>
      </c>
      <c r="AH807" s="13">
        <f t="shared" si="110"/>
        <v>0</v>
      </c>
      <c r="AI807" s="13">
        <f>ROUND(AB807-(AD807+AE807)+AG807+AH807, 3)</f>
        <v>76.281000000000006</v>
      </c>
      <c r="AJ807" s="13">
        <f t="shared" si="111"/>
        <v>76.281000000000006</v>
      </c>
      <c r="AK807" s="13">
        <f t="shared" si="112"/>
        <v>76.281000000000006</v>
      </c>
      <c r="AL807" s="13" t="str">
        <f t="shared" si="115"/>
        <v>11006000136932200001286</v>
      </c>
      <c r="AM807" s="13">
        <f>VLOOKUP(AL807,Destino!A:AE,31,0)</f>
        <v>76.281000000000006</v>
      </c>
      <c r="AN807" s="13">
        <f t="shared" si="116"/>
        <v>1</v>
      </c>
      <c r="BB807" s="13">
        <f t="shared" si="113"/>
        <v>76.281000000000006</v>
      </c>
      <c r="BC807" s="13" t="s">
        <v>11301</v>
      </c>
      <c r="BD807" s="13">
        <f t="shared" si="114"/>
        <v>1</v>
      </c>
    </row>
    <row r="808" spans="1:56" x14ac:dyDescent="0.25">
      <c r="A808" s="13">
        <v>600013693</v>
      </c>
      <c r="B808" s="13">
        <v>1100</v>
      </c>
      <c r="C808" s="13">
        <v>2200001327</v>
      </c>
      <c r="D808" s="13" t="s">
        <v>10908</v>
      </c>
      <c r="E808" s="13">
        <f t="shared" si="108"/>
        <v>1100</v>
      </c>
      <c r="F808" s="13" t="s">
        <v>10923</v>
      </c>
      <c r="G808" s="13" t="s">
        <v>10907</v>
      </c>
      <c r="H808" s="13">
        <f>ROUND(P808/(1-((R808+S808))/100)*Q808, 3)</f>
        <v>10.52</v>
      </c>
      <c r="I808" s="13">
        <v>1</v>
      </c>
      <c r="J808" s="13">
        <v>5</v>
      </c>
      <c r="K808" s="13">
        <v>1</v>
      </c>
      <c r="M808" s="13">
        <v>1</v>
      </c>
      <c r="N808" s="13">
        <v>1</v>
      </c>
      <c r="P808" s="13">
        <f>IFERROR(ROUND(VLOOKUP(BC808, BA:BA:BB:BB, 2, 0)/AA808,3),)</f>
        <v>13.461</v>
      </c>
      <c r="Q808" s="13">
        <f>IFERROR(VLOOKUP(BC808, BA:BA:BD:BD, 4, 0),1)</f>
        <v>0.75026300000000001</v>
      </c>
      <c r="R808" s="13">
        <v>4</v>
      </c>
      <c r="S808" s="13">
        <v>0</v>
      </c>
      <c r="T808" s="13">
        <v>0</v>
      </c>
      <c r="V808" s="13" t="s">
        <v>11050</v>
      </c>
      <c r="W808" s="13">
        <v>100</v>
      </c>
      <c r="X808" s="13" t="s">
        <v>7709</v>
      </c>
      <c r="Y808" s="13" t="s">
        <v>10904</v>
      </c>
      <c r="Z808" s="13">
        <v>2</v>
      </c>
      <c r="AA808" s="13">
        <v>5.75</v>
      </c>
      <c r="AB808" s="13">
        <f t="shared" si="109"/>
        <v>60.49</v>
      </c>
      <c r="AC808" s="13">
        <f>ROUND(VLOOKUP(X808,'Base de dados'!A:B, 2, 0)*AB808, 2)</f>
        <v>9.07</v>
      </c>
      <c r="AD808" s="13">
        <f>ROUND((AB808*(Destino!AG$808/100))*(W808/100),2)</f>
        <v>2.42</v>
      </c>
      <c r="AE808" s="13">
        <f>ROUND((AB808*(Destino!AH$808/100)),2)</f>
        <v>0</v>
      </c>
      <c r="AG808" s="13">
        <f>ROUND((AB808+ AC808)*(J808/100),2)</f>
        <v>3.48</v>
      </c>
      <c r="AH808" s="13">
        <f t="shared" si="110"/>
        <v>0</v>
      </c>
      <c r="AI808" s="13">
        <f>ROUND(AB808-AD808+AG808+AH808, 3)</f>
        <v>61.55</v>
      </c>
      <c r="AJ808" s="13">
        <f t="shared" si="111"/>
        <v>61.55</v>
      </c>
      <c r="AK808" s="13">
        <f t="shared" si="112"/>
        <v>61.55</v>
      </c>
      <c r="AL808" s="13" t="str">
        <f t="shared" si="115"/>
        <v>11006000136932200001327</v>
      </c>
      <c r="AM808" s="13">
        <f>VLOOKUP(AL808,Destino!A:AE,31,0)</f>
        <v>61.533000000000001</v>
      </c>
      <c r="AN808" s="13">
        <f t="shared" si="116"/>
        <v>0.99972380178716502</v>
      </c>
      <c r="BB808" s="13">
        <f t="shared" si="113"/>
        <v>61.55</v>
      </c>
      <c r="BC808" s="13" t="s">
        <v>11299</v>
      </c>
      <c r="BD808" s="13">
        <f t="shared" si="114"/>
        <v>1</v>
      </c>
    </row>
    <row r="809" spans="1:56" x14ac:dyDescent="0.25">
      <c r="A809" s="13">
        <v>600013693</v>
      </c>
      <c r="B809" s="13">
        <v>1100</v>
      </c>
      <c r="C809" s="13">
        <v>2200001421</v>
      </c>
      <c r="D809" s="13" t="s">
        <v>10908</v>
      </c>
      <c r="E809" s="13">
        <f t="shared" si="108"/>
        <v>1100</v>
      </c>
      <c r="F809" s="13" t="s">
        <v>10905</v>
      </c>
      <c r="G809" s="13" t="s">
        <v>10907</v>
      </c>
      <c r="H809" s="13">
        <f>ROUND(P809/(1-((R809+S809))/100)*Q809, 3)</f>
        <v>10.548</v>
      </c>
      <c r="I809" s="13">
        <v>1</v>
      </c>
      <c r="J809" s="13">
        <v>3</v>
      </c>
      <c r="K809" s="13">
        <v>1</v>
      </c>
      <c r="M809" s="13">
        <v>1</v>
      </c>
      <c r="N809" s="13">
        <v>1</v>
      </c>
      <c r="P809" s="13">
        <f>IFERROR(ROUND(VLOOKUP(BC809, BA:BA:BB:BB, 2, 0)/AA809,3),)</f>
        <v>9.15</v>
      </c>
      <c r="Q809" s="13">
        <f>IFERROR(VLOOKUP(BC809, BA:BA:BD:BD, 4, 0),1)</f>
        <v>1</v>
      </c>
      <c r="R809" s="13">
        <v>4</v>
      </c>
      <c r="S809" s="13">
        <v>9.25</v>
      </c>
      <c r="T809" s="13">
        <v>0</v>
      </c>
      <c r="V809" s="13" t="s">
        <v>11050</v>
      </c>
      <c r="W809" s="13">
        <v>100</v>
      </c>
      <c r="X809" s="13" t="s">
        <v>7709</v>
      </c>
      <c r="Y809" s="13" t="s">
        <v>10904</v>
      </c>
      <c r="Z809" s="13">
        <v>2</v>
      </c>
      <c r="AA809" s="13">
        <v>5.75</v>
      </c>
      <c r="AB809" s="13">
        <f t="shared" si="109"/>
        <v>60.651000000000003</v>
      </c>
      <c r="AC809" s="13">
        <f>ROUND(VLOOKUP(X809,'Base de dados'!A:B, 2, 0)*AB809, 2)</f>
        <v>9.1</v>
      </c>
      <c r="AD809" s="13">
        <f>ROUND((AB809*(Destino!AG$809/100))*(W809/100),2)</f>
        <v>2.4300000000000002</v>
      </c>
      <c r="AE809" s="13">
        <f>ROUND((AB809*(Destino!AH$809/100)),2)</f>
        <v>0</v>
      </c>
      <c r="AG809" s="13">
        <f>ROUND((AB809+ AC809)*(J809/100),2)</f>
        <v>2.09</v>
      </c>
      <c r="AH809" s="13">
        <f t="shared" si="110"/>
        <v>0</v>
      </c>
      <c r="AI809" s="13">
        <f>ROUND(AB809-(AD809+AE809)+AG809+AH809, 3)</f>
        <v>60.311</v>
      </c>
      <c r="AJ809" s="13">
        <f t="shared" si="111"/>
        <v>60.311</v>
      </c>
      <c r="AK809" s="13">
        <f t="shared" si="112"/>
        <v>60.311</v>
      </c>
      <c r="AL809" s="13" t="str">
        <f t="shared" si="115"/>
        <v>11006000136932200001421</v>
      </c>
      <c r="AM809" s="13">
        <f>VLOOKUP(AL809,Destino!A:AE,31,0)</f>
        <v>60.311</v>
      </c>
      <c r="AN809" s="13">
        <f t="shared" si="116"/>
        <v>1</v>
      </c>
      <c r="BB809" s="13">
        <f t="shared" si="113"/>
        <v>60.311</v>
      </c>
      <c r="BC809" s="13" t="s">
        <v>11302</v>
      </c>
      <c r="BD809" s="13">
        <f t="shared" si="114"/>
        <v>1</v>
      </c>
    </row>
    <row r="810" spans="1:56" x14ac:dyDescent="0.25">
      <c r="A810" s="13">
        <v>600013693</v>
      </c>
      <c r="B810" s="13">
        <v>1110</v>
      </c>
      <c r="C810" s="13">
        <v>2000005105</v>
      </c>
      <c r="D810" s="13" t="s">
        <v>10908</v>
      </c>
      <c r="E810" s="13" t="str">
        <f t="shared" si="108"/>
        <v>1100</v>
      </c>
      <c r="F810" s="13" t="s">
        <v>10925</v>
      </c>
      <c r="G810" s="13" t="s">
        <v>10907</v>
      </c>
      <c r="H810" s="13">
        <f>ROUND(P810/(1-((R810+S810))/100)*Q810, 3)</f>
        <v>10.273</v>
      </c>
      <c r="I810" s="13">
        <v>1</v>
      </c>
      <c r="J810" s="13">
        <v>4</v>
      </c>
      <c r="K810" s="13">
        <v>1</v>
      </c>
      <c r="M810" s="13">
        <v>1</v>
      </c>
      <c r="N810" s="13">
        <v>0.75026300000000001</v>
      </c>
      <c r="O810" s="13" t="s">
        <v>10895</v>
      </c>
      <c r="P810" s="13">
        <f>IFERROR(ROUND(VLOOKUP(BC810, BA:BA:BB:BB, 2, 0)/AA810,3),)</f>
        <v>8.9120000000000008</v>
      </c>
      <c r="Q810" s="13">
        <f>IFERROR(VLOOKUP(BC810, BA:BA:BD:BD, 4, 0),1)</f>
        <v>1</v>
      </c>
      <c r="R810" s="13">
        <v>4</v>
      </c>
      <c r="S810" s="13">
        <v>9.25</v>
      </c>
      <c r="T810" s="13">
        <v>0</v>
      </c>
      <c r="V810" s="13" t="s">
        <v>11050</v>
      </c>
      <c r="W810" s="13">
        <v>100</v>
      </c>
      <c r="X810" s="13" t="s">
        <v>7709</v>
      </c>
      <c r="Y810" s="13" t="s">
        <v>10904</v>
      </c>
      <c r="Z810" s="13">
        <v>2</v>
      </c>
      <c r="AA810" s="13">
        <v>5.75</v>
      </c>
      <c r="AB810" s="13">
        <f t="shared" si="109"/>
        <v>59.07</v>
      </c>
      <c r="AC810" s="13">
        <f>ROUND(VLOOKUP(X810,'Base de dados'!A:B, 2, 0)*AB810, 2)</f>
        <v>8.86</v>
      </c>
      <c r="AD810" s="13">
        <f>ROUND((AB810*(Destino!AG$810/100))*(W810/100),2)</f>
        <v>2.36</v>
      </c>
      <c r="AE810" s="13">
        <f>ROUND((AB810*(Destino!AH$810/100)),2)</f>
        <v>0</v>
      </c>
      <c r="AF810" s="13">
        <f>ROUND((((AB810+AC810)*(1 + VLOOKUP(X810,'Base de dados'!A:P, 16, 0) ))*(Destino!AI$810/100))-AD810, 2)</f>
        <v>15.01</v>
      </c>
      <c r="AG810" s="13">
        <f>ROUND((AB810+AC810+AF810)*(J810/100),2)</f>
        <v>3.32</v>
      </c>
      <c r="AH810" s="13">
        <f t="shared" si="110"/>
        <v>0</v>
      </c>
      <c r="AI810" s="13">
        <f>ROUND(AB810+AF810-AE810+AG810+AH810, 3)</f>
        <v>77.400000000000006</v>
      </c>
      <c r="AJ810" s="13">
        <f t="shared" si="111"/>
        <v>77.400000000000006</v>
      </c>
      <c r="AK810" s="13">
        <f t="shared" si="112"/>
        <v>77.400000000000006</v>
      </c>
      <c r="AL810" s="13" t="str">
        <f t="shared" si="115"/>
        <v>11106000136932000005105</v>
      </c>
      <c r="AM810" s="13">
        <f>VLOOKUP(AL810,Destino!A:AE,31,0)</f>
        <v>77.39</v>
      </c>
      <c r="AN810" s="13">
        <f t="shared" si="116"/>
        <v>0.99987080103359172</v>
      </c>
      <c r="BA810" s="13" t="s">
        <v>11299</v>
      </c>
      <c r="BB810" s="13">
        <f t="shared" si="113"/>
        <v>77.400000000000006</v>
      </c>
      <c r="BC810" s="13" t="s">
        <v>11297</v>
      </c>
      <c r="BD810" s="13">
        <f t="shared" si="114"/>
        <v>0.75026300000000001</v>
      </c>
    </row>
    <row r="811" spans="1:56" x14ac:dyDescent="0.25">
      <c r="A811" s="13">
        <v>600013693</v>
      </c>
      <c r="B811" s="13">
        <v>1110</v>
      </c>
      <c r="C811" s="13">
        <v>2200000102</v>
      </c>
      <c r="D811" s="13" t="s">
        <v>10908</v>
      </c>
      <c r="E811" s="13" t="str">
        <f t="shared" si="108"/>
        <v>1100</v>
      </c>
      <c r="F811" s="13" t="s">
        <v>10926</v>
      </c>
      <c r="G811" s="13" t="s">
        <v>10907</v>
      </c>
      <c r="H811" s="13">
        <f>ROUND(P811/(1-((R811+S811))/100)*Q811, 3)</f>
        <v>10.766999999999999</v>
      </c>
      <c r="I811" s="13">
        <v>1</v>
      </c>
      <c r="J811" s="13">
        <v>4</v>
      </c>
      <c r="K811" s="13">
        <v>1</v>
      </c>
      <c r="M811" s="13">
        <v>1</v>
      </c>
      <c r="N811" s="13">
        <v>0.76780400000000004</v>
      </c>
      <c r="P811" s="13">
        <f>IFERROR(ROUND(VLOOKUP(BC811, BA:BA:BB:BB, 2, 0)/AA811,3),)</f>
        <v>10.336</v>
      </c>
      <c r="Q811" s="13">
        <f>IFERROR(VLOOKUP(BC811, BA:BA:BD:BD, 4, 0),1)</f>
        <v>1</v>
      </c>
      <c r="R811" s="13">
        <v>4</v>
      </c>
      <c r="S811" s="13">
        <v>0</v>
      </c>
      <c r="T811" s="13">
        <v>0</v>
      </c>
      <c r="V811" s="13" t="s">
        <v>11050</v>
      </c>
      <c r="W811" s="13">
        <v>100</v>
      </c>
      <c r="X811" s="13" t="s">
        <v>7709</v>
      </c>
      <c r="Y811" s="13" t="s">
        <v>10904</v>
      </c>
      <c r="Z811" s="13">
        <v>2</v>
      </c>
      <c r="AA811" s="13">
        <v>5.75</v>
      </c>
      <c r="AB811" s="13">
        <f t="shared" si="109"/>
        <v>61.91</v>
      </c>
      <c r="AC811" s="13">
        <f>ROUND(VLOOKUP(X811,'Base de dados'!A:B, 2, 0)*AB811, 2)</f>
        <v>9.2899999999999991</v>
      </c>
      <c r="AD811" s="13">
        <f>ROUND((AB811*(Destino!AG$811/100))*(W811/100),2)</f>
        <v>2.48</v>
      </c>
      <c r="AE811" s="13">
        <f>ROUND((AB811*(Destino!AH$811/100)),2)</f>
        <v>0</v>
      </c>
      <c r="AF811" s="13">
        <f>ROUND((((AB811+AC811)*(1 + VLOOKUP(X811,'Base de dados'!A:P, 16, 0) ))*(Destino!AI$811/100))-AD811, 2)</f>
        <v>15.72</v>
      </c>
      <c r="AG811" s="13">
        <f>ROUND((AB811+AC811+AF811)*(J811/100),2)</f>
        <v>3.48</v>
      </c>
      <c r="AH811" s="13">
        <f t="shared" si="110"/>
        <v>0</v>
      </c>
      <c r="AI811" s="13">
        <f>ROUND(AB811+AF811+AG811+AH811, 3)</f>
        <v>81.11</v>
      </c>
      <c r="AJ811" s="13">
        <f t="shared" si="111"/>
        <v>81.11</v>
      </c>
      <c r="AK811" s="13">
        <f t="shared" si="112"/>
        <v>81.11</v>
      </c>
      <c r="AL811" s="13" t="str">
        <f t="shared" si="115"/>
        <v>11106000136932200000102</v>
      </c>
      <c r="AM811" s="13">
        <f>VLOOKUP(AL811,Destino!A:AE,31,0)</f>
        <v>81.12</v>
      </c>
      <c r="AN811" s="13">
        <f t="shared" si="116"/>
        <v>1.0001232893601282</v>
      </c>
      <c r="BB811" s="13">
        <f t="shared" si="113"/>
        <v>81.11</v>
      </c>
      <c r="BC811" s="13" t="s">
        <v>11298</v>
      </c>
      <c r="BD811" s="13">
        <f t="shared" si="114"/>
        <v>0.76780400000000004</v>
      </c>
    </row>
    <row r="812" spans="1:56" x14ac:dyDescent="0.25">
      <c r="A812" s="13">
        <v>600013693</v>
      </c>
      <c r="B812" s="13">
        <v>1110</v>
      </c>
      <c r="C812" s="13">
        <v>2200001286</v>
      </c>
      <c r="D812" s="13" t="s">
        <v>10908</v>
      </c>
      <c r="E812" s="13" t="str">
        <f t="shared" si="108"/>
        <v>1100</v>
      </c>
      <c r="F812" s="13" t="s">
        <v>10927</v>
      </c>
      <c r="G812" s="13" t="s">
        <v>10907</v>
      </c>
      <c r="H812" s="13">
        <f>ROUND(P812/(1-((R812+S812))/100)*Q812, 3)</f>
        <v>13.134</v>
      </c>
      <c r="I812" s="13">
        <v>1</v>
      </c>
      <c r="J812" s="13">
        <v>5</v>
      </c>
      <c r="K812" s="13">
        <v>1</v>
      </c>
      <c r="M812" s="13">
        <v>1</v>
      </c>
      <c r="N812" s="13">
        <v>0.74936899999999995</v>
      </c>
      <c r="P812" s="13">
        <f>IFERROR(ROUND(VLOOKUP(BC812, BA:BA:BB:BB, 2, 0)/AA812,3),)</f>
        <v>12.523</v>
      </c>
      <c r="Q812" s="13">
        <f>IFERROR(VLOOKUP(BC812, BA:BA:BD:BD, 4, 0),1)</f>
        <v>1</v>
      </c>
      <c r="R812" s="13">
        <v>1</v>
      </c>
      <c r="S812" s="13">
        <v>3.65</v>
      </c>
      <c r="T812" s="13">
        <v>0</v>
      </c>
      <c r="V812" s="13" t="s">
        <v>11050</v>
      </c>
      <c r="W812" s="13">
        <v>100</v>
      </c>
      <c r="X812" s="13" t="s">
        <v>7709</v>
      </c>
      <c r="Y812" s="13" t="s">
        <v>10904</v>
      </c>
      <c r="Z812" s="13">
        <v>2</v>
      </c>
      <c r="AA812" s="13">
        <v>5.75</v>
      </c>
      <c r="AB812" s="13">
        <f t="shared" si="109"/>
        <v>75.521000000000001</v>
      </c>
      <c r="AC812" s="13">
        <f>ROUND(VLOOKUP(X812,'Base de dados'!A:B, 2, 0)*AB812, 2)</f>
        <v>11.33</v>
      </c>
      <c r="AD812" s="13">
        <f>ROUND((AB812*(Destino!AG$812/100))*(W812/100),2)</f>
        <v>3.02</v>
      </c>
      <c r="AE812" s="13">
        <f>ROUND((AB812*(Destino!AH$812/100)),2)</f>
        <v>0</v>
      </c>
      <c r="AF812" s="13">
        <f>ROUND((((AB812+AC812)*(1 + VLOOKUP(X812,'Base de dados'!A:P, 16, 0) ))*(Destino!AI$812/100))-AD812, 2)</f>
        <v>19.18</v>
      </c>
      <c r="AG812" s="13">
        <f>ROUND((AB812+AF812)*(J812/100),2)</f>
        <v>4.74</v>
      </c>
      <c r="AH812" s="13">
        <f t="shared" si="110"/>
        <v>0</v>
      </c>
      <c r="AI812" s="13">
        <f>ROUND(AB812-AE812+AF812+AG812+AH812, 3)</f>
        <v>99.441000000000003</v>
      </c>
      <c r="AJ812" s="13">
        <f t="shared" si="111"/>
        <v>99.441000000000003</v>
      </c>
      <c r="AK812" s="13">
        <f t="shared" si="112"/>
        <v>99.441000000000003</v>
      </c>
      <c r="AL812" s="13" t="str">
        <f t="shared" si="115"/>
        <v>11106000136932200001286</v>
      </c>
      <c r="AM812" s="13">
        <f>VLOOKUP(AL812,Destino!A:AE,31,0)</f>
        <v>99.441000000000003</v>
      </c>
      <c r="AN812" s="13">
        <f t="shared" si="116"/>
        <v>1</v>
      </c>
      <c r="BB812" s="13">
        <f t="shared" si="113"/>
        <v>99.441000000000003</v>
      </c>
      <c r="BC812" s="13" t="s">
        <v>11301</v>
      </c>
      <c r="BD812" s="13">
        <f t="shared" si="114"/>
        <v>0.74936899999999995</v>
      </c>
    </row>
    <row r="813" spans="1:56" x14ac:dyDescent="0.25">
      <c r="A813" s="13">
        <v>600013693</v>
      </c>
      <c r="B813" s="13">
        <v>1110</v>
      </c>
      <c r="C813" s="13">
        <v>2200001421</v>
      </c>
      <c r="D813" s="13" t="s">
        <v>10908</v>
      </c>
      <c r="E813" s="13" t="str">
        <f t="shared" si="108"/>
        <v>1100</v>
      </c>
      <c r="F813" s="13" t="s">
        <v>10925</v>
      </c>
      <c r="G813" s="13" t="s">
        <v>10907</v>
      </c>
      <c r="H813" s="13">
        <f>ROUND(P813/(1-((R813+S813))/100)*Q813, 3)</f>
        <v>10.548</v>
      </c>
      <c r="I813" s="13">
        <v>1</v>
      </c>
      <c r="J813" s="13">
        <v>1.5</v>
      </c>
      <c r="K813" s="13">
        <v>1</v>
      </c>
      <c r="M813" s="13">
        <v>1</v>
      </c>
      <c r="N813" s="13">
        <v>0.74804999999999999</v>
      </c>
      <c r="P813" s="13">
        <f>IFERROR(ROUND(VLOOKUP(BC813, BA:BA:BB:BB, 2, 0)/AA813,3),)</f>
        <v>9.15</v>
      </c>
      <c r="Q813" s="13">
        <f>IFERROR(VLOOKUP(BC813, BA:BA:BD:BD, 4, 0),1)</f>
        <v>1</v>
      </c>
      <c r="R813" s="13">
        <v>4</v>
      </c>
      <c r="S813" s="13">
        <v>9.25</v>
      </c>
      <c r="T813" s="13">
        <v>0</v>
      </c>
      <c r="V813" s="13" t="s">
        <v>11050</v>
      </c>
      <c r="W813" s="13">
        <v>100</v>
      </c>
      <c r="X813" s="13" t="s">
        <v>7709</v>
      </c>
      <c r="Y813" s="13" t="s">
        <v>10904</v>
      </c>
      <c r="Z813" s="13">
        <v>2</v>
      </c>
      <c r="AA813" s="13">
        <v>5.75</v>
      </c>
      <c r="AB813" s="13">
        <f t="shared" si="109"/>
        <v>60.651000000000003</v>
      </c>
      <c r="AC813" s="13">
        <f>ROUND(VLOOKUP(X813,'Base de dados'!A:B, 2, 0)*AB813, 2)</f>
        <v>9.1</v>
      </c>
      <c r="AD813" s="13">
        <f>ROUND((AB813*(Destino!AG$813/100))*(W813/100),2)</f>
        <v>2.4300000000000002</v>
      </c>
      <c r="AE813" s="13">
        <f>ROUND((AB813*(Destino!AH$813/100)),2)</f>
        <v>0</v>
      </c>
      <c r="AF813" s="13">
        <f>ROUND((((AB813+AC813)*(1 + VLOOKUP(X813,'Base de dados'!A:P, 16, 0) ))*(Destino!AI$813/100))-AD813, 2)</f>
        <v>15.4</v>
      </c>
      <c r="AG813" s="13">
        <f>ROUND((AB813+AC813+AF813)*(J813/100),2)</f>
        <v>1.28</v>
      </c>
      <c r="AH813" s="13">
        <f t="shared" si="110"/>
        <v>0</v>
      </c>
      <c r="AI813" s="13">
        <f>ROUND(AB813+AF813-AE813+AG813+AH813, 3)</f>
        <v>77.331000000000003</v>
      </c>
      <c r="AJ813" s="13">
        <f t="shared" si="111"/>
        <v>77.331000000000003</v>
      </c>
      <c r="AK813" s="13">
        <f t="shared" si="112"/>
        <v>77.331000000000003</v>
      </c>
      <c r="AL813" s="13" t="str">
        <f t="shared" si="115"/>
        <v>11106000136932200001421</v>
      </c>
      <c r="AM813" s="13">
        <f>VLOOKUP(AL813,Destino!A:AE,31,0)</f>
        <v>77.340999999999994</v>
      </c>
      <c r="AN813" s="13">
        <f t="shared" si="116"/>
        <v>1.0001293142465504</v>
      </c>
      <c r="BB813" s="13">
        <f t="shared" si="113"/>
        <v>77.331000000000003</v>
      </c>
      <c r="BC813" s="13" t="s">
        <v>11302</v>
      </c>
      <c r="BD813" s="13">
        <f t="shared" si="114"/>
        <v>0.74804999999999999</v>
      </c>
    </row>
    <row r="814" spans="1:56" x14ac:dyDescent="0.25">
      <c r="A814" s="13">
        <v>600013693</v>
      </c>
      <c r="B814" s="13">
        <v>1210</v>
      </c>
      <c r="C814" s="13">
        <v>2000005105</v>
      </c>
      <c r="D814" s="13" t="s">
        <v>10908</v>
      </c>
      <c r="E814" s="13" t="str">
        <f t="shared" si="108"/>
        <v>1200</v>
      </c>
      <c r="F814" s="13" t="s">
        <v>10905</v>
      </c>
      <c r="G814" s="13" t="s">
        <v>10907</v>
      </c>
      <c r="H814" s="13">
        <f>ROUND(P814/(1-((R814+S814))/100)*Q814, 3)</f>
        <v>10.273</v>
      </c>
      <c r="I814" s="13">
        <v>1</v>
      </c>
      <c r="J814" s="13">
        <v>2</v>
      </c>
      <c r="K814" s="13">
        <v>1</v>
      </c>
      <c r="M814" s="13">
        <v>1</v>
      </c>
      <c r="N814" s="13">
        <v>1</v>
      </c>
      <c r="O814" s="13" t="s">
        <v>10895</v>
      </c>
      <c r="P814" s="13">
        <f>IFERROR(ROUND(VLOOKUP(BC814, BA:BA:BB:BB, 2, 0)/AA814,3),)</f>
        <v>8.9120000000000008</v>
      </c>
      <c r="Q814" s="13">
        <f>IFERROR(VLOOKUP(BC814, BA:BA:BD:BD, 4, 0),1)</f>
        <v>1</v>
      </c>
      <c r="R814" s="13">
        <v>4</v>
      </c>
      <c r="S814" s="13">
        <v>9.25</v>
      </c>
      <c r="T814" s="13">
        <v>0</v>
      </c>
      <c r="V814" s="13" t="s">
        <v>11050</v>
      </c>
      <c r="W814" s="13">
        <v>100</v>
      </c>
      <c r="X814" s="13" t="s">
        <v>7709</v>
      </c>
      <c r="Y814" s="13" t="s">
        <v>10904</v>
      </c>
      <c r="Z814" s="13">
        <v>2</v>
      </c>
      <c r="AA814" s="13">
        <v>5.75</v>
      </c>
      <c r="AB814" s="13">
        <f t="shared" si="109"/>
        <v>59.07</v>
      </c>
      <c r="AC814" s="13">
        <f>ROUND(VLOOKUP(X814,'Base de dados'!A:B, 2, 0)*AB814, 2)</f>
        <v>8.86</v>
      </c>
      <c r="AD814" s="13">
        <f>ROUND((AB814*(Destino!AG$814/100))*(W814/100),2)</f>
        <v>2.36</v>
      </c>
      <c r="AE814" s="13">
        <f>ROUND((AB814*(Destino!AH$814/100)),2)</f>
        <v>5.46</v>
      </c>
      <c r="AG814" s="13">
        <f>ROUND((AB814+ AC814)*(J814/100),2)</f>
        <v>1.36</v>
      </c>
      <c r="AH814" s="13">
        <f t="shared" si="110"/>
        <v>0</v>
      </c>
      <c r="AI814" s="13">
        <f>ROUND(AB814-(AD814+AE814)+AG814+AH814, 3)</f>
        <v>52.61</v>
      </c>
      <c r="AJ814" s="13">
        <f t="shared" si="111"/>
        <v>52.61</v>
      </c>
      <c r="AK814" s="13">
        <f t="shared" si="112"/>
        <v>52.61</v>
      </c>
      <c r="AL814" s="13" t="str">
        <f t="shared" si="115"/>
        <v>12106000136932000005105</v>
      </c>
      <c r="AM814" s="13">
        <f>VLOOKUP(AL814,Destino!A:AE,31,0)</f>
        <v>52.61</v>
      </c>
      <c r="AN814" s="13">
        <f t="shared" si="116"/>
        <v>1</v>
      </c>
      <c r="BA814" s="13" t="s">
        <v>11300</v>
      </c>
      <c r="BB814" s="13">
        <f t="shared" si="113"/>
        <v>52.61</v>
      </c>
      <c r="BC814" s="13" t="s">
        <v>11297</v>
      </c>
      <c r="BD814" s="13">
        <f t="shared" si="114"/>
        <v>1</v>
      </c>
    </row>
    <row r="815" spans="1:56" x14ac:dyDescent="0.25">
      <c r="A815" s="13">
        <v>600013693</v>
      </c>
      <c r="B815" s="13">
        <v>1210</v>
      </c>
      <c r="C815" s="13">
        <v>2200001421</v>
      </c>
      <c r="D815" s="13" t="s">
        <v>10908</v>
      </c>
      <c r="E815" s="13" t="str">
        <f t="shared" si="108"/>
        <v>1200</v>
      </c>
      <c r="F815" s="13" t="s">
        <v>10905</v>
      </c>
      <c r="G815" s="13" t="s">
        <v>10907</v>
      </c>
      <c r="H815" s="13">
        <f>ROUND(P815/(1-((R815+S815))/100)*Q815, 3)</f>
        <v>12.577</v>
      </c>
      <c r="I815" s="13">
        <v>1</v>
      </c>
      <c r="J815" s="13">
        <v>0</v>
      </c>
      <c r="K815" s="13">
        <v>1</v>
      </c>
      <c r="M815" s="13">
        <v>1</v>
      </c>
      <c r="N815" s="13">
        <f>IFERROR(VLOOKUP(BC815, BA:BA:BD:BD, 4, 0),1)</f>
        <v>1</v>
      </c>
      <c r="P815" s="13">
        <f>IFERROR(ROUND(VLOOKUP(BC815, BA:BA:BB:BB, 2, 0)/AA815,3),)</f>
        <v>9.15</v>
      </c>
      <c r="Q815" s="13">
        <v>1</v>
      </c>
      <c r="R815" s="13">
        <v>18</v>
      </c>
      <c r="S815" s="13">
        <v>9.25</v>
      </c>
      <c r="T815" s="13">
        <v>0</v>
      </c>
      <c r="V815" s="13" t="s">
        <v>11050</v>
      </c>
      <c r="W815" s="13">
        <v>100</v>
      </c>
      <c r="X815" s="13" t="s">
        <v>7709</v>
      </c>
      <c r="Y815" s="13" t="s">
        <v>10904</v>
      </c>
      <c r="Z815" s="13">
        <v>2</v>
      </c>
      <c r="AA815" s="13">
        <v>5.75</v>
      </c>
      <c r="AB815" s="13">
        <f t="shared" si="109"/>
        <v>72.317999999999998</v>
      </c>
      <c r="AC815" s="13">
        <f>ROUND(VLOOKUP(X815,'Base de dados'!A:B, 2, 0)*AB815, 2)</f>
        <v>10.85</v>
      </c>
      <c r="AD815" s="13">
        <f>ROUND((AB815*(Destino!AG$815/100))*(W815/100),2)</f>
        <v>13.02</v>
      </c>
      <c r="AE815" s="13">
        <f>ROUND((AB815*(Destino!AH$815/100)),2)</f>
        <v>6.69</v>
      </c>
      <c r="AG815" s="13">
        <f>ROUND((AB815+ AC815)*(J815/100),2)</f>
        <v>0</v>
      </c>
      <c r="AH815" s="13">
        <f t="shared" si="110"/>
        <v>0</v>
      </c>
      <c r="AI815" s="13">
        <f>ROUND(AB815-(AD815+AE815)+AG815+AH815, 3)</f>
        <v>52.607999999999997</v>
      </c>
      <c r="AJ815" s="13">
        <f t="shared" si="111"/>
        <v>52.607999999999997</v>
      </c>
      <c r="AK815" s="13">
        <f t="shared" si="112"/>
        <v>52.607999999999997</v>
      </c>
      <c r="AL815" s="13" t="str">
        <f t="shared" si="115"/>
        <v>12106000136932200001421</v>
      </c>
      <c r="AM815" s="13">
        <f>VLOOKUP(AL815,Destino!A:AE,31,0)</f>
        <v>52.607999999999997</v>
      </c>
      <c r="AN815" s="13">
        <f t="shared" si="116"/>
        <v>1</v>
      </c>
      <c r="BB815" s="13">
        <f t="shared" si="113"/>
        <v>52.607999999999997</v>
      </c>
      <c r="BC815" s="13" t="s">
        <v>11302</v>
      </c>
      <c r="BD815" s="13">
        <f t="shared" si="114"/>
        <v>1</v>
      </c>
    </row>
    <row r="816" spans="1:56" x14ac:dyDescent="0.25">
      <c r="A816" s="13">
        <v>600013693</v>
      </c>
      <c r="B816" s="13">
        <v>1300</v>
      </c>
      <c r="C816" s="13">
        <v>2000005105</v>
      </c>
      <c r="D816" s="13" t="s">
        <v>10908</v>
      </c>
      <c r="E816" s="13">
        <f t="shared" si="108"/>
        <v>1300</v>
      </c>
      <c r="F816" s="13" t="s">
        <v>10930</v>
      </c>
      <c r="G816" s="13" t="s">
        <v>10907</v>
      </c>
      <c r="H816" s="13">
        <f>ROUND(P816/(1-((R816+S816))/100)*Q816, 3)</f>
        <v>10.273</v>
      </c>
      <c r="I816" s="13">
        <v>1</v>
      </c>
      <c r="J816" s="13">
        <v>6</v>
      </c>
      <c r="K816" s="13">
        <v>1</v>
      </c>
      <c r="M816" s="13">
        <v>1</v>
      </c>
      <c r="N816" s="13">
        <v>1</v>
      </c>
      <c r="O816" s="13" t="s">
        <v>10895</v>
      </c>
      <c r="P816" s="13">
        <f>IFERROR(ROUND(VLOOKUP(BC816, BA:BA:BB:BB, 2, 0)/AA816,3),)</f>
        <v>8.9120000000000008</v>
      </c>
      <c r="Q816" s="13">
        <f>IFERROR(VLOOKUP(BC816, BA:BA:BD:BD, 4, 0),1)</f>
        <v>1</v>
      </c>
      <c r="R816" s="13">
        <v>4</v>
      </c>
      <c r="S816" s="13">
        <v>9.25</v>
      </c>
      <c r="T816" s="13">
        <v>0</v>
      </c>
      <c r="V816" s="13" t="s">
        <v>11050</v>
      </c>
      <c r="W816" s="13">
        <v>100</v>
      </c>
      <c r="X816" s="13" t="s">
        <v>7709</v>
      </c>
      <c r="Y816" s="13" t="s">
        <v>10904</v>
      </c>
      <c r="Z816" s="13">
        <v>2</v>
      </c>
      <c r="AA816" s="13">
        <v>5.75</v>
      </c>
      <c r="AB816" s="13">
        <f t="shared" si="109"/>
        <v>59.07</v>
      </c>
      <c r="AC816" s="13">
        <f>ROUND(VLOOKUP(X816,'Base de dados'!A:B, 2, 0)*AB816, 2)</f>
        <v>8.86</v>
      </c>
      <c r="AD816" s="13">
        <f>ROUND((AB816*(Destino!AG$816/100))*(W816/100),2)</f>
        <v>0</v>
      </c>
      <c r="AG816" s="13">
        <f>ROUND((AB816+ AC816)*(J816/100),2)</f>
        <v>4.08</v>
      </c>
      <c r="AH816" s="13">
        <f t="shared" si="110"/>
        <v>0</v>
      </c>
      <c r="AI816" s="13">
        <f>ROUND((AB816+AC816)-(AD816+AE816)+AG816+AH816, 3)</f>
        <v>72.010000000000005</v>
      </c>
      <c r="AJ816" s="13">
        <f t="shared" si="111"/>
        <v>72.010000000000005</v>
      </c>
      <c r="AK816" s="13">
        <f t="shared" si="112"/>
        <v>72.010000000000005</v>
      </c>
      <c r="AL816" s="13" t="str">
        <f t="shared" si="115"/>
        <v>13006000136932000005105</v>
      </c>
      <c r="AM816" s="13">
        <f>VLOOKUP(AL816,Destino!A:AE,31,0)</f>
        <v>72.010000000000005</v>
      </c>
      <c r="AN816" s="13">
        <f t="shared" si="116"/>
        <v>1</v>
      </c>
      <c r="BA816" s="13" t="s">
        <v>11301</v>
      </c>
      <c r="BB816" s="13">
        <f t="shared" si="113"/>
        <v>72.010000000000005</v>
      </c>
      <c r="BC816" s="13" t="s">
        <v>11297</v>
      </c>
      <c r="BD816" s="13">
        <f t="shared" si="114"/>
        <v>1</v>
      </c>
    </row>
    <row r="817" spans="1:56" x14ac:dyDescent="0.25">
      <c r="A817" s="13">
        <v>600013693</v>
      </c>
      <c r="B817" s="13">
        <v>1300</v>
      </c>
      <c r="C817" s="13">
        <v>2200000102</v>
      </c>
      <c r="D817" s="13" t="s">
        <v>10908</v>
      </c>
      <c r="E817" s="13">
        <f t="shared" si="108"/>
        <v>1300</v>
      </c>
      <c r="F817" s="13" t="s">
        <v>10930</v>
      </c>
      <c r="G817" s="13" t="s">
        <v>10907</v>
      </c>
      <c r="H817" s="13">
        <f>ROUND(P817/(1-((R817+S817))/100)*Q817, 3)</f>
        <v>11.192</v>
      </c>
      <c r="I817" s="13">
        <v>1</v>
      </c>
      <c r="J817" s="13">
        <v>3.5</v>
      </c>
      <c r="K817" s="13">
        <v>1</v>
      </c>
      <c r="M817" s="13">
        <v>1</v>
      </c>
      <c r="N817" s="13">
        <v>1</v>
      </c>
      <c r="P817" s="13">
        <f>IFERROR(ROUND(VLOOKUP(BC817, BA:BA:BB:BB, 2, 0)/AA817,3),)</f>
        <v>10.336</v>
      </c>
      <c r="Q817" s="13">
        <f>IFERROR(VLOOKUP(BC817, BA:BA:BD:BD, 4, 0),1)</f>
        <v>1</v>
      </c>
      <c r="R817" s="13">
        <v>4</v>
      </c>
      <c r="S817" s="13">
        <v>3.65</v>
      </c>
      <c r="T817" s="13">
        <v>0</v>
      </c>
      <c r="V817" s="13" t="s">
        <v>11050</v>
      </c>
      <c r="W817" s="13">
        <v>100</v>
      </c>
      <c r="X817" s="13" t="s">
        <v>7709</v>
      </c>
      <c r="Y817" s="13" t="s">
        <v>10904</v>
      </c>
      <c r="Z817" s="13">
        <v>2</v>
      </c>
      <c r="AA817" s="13">
        <v>5.75</v>
      </c>
      <c r="AB817" s="13">
        <f t="shared" si="109"/>
        <v>64.353999999999999</v>
      </c>
      <c r="AC817" s="13">
        <f>ROUND(VLOOKUP(X817,'Base de dados'!A:B, 2, 0)*AB817, 2)</f>
        <v>9.65</v>
      </c>
      <c r="AD817" s="13">
        <f>ROUND((AB817*(Destino!AG$817/100))*(W817/100),2)</f>
        <v>0</v>
      </c>
      <c r="AG817" s="13">
        <f>ROUND((AB817+ AC817)*(J817/100),2)</f>
        <v>2.59</v>
      </c>
      <c r="AH817" s="13">
        <f t="shared" si="110"/>
        <v>0</v>
      </c>
      <c r="AI817" s="13">
        <f>ROUND((AB817+AC817)-(AD817+AE817)+AG817+AH817, 3)</f>
        <v>76.593999999999994</v>
      </c>
      <c r="AJ817" s="13">
        <f t="shared" si="111"/>
        <v>76.593999999999994</v>
      </c>
      <c r="AK817" s="13">
        <f t="shared" si="112"/>
        <v>76.593999999999994</v>
      </c>
      <c r="AL817" s="13" t="str">
        <f t="shared" si="115"/>
        <v>13006000136932200000102</v>
      </c>
      <c r="AM817" s="13">
        <f>VLOOKUP(AL817,Destino!A:AE,31,0)</f>
        <v>76.593999999999994</v>
      </c>
      <c r="AN817" s="13">
        <f t="shared" si="116"/>
        <v>1</v>
      </c>
      <c r="BB817" s="13">
        <f t="shared" si="113"/>
        <v>76.593999999999994</v>
      </c>
      <c r="BC817" s="13" t="s">
        <v>11298</v>
      </c>
      <c r="BD817" s="13">
        <f t="shared" si="114"/>
        <v>1</v>
      </c>
    </row>
    <row r="818" spans="1:56" x14ac:dyDescent="0.25">
      <c r="A818" s="13">
        <v>600013693</v>
      </c>
      <c r="B818" s="13">
        <v>1300</v>
      </c>
      <c r="C818" s="13">
        <v>2200001327</v>
      </c>
      <c r="D818" s="13" t="s">
        <v>10908</v>
      </c>
      <c r="E818" s="13">
        <f t="shared" si="108"/>
        <v>1300</v>
      </c>
      <c r="F818" s="13" t="s">
        <v>10930</v>
      </c>
      <c r="G818" s="13" t="s">
        <v>10907</v>
      </c>
      <c r="H818" s="13">
        <f>ROUND(P818/(1-((R818+S818))/100)*Q818, 3)</f>
        <v>10.936</v>
      </c>
      <c r="I818" s="13">
        <v>1</v>
      </c>
      <c r="J818" s="13">
        <v>2</v>
      </c>
      <c r="K818" s="13">
        <v>1</v>
      </c>
      <c r="M818" s="13">
        <v>1</v>
      </c>
      <c r="N818" s="13">
        <v>1</v>
      </c>
      <c r="P818" s="13">
        <f>IFERROR(ROUND(VLOOKUP(BC818, BA:BA:BB:BB, 2, 0)/AA818,3),)</f>
        <v>13.461</v>
      </c>
      <c r="Q818" s="13">
        <f>IFERROR(VLOOKUP(BC818, BA:BA:BD:BD, 4, 0),1)</f>
        <v>0.75026300000000001</v>
      </c>
      <c r="R818" s="13">
        <v>4</v>
      </c>
      <c r="S818" s="13">
        <v>3.65</v>
      </c>
      <c r="T818" s="13">
        <v>0</v>
      </c>
      <c r="V818" s="13" t="s">
        <v>11050</v>
      </c>
      <c r="W818" s="13">
        <v>100</v>
      </c>
      <c r="X818" s="13" t="s">
        <v>7709</v>
      </c>
      <c r="Y818" s="13" t="s">
        <v>10904</v>
      </c>
      <c r="Z818" s="13">
        <v>2</v>
      </c>
      <c r="AA818" s="13">
        <v>5.75</v>
      </c>
      <c r="AB818" s="13">
        <f t="shared" si="109"/>
        <v>62.881999999999998</v>
      </c>
      <c r="AC818" s="13">
        <f>ROUND(VLOOKUP(X818,'Base de dados'!A:B, 2, 0)*AB818, 2)</f>
        <v>9.43</v>
      </c>
      <c r="AD818" s="13">
        <f>ROUND((AB818*(Destino!AG$818/100))*(W818/100),2)</f>
        <v>0</v>
      </c>
      <c r="AG818" s="13">
        <f>ROUND((AB818+ AC818)*(J818/100),2)</f>
        <v>1.45</v>
      </c>
      <c r="AH818" s="13">
        <f t="shared" si="110"/>
        <v>0</v>
      </c>
      <c r="AI818" s="13">
        <f>ROUND((AB818+AC818)-(AD818+AE818)+AG818+AH818, 3)</f>
        <v>73.762</v>
      </c>
      <c r="AJ818" s="13">
        <f t="shared" si="111"/>
        <v>73.762</v>
      </c>
      <c r="AK818" s="13">
        <f t="shared" si="112"/>
        <v>73.762</v>
      </c>
      <c r="AL818" s="13" t="str">
        <f t="shared" si="115"/>
        <v>13006000136932200001327</v>
      </c>
      <c r="AM818" s="13">
        <f>VLOOKUP(AL818,Destino!A:AE,31,0)</f>
        <v>73.739000000000004</v>
      </c>
      <c r="AN818" s="13">
        <f t="shared" si="116"/>
        <v>0.99968818632900414</v>
      </c>
      <c r="BB818" s="13">
        <f t="shared" si="113"/>
        <v>73.762</v>
      </c>
      <c r="BC818" s="13" t="s">
        <v>11299</v>
      </c>
      <c r="BD818" s="13">
        <f t="shared" si="114"/>
        <v>1</v>
      </c>
    </row>
    <row r="819" spans="1:56" x14ac:dyDescent="0.25">
      <c r="A819" s="13">
        <v>600013693</v>
      </c>
      <c r="B819" s="13">
        <v>1300</v>
      </c>
      <c r="C819" s="13">
        <v>2200001421</v>
      </c>
      <c r="D819" s="13" t="s">
        <v>10908</v>
      </c>
      <c r="E819" s="13">
        <f t="shared" si="108"/>
        <v>1300</v>
      </c>
      <c r="F819" s="13" t="s">
        <v>10930</v>
      </c>
      <c r="G819" s="13" t="s">
        <v>10907</v>
      </c>
      <c r="H819" s="13">
        <f>ROUND(P819/(1-((R819+S819))/100)*Q819, 3)</f>
        <v>10.548</v>
      </c>
      <c r="I819" s="13">
        <v>1</v>
      </c>
      <c r="J819" s="13">
        <v>7</v>
      </c>
      <c r="K819" s="13">
        <v>1</v>
      </c>
      <c r="M819" s="13">
        <v>1</v>
      </c>
      <c r="N819" s="13">
        <v>1</v>
      </c>
      <c r="P819" s="13">
        <f>IFERROR(ROUND(VLOOKUP(BC819, BA:BA:BB:BB, 2, 0)/AA819,3),)</f>
        <v>9.15</v>
      </c>
      <c r="Q819" s="13">
        <f>IFERROR(VLOOKUP(BC819, BA:BA:BD:BD, 4, 0),1)</f>
        <v>1</v>
      </c>
      <c r="R819" s="13">
        <v>4</v>
      </c>
      <c r="S819" s="13">
        <v>9.25</v>
      </c>
      <c r="T819" s="13">
        <v>0</v>
      </c>
      <c r="V819" s="13" t="s">
        <v>11050</v>
      </c>
      <c r="W819" s="13">
        <v>100</v>
      </c>
      <c r="X819" s="13" t="s">
        <v>7709</v>
      </c>
      <c r="Y819" s="13" t="s">
        <v>10904</v>
      </c>
      <c r="Z819" s="13">
        <v>2</v>
      </c>
      <c r="AA819" s="13">
        <v>5.75</v>
      </c>
      <c r="AB819" s="13">
        <f t="shared" si="109"/>
        <v>60.651000000000003</v>
      </c>
      <c r="AC819" s="13">
        <f>ROUND(VLOOKUP(X819,'Base de dados'!A:B, 2, 0)*AB819, 2)</f>
        <v>9.1</v>
      </c>
      <c r="AD819" s="13">
        <f>ROUND((AB819*(Destino!AG$819/100))*(W819/100),2)</f>
        <v>0</v>
      </c>
      <c r="AG819" s="13">
        <f>ROUND((AB819+ AC819)*(J819/100),2)</f>
        <v>4.88</v>
      </c>
      <c r="AH819" s="13">
        <f t="shared" si="110"/>
        <v>0</v>
      </c>
      <c r="AI819" s="13">
        <f>ROUND((AB819+AC819)-(AD819+AE819)+AG819+AH819, 3)</f>
        <v>74.631</v>
      </c>
      <c r="AJ819" s="13">
        <f t="shared" si="111"/>
        <v>74.631</v>
      </c>
      <c r="AK819" s="13">
        <f t="shared" si="112"/>
        <v>74.631</v>
      </c>
      <c r="AL819" s="13" t="str">
        <f t="shared" si="115"/>
        <v>13006000136932200001421</v>
      </c>
      <c r="AM819" s="13">
        <f>VLOOKUP(AL819,Destino!A:AE,31,0)</f>
        <v>74.631</v>
      </c>
      <c r="AN819" s="13">
        <f t="shared" si="116"/>
        <v>1</v>
      </c>
      <c r="BB819" s="13">
        <f t="shared" si="113"/>
        <v>74.631</v>
      </c>
      <c r="BC819" s="13" t="s">
        <v>11302</v>
      </c>
      <c r="BD819" s="13">
        <f t="shared" si="114"/>
        <v>1</v>
      </c>
    </row>
    <row r="820" spans="1:56" x14ac:dyDescent="0.25">
      <c r="A820" s="13">
        <v>600013693</v>
      </c>
      <c r="B820" s="13">
        <v>1400</v>
      </c>
      <c r="C820" s="13">
        <v>2000005105</v>
      </c>
      <c r="D820" s="13" t="s">
        <v>10908</v>
      </c>
      <c r="E820" s="13">
        <f t="shared" si="108"/>
        <v>1400</v>
      </c>
      <c r="F820" s="13" t="s">
        <v>10905</v>
      </c>
      <c r="G820" s="13" t="s">
        <v>10907</v>
      </c>
      <c r="H820" s="13">
        <f>ROUND(P820/(1-((R820+S820))/100)*Q820, 3)</f>
        <v>10.273</v>
      </c>
      <c r="I820" s="13">
        <v>1</v>
      </c>
      <c r="J820" s="13">
        <v>2</v>
      </c>
      <c r="K820" s="13">
        <v>1</v>
      </c>
      <c r="M820" s="13">
        <v>1</v>
      </c>
      <c r="N820" s="13">
        <v>1</v>
      </c>
      <c r="O820" s="13" t="s">
        <v>10895</v>
      </c>
      <c r="P820" s="13">
        <f>IFERROR(ROUND(VLOOKUP(BC820, BA:BA:BB:BB, 2, 0)/AA820,3),)</f>
        <v>8.9120000000000008</v>
      </c>
      <c r="Q820" s="13">
        <f>IFERROR(VLOOKUP(BC820, BA:BA:BD:BD, 4, 0),1)</f>
        <v>1</v>
      </c>
      <c r="R820" s="13">
        <v>4</v>
      </c>
      <c r="S820" s="13">
        <v>9.25</v>
      </c>
      <c r="T820" s="13">
        <v>0</v>
      </c>
      <c r="V820" s="13" t="s">
        <v>11050</v>
      </c>
      <c r="W820" s="13">
        <v>100</v>
      </c>
      <c r="X820" s="13" t="s">
        <v>7709</v>
      </c>
      <c r="Y820" s="13" t="s">
        <v>10904</v>
      </c>
      <c r="Z820" s="13">
        <v>2</v>
      </c>
      <c r="AA820" s="13">
        <v>5.75</v>
      </c>
      <c r="AB820" s="13">
        <f t="shared" si="109"/>
        <v>59.07</v>
      </c>
      <c r="AC820" s="13">
        <f>ROUND(VLOOKUP(X820,'Base de dados'!A:B, 2, 0)*AB820, 2)</f>
        <v>8.86</v>
      </c>
      <c r="AD820" s="13">
        <f>ROUND((AB820*(Destino!AG$820/100))*(W820/100),2)</f>
        <v>2.36</v>
      </c>
      <c r="AE820" s="13">
        <f>ROUND((AB820*(Destino!AH$820/100)),2)</f>
        <v>5.46</v>
      </c>
      <c r="AG820" s="13">
        <f>ROUND((AB820+ AC820)*(J820/100),2)</f>
        <v>1.36</v>
      </c>
      <c r="AH820" s="13">
        <f t="shared" si="110"/>
        <v>0</v>
      </c>
      <c r="AI820" s="13">
        <f>ROUND(AB820-(AD820+AE820)+AG820+AH820, 3)</f>
        <v>52.61</v>
      </c>
      <c r="AJ820" s="13">
        <f t="shared" si="111"/>
        <v>52.61</v>
      </c>
      <c r="AK820" s="13">
        <f t="shared" si="112"/>
        <v>52.61</v>
      </c>
      <c r="AL820" s="13" t="str">
        <f t="shared" si="115"/>
        <v>14006000136932000005105</v>
      </c>
      <c r="AM820" s="13">
        <f>VLOOKUP(AL820,Destino!A:AE,31,0)</f>
        <v>52.61</v>
      </c>
      <c r="AN820" s="13">
        <f t="shared" si="116"/>
        <v>1</v>
      </c>
      <c r="BA820" s="13" t="s">
        <v>11302</v>
      </c>
      <c r="BB820" s="13">
        <f t="shared" si="113"/>
        <v>52.61</v>
      </c>
      <c r="BC820" s="13" t="s">
        <v>11297</v>
      </c>
      <c r="BD820" s="13">
        <f t="shared" si="114"/>
        <v>1</v>
      </c>
    </row>
    <row r="821" spans="1:56" x14ac:dyDescent="0.25">
      <c r="A821" s="13">
        <v>600013693</v>
      </c>
      <c r="B821" s="13">
        <v>1400</v>
      </c>
      <c r="C821" s="13">
        <v>2200000102</v>
      </c>
      <c r="D821" s="13" t="s">
        <v>10908</v>
      </c>
      <c r="E821" s="13">
        <f t="shared" si="108"/>
        <v>1400</v>
      </c>
      <c r="F821" s="13" t="s">
        <v>10905</v>
      </c>
      <c r="G821" s="13" t="s">
        <v>10907</v>
      </c>
      <c r="H821" s="13">
        <f>ROUND(P821/(1-((R821+S821))/100)*Q821, 3)</f>
        <v>11.192</v>
      </c>
      <c r="I821" s="13">
        <v>1</v>
      </c>
      <c r="J821" s="13">
        <v>2</v>
      </c>
      <c r="K821" s="13">
        <v>1</v>
      </c>
      <c r="M821" s="13">
        <v>1</v>
      </c>
      <c r="N821" s="13">
        <v>1</v>
      </c>
      <c r="P821" s="13">
        <f>IFERROR(ROUND(VLOOKUP(BC821, BA:BA:BB:BB, 2, 0)/AA821,3),)</f>
        <v>10.336</v>
      </c>
      <c r="Q821" s="13">
        <f>IFERROR(VLOOKUP(BC821, BA:BA:BD:BD, 4, 0),1)</f>
        <v>1</v>
      </c>
      <c r="R821" s="13">
        <v>4</v>
      </c>
      <c r="S821" s="13">
        <v>3.65</v>
      </c>
      <c r="T821" s="13">
        <v>0</v>
      </c>
      <c r="V821" s="13" t="s">
        <v>11050</v>
      </c>
      <c r="W821" s="13">
        <v>100</v>
      </c>
      <c r="X821" s="13" t="s">
        <v>7709</v>
      </c>
      <c r="Y821" s="13" t="s">
        <v>10904</v>
      </c>
      <c r="Z821" s="13">
        <v>2</v>
      </c>
      <c r="AA821" s="13">
        <v>5.75</v>
      </c>
      <c r="AB821" s="13">
        <f t="shared" si="109"/>
        <v>64.353999999999999</v>
      </c>
      <c r="AC821" s="13">
        <f>ROUND(VLOOKUP(X821,'Base de dados'!A:B, 2, 0)*AB821, 2)</f>
        <v>9.65</v>
      </c>
      <c r="AD821" s="13">
        <f>ROUND((AB821*(Destino!AG$821/100))*(W821/100),2)</f>
        <v>2.57</v>
      </c>
      <c r="AE821" s="13">
        <f>ROUND((AB821*(Destino!AH$821/100)),2)</f>
        <v>5.95</v>
      </c>
      <c r="AG821" s="13">
        <f>ROUND((AB821+ AC821)*(J821/100),2)</f>
        <v>1.48</v>
      </c>
      <c r="AH821" s="13">
        <f t="shared" si="110"/>
        <v>0</v>
      </c>
      <c r="AI821" s="13">
        <f>ROUND(AB821-(AD821+AE821)+AG821+AH821, 3)</f>
        <v>57.314</v>
      </c>
      <c r="AJ821" s="13">
        <f t="shared" si="111"/>
        <v>57.314</v>
      </c>
      <c r="AK821" s="13">
        <f t="shared" si="112"/>
        <v>57.314</v>
      </c>
      <c r="AL821" s="13" t="str">
        <f t="shared" si="115"/>
        <v>14006000136932200000102</v>
      </c>
      <c r="AM821" s="13">
        <f>VLOOKUP(AL821,Destino!A:AE,31,0)</f>
        <v>57.314</v>
      </c>
      <c r="AN821" s="13">
        <f t="shared" si="116"/>
        <v>1</v>
      </c>
      <c r="BB821" s="13">
        <f t="shared" si="113"/>
        <v>57.314</v>
      </c>
      <c r="BC821" s="13" t="s">
        <v>11298</v>
      </c>
      <c r="BD821" s="13">
        <f t="shared" si="114"/>
        <v>1</v>
      </c>
    </row>
    <row r="822" spans="1:56" x14ac:dyDescent="0.25">
      <c r="A822" s="13">
        <v>600013693</v>
      </c>
      <c r="B822" s="13">
        <v>1400</v>
      </c>
      <c r="C822" s="13">
        <v>2200001286</v>
      </c>
      <c r="D822" s="13" t="s">
        <v>10908</v>
      </c>
      <c r="E822" s="13">
        <f t="shared" si="108"/>
        <v>1400</v>
      </c>
      <c r="F822" s="13" t="s">
        <v>10915</v>
      </c>
      <c r="G822" s="13" t="s">
        <v>10907</v>
      </c>
      <c r="H822" s="13">
        <f>ROUND(P822/(1-((R822+S822))/100)*Q822, 3)</f>
        <v>13.134</v>
      </c>
      <c r="I822" s="13">
        <v>1</v>
      </c>
      <c r="J822" s="13">
        <v>3</v>
      </c>
      <c r="K822" s="13">
        <v>1</v>
      </c>
      <c r="M822" s="13">
        <v>1</v>
      </c>
      <c r="N822" s="13">
        <v>1</v>
      </c>
      <c r="P822" s="13">
        <f>IFERROR(ROUND(VLOOKUP(BC822, BA:BA:BB:BB, 2, 0)/AA822,3),)</f>
        <v>12.523</v>
      </c>
      <c r="Q822" s="13">
        <f>IFERROR(VLOOKUP(BC822, BA:BA:BD:BD, 4, 0),1)</f>
        <v>1</v>
      </c>
      <c r="R822" s="13">
        <v>1</v>
      </c>
      <c r="S822" s="13">
        <v>3.65</v>
      </c>
      <c r="T822" s="13">
        <v>0</v>
      </c>
      <c r="V822" s="13" t="s">
        <v>11050</v>
      </c>
      <c r="W822" s="13">
        <v>100</v>
      </c>
      <c r="X822" s="13" t="s">
        <v>7709</v>
      </c>
      <c r="Y822" s="13" t="s">
        <v>10904</v>
      </c>
      <c r="Z822" s="13">
        <v>2</v>
      </c>
      <c r="AA822" s="13">
        <v>5.75</v>
      </c>
      <c r="AB822" s="13">
        <f t="shared" si="109"/>
        <v>75.521000000000001</v>
      </c>
      <c r="AC822" s="13">
        <f>ROUND(VLOOKUP(X822,'Base de dados'!A:B, 2, 0)*AB822, 2)</f>
        <v>11.33</v>
      </c>
      <c r="AD822" s="13">
        <f>ROUND((AB822*(Destino!AG$822/100))*(W822/100),2)</f>
        <v>3.02</v>
      </c>
      <c r="AE822" s="13">
        <f>ROUND((AB822*(Destino!AH$822/100)),2)</f>
        <v>6.99</v>
      </c>
      <c r="AG822" s="13">
        <f>ROUND(AB822 *(J822/100),2)</f>
        <v>2.27</v>
      </c>
      <c r="AH822" s="13">
        <f t="shared" si="110"/>
        <v>0</v>
      </c>
      <c r="AI822" s="13">
        <f>ROUND(AB822-(AD822+AE822)+AG822+AH822, 3)</f>
        <v>67.781000000000006</v>
      </c>
      <c r="AJ822" s="13">
        <f t="shared" si="111"/>
        <v>67.781000000000006</v>
      </c>
      <c r="AK822" s="13">
        <f t="shared" si="112"/>
        <v>67.781000000000006</v>
      </c>
      <c r="AL822" s="13" t="str">
        <f t="shared" si="115"/>
        <v>14006000136932200001286</v>
      </c>
      <c r="AM822" s="13">
        <f>VLOOKUP(AL822,Destino!A:AE,31,0)</f>
        <v>67.781000000000006</v>
      </c>
      <c r="AN822" s="13">
        <f t="shared" si="116"/>
        <v>1</v>
      </c>
      <c r="BB822" s="13">
        <f t="shared" si="113"/>
        <v>67.781000000000006</v>
      </c>
      <c r="BC822" s="13" t="s">
        <v>11301</v>
      </c>
      <c r="BD822" s="13">
        <f t="shared" si="114"/>
        <v>1</v>
      </c>
    </row>
    <row r="823" spans="1:56" x14ac:dyDescent="0.25">
      <c r="A823" s="13">
        <v>600013693</v>
      </c>
      <c r="B823" s="13">
        <v>1700</v>
      </c>
      <c r="C823" s="13">
        <v>2000005105</v>
      </c>
      <c r="D823" s="13" t="s">
        <v>10908</v>
      </c>
      <c r="E823" s="13">
        <f t="shared" si="108"/>
        <v>1700</v>
      </c>
      <c r="F823" s="13" t="s">
        <v>10933</v>
      </c>
      <c r="G823" s="13" t="s">
        <v>10907</v>
      </c>
      <c r="H823" s="13">
        <f>ROUND(P823/(1-((R823+S823))/100)*Q823, 3)</f>
        <v>10.273</v>
      </c>
      <c r="I823" s="13">
        <v>0.25</v>
      </c>
      <c r="J823" s="13">
        <v>7</v>
      </c>
      <c r="K823" s="13">
        <v>1</v>
      </c>
      <c r="M823" s="13">
        <v>4</v>
      </c>
      <c r="N823" s="13">
        <v>1</v>
      </c>
      <c r="P823" s="13">
        <f>IFERROR(ROUND(VLOOKUP(BC823, BA:BA:BB:BB, 2, 0)/AA823,3),)</f>
        <v>8.9120000000000008</v>
      </c>
      <c r="Q823" s="13">
        <f>IFERROR(VLOOKUP(BC823, BA:BA:BD:BD, 4, 0),1)</f>
        <v>1</v>
      </c>
      <c r="R823" s="13">
        <v>4</v>
      </c>
      <c r="S823" s="13">
        <v>9.25</v>
      </c>
      <c r="T823" s="13">
        <v>0</v>
      </c>
      <c r="V823" s="13" t="s">
        <v>11050</v>
      </c>
      <c r="W823" s="13">
        <v>100</v>
      </c>
      <c r="X823" s="13" t="s">
        <v>7709</v>
      </c>
      <c r="Y823" s="13" t="s">
        <v>10904</v>
      </c>
      <c r="Z823" s="13">
        <v>2</v>
      </c>
      <c r="AA823" s="13">
        <v>5.75</v>
      </c>
      <c r="AB823" s="13">
        <f t="shared" si="109"/>
        <v>14.766999999999999</v>
      </c>
      <c r="AC823" s="13">
        <f>ROUND(VLOOKUP(X823,'Base de dados'!A:B, 2, 0)*AB823, 2)</f>
        <v>2.2200000000000002</v>
      </c>
      <c r="AD823" s="13">
        <f>ROUND((AB823*(Destino!AG$823/100))*(W823/100),2)</f>
        <v>0.59</v>
      </c>
      <c r="AE823" s="13">
        <f>ROUND((AB823*(Destino!AH$823/100)),2)</f>
        <v>0</v>
      </c>
      <c r="AF823" s="13">
        <f>ROUND((((AB823+AC823)*(1 + VLOOKUP(X823,'Base de dados'!A:M, 13, 0) ))*(Destino!AI$823/100))-AD823, 2)</f>
        <v>3.82</v>
      </c>
      <c r="AG823" s="13">
        <f>ROUND((AB823+AC823+AF823)*(J823/100),2)</f>
        <v>1.46</v>
      </c>
      <c r="AH823" s="13">
        <f t="shared" si="110"/>
        <v>0</v>
      </c>
      <c r="AI823" s="13">
        <f>ROUND(AB823+AC823-AE823+AF823+AG823+AH823, 3)</f>
        <v>22.266999999999999</v>
      </c>
      <c r="AJ823" s="13">
        <f t="shared" si="111"/>
        <v>89.067999999999998</v>
      </c>
      <c r="AK823" s="13">
        <f t="shared" si="112"/>
        <v>89.067999999999998</v>
      </c>
      <c r="AL823" s="13" t="str">
        <f t="shared" si="115"/>
        <v>17006000136932000005105</v>
      </c>
      <c r="AM823" s="13">
        <f>VLOOKUP(AL823,Destino!A:AE,31,0)</f>
        <v>82.804000000000002</v>
      </c>
      <c r="AN823" s="13">
        <f t="shared" si="116"/>
        <v>0.92967171150132488</v>
      </c>
      <c r="BB823" s="13">
        <f t="shared" si="113"/>
        <v>89.067999999999998</v>
      </c>
      <c r="BC823" s="13" t="s">
        <v>11297</v>
      </c>
      <c r="BD823" s="13">
        <f t="shared" si="114"/>
        <v>1</v>
      </c>
    </row>
    <row r="824" spans="1:56" x14ac:dyDescent="0.25">
      <c r="A824" s="13">
        <v>600013693</v>
      </c>
      <c r="B824" s="13">
        <v>1700</v>
      </c>
      <c r="C824" s="13">
        <v>2200001421</v>
      </c>
      <c r="D824" s="13" t="s">
        <v>10908</v>
      </c>
      <c r="E824" s="13">
        <f t="shared" si="108"/>
        <v>1700</v>
      </c>
      <c r="F824" s="13" t="s">
        <v>10933</v>
      </c>
      <c r="G824" s="13" t="s">
        <v>10907</v>
      </c>
      <c r="H824" s="13">
        <f>ROUND(P824/(1-((R824+S824))/100)*Q824, 3)</f>
        <v>10.548</v>
      </c>
      <c r="I824" s="13">
        <v>0.25</v>
      </c>
      <c r="J824" s="13">
        <v>3</v>
      </c>
      <c r="K824" s="13">
        <v>1</v>
      </c>
      <c r="M824" s="13">
        <v>4</v>
      </c>
      <c r="N824" s="13">
        <v>1</v>
      </c>
      <c r="O824" s="13" t="s">
        <v>10895</v>
      </c>
      <c r="P824" s="13">
        <f>IFERROR(ROUND(VLOOKUP(BC824, BA:BA:BB:BB, 2, 0)/AA824,3),)</f>
        <v>9.15</v>
      </c>
      <c r="Q824" s="13">
        <f>IFERROR(VLOOKUP(BC824, BA:BA:BD:BD, 4, 0),1)</f>
        <v>1</v>
      </c>
      <c r="R824" s="13">
        <v>4</v>
      </c>
      <c r="S824" s="13">
        <v>9.25</v>
      </c>
      <c r="T824" s="13">
        <v>0</v>
      </c>
      <c r="V824" s="13" t="s">
        <v>11050</v>
      </c>
      <c r="W824" s="13">
        <v>100</v>
      </c>
      <c r="X824" s="13" t="s">
        <v>7709</v>
      </c>
      <c r="Y824" s="13" t="s">
        <v>10904</v>
      </c>
      <c r="Z824" s="13">
        <v>2</v>
      </c>
      <c r="AA824" s="13">
        <v>5.75</v>
      </c>
      <c r="AB824" s="13">
        <f t="shared" si="109"/>
        <v>15.163</v>
      </c>
      <c r="AC824" s="13">
        <f>ROUND(VLOOKUP(X824,'Base de dados'!A:B, 2, 0)*AB824, 2)</f>
        <v>2.27</v>
      </c>
      <c r="AD824" s="13">
        <f>ROUND((AB824*(Destino!AG$824/100))*(W824/100),2)</f>
        <v>0.61</v>
      </c>
      <c r="AE824" s="13">
        <f>ROUND((AB824*(Destino!AH$824/100)),2)</f>
        <v>0</v>
      </c>
      <c r="AF824" s="13">
        <f>ROUND((((AB824+AC824)*(1 + VLOOKUP(X824,'Base de dados'!A:M, 13, 0) ))*(Destino!AI$824/100))-AD824, 2)</f>
        <v>3.92</v>
      </c>
      <c r="AG824" s="13">
        <f>ROUND((AB824+AC824+AF824)*(J824/100),2)</f>
        <v>0.64</v>
      </c>
      <c r="AH824" s="13">
        <f t="shared" si="110"/>
        <v>0</v>
      </c>
      <c r="AI824" s="13">
        <f>ROUND(AB824+AC824-AE824+AF824+AG824+AH824, 3)</f>
        <v>21.992999999999999</v>
      </c>
      <c r="AJ824" s="13">
        <f t="shared" si="111"/>
        <v>87.971999999999994</v>
      </c>
      <c r="AK824" s="13">
        <f t="shared" si="112"/>
        <v>87.971999999999994</v>
      </c>
      <c r="AL824" s="13" t="str">
        <f t="shared" si="115"/>
        <v>17006000136932200001421</v>
      </c>
      <c r="AM824" s="13">
        <f>VLOOKUP(AL824,Destino!A:AE,31,0)</f>
        <v>87.971999999999994</v>
      </c>
      <c r="AN824" s="13">
        <f t="shared" si="116"/>
        <v>1</v>
      </c>
      <c r="BA824" s="13" t="s">
        <v>11303</v>
      </c>
      <c r="BB824" s="13">
        <f t="shared" si="113"/>
        <v>87.971999999999994</v>
      </c>
      <c r="BC824" s="13" t="s">
        <v>11302</v>
      </c>
      <c r="BD824" s="13">
        <f t="shared" si="114"/>
        <v>1</v>
      </c>
    </row>
    <row r="825" spans="1:56" x14ac:dyDescent="0.25">
      <c r="A825" s="13">
        <v>600013701</v>
      </c>
      <c r="B825" s="13">
        <v>1000</v>
      </c>
      <c r="C825" s="13">
        <v>2200000102</v>
      </c>
      <c r="D825" s="13" t="s">
        <v>10908</v>
      </c>
      <c r="E825" s="13">
        <f t="shared" si="108"/>
        <v>1000</v>
      </c>
      <c r="F825" s="13" t="s">
        <v>10905</v>
      </c>
      <c r="G825" s="13" t="s">
        <v>10907</v>
      </c>
      <c r="H825" s="13">
        <f>ROUND(P825/(1-((R825+S825))/100)*Q825, 3)</f>
        <v>11.192</v>
      </c>
      <c r="I825" s="13">
        <v>1</v>
      </c>
      <c r="J825" s="13">
        <v>4.5</v>
      </c>
      <c r="K825" s="13">
        <v>1</v>
      </c>
      <c r="M825" s="13">
        <v>1</v>
      </c>
      <c r="N825" s="13">
        <v>1</v>
      </c>
      <c r="P825" s="13">
        <f>IFERROR(ROUND(VLOOKUP(BC825, BA:BA:BB:BB, 2, 0)/AA825,3),)</f>
        <v>10.336</v>
      </c>
      <c r="Q825" s="13">
        <f>IFERROR(VLOOKUP(BC825, BA:BA:BD:BD, 4, 0),1)</f>
        <v>1</v>
      </c>
      <c r="R825" s="13">
        <v>4</v>
      </c>
      <c r="S825" s="13">
        <v>3.65</v>
      </c>
      <c r="T825" s="13">
        <v>0</v>
      </c>
      <c r="V825" s="13" t="s">
        <v>11050</v>
      </c>
      <c r="W825" s="13">
        <v>100</v>
      </c>
      <c r="X825" s="13" t="s">
        <v>7709</v>
      </c>
      <c r="Y825" s="13" t="s">
        <v>10904</v>
      </c>
      <c r="Z825" s="13">
        <v>1</v>
      </c>
      <c r="AA825" s="13">
        <v>5.75</v>
      </c>
      <c r="AB825" s="13">
        <f t="shared" si="109"/>
        <v>64.353999999999999</v>
      </c>
      <c r="AC825" s="13">
        <f>ROUND(VLOOKUP(X825,'Base de dados'!A:B, 2, 0)*AB825, 2)</f>
        <v>9.65</v>
      </c>
      <c r="AD825" s="13">
        <f>ROUND((AB825*(Destino!AG$825/100))*(W825/100),2)</f>
        <v>2.57</v>
      </c>
      <c r="AE825" s="13">
        <f>ROUND((AB825*(Destino!AH$825/100)),2)</f>
        <v>5.95</v>
      </c>
      <c r="AG825" s="13">
        <f>ROUND((AB825+ AC825)*(J825/100),2)</f>
        <v>3.33</v>
      </c>
      <c r="AH825" s="13">
        <f t="shared" si="110"/>
        <v>0</v>
      </c>
      <c r="AI825" s="13">
        <f>ROUND(AB825-(AD825+AE825)+AG825+AH825, 3)</f>
        <v>59.164000000000001</v>
      </c>
      <c r="AJ825" s="13">
        <f t="shared" si="111"/>
        <v>59.164000000000001</v>
      </c>
      <c r="AK825" s="13">
        <f t="shared" si="112"/>
        <v>59.164000000000001</v>
      </c>
      <c r="AL825" s="13" t="str">
        <f t="shared" si="115"/>
        <v>10006000137012200000102</v>
      </c>
      <c r="AM825" s="13">
        <f>VLOOKUP(AL825,Destino!A:AE,31,0)</f>
        <v>59.164000000000001</v>
      </c>
      <c r="AN825" s="13">
        <f t="shared" si="116"/>
        <v>1</v>
      </c>
      <c r="BB825" s="13">
        <f t="shared" si="113"/>
        <v>59.164000000000001</v>
      </c>
      <c r="BC825" s="13" t="s">
        <v>11305</v>
      </c>
      <c r="BD825" s="13">
        <f t="shared" si="114"/>
        <v>1</v>
      </c>
    </row>
    <row r="826" spans="1:56" x14ac:dyDescent="0.25">
      <c r="A826" s="13">
        <v>600013701</v>
      </c>
      <c r="B826" s="13">
        <v>1000</v>
      </c>
      <c r="C826" s="13">
        <v>2200000362</v>
      </c>
      <c r="D826" s="13" t="s">
        <v>10908</v>
      </c>
      <c r="E826" s="13">
        <f t="shared" si="108"/>
        <v>1000</v>
      </c>
      <c r="F826" s="13" t="s">
        <v>10912</v>
      </c>
      <c r="G826" s="13" t="s">
        <v>10907</v>
      </c>
      <c r="H826" s="13">
        <v>6.34</v>
      </c>
      <c r="I826" s="13">
        <v>1</v>
      </c>
      <c r="J826" s="13">
        <v>0</v>
      </c>
      <c r="K826" s="13">
        <v>1.0441640000000001</v>
      </c>
      <c r="M826" s="13">
        <v>1</v>
      </c>
      <c r="N826" s="13">
        <v>1</v>
      </c>
      <c r="O826" s="13" t="s">
        <v>10895</v>
      </c>
      <c r="P826" s="13">
        <v>0</v>
      </c>
      <c r="Q826" s="13">
        <v>1</v>
      </c>
      <c r="R826" s="13">
        <v>0</v>
      </c>
      <c r="S826" s="13">
        <v>0</v>
      </c>
      <c r="T826" s="13">
        <v>34.630000000000003</v>
      </c>
      <c r="V826" s="13" t="s">
        <v>11050</v>
      </c>
      <c r="W826" s="13">
        <v>100</v>
      </c>
      <c r="X826" s="13" t="s">
        <v>7709</v>
      </c>
      <c r="Y826" s="13" t="s">
        <v>10904</v>
      </c>
      <c r="Z826" s="13">
        <v>1</v>
      </c>
      <c r="AA826" s="13">
        <v>5.75</v>
      </c>
      <c r="AB826" s="13">
        <f t="shared" si="109"/>
        <v>36.454999999999998</v>
      </c>
      <c r="AC826" s="13">
        <f>ROUND(VLOOKUP(X826,'Base de dados'!A:B, 2, 0)*AB826, 2)</f>
        <v>5.47</v>
      </c>
      <c r="AD826" s="13">
        <f>ROUND((AB826*(Destino!AG$826/100))*(W826/100),2)</f>
        <v>0</v>
      </c>
      <c r="AE826" s="13">
        <f>ROUND((AB826*(Destino!AH$826/100)),2)</f>
        <v>0</v>
      </c>
      <c r="AG826" s="13">
        <f>ROUND((AB826+ AC826)*(J826/100),2)</f>
        <v>0</v>
      </c>
      <c r="AH826" s="13">
        <f t="shared" si="110"/>
        <v>12.62</v>
      </c>
      <c r="AI826" s="13">
        <f>ROUND(AB826+AG826+AH826, 3)</f>
        <v>49.075000000000003</v>
      </c>
      <c r="AJ826" s="13">
        <f t="shared" si="111"/>
        <v>49.075000000000003</v>
      </c>
      <c r="AK826" s="13">
        <f t="shared" si="112"/>
        <v>51.24234830000001</v>
      </c>
      <c r="AL826" s="13" t="str">
        <f t="shared" si="115"/>
        <v>10006000137012200000362</v>
      </c>
      <c r="AM826" s="13">
        <f>VLOOKUP(AL826,Destino!A:AE,31,0)</f>
        <v>51.241999999999997</v>
      </c>
      <c r="AN826" s="13">
        <f t="shared" si="116"/>
        <v>0.99999320288761995</v>
      </c>
      <c r="BA826" s="13" t="s">
        <v>11304</v>
      </c>
      <c r="BB826" s="13">
        <f t="shared" si="113"/>
        <v>51.24234830000001</v>
      </c>
      <c r="BD826" s="13">
        <f t="shared" si="114"/>
        <v>1</v>
      </c>
    </row>
    <row r="827" spans="1:56" x14ac:dyDescent="0.25">
      <c r="A827" s="13">
        <v>600013701</v>
      </c>
      <c r="B827" s="13">
        <v>1000</v>
      </c>
      <c r="C827" s="13">
        <v>2200001327</v>
      </c>
      <c r="D827" s="13" t="s">
        <v>10908</v>
      </c>
      <c r="E827" s="13">
        <f t="shared" si="108"/>
        <v>1000</v>
      </c>
      <c r="F827" s="13" t="s">
        <v>10905</v>
      </c>
      <c r="G827" s="13" t="s">
        <v>10907</v>
      </c>
      <c r="H827" s="13">
        <f>ROUND(P827/(1-((R827+S827))/100)*Q827, 3)</f>
        <v>10.936</v>
      </c>
      <c r="I827" s="13">
        <v>1</v>
      </c>
      <c r="J827" s="13">
        <v>5</v>
      </c>
      <c r="K827" s="13">
        <v>1</v>
      </c>
      <c r="M827" s="13">
        <v>1</v>
      </c>
      <c r="N827" s="13">
        <v>1</v>
      </c>
      <c r="P827" s="13">
        <f>IFERROR(ROUND(VLOOKUP(BC827, BA:BA:BB:BB, 2, 0)/AA827,3),)</f>
        <v>13.461</v>
      </c>
      <c r="Q827" s="13">
        <f>IFERROR(VLOOKUP(BC827, BA:BA:BD:BD, 4, 0),1)</f>
        <v>0.75026700000000002</v>
      </c>
      <c r="R827" s="13">
        <v>4</v>
      </c>
      <c r="S827" s="13">
        <v>3.65</v>
      </c>
      <c r="T827" s="13">
        <v>0</v>
      </c>
      <c r="V827" s="13" t="s">
        <v>11050</v>
      </c>
      <c r="W827" s="13">
        <v>100</v>
      </c>
      <c r="X827" s="13" t="s">
        <v>7709</v>
      </c>
      <c r="Y827" s="13" t="s">
        <v>10904</v>
      </c>
      <c r="Z827" s="13">
        <v>1</v>
      </c>
      <c r="AA827" s="13">
        <v>5.75</v>
      </c>
      <c r="AB827" s="13">
        <f t="shared" si="109"/>
        <v>62.881999999999998</v>
      </c>
      <c r="AC827" s="13">
        <f>ROUND(VLOOKUP(X827,'Base de dados'!A:B, 2, 0)*AB827, 2)</f>
        <v>9.43</v>
      </c>
      <c r="AD827" s="13">
        <f>ROUND((AB827*(Destino!AG$827/100))*(W827/100),2)</f>
        <v>2.52</v>
      </c>
      <c r="AE827" s="13">
        <f>ROUND((AB827*(Destino!AH$827/100)),2)</f>
        <v>5.82</v>
      </c>
      <c r="AG827" s="13">
        <f>ROUND((AB827+ AC827)*(J827/100),2)</f>
        <v>3.62</v>
      </c>
      <c r="AH827" s="13">
        <f t="shared" si="110"/>
        <v>0</v>
      </c>
      <c r="AI827" s="13">
        <f>ROUND(AB827-(AD827+AE827)+AG827+AH827, 3)</f>
        <v>58.161999999999999</v>
      </c>
      <c r="AJ827" s="13">
        <f t="shared" si="111"/>
        <v>58.161999999999999</v>
      </c>
      <c r="AK827" s="13">
        <f t="shared" si="112"/>
        <v>58.161999999999999</v>
      </c>
      <c r="AL827" s="13" t="str">
        <f t="shared" si="115"/>
        <v>10006000137012200001327</v>
      </c>
      <c r="AM827" s="13">
        <f>VLOOKUP(AL827,Destino!A:AE,31,0)</f>
        <v>58.134999999999998</v>
      </c>
      <c r="AN827" s="13">
        <f t="shared" si="116"/>
        <v>0.9995357793748495</v>
      </c>
      <c r="BB827" s="13">
        <f t="shared" si="113"/>
        <v>58.161999999999999</v>
      </c>
      <c r="BC827" s="13" t="s">
        <v>11306</v>
      </c>
      <c r="BD827" s="13">
        <f t="shared" si="114"/>
        <v>1</v>
      </c>
    </row>
    <row r="828" spans="1:56" x14ac:dyDescent="0.25">
      <c r="A828" s="13">
        <v>600013701</v>
      </c>
      <c r="B828" s="13">
        <v>1000</v>
      </c>
      <c r="C828" s="13">
        <v>2200001421</v>
      </c>
      <c r="D828" s="13" t="s">
        <v>10908</v>
      </c>
      <c r="E828" s="13">
        <f t="shared" si="108"/>
        <v>1000</v>
      </c>
      <c r="F828" s="13" t="s">
        <v>10905</v>
      </c>
      <c r="G828" s="13" t="s">
        <v>10907</v>
      </c>
      <c r="H828" s="13">
        <f>ROUND(P828/(1-((R828+S828))/100)*Q828, 3)</f>
        <v>10.548</v>
      </c>
      <c r="I828" s="13">
        <v>1</v>
      </c>
      <c r="J828" s="13">
        <v>4</v>
      </c>
      <c r="K828" s="13">
        <v>1</v>
      </c>
      <c r="M828" s="13">
        <v>1</v>
      </c>
      <c r="N828" s="13">
        <v>1</v>
      </c>
      <c r="P828" s="13">
        <f>IFERROR(ROUND(VLOOKUP(BC828, BA:BA:BB:BB, 2, 0)/AA828,3),)</f>
        <v>9.15</v>
      </c>
      <c r="Q828" s="13">
        <f>IFERROR(VLOOKUP(BC828, BA:BA:BD:BD, 4, 0),1)</f>
        <v>1</v>
      </c>
      <c r="R828" s="13">
        <v>4</v>
      </c>
      <c r="S828" s="13">
        <v>9.25</v>
      </c>
      <c r="T828" s="13">
        <v>0</v>
      </c>
      <c r="V828" s="13" t="s">
        <v>11050</v>
      </c>
      <c r="W828" s="13">
        <v>100</v>
      </c>
      <c r="X828" s="13" t="s">
        <v>7709</v>
      </c>
      <c r="Y828" s="13" t="s">
        <v>10904</v>
      </c>
      <c r="Z828" s="13">
        <v>1</v>
      </c>
      <c r="AA828" s="13">
        <v>5.75</v>
      </c>
      <c r="AB828" s="13">
        <f t="shared" si="109"/>
        <v>60.651000000000003</v>
      </c>
      <c r="AC828" s="13">
        <f>ROUND(VLOOKUP(X828,'Base de dados'!A:B, 2, 0)*AB828, 2)</f>
        <v>9.1</v>
      </c>
      <c r="AD828" s="13">
        <f>ROUND((AB828*(Destino!AG$828/100))*(W828/100),2)</f>
        <v>2.4300000000000002</v>
      </c>
      <c r="AE828" s="13">
        <f>ROUND((AB828*(Destino!AH$828/100)),2)</f>
        <v>5.61</v>
      </c>
      <c r="AG828" s="13">
        <f>ROUND((AB828+ AC828)*(J828/100),2)</f>
        <v>2.79</v>
      </c>
      <c r="AH828" s="13">
        <f t="shared" si="110"/>
        <v>0</v>
      </c>
      <c r="AI828" s="13">
        <f>ROUND(AB828-(AD828+AE828)+AG828+AH828, 3)</f>
        <v>55.401000000000003</v>
      </c>
      <c r="AJ828" s="13">
        <f t="shared" si="111"/>
        <v>55.401000000000003</v>
      </c>
      <c r="AK828" s="13">
        <f t="shared" si="112"/>
        <v>55.401000000000003</v>
      </c>
      <c r="AL828" s="13" t="str">
        <f t="shared" si="115"/>
        <v>10006000137012200001421</v>
      </c>
      <c r="AM828" s="13">
        <f>VLOOKUP(AL828,Destino!A:AE,31,0)</f>
        <v>55.401000000000003</v>
      </c>
      <c r="AN828" s="13">
        <f t="shared" si="116"/>
        <v>1</v>
      </c>
      <c r="BB828" s="13">
        <f t="shared" si="113"/>
        <v>55.401000000000003</v>
      </c>
      <c r="BC828" s="13" t="s">
        <v>11308</v>
      </c>
      <c r="BD828" s="13">
        <f t="shared" si="114"/>
        <v>1</v>
      </c>
    </row>
    <row r="829" spans="1:56" x14ac:dyDescent="0.25">
      <c r="A829" s="13">
        <v>600013701</v>
      </c>
      <c r="B829" s="13">
        <v>1100</v>
      </c>
      <c r="C829" s="13">
        <v>2000005105</v>
      </c>
      <c r="D829" s="13" t="s">
        <v>10908</v>
      </c>
      <c r="E829" s="13">
        <f t="shared" si="108"/>
        <v>1100</v>
      </c>
      <c r="F829" s="13" t="s">
        <v>10905</v>
      </c>
      <c r="G829" s="13" t="s">
        <v>10907</v>
      </c>
      <c r="H829" s="13">
        <f>ROUND(P829/(1-((R829+S829))/100)*Q829, 3)</f>
        <v>10.273</v>
      </c>
      <c r="I829" s="13">
        <v>1</v>
      </c>
      <c r="J829" s="13">
        <v>4</v>
      </c>
      <c r="K829" s="13">
        <v>1</v>
      </c>
      <c r="M829" s="13">
        <v>1</v>
      </c>
      <c r="N829" s="13">
        <v>1</v>
      </c>
      <c r="O829" s="13" t="s">
        <v>10895</v>
      </c>
      <c r="P829" s="13">
        <f>IFERROR(ROUND(VLOOKUP(BC829, BA:BA:BB:BB, 2, 0)/AA829,3),)</f>
        <v>8.9120000000000008</v>
      </c>
      <c r="Q829" s="13">
        <f>IFERROR(VLOOKUP(BC829, BA:BA:BD:BD, 4, 0),1)</f>
        <v>1</v>
      </c>
      <c r="R829" s="13">
        <v>4</v>
      </c>
      <c r="S829" s="13">
        <v>9.25</v>
      </c>
      <c r="T829" s="13">
        <v>0</v>
      </c>
      <c r="V829" s="13" t="s">
        <v>11050</v>
      </c>
      <c r="W829" s="13">
        <v>100</v>
      </c>
      <c r="X829" s="13" t="s">
        <v>7709</v>
      </c>
      <c r="Y829" s="13" t="s">
        <v>10904</v>
      </c>
      <c r="Z829" s="13">
        <v>2</v>
      </c>
      <c r="AA829" s="13">
        <v>5.75</v>
      </c>
      <c r="AB829" s="13">
        <f t="shared" si="109"/>
        <v>59.07</v>
      </c>
      <c r="AC829" s="13">
        <f>ROUND(VLOOKUP(X829,'Base de dados'!A:B, 2, 0)*AB829, 2)</f>
        <v>8.86</v>
      </c>
      <c r="AD829" s="13">
        <f>ROUND((AB829*(Destino!AG$829/100))*(W829/100),2)</f>
        <v>2.36</v>
      </c>
      <c r="AE829" s="13">
        <f>ROUND((AB829*(Destino!AH$829/100)),2)</f>
        <v>0</v>
      </c>
      <c r="AG829" s="13">
        <f>ROUND((AB829+ AC829)*(J829/100),2)</f>
        <v>2.72</v>
      </c>
      <c r="AH829" s="13">
        <f t="shared" si="110"/>
        <v>0</v>
      </c>
      <c r="AI829" s="13">
        <f>ROUND(AB829-(AD829+AE829)+AG829+AH829, 3)</f>
        <v>59.43</v>
      </c>
      <c r="AJ829" s="13">
        <f t="shared" si="111"/>
        <v>59.43</v>
      </c>
      <c r="AK829" s="13">
        <f t="shared" si="112"/>
        <v>59.43</v>
      </c>
      <c r="AL829" s="13" t="str">
        <f t="shared" si="115"/>
        <v>11006000137012000005105</v>
      </c>
      <c r="AM829" s="13">
        <f>VLOOKUP(AL829,Destino!A:AE,31,0)</f>
        <v>59.43</v>
      </c>
      <c r="AN829" s="13">
        <f t="shared" si="116"/>
        <v>1</v>
      </c>
      <c r="BA829" s="13" t="s">
        <v>11305</v>
      </c>
      <c r="BB829" s="13">
        <f t="shared" si="113"/>
        <v>59.43</v>
      </c>
      <c r="BC829" s="13" t="s">
        <v>11304</v>
      </c>
      <c r="BD829" s="13">
        <f t="shared" si="114"/>
        <v>1</v>
      </c>
    </row>
    <row r="830" spans="1:56" x14ac:dyDescent="0.25">
      <c r="A830" s="13">
        <v>600013701</v>
      </c>
      <c r="B830" s="13">
        <v>1100</v>
      </c>
      <c r="C830" s="13">
        <v>2200001327</v>
      </c>
      <c r="D830" s="13" t="s">
        <v>10908</v>
      </c>
      <c r="E830" s="13">
        <f t="shared" si="108"/>
        <v>1100</v>
      </c>
      <c r="F830" s="13" t="s">
        <v>10923</v>
      </c>
      <c r="G830" s="13" t="s">
        <v>10907</v>
      </c>
      <c r="H830" s="13">
        <f>ROUND(P830/(1-((R830+S830))/100)*Q830, 3)</f>
        <v>10.52</v>
      </c>
      <c r="I830" s="13">
        <v>1</v>
      </c>
      <c r="J830" s="13">
        <v>5</v>
      </c>
      <c r="K830" s="13">
        <v>1</v>
      </c>
      <c r="M830" s="13">
        <v>1</v>
      </c>
      <c r="N830" s="13">
        <v>1</v>
      </c>
      <c r="P830" s="13">
        <f>IFERROR(ROUND(VLOOKUP(BC830, BA:BA:BB:BB, 2, 0)/AA830,3),)</f>
        <v>13.461</v>
      </c>
      <c r="Q830" s="13">
        <f>IFERROR(VLOOKUP(BC830, BA:BA:BD:BD, 4, 0),1)</f>
        <v>0.75026700000000002</v>
      </c>
      <c r="R830" s="13">
        <v>4</v>
      </c>
      <c r="S830" s="13">
        <v>0</v>
      </c>
      <c r="T830" s="13">
        <v>0</v>
      </c>
      <c r="V830" s="13" t="s">
        <v>11050</v>
      </c>
      <c r="W830" s="13">
        <v>100</v>
      </c>
      <c r="X830" s="13" t="s">
        <v>7709</v>
      </c>
      <c r="Y830" s="13" t="s">
        <v>10904</v>
      </c>
      <c r="Z830" s="13">
        <v>2</v>
      </c>
      <c r="AA830" s="13">
        <v>5.75</v>
      </c>
      <c r="AB830" s="13">
        <f t="shared" si="109"/>
        <v>60.49</v>
      </c>
      <c r="AC830" s="13">
        <f>ROUND(VLOOKUP(X830,'Base de dados'!A:B, 2, 0)*AB830, 2)</f>
        <v>9.07</v>
      </c>
      <c r="AD830" s="13">
        <f>ROUND((AB830*(Destino!AG$830/100))*(W830/100),2)</f>
        <v>2.42</v>
      </c>
      <c r="AE830" s="13">
        <f>ROUND((AB830*(Destino!AH$830/100)),2)</f>
        <v>0</v>
      </c>
      <c r="AG830" s="13">
        <f>ROUND((AB830+ AC830)*(J830/100),2)</f>
        <v>3.48</v>
      </c>
      <c r="AH830" s="13">
        <f t="shared" si="110"/>
        <v>0</v>
      </c>
      <c r="AI830" s="13">
        <f>ROUND(AB830-AD830+AG830+AH830, 3)</f>
        <v>61.55</v>
      </c>
      <c r="AJ830" s="13">
        <f t="shared" si="111"/>
        <v>61.55</v>
      </c>
      <c r="AK830" s="13">
        <f t="shared" si="112"/>
        <v>61.55</v>
      </c>
      <c r="AL830" s="13" t="str">
        <f t="shared" si="115"/>
        <v>11006000137012200001327</v>
      </c>
      <c r="AM830" s="13">
        <f>VLOOKUP(AL830,Destino!A:AE,31,0)</f>
        <v>61.533000000000001</v>
      </c>
      <c r="AN830" s="13">
        <f t="shared" si="116"/>
        <v>0.99972380178716502</v>
      </c>
      <c r="BB830" s="13">
        <f t="shared" si="113"/>
        <v>61.55</v>
      </c>
      <c r="BC830" s="13" t="s">
        <v>11306</v>
      </c>
      <c r="BD830" s="13">
        <f t="shared" si="114"/>
        <v>1</v>
      </c>
    </row>
    <row r="831" spans="1:56" x14ac:dyDescent="0.25">
      <c r="A831" s="13">
        <v>600013701</v>
      </c>
      <c r="B831" s="13">
        <v>1100</v>
      </c>
      <c r="C831" s="13">
        <v>2200001421</v>
      </c>
      <c r="D831" s="13" t="s">
        <v>10908</v>
      </c>
      <c r="E831" s="13">
        <f t="shared" si="108"/>
        <v>1100</v>
      </c>
      <c r="F831" s="13" t="s">
        <v>10905</v>
      </c>
      <c r="G831" s="13" t="s">
        <v>10907</v>
      </c>
      <c r="H831" s="13">
        <f>ROUND(P831/(1-((R831+S831))/100)*Q831, 3)</f>
        <v>10.548</v>
      </c>
      <c r="I831" s="13">
        <v>1</v>
      </c>
      <c r="J831" s="13">
        <v>3</v>
      </c>
      <c r="K831" s="13">
        <v>1</v>
      </c>
      <c r="M831" s="13">
        <v>1</v>
      </c>
      <c r="N831" s="13">
        <v>1</v>
      </c>
      <c r="P831" s="13">
        <f>IFERROR(ROUND(VLOOKUP(BC831, BA:BA:BB:BB, 2, 0)/AA831,3),)</f>
        <v>9.15</v>
      </c>
      <c r="Q831" s="13">
        <f>IFERROR(VLOOKUP(BC831, BA:BA:BD:BD, 4, 0),1)</f>
        <v>1</v>
      </c>
      <c r="R831" s="13">
        <v>4</v>
      </c>
      <c r="S831" s="13">
        <v>9.25</v>
      </c>
      <c r="T831" s="13">
        <v>0</v>
      </c>
      <c r="V831" s="13" t="s">
        <v>11050</v>
      </c>
      <c r="W831" s="13">
        <v>100</v>
      </c>
      <c r="X831" s="13" t="s">
        <v>7709</v>
      </c>
      <c r="Y831" s="13" t="s">
        <v>10904</v>
      </c>
      <c r="Z831" s="13">
        <v>2</v>
      </c>
      <c r="AA831" s="13">
        <v>5.75</v>
      </c>
      <c r="AB831" s="13">
        <f t="shared" si="109"/>
        <v>60.651000000000003</v>
      </c>
      <c r="AC831" s="13">
        <f>ROUND(VLOOKUP(X831,'Base de dados'!A:B, 2, 0)*AB831, 2)</f>
        <v>9.1</v>
      </c>
      <c r="AD831" s="13">
        <f>ROUND((AB831*(Destino!AG$831/100))*(W831/100),2)</f>
        <v>2.4300000000000002</v>
      </c>
      <c r="AE831" s="13">
        <f>ROUND((AB831*(Destino!AH$831/100)),2)</f>
        <v>0</v>
      </c>
      <c r="AG831" s="13">
        <f>ROUND((AB831+ AC831)*(J831/100),2)</f>
        <v>2.09</v>
      </c>
      <c r="AH831" s="13">
        <f t="shared" si="110"/>
        <v>0</v>
      </c>
      <c r="AI831" s="13">
        <f>ROUND(AB831-(AD831+AE831)+AG831+AH831, 3)</f>
        <v>60.311</v>
      </c>
      <c r="AJ831" s="13">
        <f t="shared" si="111"/>
        <v>60.311</v>
      </c>
      <c r="AK831" s="13">
        <f t="shared" si="112"/>
        <v>60.311</v>
      </c>
      <c r="AL831" s="13" t="str">
        <f t="shared" si="115"/>
        <v>11006000137012200001421</v>
      </c>
      <c r="AM831" s="13">
        <f>VLOOKUP(AL831,Destino!A:AE,31,0)</f>
        <v>60.311</v>
      </c>
      <c r="AN831" s="13">
        <f t="shared" si="116"/>
        <v>1</v>
      </c>
      <c r="BB831" s="13">
        <f t="shared" si="113"/>
        <v>60.311</v>
      </c>
      <c r="BC831" s="13" t="s">
        <v>11308</v>
      </c>
      <c r="BD831" s="13">
        <f t="shared" si="114"/>
        <v>1</v>
      </c>
    </row>
    <row r="832" spans="1:56" x14ac:dyDescent="0.25">
      <c r="A832" s="13">
        <v>600013701</v>
      </c>
      <c r="B832" s="13">
        <v>1110</v>
      </c>
      <c r="C832" s="13">
        <v>2000005105</v>
      </c>
      <c r="D832" s="13" t="s">
        <v>10908</v>
      </c>
      <c r="E832" s="13" t="str">
        <f t="shared" si="108"/>
        <v>1100</v>
      </c>
      <c r="F832" s="13" t="s">
        <v>10925</v>
      </c>
      <c r="G832" s="13" t="s">
        <v>10907</v>
      </c>
      <c r="H832" s="13">
        <f>ROUND(P832/(1-((R832+S832))/100)*Q832, 3)</f>
        <v>10.273</v>
      </c>
      <c r="I832" s="13">
        <v>1</v>
      </c>
      <c r="J832" s="13">
        <v>4</v>
      </c>
      <c r="K832" s="13">
        <v>1</v>
      </c>
      <c r="M832" s="13">
        <v>1</v>
      </c>
      <c r="N832" s="13">
        <v>0.75026700000000002</v>
      </c>
      <c r="O832" s="13" t="s">
        <v>10895</v>
      </c>
      <c r="P832" s="13">
        <f>IFERROR(ROUND(VLOOKUP(BC832, BA:BA:BB:BB, 2, 0)/AA832,3),)</f>
        <v>8.9120000000000008</v>
      </c>
      <c r="Q832" s="13">
        <f>IFERROR(VLOOKUP(BC832, BA:BA:BD:BD, 4, 0),1)</f>
        <v>1</v>
      </c>
      <c r="R832" s="13">
        <v>4</v>
      </c>
      <c r="S832" s="13">
        <v>9.25</v>
      </c>
      <c r="T832" s="13">
        <v>0</v>
      </c>
      <c r="V832" s="13" t="s">
        <v>11050</v>
      </c>
      <c r="W832" s="13">
        <v>100</v>
      </c>
      <c r="X832" s="13" t="s">
        <v>7709</v>
      </c>
      <c r="Y832" s="13" t="s">
        <v>10904</v>
      </c>
      <c r="Z832" s="13">
        <v>2</v>
      </c>
      <c r="AA832" s="13">
        <v>5.75</v>
      </c>
      <c r="AB832" s="13">
        <f t="shared" si="109"/>
        <v>59.07</v>
      </c>
      <c r="AC832" s="13">
        <f>ROUND(VLOOKUP(X832,'Base de dados'!A:B, 2, 0)*AB832, 2)</f>
        <v>8.86</v>
      </c>
      <c r="AD832" s="13">
        <f>ROUND((AB832*(Destino!AG$832/100))*(W832/100),2)</f>
        <v>2.36</v>
      </c>
      <c r="AE832" s="13">
        <f>ROUND((AB832*(Destino!AH$832/100)),2)</f>
        <v>0</v>
      </c>
      <c r="AF832" s="13">
        <f>ROUND((((AB832+AC832)*(1 + VLOOKUP(X832,'Base de dados'!A:P, 16, 0) ))*(Destino!AI$832/100))-AD832, 2)</f>
        <v>15.01</v>
      </c>
      <c r="AG832" s="13">
        <f>ROUND((AB832+AC832+AF832)*(J832/100),2)</f>
        <v>3.32</v>
      </c>
      <c r="AH832" s="13">
        <f t="shared" si="110"/>
        <v>0</v>
      </c>
      <c r="AI832" s="13">
        <f>ROUND(AB832+AF832-AE832+AG832+AH832, 3)</f>
        <v>77.400000000000006</v>
      </c>
      <c r="AJ832" s="13">
        <f t="shared" si="111"/>
        <v>77.400000000000006</v>
      </c>
      <c r="AK832" s="13">
        <f t="shared" si="112"/>
        <v>77.400000000000006</v>
      </c>
      <c r="AL832" s="13" t="str">
        <f t="shared" si="115"/>
        <v>11106000137012000005105</v>
      </c>
      <c r="AM832" s="13">
        <f>VLOOKUP(AL832,Destino!A:AE,31,0)</f>
        <v>77.39</v>
      </c>
      <c r="AN832" s="13">
        <f t="shared" si="116"/>
        <v>0.99987080103359172</v>
      </c>
      <c r="BA832" s="13" t="s">
        <v>11306</v>
      </c>
      <c r="BB832" s="13">
        <f t="shared" si="113"/>
        <v>77.400000000000006</v>
      </c>
      <c r="BC832" s="13" t="s">
        <v>11304</v>
      </c>
      <c r="BD832" s="13">
        <f t="shared" si="114"/>
        <v>0.75026700000000002</v>
      </c>
    </row>
    <row r="833" spans="1:56" x14ac:dyDescent="0.25">
      <c r="A833" s="13">
        <v>600013701</v>
      </c>
      <c r="B833" s="13">
        <v>1110</v>
      </c>
      <c r="C833" s="13">
        <v>2200000102</v>
      </c>
      <c r="D833" s="13" t="s">
        <v>10908</v>
      </c>
      <c r="E833" s="13" t="str">
        <f t="shared" si="108"/>
        <v>1100</v>
      </c>
      <c r="F833" s="13" t="s">
        <v>10926</v>
      </c>
      <c r="G833" s="13" t="s">
        <v>10907</v>
      </c>
      <c r="H833" s="13">
        <f>ROUND(P833/(1-((R833+S833))/100)*Q833, 3)</f>
        <v>10.766999999999999</v>
      </c>
      <c r="I833" s="13">
        <v>1</v>
      </c>
      <c r="J833" s="13">
        <v>4</v>
      </c>
      <c r="K833" s="13">
        <v>1</v>
      </c>
      <c r="M833" s="13">
        <v>1</v>
      </c>
      <c r="N833" s="13">
        <v>0.76789099999999999</v>
      </c>
      <c r="P833" s="13">
        <f>IFERROR(ROUND(VLOOKUP(BC833, BA:BA:BB:BB, 2, 0)/AA833,3),)</f>
        <v>10.336</v>
      </c>
      <c r="Q833" s="13">
        <f>IFERROR(VLOOKUP(BC833, BA:BA:BD:BD, 4, 0),1)</f>
        <v>1</v>
      </c>
      <c r="R833" s="13">
        <v>4</v>
      </c>
      <c r="S833" s="13">
        <v>0</v>
      </c>
      <c r="T833" s="13">
        <v>0</v>
      </c>
      <c r="V833" s="13" t="s">
        <v>11050</v>
      </c>
      <c r="W833" s="13">
        <v>100</v>
      </c>
      <c r="X833" s="13" t="s">
        <v>7709</v>
      </c>
      <c r="Y833" s="13" t="s">
        <v>10904</v>
      </c>
      <c r="Z833" s="13">
        <v>2</v>
      </c>
      <c r="AA833" s="13">
        <v>5.75</v>
      </c>
      <c r="AB833" s="13">
        <f t="shared" si="109"/>
        <v>61.91</v>
      </c>
      <c r="AC833" s="13">
        <f>ROUND(VLOOKUP(X833,'Base de dados'!A:B, 2, 0)*AB833, 2)</f>
        <v>9.2899999999999991</v>
      </c>
      <c r="AD833" s="13">
        <f>ROUND((AB833*(Destino!AG$833/100))*(W833/100),2)</f>
        <v>2.48</v>
      </c>
      <c r="AE833" s="13">
        <f>ROUND((AB833*(Destino!AH$833/100)),2)</f>
        <v>0</v>
      </c>
      <c r="AF833" s="13">
        <f>ROUND((((AB833+AC833)*(1 + VLOOKUP(X833,'Base de dados'!A:P, 16, 0) ))*(Destino!AI$833/100))-AD833, 2)</f>
        <v>15.72</v>
      </c>
      <c r="AG833" s="13">
        <f>ROUND((AB833+AC833+AF833)*(J833/100),2)</f>
        <v>3.48</v>
      </c>
      <c r="AH833" s="13">
        <f t="shared" si="110"/>
        <v>0</v>
      </c>
      <c r="AI833" s="13">
        <f>ROUND(AB833+AF833+AG833+AH833, 3)</f>
        <v>81.11</v>
      </c>
      <c r="AJ833" s="13">
        <f t="shared" si="111"/>
        <v>81.11</v>
      </c>
      <c r="AK833" s="13">
        <f t="shared" si="112"/>
        <v>81.11</v>
      </c>
      <c r="AL833" s="13" t="str">
        <f t="shared" si="115"/>
        <v>11106000137012200000102</v>
      </c>
      <c r="AM833" s="13">
        <f>VLOOKUP(AL833,Destino!A:AE,31,0)</f>
        <v>81.12</v>
      </c>
      <c r="AN833" s="13">
        <f t="shared" si="116"/>
        <v>1.0001232893601282</v>
      </c>
      <c r="BB833" s="13">
        <f t="shared" si="113"/>
        <v>81.11</v>
      </c>
      <c r="BC833" s="13" t="s">
        <v>11305</v>
      </c>
      <c r="BD833" s="13">
        <f t="shared" si="114"/>
        <v>0.76789099999999999</v>
      </c>
    </row>
    <row r="834" spans="1:56" x14ac:dyDescent="0.25">
      <c r="A834" s="13">
        <v>600013701</v>
      </c>
      <c r="B834" s="13">
        <v>1110</v>
      </c>
      <c r="C834" s="13">
        <v>2200001421</v>
      </c>
      <c r="D834" s="13" t="s">
        <v>10908</v>
      </c>
      <c r="E834" s="13" t="str">
        <f t="shared" ref="E834:E897" si="117">IF(AND(B834&lt;&gt;1110,B834&lt;&gt;1210,B834&lt;&gt;1510,B834&lt;&gt;1710),B834,IF(B834=1110,"1100",IF(B834=1210,"1200",IF(B834=1510,"1500",IF(B834=1710,"1700","X")))))</f>
        <v>1100</v>
      </c>
      <c r="F834" s="13" t="s">
        <v>10925</v>
      </c>
      <c r="G834" s="13" t="s">
        <v>10907</v>
      </c>
      <c r="H834" s="13">
        <f>ROUND(P834/(1-((R834+S834))/100)*Q834, 3)</f>
        <v>10.548</v>
      </c>
      <c r="I834" s="13">
        <v>1</v>
      </c>
      <c r="J834" s="13">
        <v>1.5</v>
      </c>
      <c r="K834" s="13">
        <v>1</v>
      </c>
      <c r="M834" s="13">
        <v>1</v>
      </c>
      <c r="N834" s="13">
        <v>0.74807900000000005</v>
      </c>
      <c r="P834" s="13">
        <f>IFERROR(ROUND(VLOOKUP(BC834, BA:BA:BB:BB, 2, 0)/AA834,3),)</f>
        <v>9.15</v>
      </c>
      <c r="Q834" s="13">
        <f>IFERROR(VLOOKUP(BC834, BA:BA:BD:BD, 4, 0),1)</f>
        <v>1</v>
      </c>
      <c r="R834" s="13">
        <v>4</v>
      </c>
      <c r="S834" s="13">
        <v>9.25</v>
      </c>
      <c r="T834" s="13">
        <v>0</v>
      </c>
      <c r="V834" s="13" t="s">
        <v>11050</v>
      </c>
      <c r="W834" s="13">
        <v>100</v>
      </c>
      <c r="X834" s="13" t="s">
        <v>7709</v>
      </c>
      <c r="Y834" s="13" t="s">
        <v>10904</v>
      </c>
      <c r="Z834" s="13">
        <v>2</v>
      </c>
      <c r="AA834" s="13">
        <v>5.75</v>
      </c>
      <c r="AB834" s="13">
        <f t="shared" ref="AB834:AB897" si="118">ROUND(H834*I834*AA834, 3)</f>
        <v>60.651000000000003</v>
      </c>
      <c r="AC834" s="13">
        <f>ROUND(VLOOKUP(X834,'Base de dados'!A:B, 2, 0)*AB834, 2)</f>
        <v>9.1</v>
      </c>
      <c r="AD834" s="13">
        <f>ROUND((AB834*(Destino!AG$834/100))*(W834/100),2)</f>
        <v>2.4300000000000002</v>
      </c>
      <c r="AE834" s="13">
        <f>ROUND((AB834*(Destino!AH$834/100)),2)</f>
        <v>0</v>
      </c>
      <c r="AF834" s="13">
        <f>ROUND((((AB834+AC834)*(1 + VLOOKUP(X834,'Base de dados'!A:P, 16, 0) ))*(Destino!AI$834/100))-AD834, 2)</f>
        <v>15.4</v>
      </c>
      <c r="AG834" s="13">
        <f>ROUND((AB834+AC834+AF834)*(J834/100),2)</f>
        <v>1.28</v>
      </c>
      <c r="AH834" s="13">
        <f t="shared" ref="AH834:AH897" si="119">ROUND(AB834*((T834/100)),2)</f>
        <v>0</v>
      </c>
      <c r="AI834" s="13">
        <f>ROUND(AB834+AF834-AE834+AG834+AH834, 3)</f>
        <v>77.331000000000003</v>
      </c>
      <c r="AJ834" s="13">
        <f t="shared" ref="AJ834:AJ897" si="120">AI834*M834</f>
        <v>77.331000000000003</v>
      </c>
      <c r="AK834" s="13">
        <f t="shared" ref="AK834:AK897" si="121">AJ834*K834</f>
        <v>77.331000000000003</v>
      </c>
      <c r="AL834" s="13" t="str">
        <f t="shared" si="115"/>
        <v>11106000137012200001421</v>
      </c>
      <c r="AM834" s="13">
        <f>VLOOKUP(AL834,Destino!A:AE,31,0)</f>
        <v>77.340999999999994</v>
      </c>
      <c r="AN834" s="13">
        <f t="shared" si="116"/>
        <v>1.0001293142465504</v>
      </c>
      <c r="BB834" s="13">
        <f t="shared" ref="BB834:BB897" si="122">AK834</f>
        <v>77.331000000000003</v>
      </c>
      <c r="BC834" s="13" t="s">
        <v>11308</v>
      </c>
      <c r="BD834" s="13">
        <f t="shared" ref="BD834:BD897" si="123">N834</f>
        <v>0.74807900000000005</v>
      </c>
    </row>
    <row r="835" spans="1:56" x14ac:dyDescent="0.25">
      <c r="A835" s="13">
        <v>600013701</v>
      </c>
      <c r="B835" s="13">
        <v>1210</v>
      </c>
      <c r="C835" s="13">
        <v>2000005105</v>
      </c>
      <c r="D835" s="13" t="s">
        <v>10908</v>
      </c>
      <c r="E835" s="13" t="str">
        <f t="shared" si="117"/>
        <v>1200</v>
      </c>
      <c r="F835" s="13" t="s">
        <v>10905</v>
      </c>
      <c r="G835" s="13" t="s">
        <v>10907</v>
      </c>
      <c r="H835" s="13">
        <f>ROUND(P835/(1-((R835+S835))/100)*Q835, 3)</f>
        <v>10.273</v>
      </c>
      <c r="I835" s="13">
        <v>1</v>
      </c>
      <c r="J835" s="13">
        <v>2</v>
      </c>
      <c r="K835" s="13">
        <v>1</v>
      </c>
      <c r="M835" s="13">
        <v>1</v>
      </c>
      <c r="N835" s="13">
        <v>1</v>
      </c>
      <c r="O835" s="13" t="s">
        <v>10895</v>
      </c>
      <c r="P835" s="13">
        <f>IFERROR(ROUND(VLOOKUP(BC835, BA:BA:BB:BB, 2, 0)/AA835,3),)</f>
        <v>8.9120000000000008</v>
      </c>
      <c r="Q835" s="13">
        <f>IFERROR(VLOOKUP(BC835, BA:BA:BD:BD, 4, 0),1)</f>
        <v>1</v>
      </c>
      <c r="R835" s="13">
        <v>4</v>
      </c>
      <c r="S835" s="13">
        <v>9.25</v>
      </c>
      <c r="T835" s="13">
        <v>0</v>
      </c>
      <c r="V835" s="13" t="s">
        <v>11050</v>
      </c>
      <c r="W835" s="13">
        <v>100</v>
      </c>
      <c r="X835" s="13" t="s">
        <v>7709</v>
      </c>
      <c r="Y835" s="13" t="s">
        <v>10904</v>
      </c>
      <c r="Z835" s="13">
        <v>2</v>
      </c>
      <c r="AA835" s="13">
        <v>5.75</v>
      </c>
      <c r="AB835" s="13">
        <f t="shared" si="118"/>
        <v>59.07</v>
      </c>
      <c r="AC835" s="13">
        <f>ROUND(VLOOKUP(X835,'Base de dados'!A:B, 2, 0)*AB835, 2)</f>
        <v>8.86</v>
      </c>
      <c r="AD835" s="13">
        <f>ROUND((AB835*(Destino!AG$835/100))*(W835/100),2)</f>
        <v>2.36</v>
      </c>
      <c r="AE835" s="13">
        <f>ROUND((AB835*(Destino!AH$835/100)),2)</f>
        <v>5.46</v>
      </c>
      <c r="AG835" s="13">
        <f>ROUND((AB835+ AC835)*(J835/100),2)</f>
        <v>1.36</v>
      </c>
      <c r="AH835" s="13">
        <f t="shared" si="119"/>
        <v>0</v>
      </c>
      <c r="AI835" s="13">
        <f>ROUND(AB835-(AD835+AE835)+AG835+AH835, 3)</f>
        <v>52.61</v>
      </c>
      <c r="AJ835" s="13">
        <f t="shared" si="120"/>
        <v>52.61</v>
      </c>
      <c r="AK835" s="13">
        <f t="shared" si="121"/>
        <v>52.61</v>
      </c>
      <c r="AL835" s="13" t="str">
        <f t="shared" ref="AL835:AL898" si="124">_xlfn.CONCAT(B835,A835,C835)</f>
        <v>12106000137012000005105</v>
      </c>
      <c r="AM835" s="13">
        <f>VLOOKUP(AL835,Destino!A:AE,31,0)</f>
        <v>52.61</v>
      </c>
      <c r="AN835" s="13">
        <f t="shared" ref="AN835:AN898" si="125">AM835/AK835</f>
        <v>1</v>
      </c>
      <c r="BA835" s="13" t="s">
        <v>11307</v>
      </c>
      <c r="BB835" s="13">
        <f t="shared" si="122"/>
        <v>52.61</v>
      </c>
      <c r="BC835" s="13" t="s">
        <v>11304</v>
      </c>
      <c r="BD835" s="13">
        <f t="shared" si="123"/>
        <v>1</v>
      </c>
    </row>
    <row r="836" spans="1:56" x14ac:dyDescent="0.25">
      <c r="A836" s="13">
        <v>600013701</v>
      </c>
      <c r="B836" s="13">
        <v>1210</v>
      </c>
      <c r="C836" s="13">
        <v>2200001421</v>
      </c>
      <c r="D836" s="13" t="s">
        <v>10908</v>
      </c>
      <c r="E836" s="13" t="str">
        <f t="shared" si="117"/>
        <v>1200</v>
      </c>
      <c r="F836" s="13" t="s">
        <v>10905</v>
      </c>
      <c r="G836" s="13" t="s">
        <v>10907</v>
      </c>
      <c r="H836" s="13">
        <f>ROUND(P836/(1-((R836+S836))/100)*Q836, 3)</f>
        <v>12.577</v>
      </c>
      <c r="I836" s="13">
        <v>1</v>
      </c>
      <c r="J836" s="13">
        <v>0</v>
      </c>
      <c r="K836" s="13">
        <v>1</v>
      </c>
      <c r="M836" s="13">
        <v>1</v>
      </c>
      <c r="N836" s="13">
        <f>IFERROR(VLOOKUP(BC836, BA:BA:BD:BD, 4, 0),1)</f>
        <v>1</v>
      </c>
      <c r="P836" s="13">
        <f>IFERROR(ROUND(VLOOKUP(BC836, BA:BA:BB:BB, 2, 0)/AA836,3),)</f>
        <v>9.15</v>
      </c>
      <c r="Q836" s="13">
        <v>1</v>
      </c>
      <c r="R836" s="13">
        <v>18</v>
      </c>
      <c r="S836" s="13">
        <v>9.25</v>
      </c>
      <c r="T836" s="13">
        <v>0</v>
      </c>
      <c r="V836" s="13" t="s">
        <v>11050</v>
      </c>
      <c r="W836" s="13">
        <v>100</v>
      </c>
      <c r="X836" s="13" t="s">
        <v>7709</v>
      </c>
      <c r="Y836" s="13" t="s">
        <v>10904</v>
      </c>
      <c r="Z836" s="13">
        <v>2</v>
      </c>
      <c r="AA836" s="13">
        <v>5.75</v>
      </c>
      <c r="AB836" s="13">
        <f t="shared" si="118"/>
        <v>72.317999999999998</v>
      </c>
      <c r="AC836" s="13">
        <f>ROUND(VLOOKUP(X836,'Base de dados'!A:B, 2, 0)*AB836, 2)</f>
        <v>10.85</v>
      </c>
      <c r="AD836" s="13">
        <f>ROUND((AB836*(Destino!AG$836/100))*(W836/100),2)</f>
        <v>13.02</v>
      </c>
      <c r="AE836" s="13">
        <f>ROUND((AB836*(Destino!AH$836/100)),2)</f>
        <v>6.69</v>
      </c>
      <c r="AG836" s="13">
        <f>ROUND((AB836+ AC836)*(J836/100),2)</f>
        <v>0</v>
      </c>
      <c r="AH836" s="13">
        <f t="shared" si="119"/>
        <v>0</v>
      </c>
      <c r="AI836" s="13">
        <f>ROUND(AB836-(AD836+AE836)+AG836+AH836, 3)</f>
        <v>52.607999999999997</v>
      </c>
      <c r="AJ836" s="13">
        <f t="shared" si="120"/>
        <v>52.607999999999997</v>
      </c>
      <c r="AK836" s="13">
        <f t="shared" si="121"/>
        <v>52.607999999999997</v>
      </c>
      <c r="AL836" s="13" t="str">
        <f t="shared" si="124"/>
        <v>12106000137012200001421</v>
      </c>
      <c r="AM836" s="13">
        <f>VLOOKUP(AL836,Destino!A:AE,31,0)</f>
        <v>52.607999999999997</v>
      </c>
      <c r="AN836" s="13">
        <f t="shared" si="125"/>
        <v>1</v>
      </c>
      <c r="BB836" s="13">
        <f t="shared" si="122"/>
        <v>52.607999999999997</v>
      </c>
      <c r="BC836" s="13" t="s">
        <v>11308</v>
      </c>
      <c r="BD836" s="13">
        <f t="shared" si="123"/>
        <v>1</v>
      </c>
    </row>
    <row r="837" spans="1:56" x14ac:dyDescent="0.25">
      <c r="A837" s="13">
        <v>600013701</v>
      </c>
      <c r="B837" s="13">
        <v>1400</v>
      </c>
      <c r="C837" s="13">
        <v>2000005105</v>
      </c>
      <c r="D837" s="13" t="s">
        <v>10908</v>
      </c>
      <c r="E837" s="13">
        <f t="shared" si="117"/>
        <v>1400</v>
      </c>
      <c r="F837" s="13" t="s">
        <v>10905</v>
      </c>
      <c r="G837" s="13" t="s">
        <v>10907</v>
      </c>
      <c r="H837" s="13">
        <f>ROUND(P837/(1-((R837+S837))/100)*Q837, 3)</f>
        <v>10.273</v>
      </c>
      <c r="I837" s="13">
        <v>1</v>
      </c>
      <c r="J837" s="13">
        <v>2</v>
      </c>
      <c r="K837" s="13">
        <v>1</v>
      </c>
      <c r="M837" s="13">
        <v>1</v>
      </c>
      <c r="N837" s="13">
        <v>1</v>
      </c>
      <c r="O837" s="13" t="s">
        <v>10895</v>
      </c>
      <c r="P837" s="13">
        <f>IFERROR(ROUND(VLOOKUP(BC837, BA:BA:BB:BB, 2, 0)/AA837,3),)</f>
        <v>8.9120000000000008</v>
      </c>
      <c r="Q837" s="13">
        <f>IFERROR(VLOOKUP(BC837, BA:BA:BD:BD, 4, 0),1)</f>
        <v>1</v>
      </c>
      <c r="R837" s="13">
        <v>4</v>
      </c>
      <c r="S837" s="13">
        <v>9.25</v>
      </c>
      <c r="T837" s="13">
        <v>0</v>
      </c>
      <c r="V837" s="13" t="s">
        <v>11050</v>
      </c>
      <c r="W837" s="13">
        <v>100</v>
      </c>
      <c r="X837" s="13" t="s">
        <v>7709</v>
      </c>
      <c r="Y837" s="13" t="s">
        <v>10904</v>
      </c>
      <c r="Z837" s="13">
        <v>2</v>
      </c>
      <c r="AA837" s="13">
        <v>5.75</v>
      </c>
      <c r="AB837" s="13">
        <f t="shared" si="118"/>
        <v>59.07</v>
      </c>
      <c r="AC837" s="13">
        <f>ROUND(VLOOKUP(X837,'Base de dados'!A:B, 2, 0)*AB837, 2)</f>
        <v>8.86</v>
      </c>
      <c r="AD837" s="13">
        <f>ROUND((AB837*(Destino!AG$837/100))*(W837/100),2)</f>
        <v>2.36</v>
      </c>
      <c r="AE837" s="13">
        <f>ROUND((AB837*(Destino!AH$837/100)),2)</f>
        <v>5.46</v>
      </c>
      <c r="AG837" s="13">
        <f>ROUND((AB837+ AC837)*(J837/100),2)</f>
        <v>1.36</v>
      </c>
      <c r="AH837" s="13">
        <f t="shared" si="119"/>
        <v>0</v>
      </c>
      <c r="AI837" s="13">
        <f>ROUND(AB837-(AD837+AE837)+AG837+AH837, 3)</f>
        <v>52.61</v>
      </c>
      <c r="AJ837" s="13">
        <f t="shared" si="120"/>
        <v>52.61</v>
      </c>
      <c r="AK837" s="13">
        <f t="shared" si="121"/>
        <v>52.61</v>
      </c>
      <c r="AL837" s="13" t="str">
        <f t="shared" si="124"/>
        <v>14006000137012000005105</v>
      </c>
      <c r="AM837" s="13">
        <f>VLOOKUP(AL837,Destino!A:AE,31,0)</f>
        <v>52.61</v>
      </c>
      <c r="AN837" s="13">
        <f t="shared" si="125"/>
        <v>1</v>
      </c>
      <c r="BA837" s="13" t="s">
        <v>11308</v>
      </c>
      <c r="BB837" s="13">
        <f t="shared" si="122"/>
        <v>52.61</v>
      </c>
      <c r="BC837" s="13" t="s">
        <v>11304</v>
      </c>
      <c r="BD837" s="13">
        <f t="shared" si="123"/>
        <v>1</v>
      </c>
    </row>
    <row r="838" spans="1:56" x14ac:dyDescent="0.25">
      <c r="A838" s="13">
        <v>600013701</v>
      </c>
      <c r="B838" s="13">
        <v>1400</v>
      </c>
      <c r="C838" s="13">
        <v>2200000102</v>
      </c>
      <c r="D838" s="13" t="s">
        <v>10908</v>
      </c>
      <c r="E838" s="13">
        <f t="shared" si="117"/>
        <v>1400</v>
      </c>
      <c r="F838" s="13" t="s">
        <v>10905</v>
      </c>
      <c r="G838" s="13" t="s">
        <v>10907</v>
      </c>
      <c r="H838" s="13">
        <f>ROUND(P838/(1-((R838+S838))/100)*Q838, 3)</f>
        <v>11.192</v>
      </c>
      <c r="I838" s="13">
        <v>1</v>
      </c>
      <c r="J838" s="13">
        <v>2</v>
      </c>
      <c r="K838" s="13">
        <v>1</v>
      </c>
      <c r="M838" s="13">
        <v>1</v>
      </c>
      <c r="N838" s="13">
        <v>1</v>
      </c>
      <c r="P838" s="13">
        <f>IFERROR(ROUND(VLOOKUP(BC838, BA:BA:BB:BB, 2, 0)/AA838,3),)</f>
        <v>10.336</v>
      </c>
      <c r="Q838" s="13">
        <f>IFERROR(VLOOKUP(BC838, BA:BA:BD:BD, 4, 0),1)</f>
        <v>1</v>
      </c>
      <c r="R838" s="13">
        <v>4</v>
      </c>
      <c r="S838" s="13">
        <v>3.65</v>
      </c>
      <c r="T838" s="13">
        <v>0</v>
      </c>
      <c r="V838" s="13" t="s">
        <v>11050</v>
      </c>
      <c r="W838" s="13">
        <v>100</v>
      </c>
      <c r="X838" s="13" t="s">
        <v>7709</v>
      </c>
      <c r="Y838" s="13" t="s">
        <v>10904</v>
      </c>
      <c r="Z838" s="13">
        <v>2</v>
      </c>
      <c r="AA838" s="13">
        <v>5.75</v>
      </c>
      <c r="AB838" s="13">
        <f t="shared" si="118"/>
        <v>64.353999999999999</v>
      </c>
      <c r="AC838" s="13">
        <f>ROUND(VLOOKUP(X838,'Base de dados'!A:B, 2, 0)*AB838, 2)</f>
        <v>9.65</v>
      </c>
      <c r="AD838" s="13">
        <f>ROUND((AB838*(Destino!AG$838/100))*(W838/100),2)</f>
        <v>2.57</v>
      </c>
      <c r="AE838" s="13">
        <f>ROUND((AB838*(Destino!AH$838/100)),2)</f>
        <v>5.95</v>
      </c>
      <c r="AG838" s="13">
        <f>ROUND((AB838+ AC838)*(J838/100),2)</f>
        <v>1.48</v>
      </c>
      <c r="AH838" s="13">
        <f t="shared" si="119"/>
        <v>0</v>
      </c>
      <c r="AI838" s="13">
        <f>ROUND(AB838-(AD838+AE838)+AG838+AH838, 3)</f>
        <v>57.314</v>
      </c>
      <c r="AJ838" s="13">
        <f t="shared" si="120"/>
        <v>57.314</v>
      </c>
      <c r="AK838" s="13">
        <f t="shared" si="121"/>
        <v>57.314</v>
      </c>
      <c r="AL838" s="13" t="str">
        <f t="shared" si="124"/>
        <v>14006000137012200000102</v>
      </c>
      <c r="AM838" s="13">
        <f>VLOOKUP(AL838,Destino!A:AE,31,0)</f>
        <v>57.314</v>
      </c>
      <c r="AN838" s="13">
        <f t="shared" si="125"/>
        <v>1</v>
      </c>
      <c r="BB838" s="13">
        <f t="shared" si="122"/>
        <v>57.314</v>
      </c>
      <c r="BC838" s="13" t="s">
        <v>11305</v>
      </c>
      <c r="BD838" s="13">
        <f t="shared" si="123"/>
        <v>1</v>
      </c>
    </row>
    <row r="839" spans="1:56" x14ac:dyDescent="0.25">
      <c r="A839" s="13">
        <v>600013701</v>
      </c>
      <c r="B839" s="13">
        <v>1700</v>
      </c>
      <c r="C839" s="13">
        <v>2000005105</v>
      </c>
      <c r="D839" s="13" t="s">
        <v>10908</v>
      </c>
      <c r="E839" s="13">
        <f t="shared" si="117"/>
        <v>1700</v>
      </c>
      <c r="F839" s="13" t="s">
        <v>10933</v>
      </c>
      <c r="G839" s="13" t="s">
        <v>10907</v>
      </c>
      <c r="H839" s="13">
        <f>ROUND(P839/(1-((R839+S839))/100)*Q839, 3)</f>
        <v>10.273</v>
      </c>
      <c r="I839" s="13">
        <v>0.25</v>
      </c>
      <c r="J839" s="13">
        <v>7</v>
      </c>
      <c r="K839" s="13">
        <v>1</v>
      </c>
      <c r="M839" s="13">
        <v>4</v>
      </c>
      <c r="N839" s="13">
        <v>1</v>
      </c>
      <c r="P839" s="13">
        <f>IFERROR(ROUND(VLOOKUP(BC839, BA:BA:BB:BB, 2, 0)/AA839,3),)</f>
        <v>8.9120000000000008</v>
      </c>
      <c r="Q839" s="13">
        <f>IFERROR(VLOOKUP(BC839, BA:BA:BD:BD, 4, 0),1)</f>
        <v>1</v>
      </c>
      <c r="R839" s="13">
        <v>4</v>
      </c>
      <c r="S839" s="13">
        <v>9.25</v>
      </c>
      <c r="T839" s="13">
        <v>0</v>
      </c>
      <c r="V839" s="13" t="s">
        <v>11050</v>
      </c>
      <c r="W839" s="13">
        <v>100</v>
      </c>
      <c r="X839" s="13" t="s">
        <v>7709</v>
      </c>
      <c r="Y839" s="13" t="s">
        <v>10904</v>
      </c>
      <c r="Z839" s="13">
        <v>2</v>
      </c>
      <c r="AA839" s="13">
        <v>5.75</v>
      </c>
      <c r="AB839" s="13">
        <f t="shared" si="118"/>
        <v>14.766999999999999</v>
      </c>
      <c r="AC839" s="13">
        <f>ROUND(VLOOKUP(X839,'Base de dados'!A:B, 2, 0)*AB839, 2)</f>
        <v>2.2200000000000002</v>
      </c>
      <c r="AD839" s="13">
        <f>ROUND((AB839*(Destino!AG$839/100))*(W839/100),2)</f>
        <v>0.59</v>
      </c>
      <c r="AE839" s="13">
        <f>ROUND((AB839*(Destino!AH$839/100)),2)</f>
        <v>0</v>
      </c>
      <c r="AF839" s="13">
        <f>ROUND((((AB839+AC839)*(1 + VLOOKUP(X839,'Base de dados'!A:M, 13, 0) ))*(Destino!AI$839/100))-AD839, 2)</f>
        <v>3.82</v>
      </c>
      <c r="AG839" s="13">
        <f>ROUND((AB839+AC839+AF839)*(J839/100),2)</f>
        <v>1.46</v>
      </c>
      <c r="AH839" s="13">
        <f t="shared" si="119"/>
        <v>0</v>
      </c>
      <c r="AI839" s="13">
        <f>ROUND(AB839+AC839-AE839+AF839+AG839+AH839, 3)</f>
        <v>22.266999999999999</v>
      </c>
      <c r="AJ839" s="13">
        <f t="shared" si="120"/>
        <v>89.067999999999998</v>
      </c>
      <c r="AK839" s="13">
        <f t="shared" si="121"/>
        <v>89.067999999999998</v>
      </c>
      <c r="AL839" s="13" t="str">
        <f t="shared" si="124"/>
        <v>17006000137012000005105</v>
      </c>
      <c r="AM839" s="13">
        <f>VLOOKUP(AL839,Destino!A:AE,31,0)</f>
        <v>94.715999999999994</v>
      </c>
      <c r="AN839" s="13">
        <f t="shared" si="125"/>
        <v>1.0634122243678987</v>
      </c>
      <c r="BB839" s="13">
        <f t="shared" si="122"/>
        <v>89.067999999999998</v>
      </c>
      <c r="BC839" s="13" t="s">
        <v>11304</v>
      </c>
      <c r="BD839" s="13">
        <f t="shared" si="123"/>
        <v>1</v>
      </c>
    </row>
    <row r="840" spans="1:56" x14ac:dyDescent="0.25">
      <c r="A840" s="13">
        <v>600013701</v>
      </c>
      <c r="B840" s="13">
        <v>1700</v>
      </c>
      <c r="C840" s="13">
        <v>2200001421</v>
      </c>
      <c r="D840" s="13" t="s">
        <v>10908</v>
      </c>
      <c r="E840" s="13">
        <f t="shared" si="117"/>
        <v>1700</v>
      </c>
      <c r="F840" s="13" t="s">
        <v>10933</v>
      </c>
      <c r="G840" s="13" t="s">
        <v>10907</v>
      </c>
      <c r="H840" s="13">
        <f>ROUND(P840/(1-((R840+S840))/100)*Q840, 3)</f>
        <v>10.548</v>
      </c>
      <c r="I840" s="13">
        <v>0.25</v>
      </c>
      <c r="J840" s="13">
        <v>3</v>
      </c>
      <c r="K840" s="13">
        <v>1</v>
      </c>
      <c r="M840" s="13">
        <v>4</v>
      </c>
      <c r="N840" s="13">
        <v>1</v>
      </c>
      <c r="O840" s="13" t="s">
        <v>10895</v>
      </c>
      <c r="P840" s="13">
        <f>IFERROR(ROUND(VLOOKUP(BC840, BA:BA:BB:BB, 2, 0)/AA840,3),)</f>
        <v>9.15</v>
      </c>
      <c r="Q840" s="13">
        <f>IFERROR(VLOOKUP(BC840, BA:BA:BD:BD, 4, 0),1)</f>
        <v>1</v>
      </c>
      <c r="R840" s="13">
        <v>4</v>
      </c>
      <c r="S840" s="13">
        <v>9.25</v>
      </c>
      <c r="T840" s="13">
        <v>0</v>
      </c>
      <c r="V840" s="13" t="s">
        <v>11050</v>
      </c>
      <c r="W840" s="13">
        <v>100</v>
      </c>
      <c r="X840" s="13" t="s">
        <v>7709</v>
      </c>
      <c r="Y840" s="13" t="s">
        <v>10904</v>
      </c>
      <c r="Z840" s="13">
        <v>2</v>
      </c>
      <c r="AA840" s="13">
        <v>5.75</v>
      </c>
      <c r="AB840" s="13">
        <f t="shared" si="118"/>
        <v>15.163</v>
      </c>
      <c r="AC840" s="13">
        <f>ROUND(VLOOKUP(X840,'Base de dados'!A:B, 2, 0)*AB840, 2)</f>
        <v>2.27</v>
      </c>
      <c r="AD840" s="13">
        <f>ROUND((AB840*(Destino!AG$840/100))*(W840/100),2)</f>
        <v>0.61</v>
      </c>
      <c r="AE840" s="13">
        <f>ROUND((AB840*(Destino!AH$840/100)),2)</f>
        <v>0</v>
      </c>
      <c r="AF840" s="13">
        <f>ROUND((((AB840+AC840)*(1 + VLOOKUP(X840,'Base de dados'!A:M, 13, 0) ))*(Destino!AI$840/100))-AD840, 2)</f>
        <v>3.92</v>
      </c>
      <c r="AG840" s="13">
        <f>ROUND((AB840+AC840+AF840)*(J840/100),2)</f>
        <v>0.64</v>
      </c>
      <c r="AH840" s="13">
        <f t="shared" si="119"/>
        <v>0</v>
      </c>
      <c r="AI840" s="13">
        <f>ROUND(AB840+AC840-AE840+AF840+AG840+AH840, 3)</f>
        <v>21.992999999999999</v>
      </c>
      <c r="AJ840" s="13">
        <f t="shared" si="120"/>
        <v>87.971999999999994</v>
      </c>
      <c r="AK840" s="13">
        <f t="shared" si="121"/>
        <v>87.971999999999994</v>
      </c>
      <c r="AL840" s="13" t="str">
        <f t="shared" si="124"/>
        <v>17006000137012200001421</v>
      </c>
      <c r="AM840" s="13">
        <f>VLOOKUP(AL840,Destino!A:AE,31,0)</f>
        <v>87.971999999999994</v>
      </c>
      <c r="AN840" s="13">
        <f t="shared" si="125"/>
        <v>1</v>
      </c>
      <c r="BA840" s="13" t="s">
        <v>11309</v>
      </c>
      <c r="BB840" s="13">
        <f t="shared" si="122"/>
        <v>87.971999999999994</v>
      </c>
      <c r="BC840" s="13" t="s">
        <v>11308</v>
      </c>
      <c r="BD840" s="13">
        <f t="shared" si="123"/>
        <v>1</v>
      </c>
    </row>
    <row r="841" spans="1:56" x14ac:dyDescent="0.25">
      <c r="A841" s="13">
        <v>600018371</v>
      </c>
      <c r="B841" s="13">
        <v>1000</v>
      </c>
      <c r="C841" s="13">
        <v>2200000102</v>
      </c>
      <c r="D841" s="13" t="s">
        <v>10908</v>
      </c>
      <c r="E841" s="13">
        <f t="shared" si="117"/>
        <v>1000</v>
      </c>
      <c r="F841" s="13" t="s">
        <v>10905</v>
      </c>
      <c r="G841" s="13" t="s">
        <v>10907</v>
      </c>
      <c r="H841" s="13">
        <f>ROUND(P841/(1-((R841+S841))/100)*Q841, 3)</f>
        <v>17.413</v>
      </c>
      <c r="I841" s="13">
        <v>1</v>
      </c>
      <c r="J841" s="13">
        <v>4.5</v>
      </c>
      <c r="K841" s="13">
        <v>1</v>
      </c>
      <c r="M841" s="13">
        <v>1</v>
      </c>
      <c r="N841" s="13">
        <v>1</v>
      </c>
      <c r="P841" s="13">
        <f>IFERROR(ROUND(VLOOKUP(BC841, BA:BA:BB:BB, 2, 0)/AA841,3),)</f>
        <v>16.081</v>
      </c>
      <c r="Q841" s="13">
        <f>IFERROR(VLOOKUP(BC841, BA:BA:BD:BD, 4, 0),1)</f>
        <v>1</v>
      </c>
      <c r="R841" s="13">
        <v>4</v>
      </c>
      <c r="S841" s="13">
        <v>3.65</v>
      </c>
      <c r="T841" s="13">
        <v>0</v>
      </c>
      <c r="V841" s="13" t="s">
        <v>11050</v>
      </c>
      <c r="W841" s="13">
        <v>100</v>
      </c>
      <c r="X841" s="13" t="s">
        <v>7709</v>
      </c>
      <c r="Y841" s="13" t="s">
        <v>10904</v>
      </c>
      <c r="Z841" s="13">
        <v>1</v>
      </c>
      <c r="AA841" s="13">
        <v>5.75</v>
      </c>
      <c r="AB841" s="13">
        <f t="shared" si="118"/>
        <v>100.125</v>
      </c>
      <c r="AC841" s="13">
        <f>ROUND(VLOOKUP(X841,'Base de dados'!A:B, 2, 0)*AB841, 2)</f>
        <v>15.02</v>
      </c>
      <c r="AD841" s="13">
        <f>ROUND((AB841*(Destino!AG$841/100))*(W841/100),2)</f>
        <v>4.01</v>
      </c>
      <c r="AE841" s="13">
        <f>ROUND((AB841*(Destino!AH$841/100)),2)</f>
        <v>9.26</v>
      </c>
      <c r="AG841" s="13">
        <f>ROUND((AB841+ AC841)*(J841/100),2)</f>
        <v>5.18</v>
      </c>
      <c r="AH841" s="13">
        <f t="shared" si="119"/>
        <v>0</v>
      </c>
      <c r="AI841" s="13">
        <f>ROUND(AB841-(AD841+AE841)+AG841+AH841, 3)</f>
        <v>92.034999999999997</v>
      </c>
      <c r="AJ841" s="13">
        <f t="shared" si="120"/>
        <v>92.034999999999997</v>
      </c>
      <c r="AK841" s="13">
        <f t="shared" si="121"/>
        <v>92.034999999999997</v>
      </c>
      <c r="AL841" s="13" t="str">
        <f t="shared" si="124"/>
        <v>10006000183712200000102</v>
      </c>
      <c r="AM841" s="13">
        <f>VLOOKUP(AL841,Destino!A:AE,31,0)</f>
        <v>92.034999999999997</v>
      </c>
      <c r="AN841" s="13">
        <f t="shared" si="125"/>
        <v>1</v>
      </c>
      <c r="BB841" s="13">
        <f t="shared" si="122"/>
        <v>92.034999999999997</v>
      </c>
      <c r="BC841" s="13" t="s">
        <v>11311</v>
      </c>
      <c r="BD841" s="13">
        <f t="shared" si="123"/>
        <v>1</v>
      </c>
    </row>
    <row r="842" spans="1:56" x14ac:dyDescent="0.25">
      <c r="A842" s="13">
        <v>600018371</v>
      </c>
      <c r="B842" s="13">
        <v>1000</v>
      </c>
      <c r="C842" s="13">
        <v>2200001327</v>
      </c>
      <c r="D842" s="13" t="s">
        <v>10908</v>
      </c>
      <c r="E842" s="13">
        <f t="shared" si="117"/>
        <v>1000</v>
      </c>
      <c r="F842" s="13" t="s">
        <v>10905</v>
      </c>
      <c r="G842" s="13" t="s">
        <v>10907</v>
      </c>
      <c r="H842" s="13">
        <f>ROUND(P842/(1-((R842+S842))/100)*Q842, 3)</f>
        <v>17.013000000000002</v>
      </c>
      <c r="I842" s="13">
        <v>1</v>
      </c>
      <c r="J842" s="13">
        <v>5</v>
      </c>
      <c r="K842" s="13">
        <v>1</v>
      </c>
      <c r="M842" s="13">
        <v>1</v>
      </c>
      <c r="N842" s="13">
        <v>1</v>
      </c>
      <c r="P842" s="13">
        <f>IFERROR(ROUND(VLOOKUP(BC842, BA:BA:BB:BB, 2, 0)/AA842,3),)</f>
        <v>20.942</v>
      </c>
      <c r="Q842" s="13">
        <f>IFERROR(VLOOKUP(BC842, BA:BA:BD:BD, 4, 0),1)</f>
        <v>0.75022800000000001</v>
      </c>
      <c r="R842" s="13">
        <v>4</v>
      </c>
      <c r="S842" s="13">
        <v>3.65</v>
      </c>
      <c r="T842" s="13">
        <v>0</v>
      </c>
      <c r="V842" s="13" t="s">
        <v>11050</v>
      </c>
      <c r="W842" s="13">
        <v>100</v>
      </c>
      <c r="X842" s="13" t="s">
        <v>7709</v>
      </c>
      <c r="Y842" s="13" t="s">
        <v>10904</v>
      </c>
      <c r="Z842" s="13">
        <v>1</v>
      </c>
      <c r="AA842" s="13">
        <v>5.75</v>
      </c>
      <c r="AB842" s="13">
        <f t="shared" si="118"/>
        <v>97.825000000000003</v>
      </c>
      <c r="AC842" s="13">
        <f>ROUND(VLOOKUP(X842,'Base de dados'!A:B, 2, 0)*AB842, 2)</f>
        <v>14.67</v>
      </c>
      <c r="AD842" s="13">
        <f>ROUND((AB842*(Destino!AG$842/100))*(W842/100),2)</f>
        <v>3.91</v>
      </c>
      <c r="AE842" s="13">
        <f>ROUND((AB842*(Destino!AH$842/100)),2)</f>
        <v>9.0500000000000007</v>
      </c>
      <c r="AG842" s="13">
        <f>ROUND((AB842+ AC842)*(J842/100),2)</f>
        <v>5.62</v>
      </c>
      <c r="AH842" s="13">
        <f t="shared" si="119"/>
        <v>0</v>
      </c>
      <c r="AI842" s="13">
        <f>ROUND(AB842-(AD842+AE842)+AG842+AH842, 3)</f>
        <v>90.484999999999999</v>
      </c>
      <c r="AJ842" s="13">
        <f t="shared" si="120"/>
        <v>90.484999999999999</v>
      </c>
      <c r="AK842" s="13">
        <f t="shared" si="121"/>
        <v>90.484999999999999</v>
      </c>
      <c r="AL842" s="13" t="str">
        <f t="shared" si="124"/>
        <v>10006000183712200001327</v>
      </c>
      <c r="AM842" s="13">
        <f>VLOOKUP(AL842,Destino!A:AE,31,0)</f>
        <v>90.506</v>
      </c>
      <c r="AN842" s="13">
        <f t="shared" si="125"/>
        <v>1.0002320826656352</v>
      </c>
      <c r="BB842" s="13">
        <f t="shared" si="122"/>
        <v>90.484999999999999</v>
      </c>
      <c r="BC842" s="13" t="s">
        <v>11312</v>
      </c>
      <c r="BD842" s="13">
        <f t="shared" si="123"/>
        <v>1</v>
      </c>
    </row>
    <row r="843" spans="1:56" x14ac:dyDescent="0.25">
      <c r="A843" s="13">
        <v>600018371</v>
      </c>
      <c r="B843" s="13">
        <v>1000</v>
      </c>
      <c r="C843" s="13">
        <v>2200001421</v>
      </c>
      <c r="D843" s="13" t="s">
        <v>10908</v>
      </c>
      <c r="E843" s="13">
        <f t="shared" si="117"/>
        <v>1000</v>
      </c>
      <c r="F843" s="13" t="s">
        <v>10905</v>
      </c>
      <c r="G843" s="13" t="s">
        <v>10907</v>
      </c>
      <c r="H843" s="13">
        <f>ROUND(P843/(1-((R843+S843))/100)*Q843, 3)</f>
        <v>16.408000000000001</v>
      </c>
      <c r="I843" s="13">
        <v>1</v>
      </c>
      <c r="J843" s="13">
        <v>4</v>
      </c>
      <c r="K843" s="13">
        <v>1</v>
      </c>
      <c r="M843" s="13">
        <v>1</v>
      </c>
      <c r="N843" s="13">
        <v>1</v>
      </c>
      <c r="P843" s="13">
        <f>IFERROR(ROUND(VLOOKUP(BC843, BA:BA:BB:BB, 2, 0)/AA843,3),)</f>
        <v>14.234</v>
      </c>
      <c r="Q843" s="13">
        <f>IFERROR(VLOOKUP(BC843, BA:BA:BD:BD, 4, 0),1)</f>
        <v>1</v>
      </c>
      <c r="R843" s="13">
        <v>4</v>
      </c>
      <c r="S843" s="13">
        <v>9.25</v>
      </c>
      <c r="T843" s="13">
        <v>0</v>
      </c>
      <c r="V843" s="13" t="s">
        <v>11050</v>
      </c>
      <c r="W843" s="13">
        <v>100</v>
      </c>
      <c r="X843" s="13" t="s">
        <v>7709</v>
      </c>
      <c r="Y843" s="13" t="s">
        <v>10904</v>
      </c>
      <c r="Z843" s="13">
        <v>1</v>
      </c>
      <c r="AA843" s="13">
        <v>5.75</v>
      </c>
      <c r="AB843" s="13">
        <f t="shared" si="118"/>
        <v>94.346000000000004</v>
      </c>
      <c r="AC843" s="13">
        <f>ROUND(VLOOKUP(X843,'Base de dados'!A:B, 2, 0)*AB843, 2)</f>
        <v>14.15</v>
      </c>
      <c r="AD843" s="13">
        <f>ROUND((AB843*(Destino!AG$843/100))*(W843/100),2)</f>
        <v>3.77</v>
      </c>
      <c r="AE843" s="13">
        <f>ROUND((AB843*(Destino!AH$843/100)),2)</f>
        <v>8.73</v>
      </c>
      <c r="AG843" s="13">
        <f>ROUND((AB843+ AC843)*(J843/100),2)</f>
        <v>4.34</v>
      </c>
      <c r="AH843" s="13">
        <f t="shared" si="119"/>
        <v>0</v>
      </c>
      <c r="AI843" s="13">
        <f>ROUND(AB843-(AD843+AE843)+AG843+AH843, 3)</f>
        <v>86.186000000000007</v>
      </c>
      <c r="AJ843" s="13">
        <f t="shared" si="120"/>
        <v>86.186000000000007</v>
      </c>
      <c r="AK843" s="13">
        <f t="shared" si="121"/>
        <v>86.186000000000007</v>
      </c>
      <c r="AL843" s="13" t="str">
        <f t="shared" si="124"/>
        <v>10006000183712200001421</v>
      </c>
      <c r="AM843" s="13">
        <f>VLOOKUP(AL843,Destino!A:AE,31,0)</f>
        <v>86.174999999999997</v>
      </c>
      <c r="AN843" s="13">
        <f t="shared" si="125"/>
        <v>0.99987236906226062</v>
      </c>
      <c r="BB843" s="13">
        <f t="shared" si="122"/>
        <v>86.186000000000007</v>
      </c>
      <c r="BC843" s="13" t="s">
        <v>11314</v>
      </c>
      <c r="BD843" s="13">
        <f t="shared" si="123"/>
        <v>1</v>
      </c>
    </row>
    <row r="844" spans="1:56" x14ac:dyDescent="0.25">
      <c r="A844" s="13">
        <v>600018371</v>
      </c>
      <c r="B844" s="13">
        <v>1000</v>
      </c>
      <c r="C844" s="13">
        <v>2200008967</v>
      </c>
      <c r="D844" s="13" t="s">
        <v>10908</v>
      </c>
      <c r="E844" s="13">
        <f t="shared" si="117"/>
        <v>1000</v>
      </c>
      <c r="F844" s="13" t="s">
        <v>10912</v>
      </c>
      <c r="G844" s="13" t="s">
        <v>10907</v>
      </c>
      <c r="H844" s="13">
        <v>8.91</v>
      </c>
      <c r="I844" s="13">
        <v>1</v>
      </c>
      <c r="J844" s="13">
        <v>0</v>
      </c>
      <c r="K844" s="13">
        <v>1.156004</v>
      </c>
      <c r="M844" s="13">
        <v>1</v>
      </c>
      <c r="N844" s="13">
        <v>1</v>
      </c>
      <c r="O844" s="13" t="s">
        <v>10895</v>
      </c>
      <c r="P844" s="13">
        <v>0</v>
      </c>
      <c r="Q844" s="13">
        <v>1</v>
      </c>
      <c r="R844" s="13">
        <v>0</v>
      </c>
      <c r="S844" s="13">
        <v>0</v>
      </c>
      <c r="T844" s="13">
        <v>34.630000000000003</v>
      </c>
      <c r="V844" s="13" t="s">
        <v>11050</v>
      </c>
      <c r="W844" s="13">
        <v>100</v>
      </c>
      <c r="X844" s="13" t="s">
        <v>7709</v>
      </c>
      <c r="Y844" s="13" t="s">
        <v>10904</v>
      </c>
      <c r="Z844" s="13">
        <v>1</v>
      </c>
      <c r="AA844" s="13">
        <v>5.75</v>
      </c>
      <c r="AB844" s="13">
        <f t="shared" si="118"/>
        <v>51.232999999999997</v>
      </c>
      <c r="AC844" s="13">
        <f>ROUND(VLOOKUP(X844,'Base de dados'!A:B, 2, 0)*AB844, 2)</f>
        <v>7.68</v>
      </c>
      <c r="AD844" s="13">
        <f>ROUND((AB844*(Destino!AG$844/100))*(W844/100),2)</f>
        <v>0</v>
      </c>
      <c r="AE844" s="13">
        <f>ROUND((AB844*(Destino!AH$844/100)),2)</f>
        <v>0</v>
      </c>
      <c r="AG844" s="13">
        <f>ROUND((AB844+ AC844)*(J844/100),2)</f>
        <v>0</v>
      </c>
      <c r="AH844" s="13">
        <f t="shared" si="119"/>
        <v>17.739999999999998</v>
      </c>
      <c r="AI844" s="13">
        <f>ROUND(AB844+AG844+AH844, 3)</f>
        <v>68.972999999999999</v>
      </c>
      <c r="AJ844" s="13">
        <f t="shared" si="120"/>
        <v>68.972999999999999</v>
      </c>
      <c r="AK844" s="13">
        <f t="shared" si="121"/>
        <v>79.733063892000004</v>
      </c>
      <c r="AL844" s="13" t="str">
        <f t="shared" si="124"/>
        <v>10006000183712200008967</v>
      </c>
      <c r="AM844" s="13">
        <f>VLOOKUP(AL844,Destino!A:AE,31,0)</f>
        <v>79.733000000000004</v>
      </c>
      <c r="AN844" s="13">
        <f t="shared" si="125"/>
        <v>0.99999919867622189</v>
      </c>
      <c r="BA844" s="13" t="s">
        <v>11310</v>
      </c>
      <c r="BB844" s="13">
        <f t="shared" si="122"/>
        <v>79.733063892000004</v>
      </c>
      <c r="BD844" s="13">
        <f t="shared" si="123"/>
        <v>1</v>
      </c>
    </row>
    <row r="845" spans="1:56" x14ac:dyDescent="0.25">
      <c r="A845" s="13">
        <v>600018371</v>
      </c>
      <c r="B845" s="13">
        <v>1100</v>
      </c>
      <c r="C845" s="13">
        <v>2000005105</v>
      </c>
      <c r="D845" s="13" t="s">
        <v>10908</v>
      </c>
      <c r="E845" s="13">
        <f t="shared" si="117"/>
        <v>1100</v>
      </c>
      <c r="F845" s="13" t="s">
        <v>10905</v>
      </c>
      <c r="G845" s="13" t="s">
        <v>10907</v>
      </c>
      <c r="H845" s="13">
        <f>ROUND(P845/(1-((R845+S845))/100)*Q845, 3)</f>
        <v>15.984999999999999</v>
      </c>
      <c r="I845" s="13">
        <v>1</v>
      </c>
      <c r="J845" s="13">
        <v>4</v>
      </c>
      <c r="K845" s="13">
        <v>1</v>
      </c>
      <c r="M845" s="13">
        <v>1</v>
      </c>
      <c r="N845" s="13">
        <v>1</v>
      </c>
      <c r="O845" s="13" t="s">
        <v>10895</v>
      </c>
      <c r="P845" s="13">
        <f>IFERROR(ROUND(VLOOKUP(BC845, BA:BA:BB:BB, 2, 0)/AA845,3),)</f>
        <v>13.867000000000001</v>
      </c>
      <c r="Q845" s="13">
        <f>IFERROR(VLOOKUP(BC845, BA:BA:BD:BD, 4, 0),1)</f>
        <v>1</v>
      </c>
      <c r="R845" s="13">
        <v>4</v>
      </c>
      <c r="S845" s="13">
        <v>9.25</v>
      </c>
      <c r="T845" s="13">
        <v>0</v>
      </c>
      <c r="V845" s="13" t="s">
        <v>11050</v>
      </c>
      <c r="W845" s="13">
        <v>100</v>
      </c>
      <c r="X845" s="13" t="s">
        <v>7709</v>
      </c>
      <c r="Y845" s="13" t="s">
        <v>10904</v>
      </c>
      <c r="Z845" s="13">
        <v>2</v>
      </c>
      <c r="AA845" s="13">
        <v>5.75</v>
      </c>
      <c r="AB845" s="13">
        <f t="shared" si="118"/>
        <v>91.914000000000001</v>
      </c>
      <c r="AC845" s="13">
        <f>ROUND(VLOOKUP(X845,'Base de dados'!A:B, 2, 0)*AB845, 2)</f>
        <v>13.79</v>
      </c>
      <c r="AD845" s="13">
        <f>ROUND((AB845*(Destino!AG$845/100))*(W845/100),2)</f>
        <v>3.68</v>
      </c>
      <c r="AE845" s="13">
        <f>ROUND((AB845*(Destino!AH$845/100)),2)</f>
        <v>0</v>
      </c>
      <c r="AG845" s="13">
        <f>ROUND((AB845+ AC845)*(J845/100),2)</f>
        <v>4.2300000000000004</v>
      </c>
      <c r="AH845" s="13">
        <f t="shared" si="119"/>
        <v>0</v>
      </c>
      <c r="AI845" s="13">
        <f>ROUND(AB845-(AD845+AE845)+AG845+AH845, 3)</f>
        <v>92.463999999999999</v>
      </c>
      <c r="AJ845" s="13">
        <f t="shared" si="120"/>
        <v>92.463999999999999</v>
      </c>
      <c r="AK845" s="13">
        <f t="shared" si="121"/>
        <v>92.463999999999999</v>
      </c>
      <c r="AL845" s="13" t="str">
        <f t="shared" si="124"/>
        <v>11006000183712000005105</v>
      </c>
      <c r="AM845" s="13">
        <f>VLOOKUP(AL845,Destino!A:AE,31,0)</f>
        <v>92.463999999999999</v>
      </c>
      <c r="AN845" s="13">
        <f t="shared" si="125"/>
        <v>1</v>
      </c>
      <c r="BA845" s="13" t="s">
        <v>11311</v>
      </c>
      <c r="BB845" s="13">
        <f t="shared" si="122"/>
        <v>92.463999999999999</v>
      </c>
      <c r="BC845" s="13" t="s">
        <v>11310</v>
      </c>
      <c r="BD845" s="13">
        <f t="shared" si="123"/>
        <v>1</v>
      </c>
    </row>
    <row r="846" spans="1:56" x14ac:dyDescent="0.25">
      <c r="A846" s="13">
        <v>600018371</v>
      </c>
      <c r="B846" s="13">
        <v>1100</v>
      </c>
      <c r="C846" s="13">
        <v>2200001327</v>
      </c>
      <c r="D846" s="13" t="s">
        <v>10908</v>
      </c>
      <c r="E846" s="13">
        <f t="shared" si="117"/>
        <v>1100</v>
      </c>
      <c r="F846" s="13" t="s">
        <v>10923</v>
      </c>
      <c r="G846" s="13" t="s">
        <v>10907</v>
      </c>
      <c r="H846" s="13">
        <f>ROUND(P846/(1-((R846+S846))/100)*Q846, 3)</f>
        <v>16.366</v>
      </c>
      <c r="I846" s="13">
        <v>1</v>
      </c>
      <c r="J846" s="13">
        <v>5</v>
      </c>
      <c r="K846" s="13">
        <v>1</v>
      </c>
      <c r="M846" s="13">
        <v>1</v>
      </c>
      <c r="N846" s="13">
        <v>1</v>
      </c>
      <c r="P846" s="13">
        <f>IFERROR(ROUND(VLOOKUP(BC846, BA:BA:BB:BB, 2, 0)/AA846,3),)</f>
        <v>20.942</v>
      </c>
      <c r="Q846" s="13">
        <f>IFERROR(VLOOKUP(BC846, BA:BA:BD:BD, 4, 0),1)</f>
        <v>0.75022800000000001</v>
      </c>
      <c r="R846" s="13">
        <v>4</v>
      </c>
      <c r="S846" s="13">
        <v>0</v>
      </c>
      <c r="T846" s="13">
        <v>0</v>
      </c>
      <c r="V846" s="13" t="s">
        <v>11050</v>
      </c>
      <c r="W846" s="13">
        <v>100</v>
      </c>
      <c r="X846" s="13" t="s">
        <v>7709</v>
      </c>
      <c r="Y846" s="13" t="s">
        <v>10904</v>
      </c>
      <c r="Z846" s="13">
        <v>2</v>
      </c>
      <c r="AA846" s="13">
        <v>5.75</v>
      </c>
      <c r="AB846" s="13">
        <f t="shared" si="118"/>
        <v>94.105000000000004</v>
      </c>
      <c r="AC846" s="13">
        <f>ROUND(VLOOKUP(X846,'Base de dados'!A:B, 2, 0)*AB846, 2)</f>
        <v>14.12</v>
      </c>
      <c r="AD846" s="13">
        <f>ROUND((AB846*(Destino!AG$846/100))*(W846/100),2)</f>
        <v>3.76</v>
      </c>
      <c r="AE846" s="13">
        <f>ROUND((AB846*(Destino!AH$846/100)),2)</f>
        <v>0</v>
      </c>
      <c r="AG846" s="13">
        <f>ROUND((AB846+ AC846)*(J846/100),2)</f>
        <v>5.41</v>
      </c>
      <c r="AH846" s="13">
        <f t="shared" si="119"/>
        <v>0</v>
      </c>
      <c r="AI846" s="13">
        <f>ROUND(AB846-AD846+AG846+AH846, 3)</f>
        <v>95.754999999999995</v>
      </c>
      <c r="AJ846" s="13">
        <f t="shared" si="120"/>
        <v>95.754999999999995</v>
      </c>
      <c r="AK846" s="13">
        <f t="shared" si="121"/>
        <v>95.754999999999995</v>
      </c>
      <c r="AL846" s="13" t="str">
        <f t="shared" si="124"/>
        <v>11006000183712200001327</v>
      </c>
      <c r="AM846" s="13">
        <f>VLOOKUP(AL846,Destino!A:AE,31,0)</f>
        <v>95.756</v>
      </c>
      <c r="AN846" s="13">
        <f t="shared" si="125"/>
        <v>1.0000104433188868</v>
      </c>
      <c r="BB846" s="13">
        <f t="shared" si="122"/>
        <v>95.754999999999995</v>
      </c>
      <c r="BC846" s="13" t="s">
        <v>11312</v>
      </c>
      <c r="BD846" s="13">
        <f t="shared" si="123"/>
        <v>1</v>
      </c>
    </row>
    <row r="847" spans="1:56" x14ac:dyDescent="0.25">
      <c r="A847" s="13">
        <v>600018371</v>
      </c>
      <c r="B847" s="13">
        <v>1100</v>
      </c>
      <c r="C847" s="13">
        <v>2200001421</v>
      </c>
      <c r="D847" s="13" t="s">
        <v>10908</v>
      </c>
      <c r="E847" s="13">
        <f t="shared" si="117"/>
        <v>1100</v>
      </c>
      <c r="F847" s="13" t="s">
        <v>10905</v>
      </c>
      <c r="G847" s="13" t="s">
        <v>10907</v>
      </c>
      <c r="H847" s="13">
        <f>ROUND(P847/(1-((R847+S847))/100)*Q847, 3)</f>
        <v>16.408000000000001</v>
      </c>
      <c r="I847" s="13">
        <v>1</v>
      </c>
      <c r="J847" s="13">
        <v>3</v>
      </c>
      <c r="K847" s="13">
        <v>1</v>
      </c>
      <c r="M847" s="13">
        <v>1</v>
      </c>
      <c r="N847" s="13">
        <v>1</v>
      </c>
      <c r="P847" s="13">
        <f>IFERROR(ROUND(VLOOKUP(BC847, BA:BA:BB:BB, 2, 0)/AA847,3),)</f>
        <v>14.234</v>
      </c>
      <c r="Q847" s="13">
        <f>IFERROR(VLOOKUP(BC847, BA:BA:BD:BD, 4, 0),1)</f>
        <v>1</v>
      </c>
      <c r="R847" s="13">
        <v>4</v>
      </c>
      <c r="S847" s="13">
        <v>9.25</v>
      </c>
      <c r="T847" s="13">
        <v>0</v>
      </c>
      <c r="V847" s="13" t="s">
        <v>11050</v>
      </c>
      <c r="W847" s="13">
        <v>100</v>
      </c>
      <c r="X847" s="13" t="s">
        <v>7709</v>
      </c>
      <c r="Y847" s="13" t="s">
        <v>10904</v>
      </c>
      <c r="Z847" s="13">
        <v>2</v>
      </c>
      <c r="AA847" s="13">
        <v>5.75</v>
      </c>
      <c r="AB847" s="13">
        <f t="shared" si="118"/>
        <v>94.346000000000004</v>
      </c>
      <c r="AC847" s="13">
        <f>ROUND(VLOOKUP(X847,'Base de dados'!A:B, 2, 0)*AB847, 2)</f>
        <v>14.15</v>
      </c>
      <c r="AD847" s="13">
        <f>ROUND((AB847*(Destino!AG$847/100))*(W847/100),2)</f>
        <v>3.77</v>
      </c>
      <c r="AE847" s="13">
        <f>ROUND((AB847*(Destino!AH$847/100)),2)</f>
        <v>0</v>
      </c>
      <c r="AG847" s="13">
        <f>ROUND((AB847+ AC847)*(J847/100),2)</f>
        <v>3.25</v>
      </c>
      <c r="AH847" s="13">
        <f t="shared" si="119"/>
        <v>0</v>
      </c>
      <c r="AI847" s="13">
        <f>ROUND(AB847-(AD847+AE847)+AG847+AH847, 3)</f>
        <v>93.825999999999993</v>
      </c>
      <c r="AJ847" s="13">
        <f t="shared" si="120"/>
        <v>93.825999999999993</v>
      </c>
      <c r="AK847" s="13">
        <f t="shared" si="121"/>
        <v>93.825999999999993</v>
      </c>
      <c r="AL847" s="13" t="str">
        <f t="shared" si="124"/>
        <v>11006000183712200001421</v>
      </c>
      <c r="AM847" s="13">
        <f>VLOOKUP(AL847,Destino!A:AE,31,0)</f>
        <v>93.814999999999998</v>
      </c>
      <c r="AN847" s="13">
        <f t="shared" si="125"/>
        <v>0.99988276170784218</v>
      </c>
      <c r="BB847" s="13">
        <f t="shared" si="122"/>
        <v>93.825999999999993</v>
      </c>
      <c r="BC847" s="13" t="s">
        <v>11314</v>
      </c>
      <c r="BD847" s="13">
        <f t="shared" si="123"/>
        <v>1</v>
      </c>
    </row>
    <row r="848" spans="1:56" x14ac:dyDescent="0.25">
      <c r="A848" s="13">
        <v>600018371</v>
      </c>
      <c r="B848" s="13">
        <v>1110</v>
      </c>
      <c r="C848" s="13">
        <v>2000005105</v>
      </c>
      <c r="D848" s="13" t="s">
        <v>10908</v>
      </c>
      <c r="E848" s="13" t="str">
        <f t="shared" si="117"/>
        <v>1100</v>
      </c>
      <c r="F848" s="13" t="s">
        <v>10925</v>
      </c>
      <c r="G848" s="13" t="s">
        <v>10907</v>
      </c>
      <c r="H848" s="13">
        <f>ROUND(P848/(1-((R848+S848))/100)*Q848, 3)</f>
        <v>15.984999999999999</v>
      </c>
      <c r="I848" s="13">
        <v>1</v>
      </c>
      <c r="J848" s="13">
        <v>4</v>
      </c>
      <c r="K848" s="13">
        <v>1</v>
      </c>
      <c r="M848" s="13">
        <v>1</v>
      </c>
      <c r="N848" s="13">
        <v>0.75022800000000001</v>
      </c>
      <c r="O848" s="13" t="s">
        <v>10895</v>
      </c>
      <c r="P848" s="13">
        <f>IFERROR(ROUND(VLOOKUP(BC848, BA:BA:BB:BB, 2, 0)/AA848,3),)</f>
        <v>13.867000000000001</v>
      </c>
      <c r="Q848" s="13">
        <f>IFERROR(VLOOKUP(BC848, BA:BA:BD:BD, 4, 0),1)</f>
        <v>1</v>
      </c>
      <c r="R848" s="13">
        <v>4</v>
      </c>
      <c r="S848" s="13">
        <v>9.25</v>
      </c>
      <c r="T848" s="13">
        <v>0</v>
      </c>
      <c r="V848" s="13" t="s">
        <v>11050</v>
      </c>
      <c r="W848" s="13">
        <v>100</v>
      </c>
      <c r="X848" s="13" t="s">
        <v>7709</v>
      </c>
      <c r="Y848" s="13" t="s">
        <v>10904</v>
      </c>
      <c r="Z848" s="13">
        <v>2</v>
      </c>
      <c r="AA848" s="13">
        <v>5.75</v>
      </c>
      <c r="AB848" s="13">
        <f t="shared" si="118"/>
        <v>91.914000000000001</v>
      </c>
      <c r="AC848" s="13">
        <f>ROUND(VLOOKUP(X848,'Base de dados'!A:B, 2, 0)*AB848, 2)</f>
        <v>13.79</v>
      </c>
      <c r="AD848" s="13">
        <f>ROUND((AB848*(Destino!AG$848/100))*(W848/100),2)</f>
        <v>3.68</v>
      </c>
      <c r="AE848" s="13">
        <f>ROUND((AB848*(Destino!AH$848/100)),2)</f>
        <v>0</v>
      </c>
      <c r="AF848" s="13">
        <f>ROUND((((AB848+AC848)*(1 + VLOOKUP(X848,'Base de dados'!A:P, 16, 0) ))*(Destino!AI$848/100))-AD848, 2)</f>
        <v>23.34</v>
      </c>
      <c r="AG848" s="13">
        <f>ROUND((AB848+AC848+AF848)*(J848/100),2)</f>
        <v>5.16</v>
      </c>
      <c r="AH848" s="13">
        <f t="shared" si="119"/>
        <v>0</v>
      </c>
      <c r="AI848" s="13">
        <f>ROUND(AB848+AF848-AE848+AG848+AH848, 3)</f>
        <v>120.414</v>
      </c>
      <c r="AJ848" s="13">
        <f t="shared" si="120"/>
        <v>120.414</v>
      </c>
      <c r="AK848" s="13">
        <f t="shared" si="121"/>
        <v>120.414</v>
      </c>
      <c r="AL848" s="13" t="str">
        <f t="shared" si="124"/>
        <v>11106000183712000005105</v>
      </c>
      <c r="AM848" s="13">
        <f>VLOOKUP(AL848,Destino!A:AE,31,0)</f>
        <v>120.42400000000001</v>
      </c>
      <c r="AN848" s="13">
        <f t="shared" si="125"/>
        <v>1.0000830468217983</v>
      </c>
      <c r="BA848" s="13" t="s">
        <v>11312</v>
      </c>
      <c r="BB848" s="13">
        <f t="shared" si="122"/>
        <v>120.414</v>
      </c>
      <c r="BC848" s="13" t="s">
        <v>11310</v>
      </c>
      <c r="BD848" s="13">
        <f t="shared" si="123"/>
        <v>0.75022800000000001</v>
      </c>
    </row>
    <row r="849" spans="1:56" x14ac:dyDescent="0.25">
      <c r="A849" s="13">
        <v>600018371</v>
      </c>
      <c r="B849" s="13">
        <v>1110</v>
      </c>
      <c r="C849" s="13">
        <v>2200000102</v>
      </c>
      <c r="D849" s="13" t="s">
        <v>10908</v>
      </c>
      <c r="E849" s="13" t="str">
        <f t="shared" si="117"/>
        <v>1100</v>
      </c>
      <c r="F849" s="13" t="s">
        <v>10926</v>
      </c>
      <c r="G849" s="13" t="s">
        <v>10907</v>
      </c>
      <c r="H849" s="13">
        <f>ROUND(P849/(1-((R849+S849))/100)*Q849, 3)</f>
        <v>16.751000000000001</v>
      </c>
      <c r="I849" s="13">
        <v>1</v>
      </c>
      <c r="J849" s="13">
        <v>4</v>
      </c>
      <c r="K849" s="13">
        <v>1</v>
      </c>
      <c r="M849" s="13">
        <v>1</v>
      </c>
      <c r="N849" s="13">
        <v>0.767845</v>
      </c>
      <c r="P849" s="13">
        <f>IFERROR(ROUND(VLOOKUP(BC849, BA:BA:BB:BB, 2, 0)/AA849,3),)</f>
        <v>16.081</v>
      </c>
      <c r="Q849" s="13">
        <f>IFERROR(VLOOKUP(BC849, BA:BA:BD:BD, 4, 0),1)</f>
        <v>1</v>
      </c>
      <c r="R849" s="13">
        <v>4</v>
      </c>
      <c r="S849" s="13">
        <v>0</v>
      </c>
      <c r="T849" s="13">
        <v>0</v>
      </c>
      <c r="V849" s="13" t="s">
        <v>11050</v>
      </c>
      <c r="W849" s="13">
        <v>100</v>
      </c>
      <c r="X849" s="13" t="s">
        <v>7709</v>
      </c>
      <c r="Y849" s="13" t="s">
        <v>10904</v>
      </c>
      <c r="Z849" s="13">
        <v>2</v>
      </c>
      <c r="AA849" s="13">
        <v>5.75</v>
      </c>
      <c r="AB849" s="13">
        <f t="shared" si="118"/>
        <v>96.317999999999998</v>
      </c>
      <c r="AC849" s="13">
        <f>ROUND(VLOOKUP(X849,'Base de dados'!A:B, 2, 0)*AB849, 2)</f>
        <v>14.45</v>
      </c>
      <c r="AD849" s="13">
        <f>ROUND((AB849*(Destino!AG$849/100))*(W849/100),2)</f>
        <v>3.85</v>
      </c>
      <c r="AE849" s="13">
        <f>ROUND((AB849*(Destino!AH$849/100)),2)</f>
        <v>0</v>
      </c>
      <c r="AF849" s="13">
        <f>ROUND((((AB849+AC849)*(1 + VLOOKUP(X849,'Base de dados'!A:P, 16, 0) ))*(Destino!AI$849/100))-AD849, 2)</f>
        <v>24.47</v>
      </c>
      <c r="AG849" s="13">
        <f>ROUND((AB849+AC849+AF849)*(J849/100),2)</f>
        <v>5.41</v>
      </c>
      <c r="AH849" s="13">
        <f t="shared" si="119"/>
        <v>0</v>
      </c>
      <c r="AI849" s="13">
        <f>ROUND(AB849+AF849+AG849+AH849, 3)</f>
        <v>126.19799999999999</v>
      </c>
      <c r="AJ849" s="13">
        <f t="shared" si="120"/>
        <v>126.19799999999999</v>
      </c>
      <c r="AK849" s="13">
        <f t="shared" si="121"/>
        <v>126.19799999999999</v>
      </c>
      <c r="AL849" s="13" t="str">
        <f t="shared" si="124"/>
        <v>11106000183712200000102</v>
      </c>
      <c r="AM849" s="13">
        <f>VLOOKUP(AL849,Destino!A:AE,31,0)</f>
        <v>126.19799999999999</v>
      </c>
      <c r="AN849" s="13">
        <f t="shared" si="125"/>
        <v>1</v>
      </c>
      <c r="BB849" s="13">
        <f t="shared" si="122"/>
        <v>126.19799999999999</v>
      </c>
      <c r="BC849" s="13" t="s">
        <v>11311</v>
      </c>
      <c r="BD849" s="13">
        <f t="shared" si="123"/>
        <v>0.767845</v>
      </c>
    </row>
    <row r="850" spans="1:56" x14ac:dyDescent="0.25">
      <c r="A850" s="13">
        <v>600018371</v>
      </c>
      <c r="B850" s="13">
        <v>1110</v>
      </c>
      <c r="C850" s="13">
        <v>2200001421</v>
      </c>
      <c r="D850" s="13" t="s">
        <v>10908</v>
      </c>
      <c r="E850" s="13" t="str">
        <f t="shared" si="117"/>
        <v>1100</v>
      </c>
      <c r="F850" s="13" t="s">
        <v>10925</v>
      </c>
      <c r="G850" s="13" t="s">
        <v>10907</v>
      </c>
      <c r="H850" s="13">
        <f>ROUND(P850/(1-((R850+S850))/100)*Q850, 3)</f>
        <v>16.408000000000001</v>
      </c>
      <c r="I850" s="13">
        <v>1</v>
      </c>
      <c r="J850" s="13">
        <v>1.5</v>
      </c>
      <c r="K850" s="13">
        <v>1</v>
      </c>
      <c r="M850" s="13">
        <v>1</v>
      </c>
      <c r="N850" s="13">
        <v>0.74815100000000001</v>
      </c>
      <c r="P850" s="13">
        <f>IFERROR(ROUND(VLOOKUP(BC850, BA:BA:BB:BB, 2, 0)/AA850,3),)</f>
        <v>14.234</v>
      </c>
      <c r="Q850" s="13">
        <f>IFERROR(VLOOKUP(BC850, BA:BA:BD:BD, 4, 0),1)</f>
        <v>1</v>
      </c>
      <c r="R850" s="13">
        <v>4</v>
      </c>
      <c r="S850" s="13">
        <v>9.25</v>
      </c>
      <c r="T850" s="13">
        <v>0</v>
      </c>
      <c r="V850" s="13" t="s">
        <v>11050</v>
      </c>
      <c r="W850" s="13">
        <v>100</v>
      </c>
      <c r="X850" s="13" t="s">
        <v>7709</v>
      </c>
      <c r="Y850" s="13" t="s">
        <v>10904</v>
      </c>
      <c r="Z850" s="13">
        <v>2</v>
      </c>
      <c r="AA850" s="13">
        <v>5.75</v>
      </c>
      <c r="AB850" s="13">
        <f t="shared" si="118"/>
        <v>94.346000000000004</v>
      </c>
      <c r="AC850" s="13">
        <f>ROUND(VLOOKUP(X850,'Base de dados'!A:B, 2, 0)*AB850, 2)</f>
        <v>14.15</v>
      </c>
      <c r="AD850" s="13">
        <f>ROUND((AB850*(Destino!AG$850/100))*(W850/100),2)</f>
        <v>3.77</v>
      </c>
      <c r="AE850" s="13">
        <f>ROUND((AB850*(Destino!AH$850/100)),2)</f>
        <v>0</v>
      </c>
      <c r="AF850" s="13">
        <f>ROUND((((AB850+AC850)*(1 + VLOOKUP(X850,'Base de dados'!A:P, 16, 0) ))*(Destino!AI$850/100))-AD850, 2)</f>
        <v>23.97</v>
      </c>
      <c r="AG850" s="13">
        <f>ROUND((AB850+AC850+AF850)*(J850/100),2)</f>
        <v>1.99</v>
      </c>
      <c r="AH850" s="13">
        <f t="shared" si="119"/>
        <v>0</v>
      </c>
      <c r="AI850" s="13">
        <f>ROUND(AB850+AF850-AE850+AG850+AH850, 3)</f>
        <v>120.306</v>
      </c>
      <c r="AJ850" s="13">
        <f t="shared" si="120"/>
        <v>120.306</v>
      </c>
      <c r="AK850" s="13">
        <f t="shared" si="121"/>
        <v>120.306</v>
      </c>
      <c r="AL850" s="13" t="str">
        <f t="shared" si="124"/>
        <v>11106000183712200001421</v>
      </c>
      <c r="AM850" s="13">
        <f>VLOOKUP(AL850,Destino!A:AE,31,0)</f>
        <v>120.285</v>
      </c>
      <c r="AN850" s="13">
        <f t="shared" si="125"/>
        <v>0.99982544511495686</v>
      </c>
      <c r="BB850" s="13">
        <f t="shared" si="122"/>
        <v>120.306</v>
      </c>
      <c r="BC850" s="13" t="s">
        <v>11314</v>
      </c>
      <c r="BD850" s="13">
        <f t="shared" si="123"/>
        <v>0.74815100000000001</v>
      </c>
    </row>
    <row r="851" spans="1:56" x14ac:dyDescent="0.25">
      <c r="A851" s="13">
        <v>600018371</v>
      </c>
      <c r="B851" s="13">
        <v>1300</v>
      </c>
      <c r="C851" s="13">
        <v>2000005105</v>
      </c>
      <c r="D851" s="13" t="s">
        <v>10908</v>
      </c>
      <c r="E851" s="13">
        <f t="shared" si="117"/>
        <v>1300</v>
      </c>
      <c r="F851" s="13" t="s">
        <v>10930</v>
      </c>
      <c r="G851" s="13" t="s">
        <v>10907</v>
      </c>
      <c r="H851" s="13">
        <f>ROUND(P851/(1-((R851+S851))/100)*Q851, 3)</f>
        <v>15.984999999999999</v>
      </c>
      <c r="I851" s="13">
        <v>1</v>
      </c>
      <c r="J851" s="13">
        <v>6</v>
      </c>
      <c r="K851" s="13">
        <v>1</v>
      </c>
      <c r="M851" s="13">
        <v>1</v>
      </c>
      <c r="N851" s="13">
        <v>1</v>
      </c>
      <c r="O851" s="13" t="s">
        <v>10895</v>
      </c>
      <c r="P851" s="13">
        <f>IFERROR(ROUND(VLOOKUP(BC851, BA:BA:BB:BB, 2, 0)/AA851,3),)</f>
        <v>13.867000000000001</v>
      </c>
      <c r="Q851" s="13">
        <f>IFERROR(VLOOKUP(BC851, BA:BA:BD:BD, 4, 0),1)</f>
        <v>1</v>
      </c>
      <c r="R851" s="13">
        <v>4</v>
      </c>
      <c r="S851" s="13">
        <v>9.25</v>
      </c>
      <c r="T851" s="13">
        <v>0</v>
      </c>
      <c r="V851" s="13" t="s">
        <v>11050</v>
      </c>
      <c r="W851" s="13">
        <v>100</v>
      </c>
      <c r="X851" s="13" t="s">
        <v>7709</v>
      </c>
      <c r="Y851" s="13" t="s">
        <v>10904</v>
      </c>
      <c r="Z851" s="13">
        <v>2</v>
      </c>
      <c r="AA851" s="13">
        <v>5.75</v>
      </c>
      <c r="AB851" s="13">
        <f t="shared" si="118"/>
        <v>91.914000000000001</v>
      </c>
      <c r="AC851" s="13">
        <f>ROUND(VLOOKUP(X851,'Base de dados'!A:B, 2, 0)*AB851, 2)</f>
        <v>13.79</v>
      </c>
      <c r="AD851" s="13">
        <f>ROUND((AB851*(Destino!AG$851/100))*(W851/100),2)</f>
        <v>0</v>
      </c>
      <c r="AG851" s="13">
        <f>ROUND((AB851+ AC851)*(J851/100),2)</f>
        <v>6.34</v>
      </c>
      <c r="AH851" s="13">
        <f t="shared" si="119"/>
        <v>0</v>
      </c>
      <c r="AI851" s="13">
        <f>ROUND((AB851+AC851)-(AD851+AE851)+AG851+AH851, 3)</f>
        <v>112.044</v>
      </c>
      <c r="AJ851" s="13">
        <f t="shared" si="120"/>
        <v>112.044</v>
      </c>
      <c r="AK851" s="13">
        <f t="shared" si="121"/>
        <v>112.044</v>
      </c>
      <c r="AL851" s="13" t="str">
        <f t="shared" si="124"/>
        <v>13006000183712000005105</v>
      </c>
      <c r="AM851" s="13">
        <f>VLOOKUP(AL851,Destino!A:AE,31,0)</f>
        <v>112.044</v>
      </c>
      <c r="AN851" s="13">
        <f t="shared" si="125"/>
        <v>1</v>
      </c>
      <c r="BA851" s="13" t="s">
        <v>11313</v>
      </c>
      <c r="BB851" s="13">
        <f t="shared" si="122"/>
        <v>112.044</v>
      </c>
      <c r="BC851" s="13" t="s">
        <v>11310</v>
      </c>
      <c r="BD851" s="13">
        <f t="shared" si="123"/>
        <v>1</v>
      </c>
    </row>
    <row r="852" spans="1:56" x14ac:dyDescent="0.25">
      <c r="A852" s="13">
        <v>600018371</v>
      </c>
      <c r="B852" s="13">
        <v>1400</v>
      </c>
      <c r="C852" s="13">
        <v>2000005105</v>
      </c>
      <c r="D852" s="13" t="s">
        <v>10908</v>
      </c>
      <c r="E852" s="13">
        <f t="shared" si="117"/>
        <v>1400</v>
      </c>
      <c r="F852" s="13" t="s">
        <v>10905</v>
      </c>
      <c r="G852" s="13" t="s">
        <v>10907</v>
      </c>
      <c r="H852" s="13">
        <f>ROUND(P852/(1-((R852+S852))/100)*Q852, 3)</f>
        <v>15.984999999999999</v>
      </c>
      <c r="I852" s="13">
        <v>1</v>
      </c>
      <c r="J852" s="13">
        <v>2</v>
      </c>
      <c r="K852" s="13">
        <v>1</v>
      </c>
      <c r="M852" s="13">
        <v>1</v>
      </c>
      <c r="N852" s="13">
        <v>1</v>
      </c>
      <c r="O852" s="13" t="s">
        <v>10895</v>
      </c>
      <c r="P852" s="13">
        <f>IFERROR(ROUND(VLOOKUP(BC852, BA:BA:BB:BB, 2, 0)/AA852,3),)</f>
        <v>13.867000000000001</v>
      </c>
      <c r="Q852" s="13">
        <f>IFERROR(VLOOKUP(BC852, BA:BA:BD:BD, 4, 0),1)</f>
        <v>1</v>
      </c>
      <c r="R852" s="13">
        <v>4</v>
      </c>
      <c r="S852" s="13">
        <v>9.25</v>
      </c>
      <c r="T852" s="13">
        <v>0</v>
      </c>
      <c r="V852" s="13" t="s">
        <v>11050</v>
      </c>
      <c r="W852" s="13">
        <v>100</v>
      </c>
      <c r="X852" s="13" t="s">
        <v>7709</v>
      </c>
      <c r="Y852" s="13" t="s">
        <v>10904</v>
      </c>
      <c r="Z852" s="13">
        <v>2</v>
      </c>
      <c r="AA852" s="13">
        <v>5.75</v>
      </c>
      <c r="AB852" s="13">
        <f t="shared" si="118"/>
        <v>91.914000000000001</v>
      </c>
      <c r="AC852" s="13">
        <f>ROUND(VLOOKUP(X852,'Base de dados'!A:B, 2, 0)*AB852, 2)</f>
        <v>13.79</v>
      </c>
      <c r="AD852" s="13">
        <f>ROUND((AB852*(Destino!AG$852/100))*(W852/100),2)</f>
        <v>3.68</v>
      </c>
      <c r="AE852" s="13">
        <f>ROUND((AB852*(Destino!AH$852/100)),2)</f>
        <v>8.5</v>
      </c>
      <c r="AG852" s="13">
        <f>ROUND((AB852+ AC852)*(J852/100),2)</f>
        <v>2.11</v>
      </c>
      <c r="AH852" s="13">
        <f t="shared" si="119"/>
        <v>0</v>
      </c>
      <c r="AI852" s="13">
        <f>ROUND(AB852-(AD852+AE852)+AG852+AH852, 3)</f>
        <v>81.843999999999994</v>
      </c>
      <c r="AJ852" s="13">
        <f t="shared" si="120"/>
        <v>81.843999999999994</v>
      </c>
      <c r="AK852" s="13">
        <f t="shared" si="121"/>
        <v>81.843999999999994</v>
      </c>
      <c r="AL852" s="13" t="str">
        <f t="shared" si="124"/>
        <v>14006000183712000005105</v>
      </c>
      <c r="AM852" s="13">
        <f>VLOOKUP(AL852,Destino!A:AE,31,0)</f>
        <v>81.834000000000003</v>
      </c>
      <c r="AN852" s="13">
        <f t="shared" si="125"/>
        <v>0.99987781633351269</v>
      </c>
      <c r="BA852" s="13" t="s">
        <v>11314</v>
      </c>
      <c r="BB852" s="13">
        <f t="shared" si="122"/>
        <v>81.843999999999994</v>
      </c>
      <c r="BC852" s="13" t="s">
        <v>11310</v>
      </c>
      <c r="BD852" s="13">
        <f t="shared" si="123"/>
        <v>1</v>
      </c>
    </row>
    <row r="853" spans="1:56" x14ac:dyDescent="0.25">
      <c r="A853" s="13">
        <v>600018371</v>
      </c>
      <c r="B853" s="13">
        <v>1400</v>
      </c>
      <c r="C853" s="13">
        <v>2200000102</v>
      </c>
      <c r="D853" s="13" t="s">
        <v>10908</v>
      </c>
      <c r="E853" s="13">
        <f t="shared" si="117"/>
        <v>1400</v>
      </c>
      <c r="F853" s="13" t="s">
        <v>10905</v>
      </c>
      <c r="G853" s="13" t="s">
        <v>10907</v>
      </c>
      <c r="H853" s="13">
        <f>ROUND(P853/(1-((R853+S853))/100)*Q853, 3)</f>
        <v>17.413</v>
      </c>
      <c r="I853" s="13">
        <v>1</v>
      </c>
      <c r="J853" s="13">
        <v>2</v>
      </c>
      <c r="K853" s="13">
        <v>1</v>
      </c>
      <c r="M853" s="13">
        <v>1</v>
      </c>
      <c r="N853" s="13">
        <v>1</v>
      </c>
      <c r="P853" s="13">
        <f>IFERROR(ROUND(VLOOKUP(BC853, BA:BA:BB:BB, 2, 0)/AA853,3),)</f>
        <v>16.081</v>
      </c>
      <c r="Q853" s="13">
        <f>IFERROR(VLOOKUP(BC853, BA:BA:BD:BD, 4, 0),1)</f>
        <v>1</v>
      </c>
      <c r="R853" s="13">
        <v>4</v>
      </c>
      <c r="S853" s="13">
        <v>3.65</v>
      </c>
      <c r="T853" s="13">
        <v>0</v>
      </c>
      <c r="V853" s="13" t="s">
        <v>11050</v>
      </c>
      <c r="W853" s="13">
        <v>100</v>
      </c>
      <c r="X853" s="13" t="s">
        <v>7709</v>
      </c>
      <c r="Y853" s="13" t="s">
        <v>10904</v>
      </c>
      <c r="Z853" s="13">
        <v>2</v>
      </c>
      <c r="AA853" s="13">
        <v>5.75</v>
      </c>
      <c r="AB853" s="13">
        <f t="shared" si="118"/>
        <v>100.125</v>
      </c>
      <c r="AC853" s="13">
        <f>ROUND(VLOOKUP(X853,'Base de dados'!A:B, 2, 0)*AB853, 2)</f>
        <v>15.02</v>
      </c>
      <c r="AD853" s="13">
        <f>ROUND((AB853*(Destino!AG$853/100))*(W853/100),2)</f>
        <v>4.01</v>
      </c>
      <c r="AE853" s="13">
        <f>ROUND((AB853*(Destino!AH$853/100)),2)</f>
        <v>9.26</v>
      </c>
      <c r="AG853" s="13">
        <f>ROUND((AB853+ AC853)*(J853/100),2)</f>
        <v>2.2999999999999998</v>
      </c>
      <c r="AH853" s="13">
        <f t="shared" si="119"/>
        <v>0</v>
      </c>
      <c r="AI853" s="13">
        <f>ROUND(AB853-(AD853+AE853)+AG853+AH853, 3)</f>
        <v>89.155000000000001</v>
      </c>
      <c r="AJ853" s="13">
        <f t="shared" si="120"/>
        <v>89.155000000000001</v>
      </c>
      <c r="AK853" s="13">
        <f t="shared" si="121"/>
        <v>89.155000000000001</v>
      </c>
      <c r="AL853" s="13" t="str">
        <f t="shared" si="124"/>
        <v>14006000183712200000102</v>
      </c>
      <c r="AM853" s="13">
        <f>VLOOKUP(AL853,Destino!A:AE,31,0)</f>
        <v>89.155000000000001</v>
      </c>
      <c r="AN853" s="13">
        <f t="shared" si="125"/>
        <v>1</v>
      </c>
      <c r="BB853" s="13">
        <f t="shared" si="122"/>
        <v>89.155000000000001</v>
      </c>
      <c r="BC853" s="13" t="s">
        <v>11311</v>
      </c>
      <c r="BD853" s="13">
        <f t="shared" si="123"/>
        <v>1</v>
      </c>
    </row>
    <row r="854" spans="1:56" x14ac:dyDescent="0.25">
      <c r="A854" s="13">
        <v>600018446</v>
      </c>
      <c r="B854" s="13">
        <v>1000</v>
      </c>
      <c r="C854" s="13">
        <v>2200000102</v>
      </c>
      <c r="D854" s="13" t="s">
        <v>10908</v>
      </c>
      <c r="E854" s="13">
        <f t="shared" si="117"/>
        <v>1000</v>
      </c>
      <c r="F854" s="13" t="s">
        <v>10905</v>
      </c>
      <c r="G854" s="13" t="s">
        <v>10907</v>
      </c>
      <c r="H854" s="13">
        <f>ROUND(P854/(1-((R854+S854))/100)*Q854, 3)</f>
        <v>15.231</v>
      </c>
      <c r="I854" s="13">
        <v>1</v>
      </c>
      <c r="J854" s="13">
        <v>4.5</v>
      </c>
      <c r="K854" s="13">
        <v>1</v>
      </c>
      <c r="M854" s="13">
        <v>1</v>
      </c>
      <c r="N854" s="13">
        <v>1</v>
      </c>
      <c r="P854" s="13">
        <f>IFERROR(ROUND(VLOOKUP(BC854, BA:BA:BB:BB, 2, 0)/AA854,3),)</f>
        <v>14.066000000000001</v>
      </c>
      <c r="Q854" s="13">
        <f>IFERROR(VLOOKUP(BC854, BA:BA:BD:BD, 4, 0),1)</f>
        <v>1</v>
      </c>
      <c r="R854" s="13">
        <v>4</v>
      </c>
      <c r="S854" s="13">
        <v>3.65</v>
      </c>
      <c r="T854" s="13">
        <v>0</v>
      </c>
      <c r="V854" s="13" t="s">
        <v>11050</v>
      </c>
      <c r="W854" s="13">
        <v>100</v>
      </c>
      <c r="X854" s="13" t="s">
        <v>7709</v>
      </c>
      <c r="Y854" s="13" t="s">
        <v>10904</v>
      </c>
      <c r="Z854" s="13">
        <v>1</v>
      </c>
      <c r="AA854" s="13">
        <v>5.75</v>
      </c>
      <c r="AB854" s="13">
        <f t="shared" si="118"/>
        <v>87.578000000000003</v>
      </c>
      <c r="AC854" s="13">
        <f>ROUND(VLOOKUP(X854,'Base de dados'!A:B, 2, 0)*AB854, 2)</f>
        <v>13.14</v>
      </c>
      <c r="AD854" s="13">
        <f>ROUND((AB854*(Destino!AG$854/100))*(W854/100),2)</f>
        <v>3.5</v>
      </c>
      <c r="AE854" s="13">
        <f>ROUND((AB854*(Destino!AH$854/100)),2)</f>
        <v>8.1</v>
      </c>
      <c r="AG854" s="13">
        <f>ROUND((AB854+ AC854)*(J854/100),2)</f>
        <v>4.53</v>
      </c>
      <c r="AH854" s="13">
        <f t="shared" si="119"/>
        <v>0</v>
      </c>
      <c r="AI854" s="13">
        <f>ROUND(AB854-(AD854+AE854)+AG854+AH854, 3)</f>
        <v>80.507999999999996</v>
      </c>
      <c r="AJ854" s="13">
        <f t="shared" si="120"/>
        <v>80.507999999999996</v>
      </c>
      <c r="AK854" s="13">
        <f t="shared" si="121"/>
        <v>80.507999999999996</v>
      </c>
      <c r="AL854" s="13" t="str">
        <f t="shared" si="124"/>
        <v>10006000184462200000102</v>
      </c>
      <c r="AM854" s="13">
        <f>VLOOKUP(AL854,Destino!A:AE,31,0)</f>
        <v>80.498000000000005</v>
      </c>
      <c r="AN854" s="13">
        <f t="shared" si="125"/>
        <v>0.99987578874149163</v>
      </c>
      <c r="BB854" s="13">
        <f t="shared" si="122"/>
        <v>80.507999999999996</v>
      </c>
      <c r="BC854" s="13" t="s">
        <v>11316</v>
      </c>
      <c r="BD854" s="13">
        <f t="shared" si="123"/>
        <v>1</v>
      </c>
    </row>
    <row r="855" spans="1:56" x14ac:dyDescent="0.25">
      <c r="A855" s="13">
        <v>600018446</v>
      </c>
      <c r="B855" s="13">
        <v>1000</v>
      </c>
      <c r="C855" s="13">
        <v>2200001286</v>
      </c>
      <c r="D855" s="13" t="s">
        <v>10908</v>
      </c>
      <c r="E855" s="13">
        <f t="shared" si="117"/>
        <v>1000</v>
      </c>
      <c r="F855" s="13" t="s">
        <v>10915</v>
      </c>
      <c r="G855" s="13" t="s">
        <v>10907</v>
      </c>
      <c r="H855" s="13">
        <f>ROUND(P855/(1-((R855+S855))/100)*Q855, 3)</f>
        <v>17.876999999999999</v>
      </c>
      <c r="I855" s="13">
        <v>1</v>
      </c>
      <c r="J855" s="13">
        <v>6</v>
      </c>
      <c r="K855" s="13">
        <v>1</v>
      </c>
      <c r="M855" s="13">
        <v>1</v>
      </c>
      <c r="N855" s="13">
        <v>1</v>
      </c>
      <c r="P855" s="13">
        <f>IFERROR(ROUND(VLOOKUP(BC855, BA:BA:BB:BB, 2, 0)/AA855,3),)</f>
        <v>17.045999999999999</v>
      </c>
      <c r="Q855" s="13">
        <f>IFERROR(VLOOKUP(BC855, BA:BA:BD:BD, 4, 0),1)</f>
        <v>1</v>
      </c>
      <c r="R855" s="13">
        <v>1</v>
      </c>
      <c r="S855" s="13">
        <v>3.65</v>
      </c>
      <c r="T855" s="13">
        <v>0</v>
      </c>
      <c r="V855" s="13" t="s">
        <v>11050</v>
      </c>
      <c r="W855" s="13">
        <v>100</v>
      </c>
      <c r="X855" s="13" t="s">
        <v>7709</v>
      </c>
      <c r="Y855" s="13" t="s">
        <v>10904</v>
      </c>
      <c r="Z855" s="13">
        <v>1</v>
      </c>
      <c r="AA855" s="13">
        <v>5.75</v>
      </c>
      <c r="AB855" s="13">
        <f t="shared" si="118"/>
        <v>102.79300000000001</v>
      </c>
      <c r="AC855" s="13">
        <f>ROUND(VLOOKUP(X855,'Base de dados'!A:B, 2, 0)*AB855, 2)</f>
        <v>15.42</v>
      </c>
      <c r="AD855" s="13">
        <f>ROUND((AB855*(Destino!AG$855/100))*(W855/100),2)</f>
        <v>4.1100000000000003</v>
      </c>
      <c r="AE855" s="13">
        <f>ROUND((AB855*(Destino!AH$855/100)),2)</f>
        <v>9.51</v>
      </c>
      <c r="AG855" s="13">
        <f>ROUND(AB855 *(J855/100),2)</f>
        <v>6.17</v>
      </c>
      <c r="AH855" s="13">
        <f t="shared" si="119"/>
        <v>0</v>
      </c>
      <c r="AI855" s="13">
        <f>ROUND(AB855-(AD855+AE855)+AG855+AH855, 3)</f>
        <v>95.343000000000004</v>
      </c>
      <c r="AJ855" s="13">
        <f t="shared" si="120"/>
        <v>95.343000000000004</v>
      </c>
      <c r="AK855" s="13">
        <f t="shared" si="121"/>
        <v>95.343000000000004</v>
      </c>
      <c r="AL855" s="13" t="str">
        <f t="shared" si="124"/>
        <v>10006000184462200001286</v>
      </c>
      <c r="AM855" s="13">
        <f>VLOOKUP(AL855,Destino!A:AE,31,0)</f>
        <v>95.343000000000004</v>
      </c>
      <c r="AN855" s="13">
        <f t="shared" si="125"/>
        <v>1</v>
      </c>
      <c r="BB855" s="13">
        <f t="shared" si="122"/>
        <v>95.343000000000004</v>
      </c>
      <c r="BC855" s="13" t="s">
        <v>11318</v>
      </c>
      <c r="BD855" s="13">
        <f t="shared" si="123"/>
        <v>1</v>
      </c>
    </row>
    <row r="856" spans="1:56" x14ac:dyDescent="0.25">
      <c r="A856" s="13">
        <v>600018446</v>
      </c>
      <c r="B856" s="13">
        <v>1000</v>
      </c>
      <c r="C856" s="13">
        <v>2200001327</v>
      </c>
      <c r="D856" s="13" t="s">
        <v>10908</v>
      </c>
      <c r="E856" s="13">
        <f t="shared" si="117"/>
        <v>1000</v>
      </c>
      <c r="F856" s="13" t="s">
        <v>10905</v>
      </c>
      <c r="G856" s="13" t="s">
        <v>10907</v>
      </c>
      <c r="H856" s="13">
        <f>ROUND(P856/(1-((R856+S856))/100)*Q856, 3)</f>
        <v>14.884</v>
      </c>
      <c r="I856" s="13">
        <v>1</v>
      </c>
      <c r="J856" s="13">
        <v>5</v>
      </c>
      <c r="K856" s="13">
        <v>1</v>
      </c>
      <c r="M856" s="13">
        <v>1</v>
      </c>
      <c r="N856" s="13">
        <v>1</v>
      </c>
      <c r="P856" s="13">
        <f>IFERROR(ROUND(VLOOKUP(BC856, BA:BA:BB:BB, 2, 0)/AA856,3),)</f>
        <v>18.32</v>
      </c>
      <c r="Q856" s="13">
        <f>IFERROR(VLOOKUP(BC856, BA:BA:BD:BD, 4, 0),1)</f>
        <v>0.75029299999999999</v>
      </c>
      <c r="R856" s="13">
        <v>4</v>
      </c>
      <c r="S856" s="13">
        <v>3.65</v>
      </c>
      <c r="T856" s="13">
        <v>0</v>
      </c>
      <c r="V856" s="13" t="s">
        <v>11050</v>
      </c>
      <c r="W856" s="13">
        <v>100</v>
      </c>
      <c r="X856" s="13" t="s">
        <v>7709</v>
      </c>
      <c r="Y856" s="13" t="s">
        <v>10904</v>
      </c>
      <c r="Z856" s="13">
        <v>1</v>
      </c>
      <c r="AA856" s="13">
        <v>5.75</v>
      </c>
      <c r="AB856" s="13">
        <f t="shared" si="118"/>
        <v>85.582999999999998</v>
      </c>
      <c r="AC856" s="13">
        <f>ROUND(VLOOKUP(X856,'Base de dados'!A:B, 2, 0)*AB856, 2)</f>
        <v>12.84</v>
      </c>
      <c r="AD856" s="13">
        <f>ROUND((AB856*(Destino!AG$856/100))*(W856/100),2)</f>
        <v>3.42</v>
      </c>
      <c r="AE856" s="13">
        <f>ROUND((AB856*(Destino!AH$856/100)),2)</f>
        <v>7.92</v>
      </c>
      <c r="AG856" s="13">
        <f>ROUND((AB856+ AC856)*(J856/100),2)</f>
        <v>4.92</v>
      </c>
      <c r="AH856" s="13">
        <f t="shared" si="119"/>
        <v>0</v>
      </c>
      <c r="AI856" s="13">
        <f>ROUND(AB856-(AD856+AE856)+AG856+AH856, 3)</f>
        <v>79.162999999999997</v>
      </c>
      <c r="AJ856" s="13">
        <f t="shared" si="120"/>
        <v>79.162999999999997</v>
      </c>
      <c r="AK856" s="13">
        <f t="shared" si="121"/>
        <v>79.162999999999997</v>
      </c>
      <c r="AL856" s="13" t="str">
        <f t="shared" si="124"/>
        <v>10006000184462200001327</v>
      </c>
      <c r="AM856" s="13">
        <f>VLOOKUP(AL856,Destino!A:AE,31,0)</f>
        <v>79.156000000000006</v>
      </c>
      <c r="AN856" s="13">
        <f t="shared" si="125"/>
        <v>0.99991157485188797</v>
      </c>
      <c r="BB856" s="13">
        <f t="shared" si="122"/>
        <v>79.162999999999997</v>
      </c>
      <c r="BC856" s="13" t="s">
        <v>11317</v>
      </c>
      <c r="BD856" s="13">
        <f t="shared" si="123"/>
        <v>1</v>
      </c>
    </row>
    <row r="857" spans="1:56" x14ac:dyDescent="0.25">
      <c r="A857" s="13">
        <v>600018446</v>
      </c>
      <c r="B857" s="13">
        <v>1000</v>
      </c>
      <c r="C857" s="13">
        <v>2200008967</v>
      </c>
      <c r="D857" s="13" t="s">
        <v>10908</v>
      </c>
      <c r="E857" s="13">
        <f t="shared" si="117"/>
        <v>1000</v>
      </c>
      <c r="F857" s="13" t="s">
        <v>10912</v>
      </c>
      <c r="G857" s="13" t="s">
        <v>10907</v>
      </c>
      <c r="H857" s="13">
        <v>9.01</v>
      </c>
      <c r="I857" s="13">
        <v>1</v>
      </c>
      <c r="J857" s="13">
        <v>0</v>
      </c>
      <c r="K857" s="13">
        <v>1</v>
      </c>
      <c r="M857" s="13">
        <v>1</v>
      </c>
      <c r="N857" s="13">
        <v>1</v>
      </c>
      <c r="O857" s="13" t="s">
        <v>10895</v>
      </c>
      <c r="P857" s="13">
        <v>0</v>
      </c>
      <c r="Q857" s="13">
        <v>1</v>
      </c>
      <c r="R857" s="13">
        <v>0</v>
      </c>
      <c r="S857" s="13">
        <v>0</v>
      </c>
      <c r="T857" s="13">
        <v>34.630000000000003</v>
      </c>
      <c r="V857" s="13" t="s">
        <v>11050</v>
      </c>
      <c r="W857" s="13">
        <v>100</v>
      </c>
      <c r="X857" s="13" t="s">
        <v>7709</v>
      </c>
      <c r="Y857" s="13" t="s">
        <v>10904</v>
      </c>
      <c r="Z857" s="13">
        <v>1</v>
      </c>
      <c r="AA857" s="13">
        <v>5.75</v>
      </c>
      <c r="AB857" s="13">
        <f t="shared" si="118"/>
        <v>51.808</v>
      </c>
      <c r="AC857" s="13">
        <f>ROUND(VLOOKUP(X857,'Base de dados'!A:B, 2, 0)*AB857, 2)</f>
        <v>7.77</v>
      </c>
      <c r="AD857" s="13">
        <f>ROUND((AB857*(Destino!AG$857/100))*(W857/100),2)</f>
        <v>0</v>
      </c>
      <c r="AE857" s="13">
        <f>ROUND((AB857*(Destino!AH$857/100)),2)</f>
        <v>0</v>
      </c>
      <c r="AG857" s="13">
        <f>ROUND((AB857+ AC857)*(J857/100),2)</f>
        <v>0</v>
      </c>
      <c r="AH857" s="13">
        <f t="shared" si="119"/>
        <v>17.940000000000001</v>
      </c>
      <c r="AI857" s="13">
        <f>ROUND(AB857+AG857+AH857, 3)</f>
        <v>69.748000000000005</v>
      </c>
      <c r="AJ857" s="13">
        <f t="shared" si="120"/>
        <v>69.748000000000005</v>
      </c>
      <c r="AK857" s="13">
        <f t="shared" si="121"/>
        <v>69.748000000000005</v>
      </c>
      <c r="AL857" s="13" t="str">
        <f t="shared" si="124"/>
        <v>10006000184462200008967</v>
      </c>
      <c r="AM857" s="13">
        <f>VLOOKUP(AL857,Destino!A:AE,31,0)</f>
        <v>69.748000000000005</v>
      </c>
      <c r="AN857" s="13">
        <f t="shared" si="125"/>
        <v>1</v>
      </c>
      <c r="BA857" s="13" t="s">
        <v>11315</v>
      </c>
      <c r="BB857" s="13">
        <f t="shared" si="122"/>
        <v>69.748000000000005</v>
      </c>
      <c r="BD857" s="13">
        <f t="shared" si="123"/>
        <v>1</v>
      </c>
    </row>
    <row r="858" spans="1:56" x14ac:dyDescent="0.25">
      <c r="A858" s="13">
        <v>600018446</v>
      </c>
      <c r="B858" s="13">
        <v>1100</v>
      </c>
      <c r="C858" s="13">
        <v>2000005105</v>
      </c>
      <c r="D858" s="13" t="s">
        <v>10908</v>
      </c>
      <c r="E858" s="13">
        <f t="shared" si="117"/>
        <v>1100</v>
      </c>
      <c r="F858" s="13" t="s">
        <v>10905</v>
      </c>
      <c r="G858" s="13" t="s">
        <v>10907</v>
      </c>
      <c r="H858" s="13">
        <f>ROUND(P858/(1-((R858+S858))/100)*Q858, 3)</f>
        <v>13.983000000000001</v>
      </c>
      <c r="I858" s="13">
        <v>1</v>
      </c>
      <c r="J858" s="13">
        <v>4</v>
      </c>
      <c r="K858" s="13">
        <v>1</v>
      </c>
      <c r="M858" s="13">
        <v>1</v>
      </c>
      <c r="N858" s="13">
        <v>1</v>
      </c>
      <c r="O858" s="13" t="s">
        <v>10895</v>
      </c>
      <c r="P858" s="13">
        <f>IFERROR(ROUND(VLOOKUP(BC858, BA:BA:BB:BB, 2, 0)/AA858,3),)</f>
        <v>12.13</v>
      </c>
      <c r="Q858" s="13">
        <f>IFERROR(VLOOKUP(BC858, BA:BA:BD:BD, 4, 0),1)</f>
        <v>1</v>
      </c>
      <c r="R858" s="13">
        <v>4</v>
      </c>
      <c r="S858" s="13">
        <v>9.25</v>
      </c>
      <c r="T858" s="13">
        <v>0</v>
      </c>
      <c r="V858" s="13" t="s">
        <v>11050</v>
      </c>
      <c r="W858" s="13">
        <v>100</v>
      </c>
      <c r="X858" s="13" t="s">
        <v>7709</v>
      </c>
      <c r="Y858" s="13" t="s">
        <v>10904</v>
      </c>
      <c r="Z858" s="13">
        <v>2</v>
      </c>
      <c r="AA858" s="13">
        <v>5.75</v>
      </c>
      <c r="AB858" s="13">
        <f t="shared" si="118"/>
        <v>80.402000000000001</v>
      </c>
      <c r="AC858" s="13">
        <f>ROUND(VLOOKUP(X858,'Base de dados'!A:B, 2, 0)*AB858, 2)</f>
        <v>12.06</v>
      </c>
      <c r="AD858" s="13">
        <f>ROUND((AB858*(Destino!AG$858/100))*(W858/100),2)</f>
        <v>3.22</v>
      </c>
      <c r="AE858" s="13">
        <f>ROUND((AB858*(Destino!AH$858/100)),2)</f>
        <v>0</v>
      </c>
      <c r="AG858" s="13">
        <f>ROUND((AB858+ AC858)*(J858/100),2)</f>
        <v>3.7</v>
      </c>
      <c r="AH858" s="13">
        <f t="shared" si="119"/>
        <v>0</v>
      </c>
      <c r="AI858" s="13">
        <f>ROUND(AB858-(AD858+AE858)+AG858+AH858, 3)</f>
        <v>80.882000000000005</v>
      </c>
      <c r="AJ858" s="13">
        <f t="shared" si="120"/>
        <v>80.882000000000005</v>
      </c>
      <c r="AK858" s="13">
        <f t="shared" si="121"/>
        <v>80.882000000000005</v>
      </c>
      <c r="AL858" s="13" t="str">
        <f t="shared" si="124"/>
        <v>11006000184462000005105</v>
      </c>
      <c r="AM858" s="13">
        <f>VLOOKUP(AL858,Destino!A:AE,31,0)</f>
        <v>80.882000000000005</v>
      </c>
      <c r="AN858" s="13">
        <f t="shared" si="125"/>
        <v>1</v>
      </c>
      <c r="BA858" s="13" t="s">
        <v>11316</v>
      </c>
      <c r="BB858" s="13">
        <f t="shared" si="122"/>
        <v>80.882000000000005</v>
      </c>
      <c r="BC858" s="13" t="s">
        <v>11315</v>
      </c>
      <c r="BD858" s="13">
        <f t="shared" si="123"/>
        <v>1</v>
      </c>
    </row>
    <row r="859" spans="1:56" x14ac:dyDescent="0.25">
      <c r="A859" s="13">
        <v>600018446</v>
      </c>
      <c r="B859" s="13">
        <v>1100</v>
      </c>
      <c r="C859" s="13">
        <v>2200001286</v>
      </c>
      <c r="D859" s="13" t="s">
        <v>10908</v>
      </c>
      <c r="E859" s="13">
        <f t="shared" si="117"/>
        <v>1100</v>
      </c>
      <c r="F859" s="13" t="s">
        <v>10915</v>
      </c>
      <c r="G859" s="13" t="s">
        <v>10907</v>
      </c>
      <c r="H859" s="13">
        <f>ROUND(P859/(1-((R859+S859))/100)*Q859, 3)</f>
        <v>17.876999999999999</v>
      </c>
      <c r="I859" s="13">
        <v>1</v>
      </c>
      <c r="J859" s="13">
        <v>5</v>
      </c>
      <c r="K859" s="13">
        <v>1</v>
      </c>
      <c r="M859" s="13">
        <v>1</v>
      </c>
      <c r="N859" s="13">
        <v>1</v>
      </c>
      <c r="P859" s="13">
        <f>IFERROR(ROUND(VLOOKUP(BC859, BA:BA:BB:BB, 2, 0)/AA859,3),)</f>
        <v>17.045999999999999</v>
      </c>
      <c r="Q859" s="13">
        <f>IFERROR(VLOOKUP(BC859, BA:BA:BD:BD, 4, 0),1)</f>
        <v>1</v>
      </c>
      <c r="R859" s="13">
        <v>1</v>
      </c>
      <c r="S859" s="13">
        <v>3.65</v>
      </c>
      <c r="T859" s="13">
        <v>0</v>
      </c>
      <c r="V859" s="13" t="s">
        <v>11050</v>
      </c>
      <c r="W859" s="13">
        <v>100</v>
      </c>
      <c r="X859" s="13" t="s">
        <v>7709</v>
      </c>
      <c r="Y859" s="13" t="s">
        <v>10904</v>
      </c>
      <c r="Z859" s="13">
        <v>2</v>
      </c>
      <c r="AA859" s="13">
        <v>5.75</v>
      </c>
      <c r="AB859" s="13">
        <f t="shared" si="118"/>
        <v>102.79300000000001</v>
      </c>
      <c r="AC859" s="13">
        <f>ROUND(VLOOKUP(X859,'Base de dados'!A:B, 2, 0)*AB859, 2)</f>
        <v>15.42</v>
      </c>
      <c r="AD859" s="13">
        <f>ROUND((AB859*(Destino!AG$859/100))*(W859/100),2)</f>
        <v>4.1100000000000003</v>
      </c>
      <c r="AE859" s="13">
        <f>ROUND((AB859*(Destino!AH$859/100)),2)</f>
        <v>0</v>
      </c>
      <c r="AG859" s="13">
        <f>ROUND(AB859 *(J859/100),2)</f>
        <v>5.14</v>
      </c>
      <c r="AH859" s="13">
        <f t="shared" si="119"/>
        <v>0</v>
      </c>
      <c r="AI859" s="13">
        <f>ROUND(AB859-(AD859+AE859)+AG859+AH859, 3)</f>
        <v>103.82299999999999</v>
      </c>
      <c r="AJ859" s="13">
        <f t="shared" si="120"/>
        <v>103.82299999999999</v>
      </c>
      <c r="AK859" s="13">
        <f t="shared" si="121"/>
        <v>103.82299999999999</v>
      </c>
      <c r="AL859" s="13" t="str">
        <f t="shared" si="124"/>
        <v>11006000184462200001286</v>
      </c>
      <c r="AM859" s="13">
        <f>VLOOKUP(AL859,Destino!A:AE,31,0)</f>
        <v>103.82299999999999</v>
      </c>
      <c r="AN859" s="13">
        <f t="shared" si="125"/>
        <v>1</v>
      </c>
      <c r="BB859" s="13">
        <f t="shared" si="122"/>
        <v>103.82299999999999</v>
      </c>
      <c r="BC859" s="13" t="s">
        <v>11318</v>
      </c>
      <c r="BD859" s="13">
        <f t="shared" si="123"/>
        <v>1</v>
      </c>
    </row>
    <row r="860" spans="1:56" x14ac:dyDescent="0.25">
      <c r="A860" s="13">
        <v>600018446</v>
      </c>
      <c r="B860" s="13">
        <v>1100</v>
      </c>
      <c r="C860" s="13">
        <v>2200001327</v>
      </c>
      <c r="D860" s="13" t="s">
        <v>10908</v>
      </c>
      <c r="E860" s="13">
        <f t="shared" si="117"/>
        <v>1100</v>
      </c>
      <c r="F860" s="13" t="s">
        <v>10923</v>
      </c>
      <c r="G860" s="13" t="s">
        <v>10907</v>
      </c>
      <c r="H860" s="13">
        <f>ROUND(P860/(1-((R860+S860))/100)*Q860, 3)</f>
        <v>14.318</v>
      </c>
      <c r="I860" s="13">
        <v>1</v>
      </c>
      <c r="J860" s="13">
        <v>5</v>
      </c>
      <c r="K860" s="13">
        <v>1</v>
      </c>
      <c r="M860" s="13">
        <v>1</v>
      </c>
      <c r="N860" s="13">
        <v>1</v>
      </c>
      <c r="P860" s="13">
        <f>IFERROR(ROUND(VLOOKUP(BC860, BA:BA:BB:BB, 2, 0)/AA860,3),)</f>
        <v>18.32</v>
      </c>
      <c r="Q860" s="13">
        <f>IFERROR(VLOOKUP(BC860, BA:BA:BD:BD, 4, 0),1)</f>
        <v>0.75029299999999999</v>
      </c>
      <c r="R860" s="13">
        <v>4</v>
      </c>
      <c r="S860" s="13">
        <v>0</v>
      </c>
      <c r="T860" s="13">
        <v>0</v>
      </c>
      <c r="V860" s="13" t="s">
        <v>11050</v>
      </c>
      <c r="W860" s="13">
        <v>100</v>
      </c>
      <c r="X860" s="13" t="s">
        <v>7709</v>
      </c>
      <c r="Y860" s="13" t="s">
        <v>10904</v>
      </c>
      <c r="Z860" s="13">
        <v>2</v>
      </c>
      <c r="AA860" s="13">
        <v>5.75</v>
      </c>
      <c r="AB860" s="13">
        <f t="shared" si="118"/>
        <v>82.328999999999994</v>
      </c>
      <c r="AC860" s="13">
        <f>ROUND(VLOOKUP(X860,'Base de dados'!A:B, 2, 0)*AB860, 2)</f>
        <v>12.35</v>
      </c>
      <c r="AD860" s="13">
        <f>ROUND((AB860*(Destino!AG$860/100))*(W860/100),2)</f>
        <v>3.29</v>
      </c>
      <c r="AE860" s="13">
        <f>ROUND((AB860*(Destino!AH$860/100)),2)</f>
        <v>0</v>
      </c>
      <c r="AG860" s="13">
        <f>ROUND((AB860+ AC860)*(J860/100),2)</f>
        <v>4.7300000000000004</v>
      </c>
      <c r="AH860" s="13">
        <f t="shared" si="119"/>
        <v>0</v>
      </c>
      <c r="AI860" s="13">
        <f>ROUND(AB860-AD860+AG860+AH860, 3)</f>
        <v>83.769000000000005</v>
      </c>
      <c r="AJ860" s="13">
        <f t="shared" si="120"/>
        <v>83.769000000000005</v>
      </c>
      <c r="AK860" s="13">
        <f t="shared" si="121"/>
        <v>83.769000000000005</v>
      </c>
      <c r="AL860" s="13" t="str">
        <f t="shared" si="124"/>
        <v>11006000184462200001327</v>
      </c>
      <c r="AM860" s="13">
        <f>VLOOKUP(AL860,Destino!A:AE,31,0)</f>
        <v>83.751000000000005</v>
      </c>
      <c r="AN860" s="13">
        <f t="shared" si="125"/>
        <v>0.99978512337499548</v>
      </c>
      <c r="BB860" s="13">
        <f t="shared" si="122"/>
        <v>83.769000000000005</v>
      </c>
      <c r="BC860" s="13" t="s">
        <v>11317</v>
      </c>
      <c r="BD860" s="13">
        <f t="shared" si="123"/>
        <v>1</v>
      </c>
    </row>
    <row r="861" spans="1:56" x14ac:dyDescent="0.25">
      <c r="A861" s="13">
        <v>600018446</v>
      </c>
      <c r="B861" s="13">
        <v>1110</v>
      </c>
      <c r="C861" s="13">
        <v>2000005105</v>
      </c>
      <c r="D861" s="13" t="s">
        <v>10908</v>
      </c>
      <c r="E861" s="13" t="str">
        <f t="shared" si="117"/>
        <v>1100</v>
      </c>
      <c r="F861" s="13" t="s">
        <v>10925</v>
      </c>
      <c r="G861" s="13" t="s">
        <v>10907</v>
      </c>
      <c r="H861" s="13">
        <f>ROUND(P861/(1-((R861+S861))/100)*Q861, 3)</f>
        <v>13.983000000000001</v>
      </c>
      <c r="I861" s="13">
        <v>1</v>
      </c>
      <c r="J861" s="13">
        <v>4</v>
      </c>
      <c r="K861" s="13">
        <v>1</v>
      </c>
      <c r="M861" s="13">
        <v>1</v>
      </c>
      <c r="N861" s="13">
        <v>0.75029299999999999</v>
      </c>
      <c r="O861" s="13" t="s">
        <v>10895</v>
      </c>
      <c r="P861" s="13">
        <f>IFERROR(ROUND(VLOOKUP(BC861, BA:BA:BB:BB, 2, 0)/AA861,3),)</f>
        <v>12.13</v>
      </c>
      <c r="Q861" s="13">
        <f>IFERROR(VLOOKUP(BC861, BA:BA:BD:BD, 4, 0),1)</f>
        <v>1</v>
      </c>
      <c r="R861" s="13">
        <v>4</v>
      </c>
      <c r="S861" s="13">
        <v>9.25</v>
      </c>
      <c r="T861" s="13">
        <v>0</v>
      </c>
      <c r="V861" s="13" t="s">
        <v>11050</v>
      </c>
      <c r="W861" s="13">
        <v>100</v>
      </c>
      <c r="X861" s="13" t="s">
        <v>7709</v>
      </c>
      <c r="Y861" s="13" t="s">
        <v>10904</v>
      </c>
      <c r="Z861" s="13">
        <v>2</v>
      </c>
      <c r="AA861" s="13">
        <v>5.75</v>
      </c>
      <c r="AB861" s="13">
        <f t="shared" si="118"/>
        <v>80.402000000000001</v>
      </c>
      <c r="AC861" s="13">
        <f>ROUND(VLOOKUP(X861,'Base de dados'!A:B, 2, 0)*AB861, 2)</f>
        <v>12.06</v>
      </c>
      <c r="AD861" s="13">
        <f>ROUND((AB861*(Destino!AG$861/100))*(W861/100),2)</f>
        <v>3.22</v>
      </c>
      <c r="AE861" s="13">
        <f>ROUND((AB861*(Destino!AH$861/100)),2)</f>
        <v>0</v>
      </c>
      <c r="AF861" s="13">
        <f>ROUND((((AB861+AC861)*(1 + VLOOKUP(X861,'Base de dados'!A:P, 16, 0) ))*(Destino!AI$861/100))-AD861, 2)</f>
        <v>20.420000000000002</v>
      </c>
      <c r="AG861" s="13">
        <f>ROUND((AB861+AC861+AF861)*(J861/100),2)</f>
        <v>4.5199999999999996</v>
      </c>
      <c r="AH861" s="13">
        <f t="shared" si="119"/>
        <v>0</v>
      </c>
      <c r="AI861" s="13">
        <f>ROUND(AB861+AF861-AE861+AG861+AH861, 3)</f>
        <v>105.342</v>
      </c>
      <c r="AJ861" s="13">
        <f t="shared" si="120"/>
        <v>105.342</v>
      </c>
      <c r="AK861" s="13">
        <f t="shared" si="121"/>
        <v>105.342</v>
      </c>
      <c r="AL861" s="13" t="str">
        <f t="shared" si="124"/>
        <v>11106000184462000005105</v>
      </c>
      <c r="AM861" s="13">
        <f>VLOOKUP(AL861,Destino!A:AE,31,0)</f>
        <v>105.342</v>
      </c>
      <c r="AN861" s="13">
        <f t="shared" si="125"/>
        <v>1</v>
      </c>
      <c r="BA861" s="13" t="s">
        <v>11317</v>
      </c>
      <c r="BB861" s="13">
        <f t="shared" si="122"/>
        <v>105.342</v>
      </c>
      <c r="BC861" s="13" t="s">
        <v>11315</v>
      </c>
      <c r="BD861" s="13">
        <f t="shared" si="123"/>
        <v>0.75029299999999999</v>
      </c>
    </row>
    <row r="862" spans="1:56" x14ac:dyDescent="0.25">
      <c r="A862" s="13">
        <v>600018446</v>
      </c>
      <c r="B862" s="13">
        <v>1110</v>
      </c>
      <c r="C862" s="13">
        <v>2200000102</v>
      </c>
      <c r="D862" s="13" t="s">
        <v>10908</v>
      </c>
      <c r="E862" s="13" t="str">
        <f t="shared" si="117"/>
        <v>1100</v>
      </c>
      <c r="F862" s="13" t="s">
        <v>10926</v>
      </c>
      <c r="G862" s="13" t="s">
        <v>10907</v>
      </c>
      <c r="H862" s="13">
        <f>ROUND(P862/(1-((R862+S862))/100)*Q862, 3)</f>
        <v>14.651999999999999</v>
      </c>
      <c r="I862" s="13">
        <v>1</v>
      </c>
      <c r="J862" s="13">
        <v>4</v>
      </c>
      <c r="K862" s="13">
        <v>1</v>
      </c>
      <c r="M862" s="13">
        <v>1</v>
      </c>
      <c r="N862" s="13">
        <v>0.76778100000000005</v>
      </c>
      <c r="P862" s="13">
        <f>IFERROR(ROUND(VLOOKUP(BC862, BA:BA:BB:BB, 2, 0)/AA862,3),)</f>
        <v>14.066000000000001</v>
      </c>
      <c r="Q862" s="13">
        <f>IFERROR(VLOOKUP(BC862, BA:BA:BD:BD, 4, 0),1)</f>
        <v>1</v>
      </c>
      <c r="R862" s="13">
        <v>4</v>
      </c>
      <c r="S862" s="13">
        <v>0</v>
      </c>
      <c r="T862" s="13">
        <v>0</v>
      </c>
      <c r="V862" s="13" t="s">
        <v>11050</v>
      </c>
      <c r="W862" s="13">
        <v>100</v>
      </c>
      <c r="X862" s="13" t="s">
        <v>7709</v>
      </c>
      <c r="Y862" s="13" t="s">
        <v>10904</v>
      </c>
      <c r="Z862" s="13">
        <v>2</v>
      </c>
      <c r="AA862" s="13">
        <v>5.75</v>
      </c>
      <c r="AB862" s="13">
        <f t="shared" si="118"/>
        <v>84.248999999999995</v>
      </c>
      <c r="AC862" s="13">
        <f>ROUND(VLOOKUP(X862,'Base de dados'!A:B, 2, 0)*AB862, 2)</f>
        <v>12.64</v>
      </c>
      <c r="AD862" s="13">
        <f>ROUND((AB862*(Destino!AG$862/100))*(W862/100),2)</f>
        <v>3.37</v>
      </c>
      <c r="AE862" s="13">
        <f>ROUND((AB862*(Destino!AH$862/100)),2)</f>
        <v>0</v>
      </c>
      <c r="AF862" s="13">
        <f>ROUND((((AB862+AC862)*(1 + VLOOKUP(X862,'Base de dados'!A:P, 16, 0) ))*(Destino!AI$862/100))-AD862, 2)</f>
        <v>21.4</v>
      </c>
      <c r="AG862" s="13">
        <f>ROUND((AB862+AC862+AF862)*(J862/100),2)</f>
        <v>4.7300000000000004</v>
      </c>
      <c r="AH862" s="13">
        <f t="shared" si="119"/>
        <v>0</v>
      </c>
      <c r="AI862" s="13">
        <f>ROUND(AB862+AF862+AG862+AH862, 3)</f>
        <v>110.379</v>
      </c>
      <c r="AJ862" s="13">
        <f t="shared" si="120"/>
        <v>110.379</v>
      </c>
      <c r="AK862" s="13">
        <f t="shared" si="121"/>
        <v>110.379</v>
      </c>
      <c r="AL862" s="13" t="str">
        <f t="shared" si="124"/>
        <v>11106000184462200000102</v>
      </c>
      <c r="AM862" s="13">
        <f>VLOOKUP(AL862,Destino!A:AE,31,0)</f>
        <v>110.379</v>
      </c>
      <c r="AN862" s="13">
        <f t="shared" si="125"/>
        <v>1</v>
      </c>
      <c r="BB862" s="13">
        <f t="shared" si="122"/>
        <v>110.379</v>
      </c>
      <c r="BC862" s="13" t="s">
        <v>11316</v>
      </c>
      <c r="BD862" s="13">
        <f t="shared" si="123"/>
        <v>0.76778100000000005</v>
      </c>
    </row>
    <row r="863" spans="1:56" x14ac:dyDescent="0.25">
      <c r="A863" s="13">
        <v>600018446</v>
      </c>
      <c r="B863" s="13">
        <v>1110</v>
      </c>
      <c r="C863" s="13">
        <v>2200001286</v>
      </c>
      <c r="D863" s="13" t="s">
        <v>10908</v>
      </c>
      <c r="E863" s="13" t="str">
        <f t="shared" si="117"/>
        <v>1100</v>
      </c>
      <c r="F863" s="13" t="s">
        <v>10927</v>
      </c>
      <c r="G863" s="13" t="s">
        <v>10907</v>
      </c>
      <c r="H863" s="13">
        <f>ROUND(P863/(1-((R863+S863))/100)*Q863, 3)</f>
        <v>17.876999999999999</v>
      </c>
      <c r="I863" s="13">
        <v>1</v>
      </c>
      <c r="J863" s="13">
        <v>5</v>
      </c>
      <c r="K863" s="13">
        <v>1</v>
      </c>
      <c r="M863" s="13">
        <v>1</v>
      </c>
      <c r="N863" s="13">
        <v>0.74946299999999999</v>
      </c>
      <c r="P863" s="13">
        <f>IFERROR(ROUND(VLOOKUP(BC863, BA:BA:BB:BB, 2, 0)/AA863,3),)</f>
        <v>17.045999999999999</v>
      </c>
      <c r="Q863" s="13">
        <f>IFERROR(VLOOKUP(BC863, BA:BA:BD:BD, 4, 0),1)</f>
        <v>1</v>
      </c>
      <c r="R863" s="13">
        <v>1</v>
      </c>
      <c r="S863" s="13">
        <v>3.65</v>
      </c>
      <c r="T863" s="13">
        <v>0</v>
      </c>
      <c r="V863" s="13" t="s">
        <v>11050</v>
      </c>
      <c r="W863" s="13">
        <v>100</v>
      </c>
      <c r="X863" s="13" t="s">
        <v>7709</v>
      </c>
      <c r="Y863" s="13" t="s">
        <v>10904</v>
      </c>
      <c r="Z863" s="13">
        <v>2</v>
      </c>
      <c r="AA863" s="13">
        <v>5.75</v>
      </c>
      <c r="AB863" s="13">
        <f t="shared" si="118"/>
        <v>102.79300000000001</v>
      </c>
      <c r="AC863" s="13">
        <f>ROUND(VLOOKUP(X863,'Base de dados'!A:B, 2, 0)*AB863, 2)</f>
        <v>15.42</v>
      </c>
      <c r="AD863" s="13">
        <f>ROUND((AB863*(Destino!AG$863/100))*(W863/100),2)</f>
        <v>4.1100000000000003</v>
      </c>
      <c r="AE863" s="13">
        <f>ROUND((AB863*(Destino!AH$863/100)),2)</f>
        <v>0</v>
      </c>
      <c r="AF863" s="13">
        <f>ROUND((((AB863+AC863)*(1 + VLOOKUP(X863,'Base de dados'!A:P, 16, 0) ))*(Destino!AI$863/100))-AD863, 2)</f>
        <v>26.11</v>
      </c>
      <c r="AG863" s="13">
        <f>ROUND((AB863+AF863)*(J863/100),2)</f>
        <v>6.45</v>
      </c>
      <c r="AH863" s="13">
        <f t="shared" si="119"/>
        <v>0</v>
      </c>
      <c r="AI863" s="13">
        <f>ROUND(AB863-AE863+AF863+AG863+AH863, 3)</f>
        <v>135.35300000000001</v>
      </c>
      <c r="AJ863" s="13">
        <f t="shared" si="120"/>
        <v>135.35300000000001</v>
      </c>
      <c r="AK863" s="13">
        <f t="shared" si="121"/>
        <v>135.35300000000001</v>
      </c>
      <c r="AL863" s="13" t="str">
        <f t="shared" si="124"/>
        <v>11106000184462200001286</v>
      </c>
      <c r="AM863" s="13">
        <f>VLOOKUP(AL863,Destino!A:AE,31,0)</f>
        <v>135.35300000000001</v>
      </c>
      <c r="AN863" s="13">
        <f t="shared" si="125"/>
        <v>1</v>
      </c>
      <c r="BB863" s="13">
        <f t="shared" si="122"/>
        <v>135.35300000000001</v>
      </c>
      <c r="BC863" s="13" t="s">
        <v>11318</v>
      </c>
      <c r="BD863" s="13">
        <f t="shared" si="123"/>
        <v>0.74946299999999999</v>
      </c>
    </row>
    <row r="864" spans="1:56" x14ac:dyDescent="0.25">
      <c r="A864" s="13">
        <v>600018446</v>
      </c>
      <c r="B864" s="13">
        <v>1300</v>
      </c>
      <c r="C864" s="13">
        <v>2000005105</v>
      </c>
      <c r="D864" s="13" t="s">
        <v>10908</v>
      </c>
      <c r="E864" s="13">
        <f t="shared" si="117"/>
        <v>1300</v>
      </c>
      <c r="F864" s="13" t="s">
        <v>10930</v>
      </c>
      <c r="G864" s="13" t="s">
        <v>10907</v>
      </c>
      <c r="H864" s="13">
        <f>ROUND(P864/(1-((R864+S864))/100)*Q864, 3)</f>
        <v>13.983000000000001</v>
      </c>
      <c r="I864" s="13">
        <v>1</v>
      </c>
      <c r="J864" s="13">
        <v>6</v>
      </c>
      <c r="K864" s="13">
        <v>1</v>
      </c>
      <c r="M864" s="13">
        <v>1</v>
      </c>
      <c r="N864" s="13">
        <v>1</v>
      </c>
      <c r="O864" s="13" t="s">
        <v>10895</v>
      </c>
      <c r="P864" s="13">
        <f>IFERROR(ROUND(VLOOKUP(BC864, BA:BA:BB:BB, 2, 0)/AA864,3),)</f>
        <v>12.13</v>
      </c>
      <c r="Q864" s="13">
        <f>IFERROR(VLOOKUP(BC864, BA:BA:BD:BD, 4, 0),1)</f>
        <v>1</v>
      </c>
      <c r="R864" s="13">
        <v>4</v>
      </c>
      <c r="S864" s="13">
        <v>9.25</v>
      </c>
      <c r="T864" s="13">
        <v>0</v>
      </c>
      <c r="V864" s="13" t="s">
        <v>11050</v>
      </c>
      <c r="W864" s="13">
        <v>100</v>
      </c>
      <c r="X864" s="13" t="s">
        <v>7709</v>
      </c>
      <c r="Y864" s="13" t="s">
        <v>10904</v>
      </c>
      <c r="Z864" s="13">
        <v>2</v>
      </c>
      <c r="AA864" s="13">
        <v>5.75</v>
      </c>
      <c r="AB864" s="13">
        <f t="shared" si="118"/>
        <v>80.402000000000001</v>
      </c>
      <c r="AC864" s="13">
        <f>ROUND(VLOOKUP(X864,'Base de dados'!A:B, 2, 0)*AB864, 2)</f>
        <v>12.06</v>
      </c>
      <c r="AD864" s="13">
        <f>ROUND((AB864*(Destino!AG$864/100))*(W864/100),2)</f>
        <v>0</v>
      </c>
      <c r="AG864" s="13">
        <f>ROUND((AB864+ AC864)*(J864/100),2)</f>
        <v>5.55</v>
      </c>
      <c r="AH864" s="13">
        <f t="shared" si="119"/>
        <v>0</v>
      </c>
      <c r="AI864" s="13">
        <f>ROUND((AB864+AC864)-(AD864+AE864)+AG864+AH864, 3)</f>
        <v>98.012</v>
      </c>
      <c r="AJ864" s="13">
        <f t="shared" si="120"/>
        <v>98.012</v>
      </c>
      <c r="AK864" s="13">
        <f t="shared" si="121"/>
        <v>98.012</v>
      </c>
      <c r="AL864" s="13" t="str">
        <f t="shared" si="124"/>
        <v>13006000184462000005105</v>
      </c>
      <c r="AM864" s="13">
        <f>VLOOKUP(AL864,Destino!A:AE,31,0)</f>
        <v>98.012</v>
      </c>
      <c r="AN864" s="13">
        <f t="shared" si="125"/>
        <v>1</v>
      </c>
      <c r="BA864" s="13" t="s">
        <v>11318</v>
      </c>
      <c r="BB864" s="13">
        <f t="shared" si="122"/>
        <v>98.012</v>
      </c>
      <c r="BC864" s="13" t="s">
        <v>11315</v>
      </c>
      <c r="BD864" s="13">
        <f t="shared" si="123"/>
        <v>1</v>
      </c>
    </row>
    <row r="865" spans="1:56" x14ac:dyDescent="0.25">
      <c r="A865" s="13">
        <v>600018446</v>
      </c>
      <c r="B865" s="13">
        <v>1300</v>
      </c>
      <c r="C865" s="13">
        <v>2200000102</v>
      </c>
      <c r="D865" s="13" t="s">
        <v>10908</v>
      </c>
      <c r="E865" s="13">
        <f t="shared" si="117"/>
        <v>1300</v>
      </c>
      <c r="F865" s="13" t="s">
        <v>10930</v>
      </c>
      <c r="G865" s="13" t="s">
        <v>10907</v>
      </c>
      <c r="H865" s="13">
        <f>ROUND(P865/(1-((R865+S865))/100)*Q865, 3)</f>
        <v>15.231</v>
      </c>
      <c r="I865" s="13">
        <v>1</v>
      </c>
      <c r="J865" s="13">
        <v>3.5</v>
      </c>
      <c r="K865" s="13">
        <v>1</v>
      </c>
      <c r="M865" s="13">
        <v>1</v>
      </c>
      <c r="N865" s="13">
        <v>1</v>
      </c>
      <c r="P865" s="13">
        <f>IFERROR(ROUND(VLOOKUP(BC865, BA:BA:BB:BB, 2, 0)/AA865,3),)</f>
        <v>14.066000000000001</v>
      </c>
      <c r="Q865" s="13">
        <f>IFERROR(VLOOKUP(BC865, BA:BA:BD:BD, 4, 0),1)</f>
        <v>1</v>
      </c>
      <c r="R865" s="13">
        <v>4</v>
      </c>
      <c r="S865" s="13">
        <v>3.65</v>
      </c>
      <c r="T865" s="13">
        <v>0</v>
      </c>
      <c r="V865" s="13" t="s">
        <v>11050</v>
      </c>
      <c r="W865" s="13">
        <v>100</v>
      </c>
      <c r="X865" s="13" t="s">
        <v>7709</v>
      </c>
      <c r="Y865" s="13" t="s">
        <v>10904</v>
      </c>
      <c r="Z865" s="13">
        <v>2</v>
      </c>
      <c r="AA865" s="13">
        <v>5.75</v>
      </c>
      <c r="AB865" s="13">
        <f t="shared" si="118"/>
        <v>87.578000000000003</v>
      </c>
      <c r="AC865" s="13">
        <f>ROUND(VLOOKUP(X865,'Base de dados'!A:B, 2, 0)*AB865, 2)</f>
        <v>13.14</v>
      </c>
      <c r="AD865" s="13">
        <f>ROUND((AB865*(Destino!AG$865/100))*(W865/100),2)</f>
        <v>0</v>
      </c>
      <c r="AG865" s="13">
        <f>ROUND((AB865+ AC865)*(J865/100),2)</f>
        <v>3.53</v>
      </c>
      <c r="AH865" s="13">
        <f t="shared" si="119"/>
        <v>0</v>
      </c>
      <c r="AI865" s="13">
        <f>ROUND((AB865+AC865)-(AD865+AE865)+AG865+AH865, 3)</f>
        <v>104.248</v>
      </c>
      <c r="AJ865" s="13">
        <f t="shared" si="120"/>
        <v>104.248</v>
      </c>
      <c r="AK865" s="13">
        <f t="shared" si="121"/>
        <v>104.248</v>
      </c>
      <c r="AL865" s="13" t="str">
        <f t="shared" si="124"/>
        <v>13006000184462200000102</v>
      </c>
      <c r="AM865" s="13">
        <f>VLOOKUP(AL865,Destino!A:AE,31,0)</f>
        <v>104.248</v>
      </c>
      <c r="AN865" s="13">
        <f t="shared" si="125"/>
        <v>1</v>
      </c>
      <c r="BB865" s="13">
        <f t="shared" si="122"/>
        <v>104.248</v>
      </c>
      <c r="BC865" s="13" t="s">
        <v>11316</v>
      </c>
      <c r="BD865" s="13">
        <f t="shared" si="123"/>
        <v>1</v>
      </c>
    </row>
    <row r="866" spans="1:56" x14ac:dyDescent="0.25">
      <c r="A866" s="13">
        <v>600018446</v>
      </c>
      <c r="B866" s="13">
        <v>1300</v>
      </c>
      <c r="C866" s="13">
        <v>2200001327</v>
      </c>
      <c r="D866" s="13" t="s">
        <v>10908</v>
      </c>
      <c r="E866" s="13">
        <f t="shared" si="117"/>
        <v>1300</v>
      </c>
      <c r="F866" s="13" t="s">
        <v>10930</v>
      </c>
      <c r="G866" s="13" t="s">
        <v>10907</v>
      </c>
      <c r="H866" s="13">
        <f>ROUND(P866/(1-((R866+S866))/100)*Q866, 3)</f>
        <v>14.884</v>
      </c>
      <c r="I866" s="13">
        <v>1</v>
      </c>
      <c r="J866" s="13">
        <v>2</v>
      </c>
      <c r="K866" s="13">
        <v>1</v>
      </c>
      <c r="M866" s="13">
        <v>1</v>
      </c>
      <c r="N866" s="13">
        <v>1</v>
      </c>
      <c r="P866" s="13">
        <f>IFERROR(ROUND(VLOOKUP(BC866, BA:BA:BB:BB, 2, 0)/AA866,3),)</f>
        <v>18.32</v>
      </c>
      <c r="Q866" s="13">
        <f>IFERROR(VLOOKUP(BC866, BA:BA:BD:BD, 4, 0),1)</f>
        <v>0.75029299999999999</v>
      </c>
      <c r="R866" s="13">
        <v>4</v>
      </c>
      <c r="S866" s="13">
        <v>3.65</v>
      </c>
      <c r="T866" s="13">
        <v>0</v>
      </c>
      <c r="V866" s="13" t="s">
        <v>11050</v>
      </c>
      <c r="W866" s="13">
        <v>100</v>
      </c>
      <c r="X866" s="13" t="s">
        <v>7709</v>
      </c>
      <c r="Y866" s="13" t="s">
        <v>10904</v>
      </c>
      <c r="Z866" s="13">
        <v>2</v>
      </c>
      <c r="AA866" s="13">
        <v>5.75</v>
      </c>
      <c r="AB866" s="13">
        <f t="shared" si="118"/>
        <v>85.582999999999998</v>
      </c>
      <c r="AC866" s="13">
        <f>ROUND(VLOOKUP(X866,'Base de dados'!A:B, 2, 0)*AB866, 2)</f>
        <v>12.84</v>
      </c>
      <c r="AD866" s="13">
        <f>ROUND((AB866*(Destino!AG$866/100))*(W866/100),2)</f>
        <v>0</v>
      </c>
      <c r="AG866" s="13">
        <f>ROUND((AB866+ AC866)*(J866/100),2)</f>
        <v>1.97</v>
      </c>
      <c r="AH866" s="13">
        <f t="shared" si="119"/>
        <v>0</v>
      </c>
      <c r="AI866" s="13">
        <f>ROUND((AB866+AC866)-(AD866+AE866)+AG866+AH866, 3)</f>
        <v>100.393</v>
      </c>
      <c r="AJ866" s="13">
        <f t="shared" si="120"/>
        <v>100.393</v>
      </c>
      <c r="AK866" s="13">
        <f t="shared" si="121"/>
        <v>100.393</v>
      </c>
      <c r="AL866" s="13" t="str">
        <f t="shared" si="124"/>
        <v>13006000184462200001327</v>
      </c>
      <c r="AM866" s="13">
        <f>VLOOKUP(AL866,Destino!A:AE,31,0)</f>
        <v>100.376</v>
      </c>
      <c r="AN866" s="13">
        <f t="shared" si="125"/>
        <v>0.99983066548464539</v>
      </c>
      <c r="BB866" s="13">
        <f t="shared" si="122"/>
        <v>100.393</v>
      </c>
      <c r="BC866" s="13" t="s">
        <v>11317</v>
      </c>
      <c r="BD866" s="13">
        <f t="shared" si="123"/>
        <v>1</v>
      </c>
    </row>
    <row r="867" spans="1:56" x14ac:dyDescent="0.25">
      <c r="A867" s="13">
        <v>600018447</v>
      </c>
      <c r="B867" s="13">
        <v>1000</v>
      </c>
      <c r="C867" s="13">
        <v>2200000102</v>
      </c>
      <c r="D867" s="13" t="s">
        <v>10908</v>
      </c>
      <c r="E867" s="13">
        <f t="shared" si="117"/>
        <v>1000</v>
      </c>
      <c r="F867" s="13" t="s">
        <v>10905</v>
      </c>
      <c r="G867" s="13" t="s">
        <v>10907</v>
      </c>
      <c r="H867" s="13">
        <f>ROUND(P867/(1-((R867+S867))/100)*Q867, 3)</f>
        <v>18.763999999999999</v>
      </c>
      <c r="I867" s="13">
        <v>1</v>
      </c>
      <c r="J867" s="13">
        <v>4.5</v>
      </c>
      <c r="K867" s="13">
        <v>1</v>
      </c>
      <c r="M867" s="13">
        <v>1</v>
      </c>
      <c r="N867" s="13">
        <v>1</v>
      </c>
      <c r="P867" s="13">
        <f>IFERROR(ROUND(VLOOKUP(BC867, BA:BA:BB:BB, 2, 0)/AA867,3),)</f>
        <v>17.329000000000001</v>
      </c>
      <c r="Q867" s="13">
        <f>IFERROR(VLOOKUP(BC867, BA:BA:BD:BD, 4, 0),1)</f>
        <v>1</v>
      </c>
      <c r="R867" s="13">
        <v>4</v>
      </c>
      <c r="S867" s="13">
        <v>3.65</v>
      </c>
      <c r="T867" s="13">
        <v>0</v>
      </c>
      <c r="V867" s="13" t="s">
        <v>11050</v>
      </c>
      <c r="W867" s="13">
        <v>100</v>
      </c>
      <c r="X867" s="13" t="s">
        <v>7709</v>
      </c>
      <c r="Y867" s="13" t="s">
        <v>10904</v>
      </c>
      <c r="Z867" s="13">
        <v>1</v>
      </c>
      <c r="AA867" s="13">
        <v>5.75</v>
      </c>
      <c r="AB867" s="13">
        <f t="shared" si="118"/>
        <v>107.893</v>
      </c>
      <c r="AC867" s="13">
        <f>ROUND(VLOOKUP(X867,'Base de dados'!A:B, 2, 0)*AB867, 2)</f>
        <v>16.18</v>
      </c>
      <c r="AD867" s="13">
        <f>ROUND((AB867*(Destino!AG$867/100))*(W867/100),2)</f>
        <v>4.32</v>
      </c>
      <c r="AE867" s="13">
        <f>ROUND((AB867*(Destino!AH$867/100)),2)</f>
        <v>9.98</v>
      </c>
      <c r="AG867" s="13">
        <f>ROUND((AB867+ AC867)*(J867/100),2)</f>
        <v>5.58</v>
      </c>
      <c r="AH867" s="13">
        <f t="shared" si="119"/>
        <v>0</v>
      </c>
      <c r="AI867" s="13">
        <f>ROUND(AB867-(AD867+AE867)+AG867+AH867, 3)</f>
        <v>99.173000000000002</v>
      </c>
      <c r="AJ867" s="13">
        <f t="shared" si="120"/>
        <v>99.173000000000002</v>
      </c>
      <c r="AK867" s="13">
        <f t="shared" si="121"/>
        <v>99.173000000000002</v>
      </c>
      <c r="AL867" s="13" t="str">
        <f t="shared" si="124"/>
        <v>10006000184472200000102</v>
      </c>
      <c r="AM867" s="13">
        <f>VLOOKUP(AL867,Destino!A:AE,31,0)</f>
        <v>99.173000000000002</v>
      </c>
      <c r="AN867" s="13">
        <f t="shared" si="125"/>
        <v>1</v>
      </c>
      <c r="BB867" s="13">
        <f t="shared" si="122"/>
        <v>99.173000000000002</v>
      </c>
      <c r="BC867" s="13" t="s">
        <v>11320</v>
      </c>
      <c r="BD867" s="13">
        <f t="shared" si="123"/>
        <v>1</v>
      </c>
    </row>
    <row r="868" spans="1:56" x14ac:dyDescent="0.25">
      <c r="A868" s="13">
        <v>600018447</v>
      </c>
      <c r="B868" s="13">
        <v>1000</v>
      </c>
      <c r="C868" s="13">
        <v>2200001286</v>
      </c>
      <c r="D868" s="13" t="s">
        <v>10908</v>
      </c>
      <c r="E868" s="13">
        <f t="shared" si="117"/>
        <v>1000</v>
      </c>
      <c r="F868" s="13" t="s">
        <v>10915</v>
      </c>
      <c r="G868" s="13" t="s">
        <v>10907</v>
      </c>
      <c r="H868" s="13">
        <f>ROUND(P868/(1-((R868+S868))/100)*Q868, 3)</f>
        <v>22.021000000000001</v>
      </c>
      <c r="I868" s="13">
        <v>1</v>
      </c>
      <c r="J868" s="13">
        <v>6</v>
      </c>
      <c r="K868" s="13">
        <v>1</v>
      </c>
      <c r="M868" s="13">
        <v>1</v>
      </c>
      <c r="N868" s="13">
        <v>1</v>
      </c>
      <c r="P868" s="13">
        <f>IFERROR(ROUND(VLOOKUP(BC868, BA:BA:BB:BB, 2, 0)/AA868,3),)</f>
        <v>20.997</v>
      </c>
      <c r="Q868" s="13">
        <f>IFERROR(VLOOKUP(BC868, BA:BA:BD:BD, 4, 0),1)</f>
        <v>1</v>
      </c>
      <c r="R868" s="13">
        <v>1</v>
      </c>
      <c r="S868" s="13">
        <v>3.65</v>
      </c>
      <c r="T868" s="13">
        <v>0</v>
      </c>
      <c r="V868" s="13" t="s">
        <v>11050</v>
      </c>
      <c r="W868" s="13">
        <v>100</v>
      </c>
      <c r="X868" s="13" t="s">
        <v>7709</v>
      </c>
      <c r="Y868" s="13" t="s">
        <v>10904</v>
      </c>
      <c r="Z868" s="13">
        <v>1</v>
      </c>
      <c r="AA868" s="13">
        <v>5.75</v>
      </c>
      <c r="AB868" s="13">
        <f t="shared" si="118"/>
        <v>126.621</v>
      </c>
      <c r="AC868" s="13">
        <f>ROUND(VLOOKUP(X868,'Base de dados'!A:B, 2, 0)*AB868, 2)</f>
        <v>18.989999999999998</v>
      </c>
      <c r="AD868" s="13">
        <f>ROUND((AB868*(Destino!AG$868/100))*(W868/100),2)</f>
        <v>5.0599999999999996</v>
      </c>
      <c r="AE868" s="13">
        <f>ROUND((AB868*(Destino!AH$868/100)),2)</f>
        <v>11.71</v>
      </c>
      <c r="AG868" s="13">
        <f>ROUND(AB868 *(J868/100),2)</f>
        <v>7.6</v>
      </c>
      <c r="AH868" s="13">
        <f t="shared" si="119"/>
        <v>0</v>
      </c>
      <c r="AI868" s="13">
        <f>ROUND(AB868-(AD868+AE868)+AG868+AH868, 3)</f>
        <v>117.45099999999999</v>
      </c>
      <c r="AJ868" s="13">
        <f t="shared" si="120"/>
        <v>117.45099999999999</v>
      </c>
      <c r="AK868" s="13">
        <f t="shared" si="121"/>
        <v>117.45099999999999</v>
      </c>
      <c r="AL868" s="13" t="str">
        <f t="shared" si="124"/>
        <v>10006000184472200001286</v>
      </c>
      <c r="AM868" s="13">
        <f>VLOOKUP(AL868,Destino!A:AE,31,0)</f>
        <v>117.441</v>
      </c>
      <c r="AN868" s="13">
        <f t="shared" si="125"/>
        <v>0.99991485811104208</v>
      </c>
      <c r="BB868" s="13">
        <f t="shared" si="122"/>
        <v>117.45099999999999</v>
      </c>
      <c r="BC868" s="13" t="s">
        <v>11322</v>
      </c>
      <c r="BD868" s="13">
        <f t="shared" si="123"/>
        <v>1</v>
      </c>
    </row>
    <row r="869" spans="1:56" x14ac:dyDescent="0.25">
      <c r="A869" s="13">
        <v>600018447</v>
      </c>
      <c r="B869" s="13">
        <v>1000</v>
      </c>
      <c r="C869" s="13">
        <v>2200001327</v>
      </c>
      <c r="D869" s="13" t="s">
        <v>10908</v>
      </c>
      <c r="E869" s="13">
        <f t="shared" si="117"/>
        <v>1000</v>
      </c>
      <c r="F869" s="13" t="s">
        <v>10905</v>
      </c>
      <c r="G869" s="13" t="s">
        <v>10907</v>
      </c>
      <c r="H869" s="13">
        <f>ROUND(P869/(1-((R869+S869))/100)*Q869, 3)</f>
        <v>18.332000000000001</v>
      </c>
      <c r="I869" s="13">
        <v>1</v>
      </c>
      <c r="J869" s="13">
        <v>5</v>
      </c>
      <c r="K869" s="13">
        <v>1</v>
      </c>
      <c r="M869" s="13">
        <v>1</v>
      </c>
      <c r="N869" s="13">
        <v>1</v>
      </c>
      <c r="P869" s="13">
        <f>IFERROR(ROUND(VLOOKUP(BC869, BA:BA:BB:BB, 2, 0)/AA869,3),)</f>
        <v>22.568000000000001</v>
      </c>
      <c r="Q869" s="13">
        <f>IFERROR(VLOOKUP(BC869, BA:BA:BD:BD, 4, 0),1)</f>
        <v>0.75017699999999998</v>
      </c>
      <c r="R869" s="13">
        <v>4</v>
      </c>
      <c r="S869" s="13">
        <v>3.65</v>
      </c>
      <c r="T869" s="13">
        <v>0</v>
      </c>
      <c r="V869" s="13" t="s">
        <v>11050</v>
      </c>
      <c r="W869" s="13">
        <v>100</v>
      </c>
      <c r="X869" s="13" t="s">
        <v>7709</v>
      </c>
      <c r="Y869" s="13" t="s">
        <v>10904</v>
      </c>
      <c r="Z869" s="13">
        <v>1</v>
      </c>
      <c r="AA869" s="13">
        <v>5.75</v>
      </c>
      <c r="AB869" s="13">
        <f t="shared" si="118"/>
        <v>105.40900000000001</v>
      </c>
      <c r="AC869" s="13">
        <f>ROUND(VLOOKUP(X869,'Base de dados'!A:B, 2, 0)*AB869, 2)</f>
        <v>15.81</v>
      </c>
      <c r="AD869" s="13">
        <f>ROUND((AB869*(Destino!AG$869/100))*(W869/100),2)</f>
        <v>4.22</v>
      </c>
      <c r="AE869" s="13">
        <f>ROUND((AB869*(Destino!AH$869/100)),2)</f>
        <v>9.75</v>
      </c>
      <c r="AG869" s="13">
        <f>ROUND((AB869+ AC869)*(J869/100),2)</f>
        <v>6.06</v>
      </c>
      <c r="AH869" s="13">
        <f t="shared" si="119"/>
        <v>0</v>
      </c>
      <c r="AI869" s="13">
        <f>ROUND(AB869-(AD869+AE869)+AG869+AH869, 3)</f>
        <v>97.498999999999995</v>
      </c>
      <c r="AJ869" s="13">
        <f t="shared" si="120"/>
        <v>97.498999999999995</v>
      </c>
      <c r="AK869" s="13">
        <f t="shared" si="121"/>
        <v>97.498999999999995</v>
      </c>
      <c r="AL869" s="13" t="str">
        <f t="shared" si="124"/>
        <v>10006000184472200001327</v>
      </c>
      <c r="AM869" s="13">
        <f>VLOOKUP(AL869,Destino!A:AE,31,0)</f>
        <v>97.498999999999995</v>
      </c>
      <c r="AN869" s="13">
        <f t="shared" si="125"/>
        <v>1</v>
      </c>
      <c r="BB869" s="13">
        <f t="shared" si="122"/>
        <v>97.498999999999995</v>
      </c>
      <c r="BC869" s="13" t="s">
        <v>11321</v>
      </c>
      <c r="BD869" s="13">
        <f t="shared" si="123"/>
        <v>1</v>
      </c>
    </row>
    <row r="870" spans="1:56" x14ac:dyDescent="0.25">
      <c r="A870" s="13">
        <v>600018447</v>
      </c>
      <c r="B870" s="13">
        <v>1000</v>
      </c>
      <c r="C870" s="13">
        <v>2200008967</v>
      </c>
      <c r="D870" s="13" t="s">
        <v>10908</v>
      </c>
      <c r="E870" s="13">
        <f t="shared" si="117"/>
        <v>1000</v>
      </c>
      <c r="F870" s="13" t="s">
        <v>10912</v>
      </c>
      <c r="G870" s="13" t="s">
        <v>10907</v>
      </c>
      <c r="H870" s="13">
        <v>11.1</v>
      </c>
      <c r="I870" s="13">
        <v>1</v>
      </c>
      <c r="J870" s="13">
        <v>0</v>
      </c>
      <c r="K870" s="13">
        <v>1</v>
      </c>
      <c r="M870" s="13">
        <v>1</v>
      </c>
      <c r="N870" s="13">
        <v>1</v>
      </c>
      <c r="O870" s="13" t="s">
        <v>10895</v>
      </c>
      <c r="P870" s="13">
        <v>0</v>
      </c>
      <c r="Q870" s="13">
        <v>1</v>
      </c>
      <c r="R870" s="13">
        <v>0</v>
      </c>
      <c r="S870" s="13">
        <v>0</v>
      </c>
      <c r="T870" s="13">
        <v>34.630000000000003</v>
      </c>
      <c r="V870" s="13" t="s">
        <v>11050</v>
      </c>
      <c r="W870" s="13">
        <v>100</v>
      </c>
      <c r="X870" s="13" t="s">
        <v>7709</v>
      </c>
      <c r="Y870" s="13" t="s">
        <v>10904</v>
      </c>
      <c r="Z870" s="13">
        <v>1</v>
      </c>
      <c r="AA870" s="13">
        <v>5.75</v>
      </c>
      <c r="AB870" s="13">
        <f t="shared" si="118"/>
        <v>63.825000000000003</v>
      </c>
      <c r="AC870" s="13">
        <f>ROUND(VLOOKUP(X870,'Base de dados'!A:B, 2, 0)*AB870, 2)</f>
        <v>9.57</v>
      </c>
      <c r="AD870" s="13">
        <f>ROUND((AB870*(Destino!AG$870/100))*(W870/100),2)</f>
        <v>0</v>
      </c>
      <c r="AE870" s="13">
        <f>ROUND((AB870*(Destino!AH$870/100)),2)</f>
        <v>0</v>
      </c>
      <c r="AG870" s="13">
        <f>ROUND((AB870+ AC870)*(J870/100),2)</f>
        <v>0</v>
      </c>
      <c r="AH870" s="13">
        <f t="shared" si="119"/>
        <v>22.1</v>
      </c>
      <c r="AI870" s="13">
        <f>ROUND(AB870+AG870+AH870, 3)</f>
        <v>85.924999999999997</v>
      </c>
      <c r="AJ870" s="13">
        <f t="shared" si="120"/>
        <v>85.924999999999997</v>
      </c>
      <c r="AK870" s="13">
        <f t="shared" si="121"/>
        <v>85.924999999999997</v>
      </c>
      <c r="AL870" s="13" t="str">
        <f t="shared" si="124"/>
        <v>10006000184472200008967</v>
      </c>
      <c r="AM870" s="13">
        <f>VLOOKUP(AL870,Destino!A:AE,31,0)</f>
        <v>85.924999999999997</v>
      </c>
      <c r="AN870" s="13">
        <f t="shared" si="125"/>
        <v>1</v>
      </c>
      <c r="BA870" s="13" t="s">
        <v>11319</v>
      </c>
      <c r="BB870" s="13">
        <f t="shared" si="122"/>
        <v>85.924999999999997</v>
      </c>
      <c r="BD870" s="13">
        <f t="shared" si="123"/>
        <v>1</v>
      </c>
    </row>
    <row r="871" spans="1:56" x14ac:dyDescent="0.25">
      <c r="A871" s="13">
        <v>600018447</v>
      </c>
      <c r="B871" s="13">
        <v>1100</v>
      </c>
      <c r="C871" s="13">
        <v>2000005105</v>
      </c>
      <c r="D871" s="13" t="s">
        <v>10908</v>
      </c>
      <c r="E871" s="13">
        <f t="shared" si="117"/>
        <v>1100</v>
      </c>
      <c r="F871" s="13" t="s">
        <v>10905</v>
      </c>
      <c r="G871" s="13" t="s">
        <v>10907</v>
      </c>
      <c r="H871" s="13">
        <f>ROUND(P871/(1-((R871+S871))/100)*Q871, 3)</f>
        <v>17.225000000000001</v>
      </c>
      <c r="I871" s="13">
        <v>1</v>
      </c>
      <c r="J871" s="13">
        <v>4</v>
      </c>
      <c r="K871" s="13">
        <v>1</v>
      </c>
      <c r="M871" s="13">
        <v>1</v>
      </c>
      <c r="N871" s="13">
        <v>1</v>
      </c>
      <c r="O871" s="13" t="s">
        <v>10895</v>
      </c>
      <c r="P871" s="13">
        <f>IFERROR(ROUND(VLOOKUP(BC871, BA:BA:BB:BB, 2, 0)/AA871,3),)</f>
        <v>14.943</v>
      </c>
      <c r="Q871" s="13">
        <f>IFERROR(VLOOKUP(BC871, BA:BA:BD:BD, 4, 0),1)</f>
        <v>1</v>
      </c>
      <c r="R871" s="13">
        <v>4</v>
      </c>
      <c r="S871" s="13">
        <v>9.25</v>
      </c>
      <c r="T871" s="13">
        <v>0</v>
      </c>
      <c r="V871" s="13" t="s">
        <v>11050</v>
      </c>
      <c r="W871" s="13">
        <v>100</v>
      </c>
      <c r="X871" s="13" t="s">
        <v>7709</v>
      </c>
      <c r="Y871" s="13" t="s">
        <v>10904</v>
      </c>
      <c r="Z871" s="13">
        <v>2</v>
      </c>
      <c r="AA871" s="13">
        <v>5.75</v>
      </c>
      <c r="AB871" s="13">
        <f t="shared" si="118"/>
        <v>99.043999999999997</v>
      </c>
      <c r="AC871" s="13">
        <f>ROUND(VLOOKUP(X871,'Base de dados'!A:B, 2, 0)*AB871, 2)</f>
        <v>14.86</v>
      </c>
      <c r="AD871" s="13">
        <f>ROUND((AB871*(Destino!AG$871/100))*(W871/100),2)</f>
        <v>3.96</v>
      </c>
      <c r="AE871" s="13">
        <f>ROUND((AB871*(Destino!AH$871/100)),2)</f>
        <v>0</v>
      </c>
      <c r="AG871" s="13">
        <f>ROUND((AB871+ AC871)*(J871/100),2)</f>
        <v>4.5599999999999996</v>
      </c>
      <c r="AH871" s="13">
        <f t="shared" si="119"/>
        <v>0</v>
      </c>
      <c r="AI871" s="13">
        <f>ROUND(AB871-(AD871+AE871)+AG871+AH871, 3)</f>
        <v>99.644000000000005</v>
      </c>
      <c r="AJ871" s="13">
        <f t="shared" si="120"/>
        <v>99.644000000000005</v>
      </c>
      <c r="AK871" s="13">
        <f t="shared" si="121"/>
        <v>99.644000000000005</v>
      </c>
      <c r="AL871" s="13" t="str">
        <f t="shared" si="124"/>
        <v>11006000184472000005105</v>
      </c>
      <c r="AM871" s="13">
        <f>VLOOKUP(AL871,Destino!A:AE,31,0)</f>
        <v>99.644000000000005</v>
      </c>
      <c r="AN871" s="13">
        <f t="shared" si="125"/>
        <v>1</v>
      </c>
      <c r="BA871" s="13" t="s">
        <v>11320</v>
      </c>
      <c r="BB871" s="13">
        <f t="shared" si="122"/>
        <v>99.644000000000005</v>
      </c>
      <c r="BC871" s="13" t="s">
        <v>11319</v>
      </c>
      <c r="BD871" s="13">
        <f t="shared" si="123"/>
        <v>1</v>
      </c>
    </row>
    <row r="872" spans="1:56" x14ac:dyDescent="0.25">
      <c r="A872" s="13">
        <v>600018447</v>
      </c>
      <c r="B872" s="13">
        <v>1100</v>
      </c>
      <c r="C872" s="13">
        <v>2200001286</v>
      </c>
      <c r="D872" s="13" t="s">
        <v>10908</v>
      </c>
      <c r="E872" s="13">
        <f t="shared" si="117"/>
        <v>1100</v>
      </c>
      <c r="F872" s="13" t="s">
        <v>10915</v>
      </c>
      <c r="G872" s="13" t="s">
        <v>10907</v>
      </c>
      <c r="H872" s="13">
        <f>ROUND(P872/(1-((R872+S872))/100)*Q872, 3)</f>
        <v>22.021000000000001</v>
      </c>
      <c r="I872" s="13">
        <v>1</v>
      </c>
      <c r="J872" s="13">
        <v>5</v>
      </c>
      <c r="K872" s="13">
        <v>1</v>
      </c>
      <c r="M872" s="13">
        <v>1</v>
      </c>
      <c r="N872" s="13">
        <v>1</v>
      </c>
      <c r="P872" s="13">
        <f>IFERROR(ROUND(VLOOKUP(BC872, BA:BA:BB:BB, 2, 0)/AA872,3),)</f>
        <v>20.997</v>
      </c>
      <c r="Q872" s="13">
        <f>IFERROR(VLOOKUP(BC872, BA:BA:BD:BD, 4, 0),1)</f>
        <v>1</v>
      </c>
      <c r="R872" s="13">
        <v>1</v>
      </c>
      <c r="S872" s="13">
        <v>3.65</v>
      </c>
      <c r="T872" s="13">
        <v>0</v>
      </c>
      <c r="V872" s="13" t="s">
        <v>11050</v>
      </c>
      <c r="W872" s="13">
        <v>100</v>
      </c>
      <c r="X872" s="13" t="s">
        <v>7709</v>
      </c>
      <c r="Y872" s="13" t="s">
        <v>10904</v>
      </c>
      <c r="Z872" s="13">
        <v>2</v>
      </c>
      <c r="AA872" s="13">
        <v>5.75</v>
      </c>
      <c r="AB872" s="13">
        <f t="shared" si="118"/>
        <v>126.621</v>
      </c>
      <c r="AC872" s="13">
        <f>ROUND(VLOOKUP(X872,'Base de dados'!A:B, 2, 0)*AB872, 2)</f>
        <v>18.989999999999998</v>
      </c>
      <c r="AD872" s="13">
        <f>ROUND((AB872*(Destino!AG$872/100))*(W872/100),2)</f>
        <v>5.0599999999999996</v>
      </c>
      <c r="AE872" s="13">
        <f>ROUND((AB872*(Destino!AH$872/100)),2)</f>
        <v>0</v>
      </c>
      <c r="AG872" s="13">
        <f>ROUND(AB872 *(J872/100),2)</f>
        <v>6.33</v>
      </c>
      <c r="AH872" s="13">
        <f t="shared" si="119"/>
        <v>0</v>
      </c>
      <c r="AI872" s="13">
        <f>ROUND(AB872-(AD872+AE872)+AG872+AH872, 3)</f>
        <v>127.89100000000001</v>
      </c>
      <c r="AJ872" s="13">
        <f t="shared" si="120"/>
        <v>127.89100000000001</v>
      </c>
      <c r="AK872" s="13">
        <f t="shared" si="121"/>
        <v>127.89100000000001</v>
      </c>
      <c r="AL872" s="13" t="str">
        <f t="shared" si="124"/>
        <v>11006000184472200001286</v>
      </c>
      <c r="AM872" s="13">
        <f>VLOOKUP(AL872,Destino!A:AE,31,0)</f>
        <v>127.881</v>
      </c>
      <c r="AN872" s="13">
        <f t="shared" si="125"/>
        <v>0.99992180841497835</v>
      </c>
      <c r="BB872" s="13">
        <f t="shared" si="122"/>
        <v>127.89100000000001</v>
      </c>
      <c r="BC872" s="13" t="s">
        <v>11322</v>
      </c>
      <c r="BD872" s="13">
        <f t="shared" si="123"/>
        <v>1</v>
      </c>
    </row>
    <row r="873" spans="1:56" x14ac:dyDescent="0.25">
      <c r="A873" s="13">
        <v>600018447</v>
      </c>
      <c r="B873" s="13">
        <v>1100</v>
      </c>
      <c r="C873" s="13">
        <v>2200001327</v>
      </c>
      <c r="D873" s="13" t="s">
        <v>10908</v>
      </c>
      <c r="E873" s="13">
        <f t="shared" si="117"/>
        <v>1100</v>
      </c>
      <c r="F873" s="13" t="s">
        <v>10923</v>
      </c>
      <c r="G873" s="13" t="s">
        <v>10907</v>
      </c>
      <c r="H873" s="13">
        <f>ROUND(P873/(1-((R873+S873))/100)*Q873, 3)</f>
        <v>17.635000000000002</v>
      </c>
      <c r="I873" s="13">
        <v>1</v>
      </c>
      <c r="J873" s="13">
        <v>5</v>
      </c>
      <c r="K873" s="13">
        <v>1</v>
      </c>
      <c r="M873" s="13">
        <v>1</v>
      </c>
      <c r="N873" s="13">
        <v>1</v>
      </c>
      <c r="P873" s="13">
        <f>IFERROR(ROUND(VLOOKUP(BC873, BA:BA:BB:BB, 2, 0)/AA873,3),)</f>
        <v>22.568000000000001</v>
      </c>
      <c r="Q873" s="13">
        <f>IFERROR(VLOOKUP(BC873, BA:BA:BD:BD, 4, 0),1)</f>
        <v>0.75017699999999998</v>
      </c>
      <c r="R873" s="13">
        <v>4</v>
      </c>
      <c r="S873" s="13">
        <v>0</v>
      </c>
      <c r="T873" s="13">
        <v>0</v>
      </c>
      <c r="V873" s="13" t="s">
        <v>11050</v>
      </c>
      <c r="W873" s="13">
        <v>100</v>
      </c>
      <c r="X873" s="13" t="s">
        <v>7709</v>
      </c>
      <c r="Y873" s="13" t="s">
        <v>10904</v>
      </c>
      <c r="Z873" s="13">
        <v>2</v>
      </c>
      <c r="AA873" s="13">
        <v>5.75</v>
      </c>
      <c r="AB873" s="13">
        <f t="shared" si="118"/>
        <v>101.401</v>
      </c>
      <c r="AC873" s="13">
        <f>ROUND(VLOOKUP(X873,'Base de dados'!A:B, 2, 0)*AB873, 2)</f>
        <v>15.21</v>
      </c>
      <c r="AD873" s="13">
        <f>ROUND((AB873*(Destino!AG$873/100))*(W873/100),2)</f>
        <v>4.0599999999999996</v>
      </c>
      <c r="AE873" s="13">
        <f>ROUND((AB873*(Destino!AH$873/100)),2)</f>
        <v>0</v>
      </c>
      <c r="AG873" s="13">
        <f>ROUND((AB873+ AC873)*(J873/100),2)</f>
        <v>5.83</v>
      </c>
      <c r="AH873" s="13">
        <f t="shared" si="119"/>
        <v>0</v>
      </c>
      <c r="AI873" s="13">
        <f>ROUND(AB873-AD873+AG873+AH873, 3)</f>
        <v>103.17100000000001</v>
      </c>
      <c r="AJ873" s="13">
        <f t="shared" si="120"/>
        <v>103.17100000000001</v>
      </c>
      <c r="AK873" s="13">
        <f t="shared" si="121"/>
        <v>103.17100000000001</v>
      </c>
      <c r="AL873" s="13" t="str">
        <f t="shared" si="124"/>
        <v>11006000184472200001327</v>
      </c>
      <c r="AM873" s="13">
        <f>VLOOKUP(AL873,Destino!A:AE,31,0)</f>
        <v>103.17100000000001</v>
      </c>
      <c r="AN873" s="13">
        <f t="shared" si="125"/>
        <v>1</v>
      </c>
      <c r="BB873" s="13">
        <f t="shared" si="122"/>
        <v>103.17100000000001</v>
      </c>
      <c r="BC873" s="13" t="s">
        <v>11321</v>
      </c>
      <c r="BD873" s="13">
        <f t="shared" si="123"/>
        <v>1</v>
      </c>
    </row>
    <row r="874" spans="1:56" x14ac:dyDescent="0.25">
      <c r="A874" s="13">
        <v>600018447</v>
      </c>
      <c r="B874" s="13">
        <v>1110</v>
      </c>
      <c r="C874" s="13">
        <v>2000005105</v>
      </c>
      <c r="D874" s="13" t="s">
        <v>10908</v>
      </c>
      <c r="E874" s="13" t="str">
        <f t="shared" si="117"/>
        <v>1100</v>
      </c>
      <c r="F874" s="13" t="s">
        <v>10925</v>
      </c>
      <c r="G874" s="13" t="s">
        <v>10907</v>
      </c>
      <c r="H874" s="13">
        <f>ROUND(P874/(1-((R874+S874))/100)*Q874, 3)</f>
        <v>17.225000000000001</v>
      </c>
      <c r="I874" s="13">
        <v>1</v>
      </c>
      <c r="J874" s="13">
        <v>4</v>
      </c>
      <c r="K874" s="13">
        <v>1</v>
      </c>
      <c r="M874" s="13">
        <v>1</v>
      </c>
      <c r="N874" s="13">
        <v>0.75017699999999998</v>
      </c>
      <c r="O874" s="13" t="s">
        <v>10895</v>
      </c>
      <c r="P874" s="13">
        <f>IFERROR(ROUND(VLOOKUP(BC874, BA:BA:BB:BB, 2, 0)/AA874,3),)</f>
        <v>14.943</v>
      </c>
      <c r="Q874" s="13">
        <f>IFERROR(VLOOKUP(BC874, BA:BA:BD:BD, 4, 0),1)</f>
        <v>1</v>
      </c>
      <c r="R874" s="13">
        <v>4</v>
      </c>
      <c r="S874" s="13">
        <v>9.25</v>
      </c>
      <c r="T874" s="13">
        <v>0</v>
      </c>
      <c r="V874" s="13" t="s">
        <v>11050</v>
      </c>
      <c r="W874" s="13">
        <v>100</v>
      </c>
      <c r="X874" s="13" t="s">
        <v>7709</v>
      </c>
      <c r="Y874" s="13" t="s">
        <v>10904</v>
      </c>
      <c r="Z874" s="13">
        <v>2</v>
      </c>
      <c r="AA874" s="13">
        <v>5.75</v>
      </c>
      <c r="AB874" s="13">
        <f t="shared" si="118"/>
        <v>99.043999999999997</v>
      </c>
      <c r="AC874" s="13">
        <f>ROUND(VLOOKUP(X874,'Base de dados'!A:B, 2, 0)*AB874, 2)</f>
        <v>14.86</v>
      </c>
      <c r="AD874" s="13">
        <f>ROUND((AB874*(Destino!AG$874/100))*(W874/100),2)</f>
        <v>3.96</v>
      </c>
      <c r="AE874" s="13">
        <f>ROUND((AB874*(Destino!AH$874/100)),2)</f>
        <v>0</v>
      </c>
      <c r="AF874" s="13">
        <f>ROUND((((AB874+AC874)*(1 + VLOOKUP(X874,'Base de dados'!A:P, 16, 0) ))*(Destino!AI$874/100))-AD874, 2)</f>
        <v>25.16</v>
      </c>
      <c r="AG874" s="13">
        <f>ROUND((AB874+AC874+AF874)*(J874/100),2)</f>
        <v>5.56</v>
      </c>
      <c r="AH874" s="13">
        <f t="shared" si="119"/>
        <v>0</v>
      </c>
      <c r="AI874" s="13">
        <f>ROUND(AB874+AF874-AE874+AG874+AH874, 3)</f>
        <v>129.76400000000001</v>
      </c>
      <c r="AJ874" s="13">
        <f t="shared" si="120"/>
        <v>129.76400000000001</v>
      </c>
      <c r="AK874" s="13">
        <f t="shared" si="121"/>
        <v>129.76400000000001</v>
      </c>
      <c r="AL874" s="13" t="str">
        <f t="shared" si="124"/>
        <v>11106000184472000005105</v>
      </c>
      <c r="AM874" s="13">
        <f>VLOOKUP(AL874,Destino!A:AE,31,0)</f>
        <v>129.76400000000001</v>
      </c>
      <c r="AN874" s="13">
        <f t="shared" si="125"/>
        <v>1</v>
      </c>
      <c r="BA874" s="13" t="s">
        <v>11321</v>
      </c>
      <c r="BB874" s="13">
        <f t="shared" si="122"/>
        <v>129.76400000000001</v>
      </c>
      <c r="BC874" s="13" t="s">
        <v>11319</v>
      </c>
      <c r="BD874" s="13">
        <f t="shared" si="123"/>
        <v>0.75017699999999998</v>
      </c>
    </row>
    <row r="875" spans="1:56" x14ac:dyDescent="0.25">
      <c r="A875" s="13">
        <v>600018447</v>
      </c>
      <c r="B875" s="13">
        <v>1110</v>
      </c>
      <c r="C875" s="13">
        <v>2200000102</v>
      </c>
      <c r="D875" s="13" t="s">
        <v>10908</v>
      </c>
      <c r="E875" s="13" t="str">
        <f t="shared" si="117"/>
        <v>1100</v>
      </c>
      <c r="F875" s="13" t="s">
        <v>10926</v>
      </c>
      <c r="G875" s="13" t="s">
        <v>10907</v>
      </c>
      <c r="H875" s="13">
        <f>ROUND(P875/(1-((R875+S875))/100)*Q875, 3)</f>
        <v>18.050999999999998</v>
      </c>
      <c r="I875" s="13">
        <v>1</v>
      </c>
      <c r="J875" s="13">
        <v>4</v>
      </c>
      <c r="K875" s="13">
        <v>1</v>
      </c>
      <c r="M875" s="13">
        <v>1</v>
      </c>
      <c r="N875" s="13">
        <v>0.76775899999999997</v>
      </c>
      <c r="P875" s="13">
        <f>IFERROR(ROUND(VLOOKUP(BC875, BA:BA:BB:BB, 2, 0)/AA875,3),)</f>
        <v>17.329000000000001</v>
      </c>
      <c r="Q875" s="13">
        <f>IFERROR(VLOOKUP(BC875, BA:BA:BD:BD, 4, 0),1)</f>
        <v>1</v>
      </c>
      <c r="R875" s="13">
        <v>4</v>
      </c>
      <c r="S875" s="13">
        <v>0</v>
      </c>
      <c r="T875" s="13">
        <v>0</v>
      </c>
      <c r="V875" s="13" t="s">
        <v>11050</v>
      </c>
      <c r="W875" s="13">
        <v>100</v>
      </c>
      <c r="X875" s="13" t="s">
        <v>7709</v>
      </c>
      <c r="Y875" s="13" t="s">
        <v>10904</v>
      </c>
      <c r="Z875" s="13">
        <v>2</v>
      </c>
      <c r="AA875" s="13">
        <v>5.75</v>
      </c>
      <c r="AB875" s="13">
        <f t="shared" si="118"/>
        <v>103.79300000000001</v>
      </c>
      <c r="AC875" s="13">
        <f>ROUND(VLOOKUP(X875,'Base de dados'!A:B, 2, 0)*AB875, 2)</f>
        <v>15.57</v>
      </c>
      <c r="AD875" s="13">
        <f>ROUND((AB875*(Destino!AG$875/100))*(W875/100),2)</f>
        <v>4.1500000000000004</v>
      </c>
      <c r="AE875" s="13">
        <f>ROUND((AB875*(Destino!AH$875/100)),2)</f>
        <v>0</v>
      </c>
      <c r="AF875" s="13">
        <f>ROUND((((AB875+AC875)*(1 + VLOOKUP(X875,'Base de dados'!A:P, 16, 0) ))*(Destino!AI$875/100))-AD875, 2)</f>
        <v>26.37</v>
      </c>
      <c r="AG875" s="13">
        <f>ROUND((AB875+AC875+AF875)*(J875/100),2)</f>
        <v>5.83</v>
      </c>
      <c r="AH875" s="13">
        <f t="shared" si="119"/>
        <v>0</v>
      </c>
      <c r="AI875" s="13">
        <f>ROUND(AB875+AF875+AG875+AH875, 3)</f>
        <v>135.99299999999999</v>
      </c>
      <c r="AJ875" s="13">
        <f t="shared" si="120"/>
        <v>135.99299999999999</v>
      </c>
      <c r="AK875" s="13">
        <f t="shared" si="121"/>
        <v>135.99299999999999</v>
      </c>
      <c r="AL875" s="13" t="str">
        <f t="shared" si="124"/>
        <v>11106000184472200000102</v>
      </c>
      <c r="AM875" s="13">
        <f>VLOOKUP(AL875,Destino!A:AE,31,0)</f>
        <v>135.983</v>
      </c>
      <c r="AN875" s="13">
        <f t="shared" si="125"/>
        <v>0.99992646680343844</v>
      </c>
      <c r="BB875" s="13">
        <f t="shared" si="122"/>
        <v>135.99299999999999</v>
      </c>
      <c r="BC875" s="13" t="s">
        <v>11320</v>
      </c>
      <c r="BD875" s="13">
        <f t="shared" si="123"/>
        <v>0.76775899999999997</v>
      </c>
    </row>
    <row r="876" spans="1:56" x14ac:dyDescent="0.25">
      <c r="A876" s="13">
        <v>600018447</v>
      </c>
      <c r="B876" s="13">
        <v>1110</v>
      </c>
      <c r="C876" s="13">
        <v>2200001286</v>
      </c>
      <c r="D876" s="13" t="s">
        <v>10908</v>
      </c>
      <c r="E876" s="13" t="str">
        <f t="shared" si="117"/>
        <v>1100</v>
      </c>
      <c r="F876" s="13" t="s">
        <v>10927</v>
      </c>
      <c r="G876" s="13" t="s">
        <v>10907</v>
      </c>
      <c r="H876" s="13">
        <f>ROUND(P876/(1-((R876+S876))/100)*Q876, 3)</f>
        <v>22.021000000000001</v>
      </c>
      <c r="I876" s="13">
        <v>1</v>
      </c>
      <c r="J876" s="13">
        <v>5</v>
      </c>
      <c r="K876" s="13">
        <v>1</v>
      </c>
      <c r="M876" s="13">
        <v>1</v>
      </c>
      <c r="N876" s="13">
        <v>0.74948099999999995</v>
      </c>
      <c r="P876" s="13">
        <f>IFERROR(ROUND(VLOOKUP(BC876, BA:BA:BB:BB, 2, 0)/AA876,3),)</f>
        <v>20.997</v>
      </c>
      <c r="Q876" s="13">
        <f>IFERROR(VLOOKUP(BC876, BA:BA:BD:BD, 4, 0),1)</f>
        <v>1</v>
      </c>
      <c r="R876" s="13">
        <v>1</v>
      </c>
      <c r="S876" s="13">
        <v>3.65</v>
      </c>
      <c r="T876" s="13">
        <v>0</v>
      </c>
      <c r="V876" s="13" t="s">
        <v>11050</v>
      </c>
      <c r="W876" s="13">
        <v>100</v>
      </c>
      <c r="X876" s="13" t="s">
        <v>7709</v>
      </c>
      <c r="Y876" s="13" t="s">
        <v>10904</v>
      </c>
      <c r="Z876" s="13">
        <v>2</v>
      </c>
      <c r="AA876" s="13">
        <v>5.75</v>
      </c>
      <c r="AB876" s="13">
        <f t="shared" si="118"/>
        <v>126.621</v>
      </c>
      <c r="AC876" s="13">
        <f>ROUND(VLOOKUP(X876,'Base de dados'!A:B, 2, 0)*AB876, 2)</f>
        <v>18.989999999999998</v>
      </c>
      <c r="AD876" s="13">
        <f>ROUND((AB876*(Destino!AG$876/100))*(W876/100),2)</f>
        <v>5.0599999999999996</v>
      </c>
      <c r="AE876" s="13">
        <f>ROUND((AB876*(Destino!AH$876/100)),2)</f>
        <v>0</v>
      </c>
      <c r="AF876" s="13">
        <f>ROUND((((AB876+AC876)*(1 + VLOOKUP(X876,'Base de dados'!A:P, 16, 0) ))*(Destino!AI$876/100))-AD876, 2)</f>
        <v>32.17</v>
      </c>
      <c r="AG876" s="13">
        <f>ROUND((AB876+AF876)*(J876/100),2)</f>
        <v>7.94</v>
      </c>
      <c r="AH876" s="13">
        <f t="shared" si="119"/>
        <v>0</v>
      </c>
      <c r="AI876" s="13">
        <f>ROUND(AB876-AE876+AF876+AG876+AH876, 3)</f>
        <v>166.73099999999999</v>
      </c>
      <c r="AJ876" s="13">
        <f t="shared" si="120"/>
        <v>166.73099999999999</v>
      </c>
      <c r="AK876" s="13">
        <f t="shared" si="121"/>
        <v>166.73099999999999</v>
      </c>
      <c r="AL876" s="13" t="str">
        <f t="shared" si="124"/>
        <v>11106000184472200001286</v>
      </c>
      <c r="AM876" s="13">
        <f>VLOOKUP(AL876,Destino!A:AE,31,0)</f>
        <v>166.73099999999999</v>
      </c>
      <c r="AN876" s="13">
        <f t="shared" si="125"/>
        <v>1</v>
      </c>
      <c r="BB876" s="13">
        <f t="shared" si="122"/>
        <v>166.73099999999999</v>
      </c>
      <c r="BC876" s="13" t="s">
        <v>11322</v>
      </c>
      <c r="BD876" s="13">
        <f t="shared" si="123"/>
        <v>0.74948099999999995</v>
      </c>
    </row>
    <row r="877" spans="1:56" x14ac:dyDescent="0.25">
      <c r="A877" s="13">
        <v>600018447</v>
      </c>
      <c r="B877" s="13">
        <v>1300</v>
      </c>
      <c r="C877" s="13">
        <v>2000005105</v>
      </c>
      <c r="D877" s="13" t="s">
        <v>10908</v>
      </c>
      <c r="E877" s="13">
        <f t="shared" si="117"/>
        <v>1300</v>
      </c>
      <c r="F877" s="13" t="s">
        <v>10930</v>
      </c>
      <c r="G877" s="13" t="s">
        <v>10907</v>
      </c>
      <c r="H877" s="13">
        <f>ROUND(P877/(1-((R877+S877))/100)*Q877, 3)</f>
        <v>17.225000000000001</v>
      </c>
      <c r="I877" s="13">
        <v>1</v>
      </c>
      <c r="J877" s="13">
        <v>6</v>
      </c>
      <c r="K877" s="13">
        <v>1</v>
      </c>
      <c r="M877" s="13">
        <v>1</v>
      </c>
      <c r="N877" s="13">
        <v>1</v>
      </c>
      <c r="O877" s="13" t="s">
        <v>10895</v>
      </c>
      <c r="P877" s="13">
        <f>IFERROR(ROUND(VLOOKUP(BC877, BA:BA:BB:BB, 2, 0)/AA877,3),)</f>
        <v>14.943</v>
      </c>
      <c r="Q877" s="13">
        <f>IFERROR(VLOOKUP(BC877, BA:BA:BD:BD, 4, 0),1)</f>
        <v>1</v>
      </c>
      <c r="R877" s="13">
        <v>4</v>
      </c>
      <c r="S877" s="13">
        <v>9.25</v>
      </c>
      <c r="T877" s="13">
        <v>0</v>
      </c>
      <c r="V877" s="13" t="s">
        <v>11050</v>
      </c>
      <c r="W877" s="13">
        <v>100</v>
      </c>
      <c r="X877" s="13" t="s">
        <v>7709</v>
      </c>
      <c r="Y877" s="13" t="s">
        <v>10904</v>
      </c>
      <c r="Z877" s="13">
        <v>2</v>
      </c>
      <c r="AA877" s="13">
        <v>5.75</v>
      </c>
      <c r="AB877" s="13">
        <f t="shared" si="118"/>
        <v>99.043999999999997</v>
      </c>
      <c r="AC877" s="13">
        <f>ROUND(VLOOKUP(X877,'Base de dados'!A:B, 2, 0)*AB877, 2)</f>
        <v>14.86</v>
      </c>
      <c r="AD877" s="13">
        <f>ROUND((AB877*(Destino!AG$877/100))*(W877/100),2)</f>
        <v>0</v>
      </c>
      <c r="AG877" s="13">
        <f>ROUND((AB877+ AC877)*(J877/100),2)</f>
        <v>6.83</v>
      </c>
      <c r="AH877" s="13">
        <f t="shared" si="119"/>
        <v>0</v>
      </c>
      <c r="AI877" s="13">
        <f>ROUND((AB877+AC877)-(AD877+AE877)+AG877+AH877, 3)</f>
        <v>120.73399999999999</v>
      </c>
      <c r="AJ877" s="13">
        <f t="shared" si="120"/>
        <v>120.73399999999999</v>
      </c>
      <c r="AK877" s="13">
        <f t="shared" si="121"/>
        <v>120.73399999999999</v>
      </c>
      <c r="AL877" s="13" t="str">
        <f t="shared" si="124"/>
        <v>13006000184472000005105</v>
      </c>
      <c r="AM877" s="13">
        <f>VLOOKUP(AL877,Destino!A:AE,31,0)</f>
        <v>120.73399999999999</v>
      </c>
      <c r="AN877" s="13">
        <f t="shared" si="125"/>
        <v>1</v>
      </c>
      <c r="BA877" s="13" t="s">
        <v>11322</v>
      </c>
      <c r="BB877" s="13">
        <f t="shared" si="122"/>
        <v>120.73399999999999</v>
      </c>
      <c r="BC877" s="13" t="s">
        <v>11319</v>
      </c>
      <c r="BD877" s="13">
        <f t="shared" si="123"/>
        <v>1</v>
      </c>
    </row>
    <row r="878" spans="1:56" x14ac:dyDescent="0.25">
      <c r="A878" s="13">
        <v>600018447</v>
      </c>
      <c r="B878" s="13">
        <v>1300</v>
      </c>
      <c r="C878" s="13">
        <v>2200000102</v>
      </c>
      <c r="D878" s="13" t="s">
        <v>10908</v>
      </c>
      <c r="E878" s="13">
        <f t="shared" si="117"/>
        <v>1300</v>
      </c>
      <c r="F878" s="13" t="s">
        <v>10930</v>
      </c>
      <c r="G878" s="13" t="s">
        <v>10907</v>
      </c>
      <c r="H878" s="13">
        <f>ROUND(P878/(1-((R878+S878))/100)*Q878, 3)</f>
        <v>18.763999999999999</v>
      </c>
      <c r="I878" s="13">
        <v>1</v>
      </c>
      <c r="J878" s="13">
        <v>3.5</v>
      </c>
      <c r="K878" s="13">
        <v>1</v>
      </c>
      <c r="M878" s="13">
        <v>1</v>
      </c>
      <c r="N878" s="13">
        <v>1</v>
      </c>
      <c r="P878" s="13">
        <f>IFERROR(ROUND(VLOOKUP(BC878, BA:BA:BB:BB, 2, 0)/AA878,3),)</f>
        <v>17.329000000000001</v>
      </c>
      <c r="Q878" s="13">
        <f>IFERROR(VLOOKUP(BC878, BA:BA:BD:BD, 4, 0),1)</f>
        <v>1</v>
      </c>
      <c r="R878" s="13">
        <v>4</v>
      </c>
      <c r="S878" s="13">
        <v>3.65</v>
      </c>
      <c r="T878" s="13">
        <v>0</v>
      </c>
      <c r="V878" s="13" t="s">
        <v>11050</v>
      </c>
      <c r="W878" s="13">
        <v>100</v>
      </c>
      <c r="X878" s="13" t="s">
        <v>7709</v>
      </c>
      <c r="Y878" s="13" t="s">
        <v>10904</v>
      </c>
      <c r="Z878" s="13">
        <v>2</v>
      </c>
      <c r="AA878" s="13">
        <v>5.75</v>
      </c>
      <c r="AB878" s="13">
        <f t="shared" si="118"/>
        <v>107.893</v>
      </c>
      <c r="AC878" s="13">
        <f>ROUND(VLOOKUP(X878,'Base de dados'!A:B, 2, 0)*AB878, 2)</f>
        <v>16.18</v>
      </c>
      <c r="AD878" s="13">
        <f>ROUND((AB878*(Destino!AG$878/100))*(W878/100),2)</f>
        <v>0</v>
      </c>
      <c r="AG878" s="13">
        <f>ROUND((AB878+ AC878)*(J878/100),2)</f>
        <v>4.34</v>
      </c>
      <c r="AH878" s="13">
        <f t="shared" si="119"/>
        <v>0</v>
      </c>
      <c r="AI878" s="13">
        <f>ROUND((AB878+AC878)-(AD878+AE878)+AG878+AH878, 3)</f>
        <v>128.41300000000001</v>
      </c>
      <c r="AJ878" s="13">
        <f t="shared" si="120"/>
        <v>128.41300000000001</v>
      </c>
      <c r="AK878" s="13">
        <f t="shared" si="121"/>
        <v>128.41300000000001</v>
      </c>
      <c r="AL878" s="13" t="str">
        <f t="shared" si="124"/>
        <v>13006000184472200000102</v>
      </c>
      <c r="AM878" s="13">
        <f>VLOOKUP(AL878,Destino!A:AE,31,0)</f>
        <v>128.41300000000001</v>
      </c>
      <c r="AN878" s="13">
        <f t="shared" si="125"/>
        <v>1</v>
      </c>
      <c r="BB878" s="13">
        <f t="shared" si="122"/>
        <v>128.41300000000001</v>
      </c>
      <c r="BC878" s="13" t="s">
        <v>11320</v>
      </c>
      <c r="BD878" s="13">
        <f t="shared" si="123"/>
        <v>1</v>
      </c>
    </row>
    <row r="879" spans="1:56" x14ac:dyDescent="0.25">
      <c r="A879" s="13">
        <v>600018447</v>
      </c>
      <c r="B879" s="13">
        <v>1300</v>
      </c>
      <c r="C879" s="13">
        <v>2200001327</v>
      </c>
      <c r="D879" s="13" t="s">
        <v>10908</v>
      </c>
      <c r="E879" s="13">
        <f t="shared" si="117"/>
        <v>1300</v>
      </c>
      <c r="F879" s="13" t="s">
        <v>10930</v>
      </c>
      <c r="G879" s="13" t="s">
        <v>10907</v>
      </c>
      <c r="H879" s="13">
        <f>ROUND(P879/(1-((R879+S879))/100)*Q879, 3)</f>
        <v>18.332000000000001</v>
      </c>
      <c r="I879" s="13">
        <v>1</v>
      </c>
      <c r="J879" s="13">
        <v>2</v>
      </c>
      <c r="K879" s="13">
        <v>1</v>
      </c>
      <c r="M879" s="13">
        <v>1</v>
      </c>
      <c r="N879" s="13">
        <v>1</v>
      </c>
      <c r="P879" s="13">
        <f>IFERROR(ROUND(VLOOKUP(BC879, BA:BA:BB:BB, 2, 0)/AA879,3),)</f>
        <v>22.568000000000001</v>
      </c>
      <c r="Q879" s="13">
        <f>IFERROR(VLOOKUP(BC879, BA:BA:BD:BD, 4, 0),1)</f>
        <v>0.75017699999999998</v>
      </c>
      <c r="R879" s="13">
        <v>4</v>
      </c>
      <c r="S879" s="13">
        <v>3.65</v>
      </c>
      <c r="T879" s="13">
        <v>0</v>
      </c>
      <c r="V879" s="13" t="s">
        <v>11050</v>
      </c>
      <c r="W879" s="13">
        <v>100</v>
      </c>
      <c r="X879" s="13" t="s">
        <v>7709</v>
      </c>
      <c r="Y879" s="13" t="s">
        <v>10904</v>
      </c>
      <c r="Z879" s="13">
        <v>2</v>
      </c>
      <c r="AA879" s="13">
        <v>5.75</v>
      </c>
      <c r="AB879" s="13">
        <f t="shared" si="118"/>
        <v>105.40900000000001</v>
      </c>
      <c r="AC879" s="13">
        <f>ROUND(VLOOKUP(X879,'Base de dados'!A:B, 2, 0)*AB879, 2)</f>
        <v>15.81</v>
      </c>
      <c r="AD879" s="13">
        <f>ROUND((AB879*(Destino!AG$879/100))*(W879/100),2)</f>
        <v>0</v>
      </c>
      <c r="AG879" s="13">
        <f>ROUND((AB879+ AC879)*(J879/100),2)</f>
        <v>2.42</v>
      </c>
      <c r="AH879" s="13">
        <f t="shared" si="119"/>
        <v>0</v>
      </c>
      <c r="AI879" s="13">
        <f>ROUND((AB879+AC879)-(AD879+AE879)+AG879+AH879, 3)</f>
        <v>123.639</v>
      </c>
      <c r="AJ879" s="13">
        <f t="shared" si="120"/>
        <v>123.639</v>
      </c>
      <c r="AK879" s="13">
        <f t="shared" si="121"/>
        <v>123.639</v>
      </c>
      <c r="AL879" s="13" t="str">
        <f t="shared" si="124"/>
        <v>13006000184472200001327</v>
      </c>
      <c r="AM879" s="13">
        <f>VLOOKUP(AL879,Destino!A:AE,31,0)</f>
        <v>123.639</v>
      </c>
      <c r="AN879" s="13">
        <f t="shared" si="125"/>
        <v>1</v>
      </c>
      <c r="BB879" s="13">
        <f t="shared" si="122"/>
        <v>123.639</v>
      </c>
      <c r="BC879" s="13" t="s">
        <v>11321</v>
      </c>
      <c r="BD879" s="13">
        <f t="shared" si="123"/>
        <v>1</v>
      </c>
    </row>
    <row r="880" spans="1:56" x14ac:dyDescent="0.25">
      <c r="A880" s="13">
        <v>600019064</v>
      </c>
      <c r="B880" s="13">
        <v>1000</v>
      </c>
      <c r="C880" s="13">
        <v>2200000102</v>
      </c>
      <c r="D880" s="13" t="s">
        <v>10908</v>
      </c>
      <c r="E880" s="13">
        <f t="shared" si="117"/>
        <v>1000</v>
      </c>
      <c r="F880" s="13" t="s">
        <v>10905</v>
      </c>
      <c r="G880" s="13" t="s">
        <v>10907</v>
      </c>
      <c r="H880" s="13">
        <f>ROUND(P880/(1-((R880+S880))/100)*Q880, 3)</f>
        <v>15.148</v>
      </c>
      <c r="I880" s="13">
        <v>1</v>
      </c>
      <c r="J880" s="13">
        <v>4.5</v>
      </c>
      <c r="K880" s="13">
        <v>1</v>
      </c>
      <c r="M880" s="13">
        <v>1</v>
      </c>
      <c r="N880" s="13">
        <v>1</v>
      </c>
      <c r="P880" s="13">
        <f>IFERROR(ROUND(VLOOKUP(BC880, BA:BA:BB:BB, 2, 0)/AA880,3),)</f>
        <v>13.989000000000001</v>
      </c>
      <c r="Q880" s="13">
        <f>IFERROR(VLOOKUP(BC880, BA:BA:BD:BD, 4, 0),1)</f>
        <v>1</v>
      </c>
      <c r="R880" s="13">
        <v>4</v>
      </c>
      <c r="S880" s="13">
        <v>3.65</v>
      </c>
      <c r="T880" s="13">
        <v>0</v>
      </c>
      <c r="V880" s="13" t="s">
        <v>11050</v>
      </c>
      <c r="W880" s="13">
        <v>100</v>
      </c>
      <c r="X880" s="13" t="s">
        <v>7709</v>
      </c>
      <c r="Y880" s="13" t="s">
        <v>10904</v>
      </c>
      <c r="Z880" s="13">
        <v>1</v>
      </c>
      <c r="AA880" s="13">
        <v>5.75</v>
      </c>
      <c r="AB880" s="13">
        <f t="shared" si="118"/>
        <v>87.100999999999999</v>
      </c>
      <c r="AC880" s="13">
        <f>ROUND(VLOOKUP(X880,'Base de dados'!A:B, 2, 0)*AB880, 2)</f>
        <v>13.07</v>
      </c>
      <c r="AD880" s="13">
        <f>ROUND((AB880*(Destino!AG$880/100))*(W880/100),2)</f>
        <v>3.48</v>
      </c>
      <c r="AE880" s="13">
        <f>ROUND((AB880*(Destino!AH$880/100)),2)</f>
        <v>8.06</v>
      </c>
      <c r="AG880" s="13">
        <f>ROUND((AB880+ AC880)*(J880/100),2)</f>
        <v>4.51</v>
      </c>
      <c r="AH880" s="13">
        <f t="shared" si="119"/>
        <v>0</v>
      </c>
      <c r="AI880" s="13">
        <f>ROUND(AB880-(AD880+AE880)+AG880+AH880, 3)</f>
        <v>80.070999999999998</v>
      </c>
      <c r="AJ880" s="13">
        <f t="shared" si="120"/>
        <v>80.070999999999998</v>
      </c>
      <c r="AK880" s="13">
        <f t="shared" si="121"/>
        <v>80.070999999999998</v>
      </c>
      <c r="AL880" s="13" t="str">
        <f t="shared" si="124"/>
        <v>10006000190642200000102</v>
      </c>
      <c r="AM880" s="13">
        <f>VLOOKUP(AL880,Destino!A:AE,31,0)</f>
        <v>80.070999999999998</v>
      </c>
      <c r="AN880" s="13">
        <f t="shared" si="125"/>
        <v>1</v>
      </c>
      <c r="BB880" s="13">
        <f t="shared" si="122"/>
        <v>80.070999999999998</v>
      </c>
      <c r="BC880" s="13" t="s">
        <v>11324</v>
      </c>
      <c r="BD880" s="13">
        <f t="shared" si="123"/>
        <v>1</v>
      </c>
    </row>
    <row r="881" spans="1:56" x14ac:dyDescent="0.25">
      <c r="A881" s="13">
        <v>600019064</v>
      </c>
      <c r="B881" s="13">
        <v>1000</v>
      </c>
      <c r="C881" s="13">
        <v>2200001327</v>
      </c>
      <c r="D881" s="13" t="s">
        <v>10908</v>
      </c>
      <c r="E881" s="13">
        <f t="shared" si="117"/>
        <v>1000</v>
      </c>
      <c r="F881" s="13" t="s">
        <v>10905</v>
      </c>
      <c r="G881" s="13" t="s">
        <v>10907</v>
      </c>
      <c r="H881" s="13">
        <f>ROUND(P881/(1-((R881+S881))/100)*Q881, 3)</f>
        <v>14.798</v>
      </c>
      <c r="I881" s="13">
        <v>1</v>
      </c>
      <c r="J881" s="13">
        <v>5</v>
      </c>
      <c r="K881" s="13">
        <v>1</v>
      </c>
      <c r="M881" s="13">
        <v>1</v>
      </c>
      <c r="N881" s="13">
        <v>1</v>
      </c>
      <c r="P881" s="13">
        <f>IFERROR(ROUND(VLOOKUP(BC881, BA:BA:BB:BB, 2, 0)/AA881,3),)</f>
        <v>18.218</v>
      </c>
      <c r="Q881" s="13">
        <f>IFERROR(VLOOKUP(BC881, BA:BA:BD:BD, 4, 0),1)</f>
        <v>0.75012800000000002</v>
      </c>
      <c r="R881" s="13">
        <v>4</v>
      </c>
      <c r="S881" s="13">
        <v>3.65</v>
      </c>
      <c r="T881" s="13">
        <v>0</v>
      </c>
      <c r="V881" s="13" t="s">
        <v>11050</v>
      </c>
      <c r="W881" s="13">
        <v>100</v>
      </c>
      <c r="X881" s="13" t="s">
        <v>7709</v>
      </c>
      <c r="Y881" s="13" t="s">
        <v>10904</v>
      </c>
      <c r="Z881" s="13">
        <v>1</v>
      </c>
      <c r="AA881" s="13">
        <v>5.75</v>
      </c>
      <c r="AB881" s="13">
        <f t="shared" si="118"/>
        <v>85.088999999999999</v>
      </c>
      <c r="AC881" s="13">
        <f>ROUND(VLOOKUP(X881,'Base de dados'!A:B, 2, 0)*AB881, 2)</f>
        <v>12.76</v>
      </c>
      <c r="AD881" s="13">
        <f>ROUND((AB881*(Destino!AG$881/100))*(W881/100),2)</f>
        <v>3.4</v>
      </c>
      <c r="AE881" s="13">
        <f>ROUND((AB881*(Destino!AH$881/100)),2)</f>
        <v>7.87</v>
      </c>
      <c r="AG881" s="13">
        <f>ROUND((AB881+ AC881)*(J881/100),2)</f>
        <v>4.8899999999999997</v>
      </c>
      <c r="AH881" s="13">
        <f t="shared" si="119"/>
        <v>0</v>
      </c>
      <c r="AI881" s="13">
        <f>ROUND(AB881-(AD881+AE881)+AG881+AH881, 3)</f>
        <v>78.709000000000003</v>
      </c>
      <c r="AJ881" s="13">
        <f t="shared" si="120"/>
        <v>78.709000000000003</v>
      </c>
      <c r="AK881" s="13">
        <f t="shared" si="121"/>
        <v>78.709000000000003</v>
      </c>
      <c r="AL881" s="13" t="str">
        <f t="shared" si="124"/>
        <v>10006000190642200001327</v>
      </c>
      <c r="AM881" s="13">
        <f>VLOOKUP(AL881,Destino!A:AE,31,0)</f>
        <v>78.709000000000003</v>
      </c>
      <c r="AN881" s="13">
        <f t="shared" si="125"/>
        <v>1</v>
      </c>
      <c r="BB881" s="13">
        <f t="shared" si="122"/>
        <v>78.709000000000003</v>
      </c>
      <c r="BC881" s="13" t="s">
        <v>11325</v>
      </c>
      <c r="BD881" s="13">
        <f t="shared" si="123"/>
        <v>1</v>
      </c>
    </row>
    <row r="882" spans="1:56" x14ac:dyDescent="0.25">
      <c r="A882" s="13">
        <v>600019064</v>
      </c>
      <c r="B882" s="13">
        <v>1000</v>
      </c>
      <c r="C882" s="13">
        <v>2200008967</v>
      </c>
      <c r="D882" s="13" t="s">
        <v>10908</v>
      </c>
      <c r="E882" s="13">
        <f t="shared" si="117"/>
        <v>1000</v>
      </c>
      <c r="F882" s="13" t="s">
        <v>10912</v>
      </c>
      <c r="G882" s="13" t="s">
        <v>10907</v>
      </c>
      <c r="H882" s="13">
        <v>8.9600000000000009</v>
      </c>
      <c r="I882" s="13">
        <v>1</v>
      </c>
      <c r="J882" s="13">
        <v>0</v>
      </c>
      <c r="K882" s="13">
        <v>1</v>
      </c>
      <c r="M882" s="13">
        <v>1</v>
      </c>
      <c r="N882" s="13">
        <v>1</v>
      </c>
      <c r="O882" s="13" t="s">
        <v>10895</v>
      </c>
      <c r="P882" s="13">
        <v>0</v>
      </c>
      <c r="Q882" s="13">
        <v>1</v>
      </c>
      <c r="R882" s="13">
        <v>0</v>
      </c>
      <c r="S882" s="13">
        <v>0</v>
      </c>
      <c r="T882" s="13">
        <v>34.630000000000003</v>
      </c>
      <c r="V882" s="13" t="s">
        <v>11050</v>
      </c>
      <c r="W882" s="13">
        <v>100</v>
      </c>
      <c r="X882" s="13" t="s">
        <v>7709</v>
      </c>
      <c r="Y882" s="13" t="s">
        <v>10904</v>
      </c>
      <c r="Z882" s="13">
        <v>1</v>
      </c>
      <c r="AA882" s="13">
        <v>5.75</v>
      </c>
      <c r="AB882" s="13">
        <f t="shared" si="118"/>
        <v>51.52</v>
      </c>
      <c r="AC882" s="13">
        <f>ROUND(VLOOKUP(X882,'Base de dados'!A:B, 2, 0)*AB882, 2)</f>
        <v>7.73</v>
      </c>
      <c r="AD882" s="13">
        <f>ROUND((AB882*(Destino!AG$882/100))*(W882/100),2)</f>
        <v>0</v>
      </c>
      <c r="AE882" s="13">
        <f>ROUND((AB882*(Destino!AH$882/100)),2)</f>
        <v>0</v>
      </c>
      <c r="AG882" s="13">
        <f>ROUND((AB882+ AC882)*(J882/100),2)</f>
        <v>0</v>
      </c>
      <c r="AH882" s="13">
        <f t="shared" si="119"/>
        <v>17.84</v>
      </c>
      <c r="AI882" s="13">
        <f>ROUND(AB882+AG882+AH882, 3)</f>
        <v>69.36</v>
      </c>
      <c r="AJ882" s="13">
        <f t="shared" si="120"/>
        <v>69.36</v>
      </c>
      <c r="AK882" s="13">
        <f t="shared" si="121"/>
        <v>69.36</v>
      </c>
      <c r="AL882" s="13" t="str">
        <f t="shared" si="124"/>
        <v>10006000190642200008967</v>
      </c>
      <c r="AM882" s="13">
        <f>VLOOKUP(AL882,Destino!A:AE,31,0)</f>
        <v>69.36</v>
      </c>
      <c r="AN882" s="13">
        <f t="shared" si="125"/>
        <v>1</v>
      </c>
      <c r="BA882" s="13" t="s">
        <v>11323</v>
      </c>
      <c r="BB882" s="13">
        <f t="shared" si="122"/>
        <v>69.36</v>
      </c>
      <c r="BD882" s="13">
        <f t="shared" si="123"/>
        <v>1</v>
      </c>
    </row>
    <row r="883" spans="1:56" x14ac:dyDescent="0.25">
      <c r="A883" s="13">
        <v>600019064</v>
      </c>
      <c r="B883" s="13">
        <v>1100</v>
      </c>
      <c r="C883" s="13">
        <v>2000005105</v>
      </c>
      <c r="D883" s="13" t="s">
        <v>10908</v>
      </c>
      <c r="E883" s="13">
        <f t="shared" si="117"/>
        <v>1100</v>
      </c>
      <c r="F883" s="13" t="s">
        <v>10905</v>
      </c>
      <c r="G883" s="13" t="s">
        <v>10907</v>
      </c>
      <c r="H883" s="13">
        <f>ROUND(P883/(1-((R883+S883))/100)*Q883, 3)</f>
        <v>13.904999999999999</v>
      </c>
      <c r="I883" s="13">
        <v>1</v>
      </c>
      <c r="J883" s="13">
        <v>4</v>
      </c>
      <c r="K883" s="13">
        <v>1</v>
      </c>
      <c r="M883" s="13">
        <v>1</v>
      </c>
      <c r="N883" s="13">
        <v>1</v>
      </c>
      <c r="O883" s="13" t="s">
        <v>10895</v>
      </c>
      <c r="P883" s="13">
        <f>IFERROR(ROUND(VLOOKUP(BC883, BA:BA:BB:BB, 2, 0)/AA883,3),)</f>
        <v>12.063000000000001</v>
      </c>
      <c r="Q883" s="13">
        <f>IFERROR(VLOOKUP(BC883, BA:BA:BD:BD, 4, 0),1)</f>
        <v>1</v>
      </c>
      <c r="R883" s="13">
        <v>4</v>
      </c>
      <c r="S883" s="13">
        <v>9.25</v>
      </c>
      <c r="T883" s="13">
        <v>0</v>
      </c>
      <c r="V883" s="13" t="s">
        <v>11050</v>
      </c>
      <c r="W883" s="13">
        <v>100</v>
      </c>
      <c r="X883" s="13" t="s">
        <v>7709</v>
      </c>
      <c r="Y883" s="13" t="s">
        <v>10904</v>
      </c>
      <c r="Z883" s="13">
        <v>2</v>
      </c>
      <c r="AA883" s="13">
        <v>5.75</v>
      </c>
      <c r="AB883" s="13">
        <f t="shared" si="118"/>
        <v>79.953999999999994</v>
      </c>
      <c r="AC883" s="13">
        <f>ROUND(VLOOKUP(X883,'Base de dados'!A:B, 2, 0)*AB883, 2)</f>
        <v>11.99</v>
      </c>
      <c r="AD883" s="13">
        <f>ROUND((AB883*(Destino!AG$883/100))*(W883/100),2)</f>
        <v>3.2</v>
      </c>
      <c r="AE883" s="13">
        <f>ROUND((AB883*(Destino!AH$883/100)),2)</f>
        <v>0</v>
      </c>
      <c r="AG883" s="13">
        <f>ROUND((AB883+ AC883)*(J883/100),2)</f>
        <v>3.68</v>
      </c>
      <c r="AH883" s="13">
        <f t="shared" si="119"/>
        <v>0</v>
      </c>
      <c r="AI883" s="13">
        <f>ROUND(AB883-(AD883+AE883)+AG883+AH883, 3)</f>
        <v>80.433999999999997</v>
      </c>
      <c r="AJ883" s="13">
        <f t="shared" si="120"/>
        <v>80.433999999999997</v>
      </c>
      <c r="AK883" s="13">
        <f t="shared" si="121"/>
        <v>80.433999999999997</v>
      </c>
      <c r="AL883" s="13" t="str">
        <f t="shared" si="124"/>
        <v>11006000190642000005105</v>
      </c>
      <c r="AM883" s="13">
        <f>VLOOKUP(AL883,Destino!A:AE,31,0)</f>
        <v>80.433999999999997</v>
      </c>
      <c r="AN883" s="13">
        <f t="shared" si="125"/>
        <v>1</v>
      </c>
      <c r="BA883" s="13" t="s">
        <v>11324</v>
      </c>
      <c r="BB883" s="13">
        <f t="shared" si="122"/>
        <v>80.433999999999997</v>
      </c>
      <c r="BC883" s="13" t="s">
        <v>11323</v>
      </c>
      <c r="BD883" s="13">
        <f t="shared" si="123"/>
        <v>1</v>
      </c>
    </row>
    <row r="884" spans="1:56" x14ac:dyDescent="0.25">
      <c r="A884" s="13">
        <v>600019064</v>
      </c>
      <c r="B884" s="13">
        <v>1100</v>
      </c>
      <c r="C884" s="13">
        <v>2200001327</v>
      </c>
      <c r="D884" s="13" t="s">
        <v>10908</v>
      </c>
      <c r="E884" s="13">
        <f t="shared" si="117"/>
        <v>1100</v>
      </c>
      <c r="F884" s="13" t="s">
        <v>10923</v>
      </c>
      <c r="G884" s="13" t="s">
        <v>10907</v>
      </c>
      <c r="H884" s="13">
        <f>ROUND(P884/(1-((R884+S884))/100)*Q884, 3)</f>
        <v>14.234999999999999</v>
      </c>
      <c r="I884" s="13">
        <v>1</v>
      </c>
      <c r="J884" s="13">
        <v>5</v>
      </c>
      <c r="K884" s="13">
        <v>1</v>
      </c>
      <c r="M884" s="13">
        <v>1</v>
      </c>
      <c r="N884" s="13">
        <v>1</v>
      </c>
      <c r="P884" s="13">
        <f>IFERROR(ROUND(VLOOKUP(BC884, BA:BA:BB:BB, 2, 0)/AA884,3),)</f>
        <v>18.218</v>
      </c>
      <c r="Q884" s="13">
        <f>IFERROR(VLOOKUP(BC884, BA:BA:BD:BD, 4, 0),1)</f>
        <v>0.75012800000000002</v>
      </c>
      <c r="R884" s="13">
        <v>4</v>
      </c>
      <c r="S884" s="13">
        <v>0</v>
      </c>
      <c r="T884" s="13">
        <v>0</v>
      </c>
      <c r="V884" s="13" t="s">
        <v>11050</v>
      </c>
      <c r="W884" s="13">
        <v>100</v>
      </c>
      <c r="X884" s="13" t="s">
        <v>7709</v>
      </c>
      <c r="Y884" s="13" t="s">
        <v>10904</v>
      </c>
      <c r="Z884" s="13">
        <v>2</v>
      </c>
      <c r="AA884" s="13">
        <v>5.75</v>
      </c>
      <c r="AB884" s="13">
        <f t="shared" si="118"/>
        <v>81.850999999999999</v>
      </c>
      <c r="AC884" s="13">
        <f>ROUND(VLOOKUP(X884,'Base de dados'!A:B, 2, 0)*AB884, 2)</f>
        <v>12.28</v>
      </c>
      <c r="AD884" s="13">
        <f>ROUND((AB884*(Destino!AG$884/100))*(W884/100),2)</f>
        <v>3.27</v>
      </c>
      <c r="AE884" s="13">
        <f>ROUND((AB884*(Destino!AH$884/100)),2)</f>
        <v>0</v>
      </c>
      <c r="AG884" s="13">
        <f>ROUND((AB884+ AC884)*(J884/100),2)</f>
        <v>4.71</v>
      </c>
      <c r="AH884" s="13">
        <f t="shared" si="119"/>
        <v>0</v>
      </c>
      <c r="AI884" s="13">
        <f>ROUND(AB884-AD884+AG884+AH884, 3)</f>
        <v>83.290999999999997</v>
      </c>
      <c r="AJ884" s="13">
        <f t="shared" si="120"/>
        <v>83.290999999999997</v>
      </c>
      <c r="AK884" s="13">
        <f t="shared" si="121"/>
        <v>83.290999999999997</v>
      </c>
      <c r="AL884" s="13" t="str">
        <f t="shared" si="124"/>
        <v>11006000190642200001327</v>
      </c>
      <c r="AM884" s="13">
        <f>VLOOKUP(AL884,Destino!A:AE,31,0)</f>
        <v>83.290999999999997</v>
      </c>
      <c r="AN884" s="13">
        <f t="shared" si="125"/>
        <v>1</v>
      </c>
      <c r="BB884" s="13">
        <f t="shared" si="122"/>
        <v>83.290999999999997</v>
      </c>
      <c r="BC884" s="13" t="s">
        <v>11325</v>
      </c>
      <c r="BD884" s="13">
        <f t="shared" si="123"/>
        <v>1</v>
      </c>
    </row>
    <row r="885" spans="1:56" x14ac:dyDescent="0.25">
      <c r="A885" s="13">
        <v>600019064</v>
      </c>
      <c r="B885" s="13">
        <v>1110</v>
      </c>
      <c r="C885" s="13">
        <v>2000005105</v>
      </c>
      <c r="D885" s="13" t="s">
        <v>10908</v>
      </c>
      <c r="E885" s="13" t="str">
        <f t="shared" si="117"/>
        <v>1100</v>
      </c>
      <c r="F885" s="13" t="s">
        <v>10925</v>
      </c>
      <c r="G885" s="13" t="s">
        <v>10907</v>
      </c>
      <c r="H885" s="13">
        <f>ROUND(P885/(1-((R885+S885))/100)*Q885, 3)</f>
        <v>13.904999999999999</v>
      </c>
      <c r="I885" s="13">
        <v>1</v>
      </c>
      <c r="J885" s="13">
        <v>4</v>
      </c>
      <c r="K885" s="13">
        <v>1</v>
      </c>
      <c r="M885" s="13">
        <v>1</v>
      </c>
      <c r="N885" s="13">
        <v>0.75012800000000002</v>
      </c>
      <c r="O885" s="13" t="s">
        <v>10895</v>
      </c>
      <c r="P885" s="13">
        <f>IFERROR(ROUND(VLOOKUP(BC885, BA:BA:BB:BB, 2, 0)/AA885,3),)</f>
        <v>12.063000000000001</v>
      </c>
      <c r="Q885" s="13">
        <f>IFERROR(VLOOKUP(BC885, BA:BA:BD:BD, 4, 0),1)</f>
        <v>1</v>
      </c>
      <c r="R885" s="13">
        <v>4</v>
      </c>
      <c r="S885" s="13">
        <v>9.25</v>
      </c>
      <c r="T885" s="13">
        <v>0</v>
      </c>
      <c r="V885" s="13" t="s">
        <v>11050</v>
      </c>
      <c r="W885" s="13">
        <v>100</v>
      </c>
      <c r="X885" s="13" t="s">
        <v>7709</v>
      </c>
      <c r="Y885" s="13" t="s">
        <v>10904</v>
      </c>
      <c r="Z885" s="13">
        <v>2</v>
      </c>
      <c r="AA885" s="13">
        <v>5.75</v>
      </c>
      <c r="AB885" s="13">
        <f t="shared" si="118"/>
        <v>79.953999999999994</v>
      </c>
      <c r="AC885" s="13">
        <f>ROUND(VLOOKUP(X885,'Base de dados'!A:B, 2, 0)*AB885, 2)</f>
        <v>11.99</v>
      </c>
      <c r="AD885" s="13">
        <f>ROUND((AB885*(Destino!AG$885/100))*(W885/100),2)</f>
        <v>3.2</v>
      </c>
      <c r="AE885" s="13">
        <f>ROUND((AB885*(Destino!AH$885/100)),2)</f>
        <v>0</v>
      </c>
      <c r="AF885" s="13">
        <f>ROUND((((AB885+AC885)*(1 + VLOOKUP(X885,'Base de dados'!A:P, 16, 0) ))*(Destino!AI$885/100))-AD885, 2)</f>
        <v>20.309999999999999</v>
      </c>
      <c r="AG885" s="13">
        <f>ROUND((AB885+AC885+AF885)*(J885/100),2)</f>
        <v>4.49</v>
      </c>
      <c r="AH885" s="13">
        <f t="shared" si="119"/>
        <v>0</v>
      </c>
      <c r="AI885" s="13">
        <f>ROUND(AB885+AF885-AE885+AG885+AH885, 3)</f>
        <v>104.754</v>
      </c>
      <c r="AJ885" s="13">
        <f t="shared" si="120"/>
        <v>104.754</v>
      </c>
      <c r="AK885" s="13">
        <f t="shared" si="121"/>
        <v>104.754</v>
      </c>
      <c r="AL885" s="13" t="str">
        <f t="shared" si="124"/>
        <v>11106000190642000005105</v>
      </c>
      <c r="AM885" s="13">
        <f>VLOOKUP(AL885,Destino!A:AE,31,0)</f>
        <v>104.754</v>
      </c>
      <c r="AN885" s="13">
        <f t="shared" si="125"/>
        <v>1</v>
      </c>
      <c r="BA885" s="13" t="s">
        <v>11325</v>
      </c>
      <c r="BB885" s="13">
        <f t="shared" si="122"/>
        <v>104.754</v>
      </c>
      <c r="BC885" s="13" t="s">
        <v>11323</v>
      </c>
      <c r="BD885" s="13">
        <f t="shared" si="123"/>
        <v>0.75012800000000002</v>
      </c>
    </row>
    <row r="886" spans="1:56" x14ac:dyDescent="0.25">
      <c r="A886" s="13">
        <v>600019064</v>
      </c>
      <c r="B886" s="13">
        <v>1110</v>
      </c>
      <c r="C886" s="13">
        <v>2200000102</v>
      </c>
      <c r="D886" s="13" t="s">
        <v>10908</v>
      </c>
      <c r="E886" s="13" t="str">
        <f t="shared" si="117"/>
        <v>1100</v>
      </c>
      <c r="F886" s="13" t="s">
        <v>10926</v>
      </c>
      <c r="G886" s="13" t="s">
        <v>10907</v>
      </c>
      <c r="H886" s="13">
        <f>ROUND(P886/(1-((R886+S886))/100)*Q886, 3)</f>
        <v>14.571999999999999</v>
      </c>
      <c r="I886" s="13">
        <v>1</v>
      </c>
      <c r="J886" s="13">
        <v>4</v>
      </c>
      <c r="K886" s="13">
        <v>1</v>
      </c>
      <c r="M886" s="13">
        <v>1</v>
      </c>
      <c r="N886" s="13">
        <v>0.76776999999999995</v>
      </c>
      <c r="P886" s="13">
        <f>IFERROR(ROUND(VLOOKUP(BC886, BA:BA:BB:BB, 2, 0)/AA886,3),)</f>
        <v>13.989000000000001</v>
      </c>
      <c r="Q886" s="13">
        <f>IFERROR(VLOOKUP(BC886, BA:BA:BD:BD, 4, 0),1)</f>
        <v>1</v>
      </c>
      <c r="R886" s="13">
        <v>4</v>
      </c>
      <c r="S886" s="13">
        <v>0</v>
      </c>
      <c r="T886" s="13">
        <v>0</v>
      </c>
      <c r="V886" s="13" t="s">
        <v>11050</v>
      </c>
      <c r="W886" s="13">
        <v>100</v>
      </c>
      <c r="X886" s="13" t="s">
        <v>7709</v>
      </c>
      <c r="Y886" s="13" t="s">
        <v>10904</v>
      </c>
      <c r="Z886" s="13">
        <v>2</v>
      </c>
      <c r="AA886" s="13">
        <v>5.75</v>
      </c>
      <c r="AB886" s="13">
        <f t="shared" si="118"/>
        <v>83.789000000000001</v>
      </c>
      <c r="AC886" s="13">
        <f>ROUND(VLOOKUP(X886,'Base de dados'!A:B, 2, 0)*AB886, 2)</f>
        <v>12.57</v>
      </c>
      <c r="AD886" s="13">
        <f>ROUND((AB886*(Destino!AG$886/100))*(W886/100),2)</f>
        <v>3.35</v>
      </c>
      <c r="AE886" s="13">
        <f>ROUND((AB886*(Destino!AH$886/100)),2)</f>
        <v>0</v>
      </c>
      <c r="AF886" s="13">
        <f>ROUND((((AB886+AC886)*(1 + VLOOKUP(X886,'Base de dados'!A:P, 16, 0) ))*(Destino!AI$886/100))-AD886, 2)</f>
        <v>21.29</v>
      </c>
      <c r="AG886" s="13">
        <f>ROUND((AB886+AC886+AF886)*(J886/100),2)</f>
        <v>4.71</v>
      </c>
      <c r="AH886" s="13">
        <f t="shared" si="119"/>
        <v>0</v>
      </c>
      <c r="AI886" s="13">
        <f>ROUND(AB886+AF886+AG886+AH886, 3)</f>
        <v>109.789</v>
      </c>
      <c r="AJ886" s="13">
        <f t="shared" si="120"/>
        <v>109.789</v>
      </c>
      <c r="AK886" s="13">
        <f t="shared" si="121"/>
        <v>109.789</v>
      </c>
      <c r="AL886" s="13" t="str">
        <f t="shared" si="124"/>
        <v>11106000190642200000102</v>
      </c>
      <c r="AM886" s="13">
        <f>VLOOKUP(AL886,Destino!A:AE,31,0)</f>
        <v>109.779</v>
      </c>
      <c r="AN886" s="13">
        <f t="shared" si="125"/>
        <v>0.99990891619378985</v>
      </c>
      <c r="BB886" s="13">
        <f t="shared" si="122"/>
        <v>109.789</v>
      </c>
      <c r="BC886" s="13" t="s">
        <v>11324</v>
      </c>
      <c r="BD886" s="13">
        <f t="shared" si="123"/>
        <v>0.76776999999999995</v>
      </c>
    </row>
    <row r="887" spans="1:56" x14ac:dyDescent="0.25">
      <c r="A887" s="13">
        <v>600019068</v>
      </c>
      <c r="B887" s="13">
        <v>1000</v>
      </c>
      <c r="C887" s="13">
        <v>2200000102</v>
      </c>
      <c r="D887" s="13" t="s">
        <v>10908</v>
      </c>
      <c r="E887" s="13">
        <f t="shared" si="117"/>
        <v>1000</v>
      </c>
      <c r="F887" s="13" t="s">
        <v>10905</v>
      </c>
      <c r="G887" s="13" t="s">
        <v>10907</v>
      </c>
      <c r="H887" s="13">
        <f>ROUND(P887/(1-((R887+S887))/100)*Q887, 3)</f>
        <v>16.709</v>
      </c>
      <c r="I887" s="13">
        <v>1</v>
      </c>
      <c r="J887" s="13">
        <v>4.5</v>
      </c>
      <c r="K887" s="13">
        <v>1</v>
      </c>
      <c r="M887" s="13">
        <v>1</v>
      </c>
      <c r="N887" s="13">
        <v>1</v>
      </c>
      <c r="P887" s="13">
        <f>IFERROR(ROUND(VLOOKUP(BC887, BA:BA:BB:BB, 2, 0)/AA887,3),)</f>
        <v>15.430999999999999</v>
      </c>
      <c r="Q887" s="13">
        <f>IFERROR(VLOOKUP(BC887, BA:BA:BD:BD, 4, 0),1)</f>
        <v>1</v>
      </c>
      <c r="R887" s="13">
        <v>4</v>
      </c>
      <c r="S887" s="13">
        <v>3.65</v>
      </c>
      <c r="T887" s="13">
        <v>0</v>
      </c>
      <c r="V887" s="13" t="s">
        <v>11050</v>
      </c>
      <c r="W887" s="13">
        <v>100</v>
      </c>
      <c r="X887" s="13" t="s">
        <v>7709</v>
      </c>
      <c r="Y887" s="13" t="s">
        <v>10904</v>
      </c>
      <c r="Z887" s="13">
        <v>1</v>
      </c>
      <c r="AA887" s="13">
        <v>5.75</v>
      </c>
      <c r="AB887" s="13">
        <f t="shared" si="118"/>
        <v>96.076999999999998</v>
      </c>
      <c r="AC887" s="13">
        <f>ROUND(VLOOKUP(X887,'Base de dados'!A:B, 2, 0)*AB887, 2)</f>
        <v>14.41</v>
      </c>
      <c r="AD887" s="13">
        <f>ROUND((AB887*(Destino!AG$887/100))*(W887/100),2)</f>
        <v>3.84</v>
      </c>
      <c r="AE887" s="13">
        <f>ROUND((AB887*(Destino!AH$887/100)),2)</f>
        <v>8.89</v>
      </c>
      <c r="AG887" s="13">
        <f>ROUND((AB887+ AC887)*(J887/100),2)</f>
        <v>4.97</v>
      </c>
      <c r="AH887" s="13">
        <f t="shared" si="119"/>
        <v>0</v>
      </c>
      <c r="AI887" s="13">
        <f>ROUND(AB887-(AD887+AE887)+AG887+AH887, 3)</f>
        <v>88.316999999999993</v>
      </c>
      <c r="AJ887" s="13">
        <f t="shared" si="120"/>
        <v>88.316999999999993</v>
      </c>
      <c r="AK887" s="13">
        <f t="shared" si="121"/>
        <v>88.316999999999993</v>
      </c>
      <c r="AL887" s="13" t="str">
        <f t="shared" si="124"/>
        <v>10006000190682200000102</v>
      </c>
      <c r="AM887" s="13">
        <f>VLOOKUP(AL887,Destino!A:AE,31,0)</f>
        <v>88.292000000000002</v>
      </c>
      <c r="AN887" s="13">
        <f t="shared" si="125"/>
        <v>0.9997169287906067</v>
      </c>
      <c r="BB887" s="13">
        <f t="shared" si="122"/>
        <v>88.316999999999993</v>
      </c>
      <c r="BC887" s="13" t="s">
        <v>11327</v>
      </c>
      <c r="BD887" s="13">
        <f t="shared" si="123"/>
        <v>1</v>
      </c>
    </row>
    <row r="888" spans="1:56" x14ac:dyDescent="0.25">
      <c r="A888" s="13">
        <v>600019068</v>
      </c>
      <c r="B888" s="13">
        <v>1000</v>
      </c>
      <c r="C888" s="13">
        <v>2200001327</v>
      </c>
      <c r="D888" s="13" t="s">
        <v>10908</v>
      </c>
      <c r="E888" s="13">
        <f t="shared" si="117"/>
        <v>1000</v>
      </c>
      <c r="F888" s="13" t="s">
        <v>10905</v>
      </c>
      <c r="G888" s="13" t="s">
        <v>10907</v>
      </c>
      <c r="H888" s="13">
        <f>ROUND(P888/(1-((R888+S888))/100)*Q888, 3)</f>
        <v>16.324000000000002</v>
      </c>
      <c r="I888" s="13">
        <v>1</v>
      </c>
      <c r="J888" s="13">
        <v>5</v>
      </c>
      <c r="K888" s="13">
        <v>1</v>
      </c>
      <c r="M888" s="13">
        <v>1</v>
      </c>
      <c r="N888" s="13">
        <v>1</v>
      </c>
      <c r="P888" s="13">
        <f>IFERROR(ROUND(VLOOKUP(BC888, BA:BA:BB:BB, 2, 0)/AA888,3),)</f>
        <v>20.094999999999999</v>
      </c>
      <c r="Q888" s="13">
        <f>IFERROR(VLOOKUP(BC888, BA:BA:BD:BD, 4, 0),1)</f>
        <v>0.75022</v>
      </c>
      <c r="R888" s="13">
        <v>4</v>
      </c>
      <c r="S888" s="13">
        <v>3.65</v>
      </c>
      <c r="T888" s="13">
        <v>0</v>
      </c>
      <c r="V888" s="13" t="s">
        <v>11050</v>
      </c>
      <c r="W888" s="13">
        <v>100</v>
      </c>
      <c r="X888" s="13" t="s">
        <v>7709</v>
      </c>
      <c r="Y888" s="13" t="s">
        <v>10904</v>
      </c>
      <c r="Z888" s="13">
        <v>1</v>
      </c>
      <c r="AA888" s="13">
        <v>5.75</v>
      </c>
      <c r="AB888" s="13">
        <f t="shared" si="118"/>
        <v>93.863</v>
      </c>
      <c r="AC888" s="13">
        <f>ROUND(VLOOKUP(X888,'Base de dados'!A:B, 2, 0)*AB888, 2)</f>
        <v>14.08</v>
      </c>
      <c r="AD888" s="13">
        <f>ROUND((AB888*(Destino!AG$888/100))*(W888/100),2)</f>
        <v>3.75</v>
      </c>
      <c r="AE888" s="13">
        <f>ROUND((AB888*(Destino!AH$888/100)),2)</f>
        <v>8.68</v>
      </c>
      <c r="AG888" s="13">
        <f>ROUND((AB888+ AC888)*(J888/100),2)</f>
        <v>5.4</v>
      </c>
      <c r="AH888" s="13">
        <f t="shared" si="119"/>
        <v>0</v>
      </c>
      <c r="AI888" s="13">
        <f>ROUND(AB888-(AD888+AE888)+AG888+AH888, 3)</f>
        <v>86.832999999999998</v>
      </c>
      <c r="AJ888" s="13">
        <f t="shared" si="120"/>
        <v>86.832999999999998</v>
      </c>
      <c r="AK888" s="13">
        <f t="shared" si="121"/>
        <v>86.832999999999998</v>
      </c>
      <c r="AL888" s="13" t="str">
        <f t="shared" si="124"/>
        <v>10006000190682200001327</v>
      </c>
      <c r="AM888" s="13">
        <f>VLOOKUP(AL888,Destino!A:AE,31,0)</f>
        <v>86.816000000000003</v>
      </c>
      <c r="AN888" s="13">
        <f t="shared" si="125"/>
        <v>0.99980422189720508</v>
      </c>
      <c r="BB888" s="13">
        <f t="shared" si="122"/>
        <v>86.832999999999998</v>
      </c>
      <c r="BC888" s="13" t="s">
        <v>11328</v>
      </c>
      <c r="BD888" s="13">
        <f t="shared" si="123"/>
        <v>1</v>
      </c>
    </row>
    <row r="889" spans="1:56" x14ac:dyDescent="0.25">
      <c r="A889" s="13">
        <v>600019068</v>
      </c>
      <c r="B889" s="13">
        <v>1000</v>
      </c>
      <c r="C889" s="13">
        <v>2200008967</v>
      </c>
      <c r="D889" s="13" t="s">
        <v>10908</v>
      </c>
      <c r="E889" s="13">
        <f t="shared" si="117"/>
        <v>1000</v>
      </c>
      <c r="F889" s="13" t="s">
        <v>10912</v>
      </c>
      <c r="G889" s="13" t="s">
        <v>10907</v>
      </c>
      <c r="H889" s="13">
        <v>9.8840000000000003</v>
      </c>
      <c r="I889" s="13">
        <v>1</v>
      </c>
      <c r="J889" s="13">
        <v>0</v>
      </c>
      <c r="K889" s="13">
        <v>1</v>
      </c>
      <c r="M889" s="13">
        <v>1</v>
      </c>
      <c r="N889" s="13">
        <v>1</v>
      </c>
      <c r="O889" s="13" t="s">
        <v>10895</v>
      </c>
      <c r="P889" s="13">
        <v>0</v>
      </c>
      <c r="Q889" s="13">
        <v>1</v>
      </c>
      <c r="R889" s="13">
        <v>0</v>
      </c>
      <c r="S889" s="13">
        <v>0</v>
      </c>
      <c r="T889" s="13">
        <v>34.630000000000003</v>
      </c>
      <c r="V889" s="13" t="s">
        <v>11050</v>
      </c>
      <c r="W889" s="13">
        <v>100</v>
      </c>
      <c r="X889" s="13" t="s">
        <v>7709</v>
      </c>
      <c r="Y889" s="13" t="s">
        <v>10904</v>
      </c>
      <c r="Z889" s="13">
        <v>1</v>
      </c>
      <c r="AA889" s="13">
        <v>5.75</v>
      </c>
      <c r="AB889" s="13">
        <f t="shared" si="118"/>
        <v>56.832999999999998</v>
      </c>
      <c r="AC889" s="13">
        <f>ROUND(VLOOKUP(X889,'Base de dados'!A:B, 2, 0)*AB889, 2)</f>
        <v>8.52</v>
      </c>
      <c r="AD889" s="13">
        <f>ROUND((AB889*(Destino!AG$889/100))*(W889/100),2)</f>
        <v>0</v>
      </c>
      <c r="AE889" s="13">
        <f>ROUND((AB889*(Destino!AH$889/100)),2)</f>
        <v>0</v>
      </c>
      <c r="AG889" s="13">
        <f>ROUND((AB889+ AC889)*(J889/100),2)</f>
        <v>0</v>
      </c>
      <c r="AH889" s="13">
        <f t="shared" si="119"/>
        <v>19.68</v>
      </c>
      <c r="AI889" s="13">
        <f>ROUND(AB889+AG889+AH889, 3)</f>
        <v>76.513000000000005</v>
      </c>
      <c r="AJ889" s="13">
        <f t="shared" si="120"/>
        <v>76.513000000000005</v>
      </c>
      <c r="AK889" s="13">
        <f t="shared" si="121"/>
        <v>76.513000000000005</v>
      </c>
      <c r="AL889" s="13" t="str">
        <f t="shared" si="124"/>
        <v>10006000190682200008967</v>
      </c>
      <c r="AM889" s="13">
        <f>VLOOKUP(AL889,Destino!A:AE,31,0)</f>
        <v>76.513000000000005</v>
      </c>
      <c r="AN889" s="13">
        <f t="shared" si="125"/>
        <v>1</v>
      </c>
      <c r="BA889" s="13" t="s">
        <v>11326</v>
      </c>
      <c r="BB889" s="13">
        <f t="shared" si="122"/>
        <v>76.513000000000005</v>
      </c>
      <c r="BD889" s="13">
        <f t="shared" si="123"/>
        <v>1</v>
      </c>
    </row>
    <row r="890" spans="1:56" x14ac:dyDescent="0.25">
      <c r="A890" s="13">
        <v>600019068</v>
      </c>
      <c r="B890" s="13">
        <v>1100</v>
      </c>
      <c r="C890" s="13">
        <v>2000005105</v>
      </c>
      <c r="D890" s="13" t="s">
        <v>10908</v>
      </c>
      <c r="E890" s="13">
        <f t="shared" si="117"/>
        <v>1100</v>
      </c>
      <c r="F890" s="13" t="s">
        <v>10905</v>
      </c>
      <c r="G890" s="13" t="s">
        <v>10907</v>
      </c>
      <c r="H890" s="13">
        <f>ROUND(P890/(1-((R890+S890))/100)*Q890, 3)</f>
        <v>15.339</v>
      </c>
      <c r="I890" s="13">
        <v>1</v>
      </c>
      <c r="J890" s="13">
        <v>4</v>
      </c>
      <c r="K890" s="13">
        <v>1</v>
      </c>
      <c r="M890" s="13">
        <v>1</v>
      </c>
      <c r="N890" s="13">
        <v>1</v>
      </c>
      <c r="O890" s="13" t="s">
        <v>10895</v>
      </c>
      <c r="P890" s="13">
        <f>IFERROR(ROUND(VLOOKUP(BC890, BA:BA:BB:BB, 2, 0)/AA890,3),)</f>
        <v>13.307</v>
      </c>
      <c r="Q890" s="13">
        <f>IFERROR(VLOOKUP(BC890, BA:BA:BD:BD, 4, 0),1)</f>
        <v>1</v>
      </c>
      <c r="R890" s="13">
        <v>4</v>
      </c>
      <c r="S890" s="13">
        <v>9.25</v>
      </c>
      <c r="T890" s="13">
        <v>0</v>
      </c>
      <c r="V890" s="13" t="s">
        <v>11050</v>
      </c>
      <c r="W890" s="13">
        <v>100</v>
      </c>
      <c r="X890" s="13" t="s">
        <v>7709</v>
      </c>
      <c r="Y890" s="13" t="s">
        <v>10904</v>
      </c>
      <c r="Z890" s="13">
        <v>2</v>
      </c>
      <c r="AA890" s="13">
        <v>5.75</v>
      </c>
      <c r="AB890" s="13">
        <f t="shared" si="118"/>
        <v>88.198999999999998</v>
      </c>
      <c r="AC890" s="13">
        <f>ROUND(VLOOKUP(X890,'Base de dados'!A:B, 2, 0)*AB890, 2)</f>
        <v>13.23</v>
      </c>
      <c r="AD890" s="13">
        <f>ROUND((AB890*(Destino!AG$890/100))*(W890/100),2)</f>
        <v>3.53</v>
      </c>
      <c r="AE890" s="13">
        <f>ROUND((AB890*(Destino!AH$890/100)),2)</f>
        <v>0</v>
      </c>
      <c r="AG890" s="13">
        <f>ROUND((AB890+ AC890)*(J890/100),2)</f>
        <v>4.0599999999999996</v>
      </c>
      <c r="AH890" s="13">
        <f t="shared" si="119"/>
        <v>0</v>
      </c>
      <c r="AI890" s="13">
        <f>ROUND(AB890-(AD890+AE890)+AG890+AH890, 3)</f>
        <v>88.728999999999999</v>
      </c>
      <c r="AJ890" s="13">
        <f t="shared" si="120"/>
        <v>88.728999999999999</v>
      </c>
      <c r="AK890" s="13">
        <f t="shared" si="121"/>
        <v>88.728999999999999</v>
      </c>
      <c r="AL890" s="13" t="str">
        <f t="shared" si="124"/>
        <v>11006000190682000005105</v>
      </c>
      <c r="AM890" s="13">
        <f>VLOOKUP(AL890,Destino!A:AE,31,0)</f>
        <v>88.694999999999993</v>
      </c>
      <c r="AN890" s="13">
        <f t="shared" si="125"/>
        <v>0.99961681073831543</v>
      </c>
      <c r="BA890" s="13" t="s">
        <v>11327</v>
      </c>
      <c r="BB890" s="13">
        <f t="shared" si="122"/>
        <v>88.728999999999999</v>
      </c>
      <c r="BC890" s="13" t="s">
        <v>11326</v>
      </c>
      <c r="BD890" s="13">
        <f t="shared" si="123"/>
        <v>1</v>
      </c>
    </row>
    <row r="891" spans="1:56" x14ac:dyDescent="0.25">
      <c r="A891" s="13">
        <v>600019068</v>
      </c>
      <c r="B891" s="13">
        <v>1100</v>
      </c>
      <c r="C891" s="13">
        <v>2200001327</v>
      </c>
      <c r="D891" s="13" t="s">
        <v>10908</v>
      </c>
      <c r="E891" s="13">
        <f t="shared" si="117"/>
        <v>1100</v>
      </c>
      <c r="F891" s="13" t="s">
        <v>10923</v>
      </c>
      <c r="G891" s="13" t="s">
        <v>10907</v>
      </c>
      <c r="H891" s="13">
        <f>ROUND(P891/(1-((R891+S891))/100)*Q891, 3)</f>
        <v>15.704000000000001</v>
      </c>
      <c r="I891" s="13">
        <v>1</v>
      </c>
      <c r="J891" s="13">
        <v>5</v>
      </c>
      <c r="K891" s="13">
        <v>1</v>
      </c>
      <c r="M891" s="13">
        <v>1</v>
      </c>
      <c r="N891" s="13">
        <v>1</v>
      </c>
      <c r="P891" s="13">
        <f>IFERROR(ROUND(VLOOKUP(BC891, BA:BA:BB:BB, 2, 0)/AA891,3),)</f>
        <v>20.094999999999999</v>
      </c>
      <c r="Q891" s="13">
        <f>IFERROR(VLOOKUP(BC891, BA:BA:BD:BD, 4, 0),1)</f>
        <v>0.75022</v>
      </c>
      <c r="R891" s="13">
        <v>4</v>
      </c>
      <c r="S891" s="13">
        <v>0</v>
      </c>
      <c r="T891" s="13">
        <v>0</v>
      </c>
      <c r="V891" s="13" t="s">
        <v>11050</v>
      </c>
      <c r="W891" s="13">
        <v>100</v>
      </c>
      <c r="X891" s="13" t="s">
        <v>7709</v>
      </c>
      <c r="Y891" s="13" t="s">
        <v>10904</v>
      </c>
      <c r="Z891" s="13">
        <v>2</v>
      </c>
      <c r="AA891" s="13">
        <v>5.75</v>
      </c>
      <c r="AB891" s="13">
        <f t="shared" si="118"/>
        <v>90.298000000000002</v>
      </c>
      <c r="AC891" s="13">
        <f>ROUND(VLOOKUP(X891,'Base de dados'!A:B, 2, 0)*AB891, 2)</f>
        <v>13.54</v>
      </c>
      <c r="AD891" s="13">
        <f>ROUND((AB891*(Destino!AG$891/100))*(W891/100),2)</f>
        <v>3.61</v>
      </c>
      <c r="AE891" s="13">
        <f>ROUND((AB891*(Destino!AH$891/100)),2)</f>
        <v>0</v>
      </c>
      <c r="AG891" s="13">
        <f>ROUND((AB891+ AC891)*(J891/100),2)</f>
        <v>5.19</v>
      </c>
      <c r="AH891" s="13">
        <f t="shared" si="119"/>
        <v>0</v>
      </c>
      <c r="AI891" s="13">
        <f>ROUND(AB891-AD891+AG891+AH891, 3)</f>
        <v>91.878</v>
      </c>
      <c r="AJ891" s="13">
        <f t="shared" si="120"/>
        <v>91.878</v>
      </c>
      <c r="AK891" s="13">
        <f t="shared" si="121"/>
        <v>91.878</v>
      </c>
      <c r="AL891" s="13" t="str">
        <f t="shared" si="124"/>
        <v>11006000190682200001327</v>
      </c>
      <c r="AM891" s="13">
        <f>VLOOKUP(AL891,Destino!A:AE,31,0)</f>
        <v>91.855000000000004</v>
      </c>
      <c r="AN891" s="13">
        <f t="shared" si="125"/>
        <v>0.99974966803805054</v>
      </c>
      <c r="BB891" s="13">
        <f t="shared" si="122"/>
        <v>91.878</v>
      </c>
      <c r="BC891" s="13" t="s">
        <v>11328</v>
      </c>
      <c r="BD891" s="13">
        <f t="shared" si="123"/>
        <v>1</v>
      </c>
    </row>
    <row r="892" spans="1:56" x14ac:dyDescent="0.25">
      <c r="A892" s="13">
        <v>600019068</v>
      </c>
      <c r="B892" s="13">
        <v>1110</v>
      </c>
      <c r="C892" s="13">
        <v>2000005105</v>
      </c>
      <c r="D892" s="13" t="s">
        <v>10908</v>
      </c>
      <c r="E892" s="13" t="str">
        <f t="shared" si="117"/>
        <v>1100</v>
      </c>
      <c r="F892" s="13" t="s">
        <v>10925</v>
      </c>
      <c r="G892" s="13" t="s">
        <v>10907</v>
      </c>
      <c r="H892" s="13">
        <f>ROUND(P892/(1-((R892+S892))/100)*Q892, 3)</f>
        <v>15.339</v>
      </c>
      <c r="I892" s="13">
        <v>1</v>
      </c>
      <c r="J892" s="13">
        <v>4</v>
      </c>
      <c r="K892" s="13">
        <v>1</v>
      </c>
      <c r="M892" s="13">
        <v>1</v>
      </c>
      <c r="N892" s="13">
        <v>0.75022</v>
      </c>
      <c r="O892" s="13" t="s">
        <v>10895</v>
      </c>
      <c r="P892" s="13">
        <f>IFERROR(ROUND(VLOOKUP(BC892, BA:BA:BB:BB, 2, 0)/AA892,3),)</f>
        <v>13.307</v>
      </c>
      <c r="Q892" s="13">
        <f>IFERROR(VLOOKUP(BC892, BA:BA:BD:BD, 4, 0),1)</f>
        <v>1</v>
      </c>
      <c r="R892" s="13">
        <v>4</v>
      </c>
      <c r="S892" s="13">
        <v>9.25</v>
      </c>
      <c r="T892" s="13">
        <v>0</v>
      </c>
      <c r="V892" s="13" t="s">
        <v>11050</v>
      </c>
      <c r="W892" s="13">
        <v>100</v>
      </c>
      <c r="X892" s="13" t="s">
        <v>7709</v>
      </c>
      <c r="Y892" s="13" t="s">
        <v>10904</v>
      </c>
      <c r="Z892" s="13">
        <v>2</v>
      </c>
      <c r="AA892" s="13">
        <v>5.75</v>
      </c>
      <c r="AB892" s="13">
        <f t="shared" si="118"/>
        <v>88.198999999999998</v>
      </c>
      <c r="AC892" s="13">
        <f>ROUND(VLOOKUP(X892,'Base de dados'!A:B, 2, 0)*AB892, 2)</f>
        <v>13.23</v>
      </c>
      <c r="AD892" s="13">
        <f>ROUND((AB892*(Destino!AG$892/100))*(W892/100),2)</f>
        <v>3.53</v>
      </c>
      <c r="AE892" s="13">
        <f>ROUND((AB892*(Destino!AH$892/100)),2)</f>
        <v>0</v>
      </c>
      <c r="AF892" s="13">
        <f>ROUND((((AB892+AC892)*(1 + VLOOKUP(X892,'Base de dados'!A:P, 16, 0) ))*(Destino!AI$892/100))-AD892, 2)</f>
        <v>22.4</v>
      </c>
      <c r="AG892" s="13">
        <f>ROUND((AB892+AC892+AF892)*(J892/100),2)</f>
        <v>4.95</v>
      </c>
      <c r="AH892" s="13">
        <f t="shared" si="119"/>
        <v>0</v>
      </c>
      <c r="AI892" s="13">
        <f>ROUND(AB892+AF892-AE892+AG892+AH892, 3)</f>
        <v>115.54900000000001</v>
      </c>
      <c r="AJ892" s="13">
        <f t="shared" si="120"/>
        <v>115.54900000000001</v>
      </c>
      <c r="AK892" s="13">
        <f t="shared" si="121"/>
        <v>115.54900000000001</v>
      </c>
      <c r="AL892" s="13" t="str">
        <f t="shared" si="124"/>
        <v>11106000190682000005105</v>
      </c>
      <c r="AM892" s="13">
        <f>VLOOKUP(AL892,Destino!A:AE,31,0)</f>
        <v>115.515</v>
      </c>
      <c r="AN892" s="13">
        <f t="shared" si="125"/>
        <v>0.9997057525378843</v>
      </c>
      <c r="BA892" s="13" t="s">
        <v>11328</v>
      </c>
      <c r="BB892" s="13">
        <f t="shared" si="122"/>
        <v>115.54900000000001</v>
      </c>
      <c r="BC892" s="13" t="s">
        <v>11326</v>
      </c>
      <c r="BD892" s="13">
        <f t="shared" si="123"/>
        <v>0.75022</v>
      </c>
    </row>
    <row r="893" spans="1:56" x14ac:dyDescent="0.25">
      <c r="A893" s="13">
        <v>600019068</v>
      </c>
      <c r="B893" s="13">
        <v>1110</v>
      </c>
      <c r="C893" s="13">
        <v>2200000102</v>
      </c>
      <c r="D893" s="13" t="s">
        <v>10908</v>
      </c>
      <c r="E893" s="13" t="str">
        <f t="shared" si="117"/>
        <v>1100</v>
      </c>
      <c r="F893" s="13" t="s">
        <v>10926</v>
      </c>
      <c r="G893" s="13" t="s">
        <v>10907</v>
      </c>
      <c r="H893" s="13">
        <f>ROUND(P893/(1-((R893+S893))/100)*Q893, 3)</f>
        <v>16.074000000000002</v>
      </c>
      <c r="I893" s="13">
        <v>1</v>
      </c>
      <c r="J893" s="13">
        <v>4</v>
      </c>
      <c r="K893" s="13">
        <v>1</v>
      </c>
      <c r="M893" s="13">
        <v>1</v>
      </c>
      <c r="N893" s="13">
        <v>0.76779600000000003</v>
      </c>
      <c r="P893" s="13">
        <f>IFERROR(ROUND(VLOOKUP(BC893, BA:BA:BB:BB, 2, 0)/AA893,3),)</f>
        <v>15.430999999999999</v>
      </c>
      <c r="Q893" s="13">
        <f>IFERROR(VLOOKUP(BC893, BA:BA:BD:BD, 4, 0),1)</f>
        <v>1</v>
      </c>
      <c r="R893" s="13">
        <v>4</v>
      </c>
      <c r="S893" s="13">
        <v>0</v>
      </c>
      <c r="T893" s="13">
        <v>0</v>
      </c>
      <c r="V893" s="13" t="s">
        <v>11050</v>
      </c>
      <c r="W893" s="13">
        <v>100</v>
      </c>
      <c r="X893" s="13" t="s">
        <v>7709</v>
      </c>
      <c r="Y893" s="13" t="s">
        <v>10904</v>
      </c>
      <c r="Z893" s="13">
        <v>2</v>
      </c>
      <c r="AA893" s="13">
        <v>5.75</v>
      </c>
      <c r="AB893" s="13">
        <f t="shared" si="118"/>
        <v>92.426000000000002</v>
      </c>
      <c r="AC893" s="13">
        <f>ROUND(VLOOKUP(X893,'Base de dados'!A:B, 2, 0)*AB893, 2)</f>
        <v>13.86</v>
      </c>
      <c r="AD893" s="13">
        <f>ROUND((AB893*(Destino!AG$893/100))*(W893/100),2)</f>
        <v>3.7</v>
      </c>
      <c r="AE893" s="13">
        <f>ROUND((AB893*(Destino!AH$893/100)),2)</f>
        <v>0</v>
      </c>
      <c r="AF893" s="13">
        <f>ROUND((((AB893+AC893)*(1 + VLOOKUP(X893,'Base de dados'!A:P, 16, 0) ))*(Destino!AI$893/100))-AD893, 2)</f>
        <v>23.47</v>
      </c>
      <c r="AG893" s="13">
        <f>ROUND((AB893+AC893+AF893)*(J893/100),2)</f>
        <v>5.19</v>
      </c>
      <c r="AH893" s="13">
        <f t="shared" si="119"/>
        <v>0</v>
      </c>
      <c r="AI893" s="13">
        <f>ROUND(AB893+AF893+AG893+AH893, 3)</f>
        <v>121.086</v>
      </c>
      <c r="AJ893" s="13">
        <f t="shared" si="120"/>
        <v>121.086</v>
      </c>
      <c r="AK893" s="13">
        <f t="shared" si="121"/>
        <v>121.086</v>
      </c>
      <c r="AL893" s="13" t="str">
        <f t="shared" si="124"/>
        <v>11106000190682200000102</v>
      </c>
      <c r="AM893" s="13">
        <f>VLOOKUP(AL893,Destino!A:AE,31,0)</f>
        <v>121.051</v>
      </c>
      <c r="AN893" s="13">
        <f t="shared" si="125"/>
        <v>0.999710949242687</v>
      </c>
      <c r="BB893" s="13">
        <f t="shared" si="122"/>
        <v>121.086</v>
      </c>
      <c r="BC893" s="13" t="s">
        <v>11327</v>
      </c>
      <c r="BD893" s="13">
        <f t="shared" si="123"/>
        <v>0.76779600000000003</v>
      </c>
    </row>
    <row r="894" spans="1:56" x14ac:dyDescent="0.25">
      <c r="A894" s="13">
        <v>600019115</v>
      </c>
      <c r="B894" s="13">
        <v>1000</v>
      </c>
      <c r="C894" s="13">
        <v>2200000102</v>
      </c>
      <c r="D894" s="13" t="s">
        <v>10908</v>
      </c>
      <c r="E894" s="13">
        <f t="shared" si="117"/>
        <v>1000</v>
      </c>
      <c r="F894" s="13" t="s">
        <v>10905</v>
      </c>
      <c r="G894" s="13" t="s">
        <v>10907</v>
      </c>
      <c r="H894" s="13">
        <f>ROUND(P894/(1-((R894+S894))/100)*Q894, 3)</f>
        <v>23.669</v>
      </c>
      <c r="I894" s="13">
        <v>1</v>
      </c>
      <c r="J894" s="13">
        <v>4.5</v>
      </c>
      <c r="K894" s="13">
        <v>1</v>
      </c>
      <c r="M894" s="13">
        <v>1</v>
      </c>
      <c r="N894" s="13">
        <v>1</v>
      </c>
      <c r="P894" s="13">
        <f>IFERROR(ROUND(VLOOKUP(BC894, BA:BA:BB:BB, 2, 0)/AA894,3),)</f>
        <v>21.858000000000001</v>
      </c>
      <c r="Q894" s="13">
        <f>IFERROR(VLOOKUP(BC894, BA:BA:BD:BD, 4, 0),1)</f>
        <v>1</v>
      </c>
      <c r="R894" s="13">
        <v>4</v>
      </c>
      <c r="S894" s="13">
        <v>3.65</v>
      </c>
      <c r="T894" s="13">
        <v>0</v>
      </c>
      <c r="V894" s="13" t="s">
        <v>11050</v>
      </c>
      <c r="W894" s="13">
        <v>100</v>
      </c>
      <c r="X894" s="13" t="s">
        <v>7709</v>
      </c>
      <c r="Y894" s="13" t="s">
        <v>10904</v>
      </c>
      <c r="Z894" s="13">
        <v>1</v>
      </c>
      <c r="AA894" s="13">
        <v>5.75</v>
      </c>
      <c r="AB894" s="13">
        <f t="shared" si="118"/>
        <v>136.09700000000001</v>
      </c>
      <c r="AC894" s="13">
        <f>ROUND(VLOOKUP(X894,'Base de dados'!A:B, 2, 0)*AB894, 2)</f>
        <v>20.41</v>
      </c>
      <c r="AD894" s="13">
        <f>ROUND((AB894*(Destino!AG$894/100))*(W894/100),2)</f>
        <v>5.44</v>
      </c>
      <c r="AE894" s="13">
        <f>ROUND((AB894*(Destino!AH$894/100)),2)</f>
        <v>12.59</v>
      </c>
      <c r="AG894" s="13">
        <f>ROUND((AB894+ AC894)*(J894/100),2)</f>
        <v>7.04</v>
      </c>
      <c r="AH894" s="13">
        <f t="shared" si="119"/>
        <v>0</v>
      </c>
      <c r="AI894" s="13">
        <f>ROUND(AB894-(AD894+AE894)+AG894+AH894, 3)</f>
        <v>125.107</v>
      </c>
      <c r="AJ894" s="13">
        <f t="shared" si="120"/>
        <v>125.107</v>
      </c>
      <c r="AK894" s="13">
        <f t="shared" si="121"/>
        <v>125.107</v>
      </c>
      <c r="AL894" s="13" t="str">
        <f t="shared" si="124"/>
        <v>10006000191152200000102</v>
      </c>
      <c r="AM894" s="13">
        <f>VLOOKUP(AL894,Destino!A:AE,31,0)</f>
        <v>125.107</v>
      </c>
      <c r="AN894" s="13">
        <f t="shared" si="125"/>
        <v>1</v>
      </c>
      <c r="BB894" s="13">
        <f t="shared" si="122"/>
        <v>125.107</v>
      </c>
      <c r="BC894" s="13" t="s">
        <v>11330</v>
      </c>
      <c r="BD894" s="13">
        <f t="shared" si="123"/>
        <v>1</v>
      </c>
    </row>
    <row r="895" spans="1:56" x14ac:dyDescent="0.25">
      <c r="A895" s="13">
        <v>600019115</v>
      </c>
      <c r="B895" s="13">
        <v>1000</v>
      </c>
      <c r="C895" s="13">
        <v>2200001327</v>
      </c>
      <c r="D895" s="13" t="s">
        <v>10908</v>
      </c>
      <c r="E895" s="13">
        <f t="shared" si="117"/>
        <v>1000</v>
      </c>
      <c r="F895" s="13" t="s">
        <v>10905</v>
      </c>
      <c r="G895" s="13" t="s">
        <v>10907</v>
      </c>
      <c r="H895" s="13">
        <f>ROUND(P895/(1-((R895+S895))/100)*Q895, 3)</f>
        <v>23.123000000000001</v>
      </c>
      <c r="I895" s="13">
        <v>1</v>
      </c>
      <c r="J895" s="13">
        <v>5</v>
      </c>
      <c r="K895" s="13">
        <v>1</v>
      </c>
      <c r="M895" s="13">
        <v>1</v>
      </c>
      <c r="N895" s="13">
        <v>1</v>
      </c>
      <c r="P895" s="13">
        <f>IFERROR(ROUND(VLOOKUP(BC895, BA:BA:BB:BB, 2, 0)/AA895,3),)</f>
        <v>28.466999999999999</v>
      </c>
      <c r="Q895" s="13">
        <f>IFERROR(VLOOKUP(BC895, BA:BA:BD:BD, 4, 0),1)</f>
        <v>0.75013200000000002</v>
      </c>
      <c r="R895" s="13">
        <v>4</v>
      </c>
      <c r="S895" s="13">
        <v>3.65</v>
      </c>
      <c r="T895" s="13">
        <v>0</v>
      </c>
      <c r="V895" s="13" t="s">
        <v>11050</v>
      </c>
      <c r="W895" s="13">
        <v>100</v>
      </c>
      <c r="X895" s="13" t="s">
        <v>7709</v>
      </c>
      <c r="Y895" s="13" t="s">
        <v>10904</v>
      </c>
      <c r="Z895" s="13">
        <v>1</v>
      </c>
      <c r="AA895" s="13">
        <v>5.75</v>
      </c>
      <c r="AB895" s="13">
        <f t="shared" si="118"/>
        <v>132.95699999999999</v>
      </c>
      <c r="AC895" s="13">
        <f>ROUND(VLOOKUP(X895,'Base de dados'!A:B, 2, 0)*AB895, 2)</f>
        <v>19.940000000000001</v>
      </c>
      <c r="AD895" s="13">
        <f>ROUND((AB895*(Destino!AG$895/100))*(W895/100),2)</f>
        <v>5.32</v>
      </c>
      <c r="AE895" s="13">
        <f>ROUND((AB895*(Destino!AH$895/100)),2)</f>
        <v>12.3</v>
      </c>
      <c r="AG895" s="13">
        <f>ROUND((AB895+ AC895)*(J895/100),2)</f>
        <v>7.64</v>
      </c>
      <c r="AH895" s="13">
        <f t="shared" si="119"/>
        <v>0</v>
      </c>
      <c r="AI895" s="13">
        <f>ROUND(AB895-(AD895+AE895)+AG895+AH895, 3)</f>
        <v>122.977</v>
      </c>
      <c r="AJ895" s="13">
        <f t="shared" si="120"/>
        <v>122.977</v>
      </c>
      <c r="AK895" s="13">
        <f t="shared" si="121"/>
        <v>122.977</v>
      </c>
      <c r="AL895" s="13" t="str">
        <f t="shared" si="124"/>
        <v>10006000191152200001327</v>
      </c>
      <c r="AM895" s="13">
        <f>VLOOKUP(AL895,Destino!A:AE,31,0)</f>
        <v>123.01600000000001</v>
      </c>
      <c r="AN895" s="13">
        <f t="shared" si="125"/>
        <v>1.0003171324719256</v>
      </c>
      <c r="BB895" s="13">
        <f t="shared" si="122"/>
        <v>122.977</v>
      </c>
      <c r="BC895" s="13" t="s">
        <v>11331</v>
      </c>
      <c r="BD895" s="13">
        <f t="shared" si="123"/>
        <v>1</v>
      </c>
    </row>
    <row r="896" spans="1:56" x14ac:dyDescent="0.25">
      <c r="A896" s="13">
        <v>600019115</v>
      </c>
      <c r="B896" s="13">
        <v>1000</v>
      </c>
      <c r="C896" s="13">
        <v>2200008967</v>
      </c>
      <c r="D896" s="13" t="s">
        <v>10908</v>
      </c>
      <c r="E896" s="13">
        <f t="shared" si="117"/>
        <v>1000</v>
      </c>
      <c r="F896" s="13" t="s">
        <v>10912</v>
      </c>
      <c r="G896" s="13" t="s">
        <v>10907</v>
      </c>
      <c r="H896" s="13">
        <v>13.773999999999999</v>
      </c>
      <c r="I896" s="13">
        <v>1</v>
      </c>
      <c r="J896" s="13">
        <v>0</v>
      </c>
      <c r="K896" s="13">
        <v>1.016408</v>
      </c>
      <c r="M896" s="13">
        <v>1</v>
      </c>
      <c r="N896" s="13">
        <v>1</v>
      </c>
      <c r="O896" s="13" t="s">
        <v>10895</v>
      </c>
      <c r="P896" s="13">
        <v>0</v>
      </c>
      <c r="Q896" s="13">
        <v>1</v>
      </c>
      <c r="R896" s="13">
        <v>0</v>
      </c>
      <c r="S896" s="13">
        <v>0</v>
      </c>
      <c r="T896" s="13">
        <v>34.630000000000003</v>
      </c>
      <c r="V896" s="13" t="s">
        <v>11050</v>
      </c>
      <c r="W896" s="13">
        <v>100</v>
      </c>
      <c r="X896" s="13" t="s">
        <v>7709</v>
      </c>
      <c r="Y896" s="13" t="s">
        <v>10904</v>
      </c>
      <c r="Z896" s="13">
        <v>1</v>
      </c>
      <c r="AA896" s="13">
        <v>5.75</v>
      </c>
      <c r="AB896" s="13">
        <f t="shared" si="118"/>
        <v>79.200999999999993</v>
      </c>
      <c r="AC896" s="13">
        <f>ROUND(VLOOKUP(X896,'Base de dados'!A:B, 2, 0)*AB896, 2)</f>
        <v>11.88</v>
      </c>
      <c r="AD896" s="13">
        <f>ROUND((AB896*(Destino!AG$896/100))*(W896/100),2)</f>
        <v>0</v>
      </c>
      <c r="AE896" s="13">
        <f>ROUND((AB896*(Destino!AH$896/100)),2)</f>
        <v>0</v>
      </c>
      <c r="AG896" s="13">
        <f>ROUND((AB896+ AC896)*(J896/100),2)</f>
        <v>0</v>
      </c>
      <c r="AH896" s="13">
        <f t="shared" si="119"/>
        <v>27.43</v>
      </c>
      <c r="AI896" s="13">
        <f>ROUND(AB896+AG896+AH896, 3)</f>
        <v>106.631</v>
      </c>
      <c r="AJ896" s="13">
        <f t="shared" si="120"/>
        <v>106.631</v>
      </c>
      <c r="AK896" s="13">
        <f t="shared" si="121"/>
        <v>108.38060144799999</v>
      </c>
      <c r="AL896" s="13" t="str">
        <f t="shared" si="124"/>
        <v>10006000191152200008967</v>
      </c>
      <c r="AM896" s="13">
        <f>VLOOKUP(AL896,Destino!A:AE,31,0)</f>
        <v>108.381</v>
      </c>
      <c r="AN896" s="13">
        <f t="shared" si="125"/>
        <v>1.0000036773370389</v>
      </c>
      <c r="BA896" s="13" t="s">
        <v>11329</v>
      </c>
      <c r="BB896" s="13">
        <f t="shared" si="122"/>
        <v>108.38060144799999</v>
      </c>
      <c r="BD896" s="13">
        <f t="shared" si="123"/>
        <v>1</v>
      </c>
    </row>
    <row r="897" spans="1:56" x14ac:dyDescent="0.25">
      <c r="A897" s="13">
        <v>600019115</v>
      </c>
      <c r="B897" s="13">
        <v>1100</v>
      </c>
      <c r="C897" s="13">
        <v>2000005105</v>
      </c>
      <c r="D897" s="13" t="s">
        <v>10908</v>
      </c>
      <c r="E897" s="13">
        <f t="shared" si="117"/>
        <v>1100</v>
      </c>
      <c r="F897" s="13" t="s">
        <v>10905</v>
      </c>
      <c r="G897" s="13" t="s">
        <v>10907</v>
      </c>
      <c r="H897" s="13">
        <f>ROUND(P897/(1-((R897+S897))/100)*Q897, 3)</f>
        <v>21.728000000000002</v>
      </c>
      <c r="I897" s="13">
        <v>1</v>
      </c>
      <c r="J897" s="13">
        <v>4</v>
      </c>
      <c r="K897" s="13">
        <v>1</v>
      </c>
      <c r="M897" s="13">
        <v>1</v>
      </c>
      <c r="N897" s="13">
        <v>1</v>
      </c>
      <c r="O897" s="13" t="s">
        <v>10895</v>
      </c>
      <c r="P897" s="13">
        <f>IFERROR(ROUND(VLOOKUP(BC897, BA:BA:BB:BB, 2, 0)/AA897,3),)</f>
        <v>18.849</v>
      </c>
      <c r="Q897" s="13">
        <f>IFERROR(VLOOKUP(BC897, BA:BA:BD:BD, 4, 0),1)</f>
        <v>1</v>
      </c>
      <c r="R897" s="13">
        <v>4</v>
      </c>
      <c r="S897" s="13">
        <v>9.25</v>
      </c>
      <c r="T897" s="13">
        <v>0</v>
      </c>
      <c r="V897" s="13" t="s">
        <v>11050</v>
      </c>
      <c r="W897" s="13">
        <v>100</v>
      </c>
      <c r="X897" s="13" t="s">
        <v>7709</v>
      </c>
      <c r="Y897" s="13" t="s">
        <v>10904</v>
      </c>
      <c r="Z897" s="13">
        <v>2</v>
      </c>
      <c r="AA897" s="13">
        <v>5.75</v>
      </c>
      <c r="AB897" s="13">
        <f t="shared" si="118"/>
        <v>124.93600000000001</v>
      </c>
      <c r="AC897" s="13">
        <f>ROUND(VLOOKUP(X897,'Base de dados'!A:B, 2, 0)*AB897, 2)</f>
        <v>18.739999999999998</v>
      </c>
      <c r="AD897" s="13">
        <f>ROUND((AB897*(Destino!AG$897/100))*(W897/100),2)</f>
        <v>5</v>
      </c>
      <c r="AE897" s="13">
        <f>ROUND((AB897*(Destino!AH$897/100)),2)</f>
        <v>0</v>
      </c>
      <c r="AG897" s="13">
        <f>ROUND((AB897+ AC897)*(J897/100),2)</f>
        <v>5.75</v>
      </c>
      <c r="AH897" s="13">
        <f t="shared" si="119"/>
        <v>0</v>
      </c>
      <c r="AI897" s="13">
        <f>ROUND(AB897-(AD897+AE897)+AG897+AH897, 3)</f>
        <v>125.68600000000001</v>
      </c>
      <c r="AJ897" s="13">
        <f t="shared" si="120"/>
        <v>125.68600000000001</v>
      </c>
      <c r="AK897" s="13">
        <f t="shared" si="121"/>
        <v>125.68600000000001</v>
      </c>
      <c r="AL897" s="13" t="str">
        <f t="shared" si="124"/>
        <v>11006000191152000005105</v>
      </c>
      <c r="AM897" s="13">
        <f>VLOOKUP(AL897,Destino!A:AE,31,0)</f>
        <v>125.68600000000001</v>
      </c>
      <c r="AN897" s="13">
        <f t="shared" si="125"/>
        <v>1</v>
      </c>
      <c r="BA897" s="13" t="s">
        <v>11330</v>
      </c>
      <c r="BB897" s="13">
        <f t="shared" si="122"/>
        <v>125.68600000000001</v>
      </c>
      <c r="BC897" s="13" t="s">
        <v>11329</v>
      </c>
      <c r="BD897" s="13">
        <f t="shared" si="123"/>
        <v>1</v>
      </c>
    </row>
    <row r="898" spans="1:56" x14ac:dyDescent="0.25">
      <c r="A898" s="13">
        <v>600019115</v>
      </c>
      <c r="B898" s="13">
        <v>1100</v>
      </c>
      <c r="C898" s="13">
        <v>2200001327</v>
      </c>
      <c r="D898" s="13" t="s">
        <v>10908</v>
      </c>
      <c r="E898" s="13">
        <f t="shared" ref="E898:E961" si="126">IF(AND(B898&lt;&gt;1110,B898&lt;&gt;1210,B898&lt;&gt;1510,B898&lt;&gt;1710),B898,IF(B898=1110,"1100",IF(B898=1210,"1200",IF(B898=1510,"1500",IF(B898=1710,"1700","X")))))</f>
        <v>1100</v>
      </c>
      <c r="F898" s="13" t="s">
        <v>10923</v>
      </c>
      <c r="G898" s="13" t="s">
        <v>10907</v>
      </c>
      <c r="H898" s="13">
        <f>ROUND(P898/(1-((R898+S898))/100)*Q898, 3)</f>
        <v>22.244</v>
      </c>
      <c r="I898" s="13">
        <v>1</v>
      </c>
      <c r="J898" s="13">
        <v>5</v>
      </c>
      <c r="K898" s="13">
        <v>1</v>
      </c>
      <c r="M898" s="13">
        <v>1</v>
      </c>
      <c r="N898" s="13">
        <v>1</v>
      </c>
      <c r="P898" s="13">
        <f>IFERROR(ROUND(VLOOKUP(BC898, BA:BA:BB:BB, 2, 0)/AA898,3),)</f>
        <v>28.466999999999999</v>
      </c>
      <c r="Q898" s="13">
        <f>IFERROR(VLOOKUP(BC898, BA:BA:BD:BD, 4, 0),1)</f>
        <v>0.75013200000000002</v>
      </c>
      <c r="R898" s="13">
        <v>4</v>
      </c>
      <c r="S898" s="13">
        <v>0</v>
      </c>
      <c r="T898" s="13">
        <v>0</v>
      </c>
      <c r="V898" s="13" t="s">
        <v>11050</v>
      </c>
      <c r="W898" s="13">
        <v>100</v>
      </c>
      <c r="X898" s="13" t="s">
        <v>7709</v>
      </c>
      <c r="Y898" s="13" t="s">
        <v>10904</v>
      </c>
      <c r="Z898" s="13">
        <v>2</v>
      </c>
      <c r="AA898" s="13">
        <v>5.75</v>
      </c>
      <c r="AB898" s="13">
        <f t="shared" ref="AB898:AB961" si="127">ROUND(H898*I898*AA898, 3)</f>
        <v>127.90300000000001</v>
      </c>
      <c r="AC898" s="13">
        <f>ROUND(VLOOKUP(X898,'Base de dados'!A:B, 2, 0)*AB898, 2)</f>
        <v>19.190000000000001</v>
      </c>
      <c r="AD898" s="13">
        <f>ROUND((AB898*(Destino!AG$898/100))*(W898/100),2)</f>
        <v>5.12</v>
      </c>
      <c r="AE898" s="13">
        <f>ROUND((AB898*(Destino!AH$898/100)),2)</f>
        <v>0</v>
      </c>
      <c r="AG898" s="13">
        <f>ROUND((AB898+ AC898)*(J898/100),2)</f>
        <v>7.35</v>
      </c>
      <c r="AH898" s="13">
        <f t="shared" ref="AH898:AH961" si="128">ROUND(AB898*((T898/100)),2)</f>
        <v>0</v>
      </c>
      <c r="AI898" s="13">
        <f>ROUND(AB898-AD898+AG898+AH898, 3)</f>
        <v>130.13300000000001</v>
      </c>
      <c r="AJ898" s="13">
        <f t="shared" ref="AJ898:AJ961" si="129">AI898*M898</f>
        <v>130.13300000000001</v>
      </c>
      <c r="AK898" s="13">
        <f t="shared" ref="AK898:AK961" si="130">AJ898*K898</f>
        <v>130.13300000000001</v>
      </c>
      <c r="AL898" s="13" t="str">
        <f t="shared" si="124"/>
        <v>11006000191152200001327</v>
      </c>
      <c r="AM898" s="13">
        <f>VLOOKUP(AL898,Destino!A:AE,31,0)</f>
        <v>130.172</v>
      </c>
      <c r="AN898" s="13">
        <f t="shared" si="125"/>
        <v>1.0002996933906079</v>
      </c>
      <c r="BB898" s="13">
        <f t="shared" ref="BB898:BB961" si="131">AK898</f>
        <v>130.13300000000001</v>
      </c>
      <c r="BC898" s="13" t="s">
        <v>11331</v>
      </c>
      <c r="BD898" s="13">
        <f t="shared" ref="BD898:BD961" si="132">N898</f>
        <v>1</v>
      </c>
    </row>
    <row r="899" spans="1:56" x14ac:dyDescent="0.25">
      <c r="A899" s="13">
        <v>600019115</v>
      </c>
      <c r="B899" s="13">
        <v>1110</v>
      </c>
      <c r="C899" s="13">
        <v>2000005105</v>
      </c>
      <c r="D899" s="13" t="s">
        <v>10908</v>
      </c>
      <c r="E899" s="13" t="str">
        <f t="shared" si="126"/>
        <v>1100</v>
      </c>
      <c r="F899" s="13" t="s">
        <v>10925</v>
      </c>
      <c r="G899" s="13" t="s">
        <v>10907</v>
      </c>
      <c r="H899" s="13">
        <f>ROUND(P899/(1-((R899+S899))/100)*Q899, 3)</f>
        <v>21.728000000000002</v>
      </c>
      <c r="I899" s="13">
        <v>1</v>
      </c>
      <c r="J899" s="13">
        <v>4</v>
      </c>
      <c r="K899" s="13">
        <v>1</v>
      </c>
      <c r="M899" s="13">
        <v>1</v>
      </c>
      <c r="N899" s="13">
        <v>0.75013200000000002</v>
      </c>
      <c r="O899" s="13" t="s">
        <v>10895</v>
      </c>
      <c r="P899" s="13">
        <f>IFERROR(ROUND(VLOOKUP(BC899, BA:BA:BB:BB, 2, 0)/AA899,3),)</f>
        <v>18.849</v>
      </c>
      <c r="Q899" s="13">
        <f>IFERROR(VLOOKUP(BC899, BA:BA:BD:BD, 4, 0),1)</f>
        <v>1</v>
      </c>
      <c r="R899" s="13">
        <v>4</v>
      </c>
      <c r="S899" s="13">
        <v>9.25</v>
      </c>
      <c r="T899" s="13">
        <v>0</v>
      </c>
      <c r="V899" s="13" t="s">
        <v>11050</v>
      </c>
      <c r="W899" s="13">
        <v>100</v>
      </c>
      <c r="X899" s="13" t="s">
        <v>7709</v>
      </c>
      <c r="Y899" s="13" t="s">
        <v>10904</v>
      </c>
      <c r="Z899" s="13">
        <v>2</v>
      </c>
      <c r="AA899" s="13">
        <v>5.75</v>
      </c>
      <c r="AB899" s="13">
        <f t="shared" si="127"/>
        <v>124.93600000000001</v>
      </c>
      <c r="AC899" s="13">
        <f>ROUND(VLOOKUP(X899,'Base de dados'!A:B, 2, 0)*AB899, 2)</f>
        <v>18.739999999999998</v>
      </c>
      <c r="AD899" s="13">
        <f>ROUND((AB899*(Destino!AG$899/100))*(W899/100),2)</f>
        <v>5</v>
      </c>
      <c r="AE899" s="13">
        <f>ROUND((AB899*(Destino!AH$899/100)),2)</f>
        <v>0</v>
      </c>
      <c r="AF899" s="13">
        <f>ROUND((((AB899+AC899)*(1 + VLOOKUP(X899,'Base de dados'!A:P, 16, 0) ))*(Destino!AI$899/100))-AD899, 2)</f>
        <v>31.73</v>
      </c>
      <c r="AG899" s="13">
        <f>ROUND((AB899+AC899+AF899)*(J899/100),2)</f>
        <v>7.02</v>
      </c>
      <c r="AH899" s="13">
        <f t="shared" si="128"/>
        <v>0</v>
      </c>
      <c r="AI899" s="13">
        <f>ROUND(AB899+AF899-AE899+AG899+AH899, 3)</f>
        <v>163.68600000000001</v>
      </c>
      <c r="AJ899" s="13">
        <f t="shared" si="129"/>
        <v>163.68600000000001</v>
      </c>
      <c r="AK899" s="13">
        <f t="shared" si="130"/>
        <v>163.68600000000001</v>
      </c>
      <c r="AL899" s="13" t="str">
        <f t="shared" ref="AL899:AL962" si="133">_xlfn.CONCAT(B899,A899,C899)</f>
        <v>11106000191152000005105</v>
      </c>
      <c r="AM899" s="13">
        <f>VLOOKUP(AL899,Destino!A:AE,31,0)</f>
        <v>163.696</v>
      </c>
      <c r="AN899" s="13">
        <f t="shared" ref="AN899:AN962" si="134">AM899/AK899</f>
        <v>1.0000610925796951</v>
      </c>
      <c r="BA899" s="13" t="s">
        <v>11331</v>
      </c>
      <c r="BB899" s="13">
        <f t="shared" si="131"/>
        <v>163.68600000000001</v>
      </c>
      <c r="BC899" s="13" t="s">
        <v>11329</v>
      </c>
      <c r="BD899" s="13">
        <f t="shared" si="132"/>
        <v>0.75013200000000002</v>
      </c>
    </row>
    <row r="900" spans="1:56" x14ac:dyDescent="0.25">
      <c r="A900" s="13">
        <v>600019115</v>
      </c>
      <c r="B900" s="13">
        <v>1110</v>
      </c>
      <c r="C900" s="13">
        <v>2200000102</v>
      </c>
      <c r="D900" s="13" t="s">
        <v>10908</v>
      </c>
      <c r="E900" s="13" t="str">
        <f t="shared" si="126"/>
        <v>1100</v>
      </c>
      <c r="F900" s="13" t="s">
        <v>10926</v>
      </c>
      <c r="G900" s="13" t="s">
        <v>10907</v>
      </c>
      <c r="H900" s="13">
        <f>ROUND(P900/(1-((R900+S900))/100)*Q900, 3)</f>
        <v>22.768999999999998</v>
      </c>
      <c r="I900" s="13">
        <v>1</v>
      </c>
      <c r="J900" s="13">
        <v>4</v>
      </c>
      <c r="K900" s="13">
        <v>1</v>
      </c>
      <c r="M900" s="13">
        <v>1</v>
      </c>
      <c r="N900" s="13">
        <v>0.76787899999999998</v>
      </c>
      <c r="P900" s="13">
        <f>IFERROR(ROUND(VLOOKUP(BC900, BA:BA:BB:BB, 2, 0)/AA900,3),)</f>
        <v>21.858000000000001</v>
      </c>
      <c r="Q900" s="13">
        <f>IFERROR(VLOOKUP(BC900, BA:BA:BD:BD, 4, 0),1)</f>
        <v>1</v>
      </c>
      <c r="R900" s="13">
        <v>4</v>
      </c>
      <c r="S900" s="13">
        <v>0</v>
      </c>
      <c r="T900" s="13">
        <v>0</v>
      </c>
      <c r="V900" s="13" t="s">
        <v>11050</v>
      </c>
      <c r="W900" s="13">
        <v>100</v>
      </c>
      <c r="X900" s="13" t="s">
        <v>7709</v>
      </c>
      <c r="Y900" s="13" t="s">
        <v>10904</v>
      </c>
      <c r="Z900" s="13">
        <v>2</v>
      </c>
      <c r="AA900" s="13">
        <v>5.75</v>
      </c>
      <c r="AB900" s="13">
        <f t="shared" si="127"/>
        <v>130.922</v>
      </c>
      <c r="AC900" s="13">
        <f>ROUND(VLOOKUP(X900,'Base de dados'!A:B, 2, 0)*AB900, 2)</f>
        <v>19.64</v>
      </c>
      <c r="AD900" s="13">
        <f>ROUND((AB900*(Destino!AG$900/100))*(W900/100),2)</f>
        <v>5.24</v>
      </c>
      <c r="AE900" s="13">
        <f>ROUND((AB900*(Destino!AH$900/100)),2)</f>
        <v>0</v>
      </c>
      <c r="AF900" s="13">
        <f>ROUND((((AB900+AC900)*(1 + VLOOKUP(X900,'Base de dados'!A:P, 16, 0) ))*(Destino!AI$900/100))-AD900, 2)</f>
        <v>33.25</v>
      </c>
      <c r="AG900" s="13">
        <f>ROUND((AB900+AC900+AF900)*(J900/100),2)</f>
        <v>7.35</v>
      </c>
      <c r="AH900" s="13">
        <f t="shared" si="128"/>
        <v>0</v>
      </c>
      <c r="AI900" s="13">
        <f>ROUND(AB900+AF900+AG900+AH900, 3)</f>
        <v>171.52199999999999</v>
      </c>
      <c r="AJ900" s="13">
        <f t="shared" si="129"/>
        <v>171.52199999999999</v>
      </c>
      <c r="AK900" s="13">
        <f t="shared" si="130"/>
        <v>171.52199999999999</v>
      </c>
      <c r="AL900" s="13" t="str">
        <f t="shared" si="133"/>
        <v>11106000191152200000102</v>
      </c>
      <c r="AM900" s="13">
        <f>VLOOKUP(AL900,Destino!A:AE,31,0)</f>
        <v>171.53200000000001</v>
      </c>
      <c r="AN900" s="13">
        <f t="shared" si="134"/>
        <v>1.0000583015589839</v>
      </c>
      <c r="BB900" s="13">
        <f t="shared" si="131"/>
        <v>171.52199999999999</v>
      </c>
      <c r="BC900" s="13" t="s">
        <v>11330</v>
      </c>
      <c r="BD900" s="13">
        <f t="shared" si="132"/>
        <v>0.76787899999999998</v>
      </c>
    </row>
    <row r="901" spans="1:56" x14ac:dyDescent="0.25">
      <c r="A901" s="13">
        <v>600019117</v>
      </c>
      <c r="B901" s="13">
        <v>1000</v>
      </c>
      <c r="C901" s="13">
        <v>2200000102</v>
      </c>
      <c r="D901" s="13" t="s">
        <v>10908</v>
      </c>
      <c r="E901" s="13">
        <f t="shared" si="126"/>
        <v>1000</v>
      </c>
      <c r="F901" s="13" t="s">
        <v>10905</v>
      </c>
      <c r="G901" s="13" t="s">
        <v>10907</v>
      </c>
      <c r="H901" s="13">
        <f>ROUND(P901/(1-((R901+S901))/100)*Q901, 3)</f>
        <v>13.727</v>
      </c>
      <c r="I901" s="13">
        <v>1</v>
      </c>
      <c r="J901" s="13">
        <v>4.5</v>
      </c>
      <c r="K901" s="13">
        <v>1</v>
      </c>
      <c r="M901" s="13">
        <v>1</v>
      </c>
      <c r="N901" s="13">
        <v>1</v>
      </c>
      <c r="P901" s="13">
        <f>IFERROR(ROUND(VLOOKUP(BC901, BA:BA:BB:BB, 2, 0)/AA901,3),)</f>
        <v>12.677</v>
      </c>
      <c r="Q901" s="13">
        <f>IFERROR(VLOOKUP(BC901, BA:BA:BD:BD, 4, 0),1)</f>
        <v>1</v>
      </c>
      <c r="R901" s="13">
        <v>4</v>
      </c>
      <c r="S901" s="13">
        <v>3.65</v>
      </c>
      <c r="T901" s="13">
        <v>0</v>
      </c>
      <c r="V901" s="13" t="s">
        <v>11050</v>
      </c>
      <c r="W901" s="13">
        <v>100</v>
      </c>
      <c r="X901" s="13" t="s">
        <v>7709</v>
      </c>
      <c r="Y901" s="13" t="s">
        <v>10904</v>
      </c>
      <c r="Z901" s="13">
        <v>1</v>
      </c>
      <c r="AA901" s="13">
        <v>5.75</v>
      </c>
      <c r="AB901" s="13">
        <f t="shared" si="127"/>
        <v>78.930000000000007</v>
      </c>
      <c r="AC901" s="13">
        <f>ROUND(VLOOKUP(X901,'Base de dados'!A:B, 2, 0)*AB901, 2)</f>
        <v>11.84</v>
      </c>
      <c r="AD901" s="13">
        <f>ROUND((AB901*(Destino!AG$901/100))*(W901/100),2)</f>
        <v>3.16</v>
      </c>
      <c r="AE901" s="13">
        <f>ROUND((AB901*(Destino!AH$901/100)),2)</f>
        <v>7.3</v>
      </c>
      <c r="AG901" s="13">
        <f>ROUND((AB901+ AC901)*(J901/100),2)</f>
        <v>4.08</v>
      </c>
      <c r="AH901" s="13">
        <f t="shared" si="128"/>
        <v>0</v>
      </c>
      <c r="AI901" s="13">
        <f>ROUND(AB901-(AD901+AE901)+AG901+AH901, 3)</f>
        <v>72.55</v>
      </c>
      <c r="AJ901" s="13">
        <f t="shared" si="129"/>
        <v>72.55</v>
      </c>
      <c r="AK901" s="13">
        <f t="shared" si="130"/>
        <v>72.55</v>
      </c>
      <c r="AL901" s="13" t="str">
        <f t="shared" si="133"/>
        <v>10006000191172200000102</v>
      </c>
      <c r="AM901" s="13">
        <f>VLOOKUP(AL901,Destino!A:AE,31,0)</f>
        <v>72.55</v>
      </c>
      <c r="AN901" s="13">
        <f t="shared" si="134"/>
        <v>1</v>
      </c>
      <c r="BB901" s="13">
        <f t="shared" si="131"/>
        <v>72.55</v>
      </c>
      <c r="BC901" s="13" t="s">
        <v>11333</v>
      </c>
      <c r="BD901" s="13">
        <f t="shared" si="132"/>
        <v>1</v>
      </c>
    </row>
    <row r="902" spans="1:56" x14ac:dyDescent="0.25">
      <c r="A902" s="13">
        <v>600019117</v>
      </c>
      <c r="B902" s="13">
        <v>1000</v>
      </c>
      <c r="C902" s="13">
        <v>2200001327</v>
      </c>
      <c r="D902" s="13" t="s">
        <v>10908</v>
      </c>
      <c r="E902" s="13">
        <f t="shared" si="126"/>
        <v>1000</v>
      </c>
      <c r="F902" s="13" t="s">
        <v>10905</v>
      </c>
      <c r="G902" s="13" t="s">
        <v>10907</v>
      </c>
      <c r="H902" s="13">
        <f>ROUND(P902/(1-((R902+S902))/100)*Q902, 3)</f>
        <v>13.412000000000001</v>
      </c>
      <c r="I902" s="13">
        <v>1</v>
      </c>
      <c r="J902" s="13">
        <v>5</v>
      </c>
      <c r="K902" s="13">
        <v>1</v>
      </c>
      <c r="M902" s="13">
        <v>1</v>
      </c>
      <c r="N902" s="13">
        <v>1</v>
      </c>
      <c r="P902" s="13">
        <f>IFERROR(ROUND(VLOOKUP(BC902, BA:BA:BB:BB, 2, 0)/AA902,3),)</f>
        <v>16.510000000000002</v>
      </c>
      <c r="Q902" s="13">
        <f>IFERROR(VLOOKUP(BC902, BA:BA:BD:BD, 4, 0),1)</f>
        <v>0.75022800000000001</v>
      </c>
      <c r="R902" s="13">
        <v>4</v>
      </c>
      <c r="S902" s="13">
        <v>3.65</v>
      </c>
      <c r="T902" s="13">
        <v>0</v>
      </c>
      <c r="V902" s="13" t="s">
        <v>11050</v>
      </c>
      <c r="W902" s="13">
        <v>100</v>
      </c>
      <c r="X902" s="13" t="s">
        <v>7709</v>
      </c>
      <c r="Y902" s="13" t="s">
        <v>10904</v>
      </c>
      <c r="Z902" s="13">
        <v>1</v>
      </c>
      <c r="AA902" s="13">
        <v>5.75</v>
      </c>
      <c r="AB902" s="13">
        <f t="shared" si="127"/>
        <v>77.119</v>
      </c>
      <c r="AC902" s="13">
        <f>ROUND(VLOOKUP(X902,'Base de dados'!A:B, 2, 0)*AB902, 2)</f>
        <v>11.57</v>
      </c>
      <c r="AD902" s="13">
        <f>ROUND((AB902*(Destino!AG$902/100))*(W902/100),2)</f>
        <v>3.08</v>
      </c>
      <c r="AE902" s="13">
        <f>ROUND((AB902*(Destino!AH$902/100)),2)</f>
        <v>7.13</v>
      </c>
      <c r="AG902" s="13">
        <f>ROUND((AB902+ AC902)*(J902/100),2)</f>
        <v>4.43</v>
      </c>
      <c r="AH902" s="13">
        <f t="shared" si="128"/>
        <v>0</v>
      </c>
      <c r="AI902" s="13">
        <f>ROUND(AB902-(AD902+AE902)+AG902+AH902, 3)</f>
        <v>71.338999999999999</v>
      </c>
      <c r="AJ902" s="13">
        <f t="shared" si="129"/>
        <v>71.338999999999999</v>
      </c>
      <c r="AK902" s="13">
        <f t="shared" si="130"/>
        <v>71.338999999999999</v>
      </c>
      <c r="AL902" s="13" t="str">
        <f t="shared" si="133"/>
        <v>10006000191172200001327</v>
      </c>
      <c r="AM902" s="13">
        <f>VLOOKUP(AL902,Destino!A:AE,31,0)</f>
        <v>71.328999999999994</v>
      </c>
      <c r="AN902" s="13">
        <f t="shared" si="134"/>
        <v>0.99985982421957131</v>
      </c>
      <c r="BB902" s="13">
        <f t="shared" si="131"/>
        <v>71.338999999999999</v>
      </c>
      <c r="BC902" s="13" t="s">
        <v>11334</v>
      </c>
      <c r="BD902" s="13">
        <f t="shared" si="132"/>
        <v>1</v>
      </c>
    </row>
    <row r="903" spans="1:56" x14ac:dyDescent="0.25">
      <c r="A903" s="13">
        <v>600019117</v>
      </c>
      <c r="B903" s="13">
        <v>1000</v>
      </c>
      <c r="C903" s="13">
        <v>2200008967</v>
      </c>
      <c r="D903" s="13" t="s">
        <v>10908</v>
      </c>
      <c r="E903" s="13">
        <f t="shared" si="126"/>
        <v>1000</v>
      </c>
      <c r="F903" s="13" t="s">
        <v>10912</v>
      </c>
      <c r="G903" s="13" t="s">
        <v>10907</v>
      </c>
      <c r="H903" s="13">
        <v>8.1199999999999992</v>
      </c>
      <c r="I903" s="13">
        <v>1</v>
      </c>
      <c r="J903" s="13">
        <v>0</v>
      </c>
      <c r="K903" s="13">
        <v>1</v>
      </c>
      <c r="M903" s="13">
        <v>1</v>
      </c>
      <c r="N903" s="13">
        <v>1</v>
      </c>
      <c r="O903" s="13" t="s">
        <v>10895</v>
      </c>
      <c r="P903" s="13">
        <v>0</v>
      </c>
      <c r="Q903" s="13">
        <v>1</v>
      </c>
      <c r="R903" s="13">
        <v>0</v>
      </c>
      <c r="S903" s="13">
        <v>0</v>
      </c>
      <c r="T903" s="13">
        <v>34.630000000000003</v>
      </c>
      <c r="V903" s="13" t="s">
        <v>11050</v>
      </c>
      <c r="W903" s="13">
        <v>100</v>
      </c>
      <c r="X903" s="13" t="s">
        <v>7709</v>
      </c>
      <c r="Y903" s="13" t="s">
        <v>10904</v>
      </c>
      <c r="Z903" s="13">
        <v>1</v>
      </c>
      <c r="AA903" s="13">
        <v>5.75</v>
      </c>
      <c r="AB903" s="13">
        <f t="shared" si="127"/>
        <v>46.69</v>
      </c>
      <c r="AC903" s="13">
        <f>ROUND(VLOOKUP(X903,'Base de dados'!A:B, 2, 0)*AB903, 2)</f>
        <v>7</v>
      </c>
      <c r="AD903" s="13">
        <f>ROUND((AB903*(Destino!AG$903/100))*(W903/100),2)</f>
        <v>0</v>
      </c>
      <c r="AE903" s="13">
        <f>ROUND((AB903*(Destino!AH$903/100)),2)</f>
        <v>0</v>
      </c>
      <c r="AG903" s="13">
        <f>ROUND((AB903+ AC903)*(J903/100),2)</f>
        <v>0</v>
      </c>
      <c r="AH903" s="13">
        <f t="shared" si="128"/>
        <v>16.170000000000002</v>
      </c>
      <c r="AI903" s="13">
        <f>ROUND(AB903+AG903+AH903, 3)</f>
        <v>62.86</v>
      </c>
      <c r="AJ903" s="13">
        <f t="shared" si="129"/>
        <v>62.86</v>
      </c>
      <c r="AK903" s="13">
        <f t="shared" si="130"/>
        <v>62.86</v>
      </c>
      <c r="AL903" s="13" t="str">
        <f t="shared" si="133"/>
        <v>10006000191172200008967</v>
      </c>
      <c r="AM903" s="13">
        <f>VLOOKUP(AL903,Destino!A:AE,31,0)</f>
        <v>62.86</v>
      </c>
      <c r="AN903" s="13">
        <f t="shared" si="134"/>
        <v>1</v>
      </c>
      <c r="BA903" s="13" t="s">
        <v>11332</v>
      </c>
      <c r="BB903" s="13">
        <f t="shared" si="131"/>
        <v>62.86</v>
      </c>
      <c r="BD903" s="13">
        <f t="shared" si="132"/>
        <v>1</v>
      </c>
    </row>
    <row r="904" spans="1:56" x14ac:dyDescent="0.25">
      <c r="A904" s="13">
        <v>600019117</v>
      </c>
      <c r="B904" s="13">
        <v>1100</v>
      </c>
      <c r="C904" s="13">
        <v>2000005105</v>
      </c>
      <c r="D904" s="13" t="s">
        <v>10908</v>
      </c>
      <c r="E904" s="13">
        <f t="shared" si="126"/>
        <v>1100</v>
      </c>
      <c r="F904" s="13" t="s">
        <v>10905</v>
      </c>
      <c r="G904" s="13" t="s">
        <v>10907</v>
      </c>
      <c r="H904" s="13">
        <f>ROUND(P904/(1-((R904+S904))/100)*Q904, 3)</f>
        <v>12.602</v>
      </c>
      <c r="I904" s="13">
        <v>1</v>
      </c>
      <c r="J904" s="13">
        <v>4</v>
      </c>
      <c r="K904" s="13">
        <v>1</v>
      </c>
      <c r="M904" s="13">
        <v>1</v>
      </c>
      <c r="N904" s="13">
        <v>1</v>
      </c>
      <c r="O904" s="13" t="s">
        <v>10895</v>
      </c>
      <c r="P904" s="13">
        <f>IFERROR(ROUND(VLOOKUP(BC904, BA:BA:BB:BB, 2, 0)/AA904,3),)</f>
        <v>10.932</v>
      </c>
      <c r="Q904" s="13">
        <f>IFERROR(VLOOKUP(BC904, BA:BA:BD:BD, 4, 0),1)</f>
        <v>1</v>
      </c>
      <c r="R904" s="13">
        <v>4</v>
      </c>
      <c r="S904" s="13">
        <v>9.25</v>
      </c>
      <c r="T904" s="13">
        <v>0</v>
      </c>
      <c r="V904" s="13" t="s">
        <v>11050</v>
      </c>
      <c r="W904" s="13">
        <v>100</v>
      </c>
      <c r="X904" s="13" t="s">
        <v>7709</v>
      </c>
      <c r="Y904" s="13" t="s">
        <v>10904</v>
      </c>
      <c r="Z904" s="13">
        <v>2</v>
      </c>
      <c r="AA904" s="13">
        <v>5.75</v>
      </c>
      <c r="AB904" s="13">
        <f t="shared" si="127"/>
        <v>72.462000000000003</v>
      </c>
      <c r="AC904" s="13">
        <f>ROUND(VLOOKUP(X904,'Base de dados'!A:B, 2, 0)*AB904, 2)</f>
        <v>10.87</v>
      </c>
      <c r="AD904" s="13">
        <f>ROUND((AB904*(Destino!AG$904/100))*(W904/100),2)</f>
        <v>2.9</v>
      </c>
      <c r="AE904" s="13">
        <f>ROUND((AB904*(Destino!AH$904/100)),2)</f>
        <v>0</v>
      </c>
      <c r="AG904" s="13">
        <f>ROUND((AB904+ AC904)*(J904/100),2)</f>
        <v>3.33</v>
      </c>
      <c r="AH904" s="13">
        <f t="shared" si="128"/>
        <v>0</v>
      </c>
      <c r="AI904" s="13">
        <f>ROUND(AB904-(AD904+AE904)+AG904+AH904, 3)</f>
        <v>72.891999999999996</v>
      </c>
      <c r="AJ904" s="13">
        <f t="shared" si="129"/>
        <v>72.891999999999996</v>
      </c>
      <c r="AK904" s="13">
        <f t="shared" si="130"/>
        <v>72.891999999999996</v>
      </c>
      <c r="AL904" s="13" t="str">
        <f t="shared" si="133"/>
        <v>11006000191172000005105</v>
      </c>
      <c r="AM904" s="13">
        <f>VLOOKUP(AL904,Destino!A:AE,31,0)</f>
        <v>72.891999999999996</v>
      </c>
      <c r="AN904" s="13">
        <f t="shared" si="134"/>
        <v>1</v>
      </c>
      <c r="BA904" s="13" t="s">
        <v>11333</v>
      </c>
      <c r="BB904" s="13">
        <f t="shared" si="131"/>
        <v>72.891999999999996</v>
      </c>
      <c r="BC904" s="13" t="s">
        <v>11332</v>
      </c>
      <c r="BD904" s="13">
        <f t="shared" si="132"/>
        <v>1</v>
      </c>
    </row>
    <row r="905" spans="1:56" x14ac:dyDescent="0.25">
      <c r="A905" s="13">
        <v>600019117</v>
      </c>
      <c r="B905" s="13">
        <v>1100</v>
      </c>
      <c r="C905" s="13">
        <v>2200001327</v>
      </c>
      <c r="D905" s="13" t="s">
        <v>10908</v>
      </c>
      <c r="E905" s="13">
        <f t="shared" si="126"/>
        <v>1100</v>
      </c>
      <c r="F905" s="13" t="s">
        <v>10923</v>
      </c>
      <c r="G905" s="13" t="s">
        <v>10907</v>
      </c>
      <c r="H905" s="13">
        <f>ROUND(P905/(1-((R905+S905))/100)*Q905, 3)</f>
        <v>12.901999999999999</v>
      </c>
      <c r="I905" s="13">
        <v>1</v>
      </c>
      <c r="J905" s="13">
        <v>5</v>
      </c>
      <c r="K905" s="13">
        <v>1</v>
      </c>
      <c r="M905" s="13">
        <v>1</v>
      </c>
      <c r="N905" s="13">
        <v>1</v>
      </c>
      <c r="P905" s="13">
        <f>IFERROR(ROUND(VLOOKUP(BC905, BA:BA:BB:BB, 2, 0)/AA905,3),)</f>
        <v>16.510000000000002</v>
      </c>
      <c r="Q905" s="13">
        <f>IFERROR(VLOOKUP(BC905, BA:BA:BD:BD, 4, 0),1)</f>
        <v>0.75022800000000001</v>
      </c>
      <c r="R905" s="13">
        <v>4</v>
      </c>
      <c r="S905" s="13">
        <v>0</v>
      </c>
      <c r="T905" s="13">
        <v>0</v>
      </c>
      <c r="V905" s="13" t="s">
        <v>11050</v>
      </c>
      <c r="W905" s="13">
        <v>100</v>
      </c>
      <c r="X905" s="13" t="s">
        <v>7709</v>
      </c>
      <c r="Y905" s="13" t="s">
        <v>10904</v>
      </c>
      <c r="Z905" s="13">
        <v>2</v>
      </c>
      <c r="AA905" s="13">
        <v>5.75</v>
      </c>
      <c r="AB905" s="13">
        <f t="shared" si="127"/>
        <v>74.186999999999998</v>
      </c>
      <c r="AC905" s="13">
        <f>ROUND(VLOOKUP(X905,'Base de dados'!A:B, 2, 0)*AB905, 2)</f>
        <v>11.13</v>
      </c>
      <c r="AD905" s="13">
        <f>ROUND((AB905*(Destino!AG$905/100))*(W905/100),2)</f>
        <v>2.97</v>
      </c>
      <c r="AE905" s="13">
        <f>ROUND((AB905*(Destino!AH$905/100)),2)</f>
        <v>0</v>
      </c>
      <c r="AG905" s="13">
        <f>ROUND((AB905+ AC905)*(J905/100),2)</f>
        <v>4.2699999999999996</v>
      </c>
      <c r="AH905" s="13">
        <f t="shared" si="128"/>
        <v>0</v>
      </c>
      <c r="AI905" s="13">
        <f>ROUND(AB905-AD905+AG905+AH905, 3)</f>
        <v>75.486999999999995</v>
      </c>
      <c r="AJ905" s="13">
        <f t="shared" si="129"/>
        <v>75.486999999999995</v>
      </c>
      <c r="AK905" s="13">
        <f t="shared" si="130"/>
        <v>75.486999999999995</v>
      </c>
      <c r="AL905" s="13" t="str">
        <f t="shared" si="133"/>
        <v>11006000191172200001327</v>
      </c>
      <c r="AM905" s="13">
        <f>VLOOKUP(AL905,Destino!A:AE,31,0)</f>
        <v>75.486999999999995</v>
      </c>
      <c r="AN905" s="13">
        <f t="shared" si="134"/>
        <v>1</v>
      </c>
      <c r="BB905" s="13">
        <f t="shared" si="131"/>
        <v>75.486999999999995</v>
      </c>
      <c r="BC905" s="13" t="s">
        <v>11334</v>
      </c>
      <c r="BD905" s="13">
        <f t="shared" si="132"/>
        <v>1</v>
      </c>
    </row>
    <row r="906" spans="1:56" x14ac:dyDescent="0.25">
      <c r="A906" s="13">
        <v>600019117</v>
      </c>
      <c r="B906" s="13">
        <v>1110</v>
      </c>
      <c r="C906" s="13">
        <v>2000005105</v>
      </c>
      <c r="D906" s="13" t="s">
        <v>10908</v>
      </c>
      <c r="E906" s="13" t="str">
        <f t="shared" si="126"/>
        <v>1100</v>
      </c>
      <c r="F906" s="13" t="s">
        <v>10925</v>
      </c>
      <c r="G906" s="13" t="s">
        <v>10907</v>
      </c>
      <c r="H906" s="13">
        <f>ROUND(P906/(1-((R906+S906))/100)*Q906, 3)</f>
        <v>12.602</v>
      </c>
      <c r="I906" s="13">
        <v>1</v>
      </c>
      <c r="J906" s="13">
        <v>4</v>
      </c>
      <c r="K906" s="13">
        <v>1</v>
      </c>
      <c r="M906" s="13">
        <v>1</v>
      </c>
      <c r="N906" s="13">
        <v>0.75022800000000001</v>
      </c>
      <c r="O906" s="13" t="s">
        <v>10895</v>
      </c>
      <c r="P906" s="13">
        <f>IFERROR(ROUND(VLOOKUP(BC906, BA:BA:BB:BB, 2, 0)/AA906,3),)</f>
        <v>10.932</v>
      </c>
      <c r="Q906" s="13">
        <f>IFERROR(VLOOKUP(BC906, BA:BA:BD:BD, 4, 0),1)</f>
        <v>1</v>
      </c>
      <c r="R906" s="13">
        <v>4</v>
      </c>
      <c r="S906" s="13">
        <v>9.25</v>
      </c>
      <c r="T906" s="13">
        <v>0</v>
      </c>
      <c r="V906" s="13" t="s">
        <v>11050</v>
      </c>
      <c r="W906" s="13">
        <v>100</v>
      </c>
      <c r="X906" s="13" t="s">
        <v>7709</v>
      </c>
      <c r="Y906" s="13" t="s">
        <v>10904</v>
      </c>
      <c r="Z906" s="13">
        <v>2</v>
      </c>
      <c r="AA906" s="13">
        <v>5.75</v>
      </c>
      <c r="AB906" s="13">
        <f t="shared" si="127"/>
        <v>72.462000000000003</v>
      </c>
      <c r="AC906" s="13">
        <f>ROUND(VLOOKUP(X906,'Base de dados'!A:B, 2, 0)*AB906, 2)</f>
        <v>10.87</v>
      </c>
      <c r="AD906" s="13">
        <f>ROUND((AB906*(Destino!AG$906/100))*(W906/100),2)</f>
        <v>2.9</v>
      </c>
      <c r="AE906" s="13">
        <f>ROUND((AB906*(Destino!AH$906/100)),2)</f>
        <v>0</v>
      </c>
      <c r="AF906" s="13">
        <f>ROUND((((AB906+AC906)*(1 + VLOOKUP(X906,'Base de dados'!A:P, 16, 0) ))*(Destino!AI$906/100))-AD906, 2)</f>
        <v>18.399999999999999</v>
      </c>
      <c r="AG906" s="13">
        <f>ROUND((AB906+AC906+AF906)*(J906/100),2)</f>
        <v>4.07</v>
      </c>
      <c r="AH906" s="13">
        <f t="shared" si="128"/>
        <v>0</v>
      </c>
      <c r="AI906" s="13">
        <f>ROUND(AB906+AF906-AE906+AG906+AH906, 3)</f>
        <v>94.932000000000002</v>
      </c>
      <c r="AJ906" s="13">
        <f t="shared" si="129"/>
        <v>94.932000000000002</v>
      </c>
      <c r="AK906" s="13">
        <f t="shared" si="130"/>
        <v>94.932000000000002</v>
      </c>
      <c r="AL906" s="13" t="str">
        <f t="shared" si="133"/>
        <v>11106000191172000005105</v>
      </c>
      <c r="AM906" s="13">
        <f>VLOOKUP(AL906,Destino!A:AE,31,0)</f>
        <v>94.941999999999993</v>
      </c>
      <c r="AN906" s="13">
        <f t="shared" si="134"/>
        <v>1.0001053385581258</v>
      </c>
      <c r="BA906" s="13" t="s">
        <v>11334</v>
      </c>
      <c r="BB906" s="13">
        <f t="shared" si="131"/>
        <v>94.932000000000002</v>
      </c>
      <c r="BC906" s="13" t="s">
        <v>11332</v>
      </c>
      <c r="BD906" s="13">
        <f t="shared" si="132"/>
        <v>0.75022800000000001</v>
      </c>
    </row>
    <row r="907" spans="1:56" x14ac:dyDescent="0.25">
      <c r="A907" s="13">
        <v>600019117</v>
      </c>
      <c r="B907" s="13">
        <v>1110</v>
      </c>
      <c r="C907" s="13">
        <v>2200000102</v>
      </c>
      <c r="D907" s="13" t="s">
        <v>10908</v>
      </c>
      <c r="E907" s="13" t="str">
        <f t="shared" si="126"/>
        <v>1100</v>
      </c>
      <c r="F907" s="13" t="s">
        <v>10926</v>
      </c>
      <c r="G907" s="13" t="s">
        <v>10907</v>
      </c>
      <c r="H907" s="13">
        <f>ROUND(P907/(1-((R907+S907))/100)*Q907, 3)</f>
        <v>13.205</v>
      </c>
      <c r="I907" s="13">
        <v>1</v>
      </c>
      <c r="J907" s="13">
        <v>4</v>
      </c>
      <c r="K907" s="13">
        <v>1</v>
      </c>
      <c r="M907" s="13">
        <v>1</v>
      </c>
      <c r="N907" s="13">
        <v>0.76766599999999996</v>
      </c>
      <c r="P907" s="13">
        <f>IFERROR(ROUND(VLOOKUP(BC907, BA:BA:BB:BB, 2, 0)/AA907,3),)</f>
        <v>12.677</v>
      </c>
      <c r="Q907" s="13">
        <f>IFERROR(VLOOKUP(BC907, BA:BA:BD:BD, 4, 0),1)</f>
        <v>1</v>
      </c>
      <c r="R907" s="13">
        <v>4</v>
      </c>
      <c r="S907" s="13">
        <v>0</v>
      </c>
      <c r="T907" s="13">
        <v>0</v>
      </c>
      <c r="V907" s="13" t="s">
        <v>11050</v>
      </c>
      <c r="W907" s="13">
        <v>100</v>
      </c>
      <c r="X907" s="13" t="s">
        <v>7709</v>
      </c>
      <c r="Y907" s="13" t="s">
        <v>10904</v>
      </c>
      <c r="Z907" s="13">
        <v>2</v>
      </c>
      <c r="AA907" s="13">
        <v>5.75</v>
      </c>
      <c r="AB907" s="13">
        <f t="shared" si="127"/>
        <v>75.929000000000002</v>
      </c>
      <c r="AC907" s="13">
        <f>ROUND(VLOOKUP(X907,'Base de dados'!A:B, 2, 0)*AB907, 2)</f>
        <v>11.39</v>
      </c>
      <c r="AD907" s="13">
        <f>ROUND((AB907*(Destino!AG$907/100))*(W907/100),2)</f>
        <v>3.04</v>
      </c>
      <c r="AE907" s="13">
        <f>ROUND((AB907*(Destino!AH$907/100)),2)</f>
        <v>0</v>
      </c>
      <c r="AF907" s="13">
        <f>ROUND((((AB907+AC907)*(1 + VLOOKUP(X907,'Base de dados'!A:P, 16, 0) ))*(Destino!AI$907/100))-AD907, 2)</f>
        <v>19.28</v>
      </c>
      <c r="AG907" s="13">
        <f>ROUND((AB907+AC907+AF907)*(J907/100),2)</f>
        <v>4.26</v>
      </c>
      <c r="AH907" s="13">
        <f t="shared" si="128"/>
        <v>0</v>
      </c>
      <c r="AI907" s="13">
        <f>ROUND(AB907+AF907+AG907+AH907, 3)</f>
        <v>99.468999999999994</v>
      </c>
      <c r="AJ907" s="13">
        <f t="shared" si="129"/>
        <v>99.468999999999994</v>
      </c>
      <c r="AK907" s="13">
        <f t="shared" si="130"/>
        <v>99.468999999999994</v>
      </c>
      <c r="AL907" s="13" t="str">
        <f t="shared" si="133"/>
        <v>11106000191172200000102</v>
      </c>
      <c r="AM907" s="13">
        <f>VLOOKUP(AL907,Destino!A:AE,31,0)</f>
        <v>99.478999999999999</v>
      </c>
      <c r="AN907" s="13">
        <f t="shared" si="134"/>
        <v>1.000100533834662</v>
      </c>
      <c r="BB907" s="13">
        <f t="shared" si="131"/>
        <v>99.468999999999994</v>
      </c>
      <c r="BC907" s="13" t="s">
        <v>11333</v>
      </c>
      <c r="BD907" s="13">
        <f t="shared" si="132"/>
        <v>0.76766599999999996</v>
      </c>
    </row>
    <row r="908" spans="1:56" x14ac:dyDescent="0.25">
      <c r="A908" s="13">
        <v>600019127</v>
      </c>
      <c r="B908" s="13">
        <v>1000</v>
      </c>
      <c r="C908" s="13">
        <v>2200000102</v>
      </c>
      <c r="D908" s="13" t="s">
        <v>10908</v>
      </c>
      <c r="E908" s="13">
        <f t="shared" si="126"/>
        <v>1000</v>
      </c>
      <c r="F908" s="13" t="s">
        <v>10905</v>
      </c>
      <c r="G908" s="13" t="s">
        <v>10907</v>
      </c>
      <c r="H908" s="13">
        <f>ROUND(P908/(1-((R908+S908))/100)*Q908, 3)</f>
        <v>12.428000000000001</v>
      </c>
      <c r="I908" s="13">
        <v>1</v>
      </c>
      <c r="J908" s="13">
        <v>4.5</v>
      </c>
      <c r="K908" s="13">
        <v>1</v>
      </c>
      <c r="M908" s="13">
        <v>1</v>
      </c>
      <c r="N908" s="13">
        <v>1</v>
      </c>
      <c r="P908" s="13">
        <f>IFERROR(ROUND(VLOOKUP(BC908, BA:BA:BB:BB, 2, 0)/AA908,3),)</f>
        <v>11.477</v>
      </c>
      <c r="Q908" s="13">
        <f>IFERROR(VLOOKUP(BC908, BA:BA:BD:BD, 4, 0),1)</f>
        <v>1</v>
      </c>
      <c r="R908" s="13">
        <v>4</v>
      </c>
      <c r="S908" s="13">
        <v>3.65</v>
      </c>
      <c r="T908" s="13">
        <v>0</v>
      </c>
      <c r="V908" s="13" t="s">
        <v>11050</v>
      </c>
      <c r="W908" s="13">
        <v>100</v>
      </c>
      <c r="X908" s="13" t="s">
        <v>7709</v>
      </c>
      <c r="Y908" s="13" t="s">
        <v>10904</v>
      </c>
      <c r="Z908" s="13">
        <v>1</v>
      </c>
      <c r="AA908" s="13">
        <v>5.75</v>
      </c>
      <c r="AB908" s="13">
        <f t="shared" si="127"/>
        <v>71.460999999999999</v>
      </c>
      <c r="AC908" s="13">
        <f>ROUND(VLOOKUP(X908,'Base de dados'!A:B, 2, 0)*AB908, 2)</f>
        <v>10.72</v>
      </c>
      <c r="AD908" s="13">
        <f>ROUND((AB908*(Destino!AG$908/100))*(W908/100),2)</f>
        <v>2.86</v>
      </c>
      <c r="AE908" s="13">
        <f>ROUND((AB908*(Destino!AH$908/100)),2)</f>
        <v>6.61</v>
      </c>
      <c r="AG908" s="13">
        <f>ROUND((AB908+ AC908)*(J908/100),2)</f>
        <v>3.7</v>
      </c>
      <c r="AH908" s="13">
        <f t="shared" si="128"/>
        <v>0</v>
      </c>
      <c r="AI908" s="13">
        <f>ROUND(AB908-(AD908+AE908)+AG908+AH908, 3)</f>
        <v>65.691000000000003</v>
      </c>
      <c r="AJ908" s="13">
        <f t="shared" si="129"/>
        <v>65.691000000000003</v>
      </c>
      <c r="AK908" s="13">
        <f t="shared" si="130"/>
        <v>65.691000000000003</v>
      </c>
      <c r="AL908" s="13" t="str">
        <f t="shared" si="133"/>
        <v>10006000191272200000102</v>
      </c>
      <c r="AM908" s="13">
        <f>VLOOKUP(AL908,Destino!A:AE,31,0)</f>
        <v>65.691000000000003</v>
      </c>
      <c r="AN908" s="13">
        <f t="shared" si="134"/>
        <v>1</v>
      </c>
      <c r="BB908" s="13">
        <f t="shared" si="131"/>
        <v>65.691000000000003</v>
      </c>
      <c r="BC908" s="13" t="s">
        <v>11336</v>
      </c>
      <c r="BD908" s="13">
        <f t="shared" si="132"/>
        <v>1</v>
      </c>
    </row>
    <row r="909" spans="1:56" x14ac:dyDescent="0.25">
      <c r="A909" s="13">
        <v>600019127</v>
      </c>
      <c r="B909" s="13">
        <v>1000</v>
      </c>
      <c r="C909" s="13">
        <v>2200001286</v>
      </c>
      <c r="D909" s="13" t="s">
        <v>10908</v>
      </c>
      <c r="E909" s="13">
        <f t="shared" si="126"/>
        <v>1000</v>
      </c>
      <c r="F909" s="13" t="s">
        <v>10915</v>
      </c>
      <c r="G909" s="13" t="s">
        <v>10907</v>
      </c>
      <c r="H909" s="13">
        <f>ROUND(P909/(1-((R909+S909))/100)*Q909, 3)</f>
        <v>14.584</v>
      </c>
      <c r="I909" s="13">
        <v>1</v>
      </c>
      <c r="J909" s="13">
        <v>6</v>
      </c>
      <c r="K909" s="13">
        <v>1</v>
      </c>
      <c r="M909" s="13">
        <v>1</v>
      </c>
      <c r="N909" s="13">
        <v>1</v>
      </c>
      <c r="P909" s="13">
        <f>IFERROR(ROUND(VLOOKUP(BC909, BA:BA:BB:BB, 2, 0)/AA909,3),)</f>
        <v>13.906000000000001</v>
      </c>
      <c r="Q909" s="13">
        <f>IFERROR(VLOOKUP(BC909, BA:BA:BD:BD, 4, 0),1)</f>
        <v>1</v>
      </c>
      <c r="R909" s="13">
        <v>1</v>
      </c>
      <c r="S909" s="13">
        <v>3.65</v>
      </c>
      <c r="T909" s="13">
        <v>0</v>
      </c>
      <c r="V909" s="13" t="s">
        <v>11050</v>
      </c>
      <c r="W909" s="13">
        <v>100</v>
      </c>
      <c r="X909" s="13" t="s">
        <v>7709</v>
      </c>
      <c r="Y909" s="13" t="s">
        <v>10904</v>
      </c>
      <c r="Z909" s="13">
        <v>1</v>
      </c>
      <c r="AA909" s="13">
        <v>5.75</v>
      </c>
      <c r="AB909" s="13">
        <f t="shared" si="127"/>
        <v>83.858000000000004</v>
      </c>
      <c r="AC909" s="13">
        <f>ROUND(VLOOKUP(X909,'Base de dados'!A:B, 2, 0)*AB909, 2)</f>
        <v>12.58</v>
      </c>
      <c r="AD909" s="13">
        <f>ROUND((AB909*(Destino!AG$909/100))*(W909/100),2)</f>
        <v>3.35</v>
      </c>
      <c r="AE909" s="13">
        <f>ROUND((AB909*(Destino!AH$909/100)),2)</f>
        <v>7.76</v>
      </c>
      <c r="AG909" s="13">
        <f>ROUND(AB909 *(J909/100),2)</f>
        <v>5.03</v>
      </c>
      <c r="AH909" s="13">
        <f t="shared" si="128"/>
        <v>0</v>
      </c>
      <c r="AI909" s="13">
        <f>ROUND(AB909-(AD909+AE909)+AG909+AH909, 3)</f>
        <v>77.778000000000006</v>
      </c>
      <c r="AJ909" s="13">
        <f t="shared" si="129"/>
        <v>77.778000000000006</v>
      </c>
      <c r="AK909" s="13">
        <f t="shared" si="130"/>
        <v>77.778000000000006</v>
      </c>
      <c r="AL909" s="13" t="str">
        <f t="shared" si="133"/>
        <v>10006000191272200001286</v>
      </c>
      <c r="AM909" s="13">
        <f>VLOOKUP(AL909,Destino!A:AE,31,0)</f>
        <v>77.787999999999997</v>
      </c>
      <c r="AN909" s="13">
        <f t="shared" si="134"/>
        <v>1.0001285710612253</v>
      </c>
      <c r="BB909" s="13">
        <f t="shared" si="131"/>
        <v>77.778000000000006</v>
      </c>
      <c r="BC909" s="13" t="s">
        <v>11338</v>
      </c>
      <c r="BD909" s="13">
        <f t="shared" si="132"/>
        <v>1</v>
      </c>
    </row>
    <row r="910" spans="1:56" x14ac:dyDescent="0.25">
      <c r="A910" s="13">
        <v>600019127</v>
      </c>
      <c r="B910" s="13">
        <v>1000</v>
      </c>
      <c r="C910" s="13">
        <v>2200001327</v>
      </c>
      <c r="D910" s="13" t="s">
        <v>10908</v>
      </c>
      <c r="E910" s="13">
        <f t="shared" si="126"/>
        <v>1000</v>
      </c>
      <c r="F910" s="13" t="s">
        <v>10905</v>
      </c>
      <c r="G910" s="13" t="s">
        <v>10907</v>
      </c>
      <c r="H910" s="13">
        <f>ROUND(P910/(1-((R910+S910))/100)*Q910, 3)</f>
        <v>12.138999999999999</v>
      </c>
      <c r="I910" s="13">
        <v>1</v>
      </c>
      <c r="J910" s="13">
        <v>5</v>
      </c>
      <c r="K910" s="13">
        <v>1</v>
      </c>
      <c r="M910" s="13">
        <v>1</v>
      </c>
      <c r="N910" s="13">
        <v>1</v>
      </c>
      <c r="P910" s="13">
        <f>IFERROR(ROUND(VLOOKUP(BC910, BA:BA:BB:BB, 2, 0)/AA910,3),)</f>
        <v>14.944000000000001</v>
      </c>
      <c r="Q910" s="13">
        <f>IFERROR(VLOOKUP(BC910, BA:BA:BD:BD, 4, 0),1)</f>
        <v>0.75014499999999995</v>
      </c>
      <c r="R910" s="13">
        <v>4</v>
      </c>
      <c r="S910" s="13">
        <v>3.65</v>
      </c>
      <c r="T910" s="13">
        <v>0</v>
      </c>
      <c r="V910" s="13" t="s">
        <v>11050</v>
      </c>
      <c r="W910" s="13">
        <v>100</v>
      </c>
      <c r="X910" s="13" t="s">
        <v>7709</v>
      </c>
      <c r="Y910" s="13" t="s">
        <v>10904</v>
      </c>
      <c r="Z910" s="13">
        <v>1</v>
      </c>
      <c r="AA910" s="13">
        <v>5.75</v>
      </c>
      <c r="AB910" s="13">
        <f t="shared" si="127"/>
        <v>69.799000000000007</v>
      </c>
      <c r="AC910" s="13">
        <f>ROUND(VLOOKUP(X910,'Base de dados'!A:B, 2, 0)*AB910, 2)</f>
        <v>10.47</v>
      </c>
      <c r="AD910" s="13">
        <f>ROUND((AB910*(Destino!AG$910/100))*(W910/100),2)</f>
        <v>2.79</v>
      </c>
      <c r="AE910" s="13">
        <f>ROUND((AB910*(Destino!AH$910/100)),2)</f>
        <v>6.46</v>
      </c>
      <c r="AG910" s="13">
        <f>ROUND((AB910+ AC910)*(J910/100),2)</f>
        <v>4.01</v>
      </c>
      <c r="AH910" s="13">
        <f t="shared" si="128"/>
        <v>0</v>
      </c>
      <c r="AI910" s="13">
        <f>ROUND(AB910-(AD910+AE910)+AG910+AH910, 3)</f>
        <v>64.558999999999997</v>
      </c>
      <c r="AJ910" s="13">
        <f t="shared" si="129"/>
        <v>64.558999999999997</v>
      </c>
      <c r="AK910" s="13">
        <f t="shared" si="130"/>
        <v>64.558999999999997</v>
      </c>
      <c r="AL910" s="13" t="str">
        <f t="shared" si="133"/>
        <v>10006000191272200001327</v>
      </c>
      <c r="AM910" s="13">
        <f>VLOOKUP(AL910,Destino!A:AE,31,0)</f>
        <v>64.564999999999998</v>
      </c>
      <c r="AN910" s="13">
        <f t="shared" si="134"/>
        <v>1.0000929382425379</v>
      </c>
      <c r="BB910" s="13">
        <f t="shared" si="131"/>
        <v>64.558999999999997</v>
      </c>
      <c r="BC910" s="13" t="s">
        <v>11337</v>
      </c>
      <c r="BD910" s="13">
        <f t="shared" si="132"/>
        <v>1</v>
      </c>
    </row>
    <row r="911" spans="1:56" x14ac:dyDescent="0.25">
      <c r="A911" s="13">
        <v>600019127</v>
      </c>
      <c r="B911" s="13">
        <v>1000</v>
      </c>
      <c r="C911" s="13">
        <v>2200001421</v>
      </c>
      <c r="D911" s="13" t="s">
        <v>10908</v>
      </c>
      <c r="E911" s="13">
        <f t="shared" si="126"/>
        <v>1000</v>
      </c>
      <c r="F911" s="13" t="s">
        <v>10905</v>
      </c>
      <c r="G911" s="13" t="s">
        <v>10907</v>
      </c>
      <c r="H911" s="13">
        <f>ROUND(P911/(1-((R911+S911))/100)*Q911, 3)</f>
        <v>11.71</v>
      </c>
      <c r="I911" s="13">
        <v>1</v>
      </c>
      <c r="J911" s="13">
        <v>4</v>
      </c>
      <c r="K911" s="13">
        <v>1</v>
      </c>
      <c r="M911" s="13">
        <v>1</v>
      </c>
      <c r="N911" s="13">
        <v>1</v>
      </c>
      <c r="P911" s="13">
        <f>IFERROR(ROUND(VLOOKUP(BC911, BA:BA:BB:BB, 2, 0)/AA911,3),)</f>
        <v>10.157999999999999</v>
      </c>
      <c r="Q911" s="13">
        <f>IFERROR(VLOOKUP(BC911, BA:BA:BD:BD, 4, 0),1)</f>
        <v>1</v>
      </c>
      <c r="R911" s="13">
        <v>4</v>
      </c>
      <c r="S911" s="13">
        <v>9.25</v>
      </c>
      <c r="T911" s="13">
        <v>0</v>
      </c>
      <c r="V911" s="13" t="s">
        <v>11050</v>
      </c>
      <c r="W911" s="13">
        <v>100</v>
      </c>
      <c r="X911" s="13" t="s">
        <v>7709</v>
      </c>
      <c r="Y911" s="13" t="s">
        <v>10904</v>
      </c>
      <c r="Z911" s="13">
        <v>1</v>
      </c>
      <c r="AA911" s="13">
        <v>5.75</v>
      </c>
      <c r="AB911" s="13">
        <f t="shared" si="127"/>
        <v>67.332999999999998</v>
      </c>
      <c r="AC911" s="13">
        <f>ROUND(VLOOKUP(X911,'Base de dados'!A:B, 2, 0)*AB911, 2)</f>
        <v>10.1</v>
      </c>
      <c r="AD911" s="13">
        <f>ROUND((AB911*(Destino!AG$911/100))*(W911/100),2)</f>
        <v>2.69</v>
      </c>
      <c r="AE911" s="13">
        <f>ROUND((AB911*(Destino!AH$911/100)),2)</f>
        <v>6.23</v>
      </c>
      <c r="AG911" s="13">
        <f>ROUND((AB911+ AC911)*(J911/100),2)</f>
        <v>3.1</v>
      </c>
      <c r="AH911" s="13">
        <f t="shared" si="128"/>
        <v>0</v>
      </c>
      <c r="AI911" s="13">
        <f>ROUND(AB911-(AD911+AE911)+AG911+AH911, 3)</f>
        <v>61.512999999999998</v>
      </c>
      <c r="AJ911" s="13">
        <f t="shared" si="129"/>
        <v>61.512999999999998</v>
      </c>
      <c r="AK911" s="13">
        <f t="shared" si="130"/>
        <v>61.512999999999998</v>
      </c>
      <c r="AL911" s="13" t="str">
        <f t="shared" si="133"/>
        <v>10006000191272200001421</v>
      </c>
      <c r="AM911" s="13">
        <f>VLOOKUP(AL911,Destino!A:AE,31,0)</f>
        <v>61.524000000000001</v>
      </c>
      <c r="AN911" s="13">
        <f t="shared" si="134"/>
        <v>1.0001788239884253</v>
      </c>
      <c r="BB911" s="13">
        <f t="shared" si="131"/>
        <v>61.512999999999998</v>
      </c>
      <c r="BC911" s="13" t="s">
        <v>11339</v>
      </c>
      <c r="BD911" s="13">
        <f t="shared" si="132"/>
        <v>1</v>
      </c>
    </row>
    <row r="912" spans="1:56" x14ac:dyDescent="0.25">
      <c r="A912" s="13">
        <v>600019127</v>
      </c>
      <c r="B912" s="13">
        <v>1000</v>
      </c>
      <c r="C912" s="13">
        <v>2200008967</v>
      </c>
      <c r="D912" s="13" t="s">
        <v>10908</v>
      </c>
      <c r="E912" s="13">
        <f t="shared" si="126"/>
        <v>1000</v>
      </c>
      <c r="F912" s="13" t="s">
        <v>10912</v>
      </c>
      <c r="G912" s="13" t="s">
        <v>10907</v>
      </c>
      <c r="H912" s="13">
        <v>7.29</v>
      </c>
      <c r="I912" s="13">
        <v>1</v>
      </c>
      <c r="J912" s="13">
        <v>0</v>
      </c>
      <c r="K912" s="13">
        <v>1.00823</v>
      </c>
      <c r="M912" s="13">
        <v>1</v>
      </c>
      <c r="N912" s="13">
        <v>1</v>
      </c>
      <c r="O912" s="13" t="s">
        <v>10895</v>
      </c>
      <c r="P912" s="13">
        <v>0</v>
      </c>
      <c r="Q912" s="13">
        <v>1</v>
      </c>
      <c r="R912" s="13">
        <v>0</v>
      </c>
      <c r="S912" s="13">
        <v>0</v>
      </c>
      <c r="T912" s="13">
        <v>34.630000000000003</v>
      </c>
      <c r="V912" s="13" t="s">
        <v>11050</v>
      </c>
      <c r="W912" s="13">
        <v>100</v>
      </c>
      <c r="X912" s="13" t="s">
        <v>7709</v>
      </c>
      <c r="Y912" s="13" t="s">
        <v>10904</v>
      </c>
      <c r="Z912" s="13">
        <v>1</v>
      </c>
      <c r="AA912" s="13">
        <v>5.75</v>
      </c>
      <c r="AB912" s="13">
        <f t="shared" si="127"/>
        <v>41.917999999999999</v>
      </c>
      <c r="AC912" s="13">
        <f>ROUND(VLOOKUP(X912,'Base de dados'!A:B, 2, 0)*AB912, 2)</f>
        <v>6.29</v>
      </c>
      <c r="AD912" s="13">
        <f>ROUND((AB912*(Destino!AG$912/100))*(W912/100),2)</f>
        <v>0</v>
      </c>
      <c r="AE912" s="13">
        <f>ROUND((AB912*(Destino!AH$912/100)),2)</f>
        <v>0</v>
      </c>
      <c r="AG912" s="13">
        <f>ROUND((AB912+ AC912)*(J912/100),2)</f>
        <v>0</v>
      </c>
      <c r="AH912" s="13">
        <f t="shared" si="128"/>
        <v>14.52</v>
      </c>
      <c r="AI912" s="13">
        <f>ROUND(AB912+AG912+AH912, 3)</f>
        <v>56.438000000000002</v>
      </c>
      <c r="AJ912" s="13">
        <f t="shared" si="129"/>
        <v>56.438000000000002</v>
      </c>
      <c r="AK912" s="13">
        <f t="shared" si="130"/>
        <v>56.902484739999998</v>
      </c>
      <c r="AL912" s="13" t="str">
        <f t="shared" si="133"/>
        <v>10006000191272200008967</v>
      </c>
      <c r="AM912" s="13">
        <f>VLOOKUP(AL912,Destino!A:AE,31,0)</f>
        <v>56.902000000000001</v>
      </c>
      <c r="AN912" s="13">
        <f t="shared" si="134"/>
        <v>0.99999148121558812</v>
      </c>
      <c r="BA912" s="13" t="s">
        <v>11335</v>
      </c>
      <c r="BB912" s="13">
        <f t="shared" si="131"/>
        <v>56.902484739999998</v>
      </c>
      <c r="BD912" s="13">
        <f t="shared" si="132"/>
        <v>1</v>
      </c>
    </row>
    <row r="913" spans="1:56" x14ac:dyDescent="0.25">
      <c r="A913" s="13">
        <v>600019127</v>
      </c>
      <c r="B913" s="13">
        <v>1100</v>
      </c>
      <c r="C913" s="13">
        <v>2000005105</v>
      </c>
      <c r="D913" s="13" t="s">
        <v>10908</v>
      </c>
      <c r="E913" s="13">
        <f t="shared" si="126"/>
        <v>1100</v>
      </c>
      <c r="F913" s="13" t="s">
        <v>10905</v>
      </c>
      <c r="G913" s="13" t="s">
        <v>10907</v>
      </c>
      <c r="H913" s="13">
        <f>ROUND(P913/(1-((R913+S913))/100)*Q913, 3)</f>
        <v>11.407</v>
      </c>
      <c r="I913" s="13">
        <v>1</v>
      </c>
      <c r="J913" s="13">
        <v>4</v>
      </c>
      <c r="K913" s="13">
        <v>1</v>
      </c>
      <c r="M913" s="13">
        <v>1</v>
      </c>
      <c r="N913" s="13">
        <v>1</v>
      </c>
      <c r="O913" s="13" t="s">
        <v>10895</v>
      </c>
      <c r="P913" s="13">
        <f>IFERROR(ROUND(VLOOKUP(BC913, BA:BA:BB:BB, 2, 0)/AA913,3),)</f>
        <v>9.8960000000000008</v>
      </c>
      <c r="Q913" s="13">
        <f>IFERROR(VLOOKUP(BC913, BA:BA:BD:BD, 4, 0),1)</f>
        <v>1</v>
      </c>
      <c r="R913" s="13">
        <v>4</v>
      </c>
      <c r="S913" s="13">
        <v>9.25</v>
      </c>
      <c r="T913" s="13">
        <v>0</v>
      </c>
      <c r="V913" s="13" t="s">
        <v>11050</v>
      </c>
      <c r="W913" s="13">
        <v>100</v>
      </c>
      <c r="X913" s="13" t="s">
        <v>7709</v>
      </c>
      <c r="Y913" s="13" t="s">
        <v>10904</v>
      </c>
      <c r="Z913" s="13">
        <v>2</v>
      </c>
      <c r="AA913" s="13">
        <v>5.75</v>
      </c>
      <c r="AB913" s="13">
        <f t="shared" si="127"/>
        <v>65.59</v>
      </c>
      <c r="AC913" s="13">
        <f>ROUND(VLOOKUP(X913,'Base de dados'!A:B, 2, 0)*AB913, 2)</f>
        <v>9.84</v>
      </c>
      <c r="AD913" s="13">
        <f>ROUND((AB913*(Destino!AG$913/100))*(W913/100),2)</f>
        <v>2.62</v>
      </c>
      <c r="AE913" s="13">
        <f>ROUND((AB913*(Destino!AH$913/100)),2)</f>
        <v>0</v>
      </c>
      <c r="AG913" s="13">
        <f>ROUND((AB913+ AC913)*(J913/100),2)</f>
        <v>3.02</v>
      </c>
      <c r="AH913" s="13">
        <f t="shared" si="128"/>
        <v>0</v>
      </c>
      <c r="AI913" s="13">
        <f>ROUND(AB913-(AD913+AE913)+AG913+AH913, 3)</f>
        <v>65.989999999999995</v>
      </c>
      <c r="AJ913" s="13">
        <f t="shared" si="129"/>
        <v>65.989999999999995</v>
      </c>
      <c r="AK913" s="13">
        <f t="shared" si="130"/>
        <v>65.989999999999995</v>
      </c>
      <c r="AL913" s="13" t="str">
        <f t="shared" si="133"/>
        <v>11006000191272000005105</v>
      </c>
      <c r="AM913" s="13">
        <f>VLOOKUP(AL913,Destino!A:AE,31,0)</f>
        <v>65.989999999999995</v>
      </c>
      <c r="AN913" s="13">
        <f t="shared" si="134"/>
        <v>1</v>
      </c>
      <c r="BA913" s="13" t="s">
        <v>11336</v>
      </c>
      <c r="BB913" s="13">
        <f t="shared" si="131"/>
        <v>65.989999999999995</v>
      </c>
      <c r="BC913" s="13" t="s">
        <v>11335</v>
      </c>
      <c r="BD913" s="13">
        <f t="shared" si="132"/>
        <v>1</v>
      </c>
    </row>
    <row r="914" spans="1:56" x14ac:dyDescent="0.25">
      <c r="A914" s="13">
        <v>600019127</v>
      </c>
      <c r="B914" s="13">
        <v>1100</v>
      </c>
      <c r="C914" s="13">
        <v>2200001286</v>
      </c>
      <c r="D914" s="13" t="s">
        <v>10908</v>
      </c>
      <c r="E914" s="13">
        <f t="shared" si="126"/>
        <v>1100</v>
      </c>
      <c r="F914" s="13" t="s">
        <v>10915</v>
      </c>
      <c r="G914" s="13" t="s">
        <v>10907</v>
      </c>
      <c r="H914" s="13">
        <f>ROUND(P914/(1-((R914+S914))/100)*Q914, 3)</f>
        <v>14.584</v>
      </c>
      <c r="I914" s="13">
        <v>1</v>
      </c>
      <c r="J914" s="13">
        <v>5</v>
      </c>
      <c r="K914" s="13">
        <v>1</v>
      </c>
      <c r="M914" s="13">
        <v>1</v>
      </c>
      <c r="N914" s="13">
        <v>1</v>
      </c>
      <c r="P914" s="13">
        <f>IFERROR(ROUND(VLOOKUP(BC914, BA:BA:BB:BB, 2, 0)/AA914,3),)</f>
        <v>13.906000000000001</v>
      </c>
      <c r="Q914" s="13">
        <f>IFERROR(VLOOKUP(BC914, BA:BA:BD:BD, 4, 0),1)</f>
        <v>1</v>
      </c>
      <c r="R914" s="13">
        <v>1</v>
      </c>
      <c r="S914" s="13">
        <v>3.65</v>
      </c>
      <c r="T914" s="13">
        <v>0</v>
      </c>
      <c r="V914" s="13" t="s">
        <v>11050</v>
      </c>
      <c r="W914" s="13">
        <v>100</v>
      </c>
      <c r="X914" s="13" t="s">
        <v>7709</v>
      </c>
      <c r="Y914" s="13" t="s">
        <v>10904</v>
      </c>
      <c r="Z914" s="13">
        <v>2</v>
      </c>
      <c r="AA914" s="13">
        <v>5.75</v>
      </c>
      <c r="AB914" s="13">
        <f t="shared" si="127"/>
        <v>83.858000000000004</v>
      </c>
      <c r="AC914" s="13">
        <f>ROUND(VLOOKUP(X914,'Base de dados'!A:B, 2, 0)*AB914, 2)</f>
        <v>12.58</v>
      </c>
      <c r="AD914" s="13">
        <f>ROUND((AB914*(Destino!AG$914/100))*(W914/100),2)</f>
        <v>3.35</v>
      </c>
      <c r="AE914" s="13">
        <f>ROUND((AB914*(Destino!AH$914/100)),2)</f>
        <v>0</v>
      </c>
      <c r="AG914" s="13">
        <f>ROUND(AB914 *(J914/100),2)</f>
        <v>4.1900000000000004</v>
      </c>
      <c r="AH914" s="13">
        <f t="shared" si="128"/>
        <v>0</v>
      </c>
      <c r="AI914" s="13">
        <f>ROUND(AB914-(AD914+AE914)+AG914+AH914, 3)</f>
        <v>84.697999999999993</v>
      </c>
      <c r="AJ914" s="13">
        <f t="shared" si="129"/>
        <v>84.697999999999993</v>
      </c>
      <c r="AK914" s="13">
        <f t="shared" si="130"/>
        <v>84.697999999999993</v>
      </c>
      <c r="AL914" s="13" t="str">
        <f t="shared" si="133"/>
        <v>11006000191272200001286</v>
      </c>
      <c r="AM914" s="13">
        <f>VLOOKUP(AL914,Destino!A:AE,31,0)</f>
        <v>84.697999999999993</v>
      </c>
      <c r="AN914" s="13">
        <f t="shared" si="134"/>
        <v>1</v>
      </c>
      <c r="BB914" s="13">
        <f t="shared" si="131"/>
        <v>84.697999999999993</v>
      </c>
      <c r="BC914" s="13" t="s">
        <v>11338</v>
      </c>
      <c r="BD914" s="13">
        <f t="shared" si="132"/>
        <v>1</v>
      </c>
    </row>
    <row r="915" spans="1:56" x14ac:dyDescent="0.25">
      <c r="A915" s="13">
        <v>600019127</v>
      </c>
      <c r="B915" s="13">
        <v>1100</v>
      </c>
      <c r="C915" s="13">
        <v>2200001327</v>
      </c>
      <c r="D915" s="13" t="s">
        <v>10908</v>
      </c>
      <c r="E915" s="13">
        <f t="shared" si="126"/>
        <v>1100</v>
      </c>
      <c r="F915" s="13" t="s">
        <v>10923</v>
      </c>
      <c r="G915" s="13" t="s">
        <v>10907</v>
      </c>
      <c r="H915" s="13">
        <f>ROUND(P915/(1-((R915+S915))/100)*Q915, 3)</f>
        <v>11.677</v>
      </c>
      <c r="I915" s="13">
        <v>1</v>
      </c>
      <c r="J915" s="13">
        <v>5</v>
      </c>
      <c r="K915" s="13">
        <v>1</v>
      </c>
      <c r="M915" s="13">
        <v>1</v>
      </c>
      <c r="N915" s="13">
        <v>1</v>
      </c>
      <c r="P915" s="13">
        <f>IFERROR(ROUND(VLOOKUP(BC915, BA:BA:BB:BB, 2, 0)/AA915,3),)</f>
        <v>14.944000000000001</v>
      </c>
      <c r="Q915" s="13">
        <f>IFERROR(VLOOKUP(BC915, BA:BA:BD:BD, 4, 0),1)</f>
        <v>0.75014499999999995</v>
      </c>
      <c r="R915" s="13">
        <v>4</v>
      </c>
      <c r="S915" s="13">
        <v>0</v>
      </c>
      <c r="T915" s="13">
        <v>0</v>
      </c>
      <c r="V915" s="13" t="s">
        <v>11050</v>
      </c>
      <c r="W915" s="13">
        <v>100</v>
      </c>
      <c r="X915" s="13" t="s">
        <v>7709</v>
      </c>
      <c r="Y915" s="13" t="s">
        <v>10904</v>
      </c>
      <c r="Z915" s="13">
        <v>2</v>
      </c>
      <c r="AA915" s="13">
        <v>5.75</v>
      </c>
      <c r="AB915" s="13">
        <f t="shared" si="127"/>
        <v>67.143000000000001</v>
      </c>
      <c r="AC915" s="13">
        <f>ROUND(VLOOKUP(X915,'Base de dados'!A:B, 2, 0)*AB915, 2)</f>
        <v>10.07</v>
      </c>
      <c r="AD915" s="13">
        <f>ROUND((AB915*(Destino!AG$915/100))*(W915/100),2)</f>
        <v>2.69</v>
      </c>
      <c r="AE915" s="13">
        <f>ROUND((AB915*(Destino!AH$915/100)),2)</f>
        <v>0</v>
      </c>
      <c r="AG915" s="13">
        <f>ROUND((AB915+ AC915)*(J915/100),2)</f>
        <v>3.86</v>
      </c>
      <c r="AH915" s="13">
        <f t="shared" si="128"/>
        <v>0</v>
      </c>
      <c r="AI915" s="13">
        <f>ROUND(AB915-AD915+AG915+AH915, 3)</f>
        <v>68.313000000000002</v>
      </c>
      <c r="AJ915" s="13">
        <f t="shared" si="129"/>
        <v>68.313000000000002</v>
      </c>
      <c r="AK915" s="13">
        <f t="shared" si="130"/>
        <v>68.313000000000002</v>
      </c>
      <c r="AL915" s="13" t="str">
        <f t="shared" si="133"/>
        <v>11006000191272200001327</v>
      </c>
      <c r="AM915" s="13">
        <f>VLOOKUP(AL915,Destino!A:AE,31,0)</f>
        <v>68.319000000000003</v>
      </c>
      <c r="AN915" s="13">
        <f t="shared" si="134"/>
        <v>1.0000878310131307</v>
      </c>
      <c r="BB915" s="13">
        <f t="shared" si="131"/>
        <v>68.313000000000002</v>
      </c>
      <c r="BC915" s="13" t="s">
        <v>11337</v>
      </c>
      <c r="BD915" s="13">
        <f t="shared" si="132"/>
        <v>1</v>
      </c>
    </row>
    <row r="916" spans="1:56" x14ac:dyDescent="0.25">
      <c r="A916" s="13">
        <v>600019127</v>
      </c>
      <c r="B916" s="13">
        <v>1100</v>
      </c>
      <c r="C916" s="13">
        <v>2200001421</v>
      </c>
      <c r="D916" s="13" t="s">
        <v>10908</v>
      </c>
      <c r="E916" s="13">
        <f t="shared" si="126"/>
        <v>1100</v>
      </c>
      <c r="F916" s="13" t="s">
        <v>10905</v>
      </c>
      <c r="G916" s="13" t="s">
        <v>10907</v>
      </c>
      <c r="H916" s="13">
        <f>ROUND(P916/(1-((R916+S916))/100)*Q916, 3)</f>
        <v>11.71</v>
      </c>
      <c r="I916" s="13">
        <v>1</v>
      </c>
      <c r="J916" s="13">
        <v>3</v>
      </c>
      <c r="K916" s="13">
        <v>1</v>
      </c>
      <c r="M916" s="13">
        <v>1</v>
      </c>
      <c r="N916" s="13">
        <v>1</v>
      </c>
      <c r="P916" s="13">
        <f>IFERROR(ROUND(VLOOKUP(BC916, BA:BA:BB:BB, 2, 0)/AA916,3),)</f>
        <v>10.157999999999999</v>
      </c>
      <c r="Q916" s="13">
        <f>IFERROR(VLOOKUP(BC916, BA:BA:BD:BD, 4, 0),1)</f>
        <v>1</v>
      </c>
      <c r="R916" s="13">
        <v>4</v>
      </c>
      <c r="S916" s="13">
        <v>9.25</v>
      </c>
      <c r="T916" s="13">
        <v>0</v>
      </c>
      <c r="V916" s="13" t="s">
        <v>11050</v>
      </c>
      <c r="W916" s="13">
        <v>100</v>
      </c>
      <c r="X916" s="13" t="s">
        <v>7709</v>
      </c>
      <c r="Y916" s="13" t="s">
        <v>10904</v>
      </c>
      <c r="Z916" s="13">
        <v>2</v>
      </c>
      <c r="AA916" s="13">
        <v>5.75</v>
      </c>
      <c r="AB916" s="13">
        <f t="shared" si="127"/>
        <v>67.332999999999998</v>
      </c>
      <c r="AC916" s="13">
        <f>ROUND(VLOOKUP(X916,'Base de dados'!A:B, 2, 0)*AB916, 2)</f>
        <v>10.1</v>
      </c>
      <c r="AD916" s="13">
        <f>ROUND((AB916*(Destino!AG$916/100))*(W916/100),2)</f>
        <v>2.69</v>
      </c>
      <c r="AE916" s="13">
        <f>ROUND((AB916*(Destino!AH$916/100)),2)</f>
        <v>0</v>
      </c>
      <c r="AG916" s="13">
        <f>ROUND((AB916+ AC916)*(J916/100),2)</f>
        <v>2.3199999999999998</v>
      </c>
      <c r="AH916" s="13">
        <f t="shared" si="128"/>
        <v>0</v>
      </c>
      <c r="AI916" s="13">
        <f>ROUND(AB916-(AD916+AE916)+AG916+AH916, 3)</f>
        <v>66.962999999999994</v>
      </c>
      <c r="AJ916" s="13">
        <f t="shared" si="129"/>
        <v>66.962999999999994</v>
      </c>
      <c r="AK916" s="13">
        <f t="shared" si="130"/>
        <v>66.962999999999994</v>
      </c>
      <c r="AL916" s="13" t="str">
        <f t="shared" si="133"/>
        <v>11006000191272200001421</v>
      </c>
      <c r="AM916" s="13">
        <f>VLOOKUP(AL916,Destino!A:AE,31,0)</f>
        <v>66.974000000000004</v>
      </c>
      <c r="AN916" s="13">
        <f t="shared" si="134"/>
        <v>1.0001642698206474</v>
      </c>
      <c r="BB916" s="13">
        <f t="shared" si="131"/>
        <v>66.962999999999994</v>
      </c>
      <c r="BC916" s="13" t="s">
        <v>11339</v>
      </c>
      <c r="BD916" s="13">
        <f t="shared" si="132"/>
        <v>1</v>
      </c>
    </row>
    <row r="917" spans="1:56" x14ac:dyDescent="0.25">
      <c r="A917" s="13">
        <v>600019127</v>
      </c>
      <c r="B917" s="13">
        <v>1110</v>
      </c>
      <c r="C917" s="13">
        <v>2000005105</v>
      </c>
      <c r="D917" s="13" t="s">
        <v>10908</v>
      </c>
      <c r="E917" s="13" t="str">
        <f t="shared" si="126"/>
        <v>1100</v>
      </c>
      <c r="F917" s="13" t="s">
        <v>10925</v>
      </c>
      <c r="G917" s="13" t="s">
        <v>10907</v>
      </c>
      <c r="H917" s="13">
        <f>ROUND(P917/(1-((R917+S917))/100)*Q917, 3)</f>
        <v>11.407</v>
      </c>
      <c r="I917" s="13">
        <v>1</v>
      </c>
      <c r="J917" s="13">
        <v>4</v>
      </c>
      <c r="K917" s="13">
        <v>1</v>
      </c>
      <c r="M917" s="13">
        <v>1</v>
      </c>
      <c r="N917" s="13">
        <v>0.75014499999999995</v>
      </c>
      <c r="O917" s="13" t="s">
        <v>10895</v>
      </c>
      <c r="P917" s="13">
        <f>IFERROR(ROUND(VLOOKUP(BC917, BA:BA:BB:BB, 2, 0)/AA917,3),)</f>
        <v>9.8960000000000008</v>
      </c>
      <c r="Q917" s="13">
        <f>IFERROR(VLOOKUP(BC917, BA:BA:BD:BD, 4, 0),1)</f>
        <v>1</v>
      </c>
      <c r="R917" s="13">
        <v>4</v>
      </c>
      <c r="S917" s="13">
        <v>9.25</v>
      </c>
      <c r="T917" s="13">
        <v>0</v>
      </c>
      <c r="V917" s="13" t="s">
        <v>11050</v>
      </c>
      <c r="W917" s="13">
        <v>100</v>
      </c>
      <c r="X917" s="13" t="s">
        <v>7709</v>
      </c>
      <c r="Y917" s="13" t="s">
        <v>10904</v>
      </c>
      <c r="Z917" s="13">
        <v>2</v>
      </c>
      <c r="AA917" s="13">
        <v>5.75</v>
      </c>
      <c r="AB917" s="13">
        <f t="shared" si="127"/>
        <v>65.59</v>
      </c>
      <c r="AC917" s="13">
        <f>ROUND(VLOOKUP(X917,'Base de dados'!A:B, 2, 0)*AB917, 2)</f>
        <v>9.84</v>
      </c>
      <c r="AD917" s="13">
        <f>ROUND((AB917*(Destino!AG$917/100))*(W917/100),2)</f>
        <v>2.62</v>
      </c>
      <c r="AE917" s="13">
        <f>ROUND((AB917*(Destino!AH$917/100)),2)</f>
        <v>0</v>
      </c>
      <c r="AF917" s="13">
        <f>ROUND((((AB917+AC917)*(1 + VLOOKUP(X917,'Base de dados'!A:P, 16, 0) ))*(Destino!AI$917/100))-AD917, 2)</f>
        <v>16.66</v>
      </c>
      <c r="AG917" s="13">
        <f>ROUND((AB917+AC917+AF917)*(J917/100),2)</f>
        <v>3.68</v>
      </c>
      <c r="AH917" s="13">
        <f t="shared" si="128"/>
        <v>0</v>
      </c>
      <c r="AI917" s="13">
        <f>ROUND(AB917+AF917-AE917+AG917+AH917, 3)</f>
        <v>85.93</v>
      </c>
      <c r="AJ917" s="13">
        <f t="shared" si="129"/>
        <v>85.93</v>
      </c>
      <c r="AK917" s="13">
        <f t="shared" si="130"/>
        <v>85.93</v>
      </c>
      <c r="AL917" s="13" t="str">
        <f t="shared" si="133"/>
        <v>11106000191272000005105</v>
      </c>
      <c r="AM917" s="13">
        <f>VLOOKUP(AL917,Destino!A:AE,31,0)</f>
        <v>85.93</v>
      </c>
      <c r="AN917" s="13">
        <f t="shared" si="134"/>
        <v>1</v>
      </c>
      <c r="BA917" s="13" t="s">
        <v>11337</v>
      </c>
      <c r="BB917" s="13">
        <f t="shared" si="131"/>
        <v>85.93</v>
      </c>
      <c r="BC917" s="13" t="s">
        <v>11335</v>
      </c>
      <c r="BD917" s="13">
        <f t="shared" si="132"/>
        <v>0.75014499999999995</v>
      </c>
    </row>
    <row r="918" spans="1:56" x14ac:dyDescent="0.25">
      <c r="A918" s="13">
        <v>600019127</v>
      </c>
      <c r="B918" s="13">
        <v>1110</v>
      </c>
      <c r="C918" s="13">
        <v>2200000102</v>
      </c>
      <c r="D918" s="13" t="s">
        <v>10908</v>
      </c>
      <c r="E918" s="13" t="str">
        <f t="shared" si="126"/>
        <v>1100</v>
      </c>
      <c r="F918" s="13" t="s">
        <v>10926</v>
      </c>
      <c r="G918" s="13" t="s">
        <v>10907</v>
      </c>
      <c r="H918" s="13">
        <f>ROUND(P918/(1-((R918+S918))/100)*Q918, 3)</f>
        <v>11.955</v>
      </c>
      <c r="I918" s="13">
        <v>1</v>
      </c>
      <c r="J918" s="13">
        <v>4</v>
      </c>
      <c r="K918" s="13">
        <v>1</v>
      </c>
      <c r="M918" s="13">
        <v>1</v>
      </c>
      <c r="N918" s="13">
        <v>0.76791500000000001</v>
      </c>
      <c r="P918" s="13">
        <f>IFERROR(ROUND(VLOOKUP(BC918, BA:BA:BB:BB, 2, 0)/AA918,3),)</f>
        <v>11.477</v>
      </c>
      <c r="Q918" s="13">
        <f>IFERROR(VLOOKUP(BC918, BA:BA:BD:BD, 4, 0),1)</f>
        <v>1</v>
      </c>
      <c r="R918" s="13">
        <v>4</v>
      </c>
      <c r="S918" s="13">
        <v>0</v>
      </c>
      <c r="T918" s="13">
        <v>0</v>
      </c>
      <c r="V918" s="13" t="s">
        <v>11050</v>
      </c>
      <c r="W918" s="13">
        <v>100</v>
      </c>
      <c r="X918" s="13" t="s">
        <v>7709</v>
      </c>
      <c r="Y918" s="13" t="s">
        <v>10904</v>
      </c>
      <c r="Z918" s="13">
        <v>2</v>
      </c>
      <c r="AA918" s="13">
        <v>5.75</v>
      </c>
      <c r="AB918" s="13">
        <f t="shared" si="127"/>
        <v>68.741</v>
      </c>
      <c r="AC918" s="13">
        <f>ROUND(VLOOKUP(X918,'Base de dados'!A:B, 2, 0)*AB918, 2)</f>
        <v>10.31</v>
      </c>
      <c r="AD918" s="13">
        <f>ROUND((AB918*(Destino!AG$918/100))*(W918/100),2)</f>
        <v>2.75</v>
      </c>
      <c r="AE918" s="13">
        <f>ROUND((AB918*(Destino!AH$918/100)),2)</f>
        <v>0</v>
      </c>
      <c r="AF918" s="13">
        <f>ROUND((((AB918+AC918)*(1 + VLOOKUP(X918,'Base de dados'!A:P, 16, 0) ))*(Destino!AI$918/100))-AD918, 2)</f>
        <v>17.46</v>
      </c>
      <c r="AG918" s="13">
        <f>ROUND((AB918+AC918+AF918)*(J918/100),2)</f>
        <v>3.86</v>
      </c>
      <c r="AH918" s="13">
        <f t="shared" si="128"/>
        <v>0</v>
      </c>
      <c r="AI918" s="13">
        <f>ROUND(AB918+AF918+AG918+AH918, 3)</f>
        <v>90.061000000000007</v>
      </c>
      <c r="AJ918" s="13">
        <f t="shared" si="129"/>
        <v>90.061000000000007</v>
      </c>
      <c r="AK918" s="13">
        <f t="shared" si="130"/>
        <v>90.061000000000007</v>
      </c>
      <c r="AL918" s="13" t="str">
        <f t="shared" si="133"/>
        <v>11106000191272200000102</v>
      </c>
      <c r="AM918" s="13">
        <f>VLOOKUP(AL918,Destino!A:AE,31,0)</f>
        <v>90.061000000000007</v>
      </c>
      <c r="AN918" s="13">
        <f t="shared" si="134"/>
        <v>1</v>
      </c>
      <c r="BB918" s="13">
        <f t="shared" si="131"/>
        <v>90.061000000000007</v>
      </c>
      <c r="BC918" s="13" t="s">
        <v>11336</v>
      </c>
      <c r="BD918" s="13">
        <f t="shared" si="132"/>
        <v>0.76791500000000001</v>
      </c>
    </row>
    <row r="919" spans="1:56" x14ac:dyDescent="0.25">
      <c r="A919" s="13">
        <v>600019127</v>
      </c>
      <c r="B919" s="13">
        <v>1110</v>
      </c>
      <c r="C919" s="13">
        <v>2200001286</v>
      </c>
      <c r="D919" s="13" t="s">
        <v>10908</v>
      </c>
      <c r="E919" s="13" t="str">
        <f t="shared" si="126"/>
        <v>1100</v>
      </c>
      <c r="F919" s="13" t="s">
        <v>10927</v>
      </c>
      <c r="G919" s="13" t="s">
        <v>10907</v>
      </c>
      <c r="H919" s="13">
        <f>ROUND(P919/(1-((R919+S919))/100)*Q919, 3)</f>
        <v>14.584</v>
      </c>
      <c r="I919" s="13">
        <v>1</v>
      </c>
      <c r="J919" s="13">
        <v>5</v>
      </c>
      <c r="K919" s="13">
        <v>1</v>
      </c>
      <c r="M919" s="13">
        <v>1</v>
      </c>
      <c r="N919" s="13">
        <v>0.74943700000000002</v>
      </c>
      <c r="P919" s="13">
        <f>IFERROR(ROUND(VLOOKUP(BC919, BA:BA:BB:BB, 2, 0)/AA919,3),)</f>
        <v>13.906000000000001</v>
      </c>
      <c r="Q919" s="13">
        <f>IFERROR(VLOOKUP(BC919, BA:BA:BD:BD, 4, 0),1)</f>
        <v>1</v>
      </c>
      <c r="R919" s="13">
        <v>1</v>
      </c>
      <c r="S919" s="13">
        <v>3.65</v>
      </c>
      <c r="T919" s="13">
        <v>0</v>
      </c>
      <c r="V919" s="13" t="s">
        <v>11050</v>
      </c>
      <c r="W919" s="13">
        <v>100</v>
      </c>
      <c r="X919" s="13" t="s">
        <v>7709</v>
      </c>
      <c r="Y919" s="13" t="s">
        <v>10904</v>
      </c>
      <c r="Z919" s="13">
        <v>2</v>
      </c>
      <c r="AA919" s="13">
        <v>5.75</v>
      </c>
      <c r="AB919" s="13">
        <f t="shared" si="127"/>
        <v>83.858000000000004</v>
      </c>
      <c r="AC919" s="13">
        <f>ROUND(VLOOKUP(X919,'Base de dados'!A:B, 2, 0)*AB919, 2)</f>
        <v>12.58</v>
      </c>
      <c r="AD919" s="13">
        <f>ROUND((AB919*(Destino!AG$919/100))*(W919/100),2)</f>
        <v>3.35</v>
      </c>
      <c r="AE919" s="13">
        <f>ROUND((AB919*(Destino!AH$919/100)),2)</f>
        <v>0</v>
      </c>
      <c r="AF919" s="13">
        <f>ROUND((((AB919+AC919)*(1 + VLOOKUP(X919,'Base de dados'!A:P, 16, 0) ))*(Destino!AI$919/100))-AD919, 2)</f>
        <v>21.31</v>
      </c>
      <c r="AG919" s="13">
        <f>ROUND((AB919+AF919)*(J919/100),2)</f>
        <v>5.26</v>
      </c>
      <c r="AH919" s="13">
        <f t="shared" si="128"/>
        <v>0</v>
      </c>
      <c r="AI919" s="13">
        <f>ROUND(AB919-AE919+AF919+AG919+AH919, 3)</f>
        <v>110.428</v>
      </c>
      <c r="AJ919" s="13">
        <f t="shared" si="129"/>
        <v>110.428</v>
      </c>
      <c r="AK919" s="13">
        <f t="shared" si="130"/>
        <v>110.428</v>
      </c>
      <c r="AL919" s="13" t="str">
        <f t="shared" si="133"/>
        <v>11106000191272200001286</v>
      </c>
      <c r="AM919" s="13">
        <f>VLOOKUP(AL919,Destino!A:AE,31,0)</f>
        <v>110.41800000000001</v>
      </c>
      <c r="AN919" s="13">
        <f t="shared" si="134"/>
        <v>0.99990944325714504</v>
      </c>
      <c r="BB919" s="13">
        <f t="shared" si="131"/>
        <v>110.428</v>
      </c>
      <c r="BC919" s="13" t="s">
        <v>11338</v>
      </c>
      <c r="BD919" s="13">
        <f t="shared" si="132"/>
        <v>0.74943700000000002</v>
      </c>
    </row>
    <row r="920" spans="1:56" x14ac:dyDescent="0.25">
      <c r="A920" s="13">
        <v>600019127</v>
      </c>
      <c r="B920" s="13">
        <v>1110</v>
      </c>
      <c r="C920" s="13">
        <v>2200001421</v>
      </c>
      <c r="D920" s="13" t="s">
        <v>10908</v>
      </c>
      <c r="E920" s="13" t="str">
        <f t="shared" si="126"/>
        <v>1100</v>
      </c>
      <c r="F920" s="13" t="s">
        <v>10925</v>
      </c>
      <c r="G920" s="13" t="s">
        <v>10907</v>
      </c>
      <c r="H920" s="13">
        <f>ROUND(P920/(1-((R920+S920))/100)*Q920, 3)</f>
        <v>11.71</v>
      </c>
      <c r="I920" s="13">
        <v>1</v>
      </c>
      <c r="J920" s="13">
        <v>1.5</v>
      </c>
      <c r="K920" s="13">
        <v>1</v>
      </c>
      <c r="M920" s="13">
        <v>1</v>
      </c>
      <c r="N920" s="13">
        <v>0.748108</v>
      </c>
      <c r="P920" s="13">
        <f>IFERROR(ROUND(VLOOKUP(BC920, BA:BA:BB:BB, 2, 0)/AA920,3),)</f>
        <v>10.157999999999999</v>
      </c>
      <c r="Q920" s="13">
        <f>IFERROR(VLOOKUP(BC920, BA:BA:BD:BD, 4, 0),1)</f>
        <v>1</v>
      </c>
      <c r="R920" s="13">
        <v>4</v>
      </c>
      <c r="S920" s="13">
        <v>9.25</v>
      </c>
      <c r="T920" s="13">
        <v>0</v>
      </c>
      <c r="V920" s="13" t="s">
        <v>11050</v>
      </c>
      <c r="W920" s="13">
        <v>100</v>
      </c>
      <c r="X920" s="13" t="s">
        <v>7709</v>
      </c>
      <c r="Y920" s="13" t="s">
        <v>10904</v>
      </c>
      <c r="Z920" s="13">
        <v>2</v>
      </c>
      <c r="AA920" s="13">
        <v>5.75</v>
      </c>
      <c r="AB920" s="13">
        <f t="shared" si="127"/>
        <v>67.332999999999998</v>
      </c>
      <c r="AC920" s="13">
        <f>ROUND(VLOOKUP(X920,'Base de dados'!A:B, 2, 0)*AB920, 2)</f>
        <v>10.1</v>
      </c>
      <c r="AD920" s="13">
        <f>ROUND((AB920*(Destino!AG$920/100))*(W920/100),2)</f>
        <v>2.69</v>
      </c>
      <c r="AE920" s="13">
        <f>ROUND((AB920*(Destino!AH$920/100)),2)</f>
        <v>0</v>
      </c>
      <c r="AF920" s="13">
        <f>ROUND((((AB920+AC920)*(1 + VLOOKUP(X920,'Base de dados'!A:P, 16, 0) ))*(Destino!AI$920/100))-AD920, 2)</f>
        <v>17.11</v>
      </c>
      <c r="AG920" s="13">
        <f>ROUND((AB920+AC920+AF920)*(J920/100),2)</f>
        <v>1.42</v>
      </c>
      <c r="AH920" s="13">
        <f t="shared" si="128"/>
        <v>0</v>
      </c>
      <c r="AI920" s="13">
        <f>ROUND(AB920+AF920-AE920+AG920+AH920, 3)</f>
        <v>85.863</v>
      </c>
      <c r="AJ920" s="13">
        <f t="shared" si="129"/>
        <v>85.863</v>
      </c>
      <c r="AK920" s="13">
        <f t="shared" si="130"/>
        <v>85.863</v>
      </c>
      <c r="AL920" s="13" t="str">
        <f t="shared" si="133"/>
        <v>11106000191272200001421</v>
      </c>
      <c r="AM920" s="13">
        <f>VLOOKUP(AL920,Destino!A:AE,31,0)</f>
        <v>85.873999999999995</v>
      </c>
      <c r="AN920" s="13">
        <f t="shared" si="134"/>
        <v>1.000128111060643</v>
      </c>
      <c r="BB920" s="13">
        <f t="shared" si="131"/>
        <v>85.863</v>
      </c>
      <c r="BC920" s="13" t="s">
        <v>11339</v>
      </c>
      <c r="BD920" s="13">
        <f t="shared" si="132"/>
        <v>0.748108</v>
      </c>
    </row>
    <row r="921" spans="1:56" x14ac:dyDescent="0.25">
      <c r="A921" s="13">
        <v>600019127</v>
      </c>
      <c r="B921" s="13">
        <v>1300</v>
      </c>
      <c r="C921" s="13">
        <v>2000005105</v>
      </c>
      <c r="D921" s="13" t="s">
        <v>10908</v>
      </c>
      <c r="E921" s="13">
        <f t="shared" si="126"/>
        <v>1300</v>
      </c>
      <c r="F921" s="13" t="s">
        <v>10930</v>
      </c>
      <c r="G921" s="13" t="s">
        <v>10907</v>
      </c>
      <c r="H921" s="13">
        <f>ROUND(P921/(1-((R921+S921))/100)*Q921, 3)</f>
        <v>11.407</v>
      </c>
      <c r="I921" s="13">
        <v>1</v>
      </c>
      <c r="J921" s="13">
        <v>6</v>
      </c>
      <c r="K921" s="13">
        <v>1</v>
      </c>
      <c r="M921" s="13">
        <v>1</v>
      </c>
      <c r="N921" s="13">
        <v>1</v>
      </c>
      <c r="O921" s="13" t="s">
        <v>10895</v>
      </c>
      <c r="P921" s="13">
        <f>IFERROR(ROUND(VLOOKUP(BC921, BA:BA:BB:BB, 2, 0)/AA921,3),)</f>
        <v>9.8960000000000008</v>
      </c>
      <c r="Q921" s="13">
        <f>IFERROR(VLOOKUP(BC921, BA:BA:BD:BD, 4, 0),1)</f>
        <v>1</v>
      </c>
      <c r="R921" s="13">
        <v>4</v>
      </c>
      <c r="S921" s="13">
        <v>9.25</v>
      </c>
      <c r="T921" s="13">
        <v>0</v>
      </c>
      <c r="V921" s="13" t="s">
        <v>11050</v>
      </c>
      <c r="W921" s="13">
        <v>100</v>
      </c>
      <c r="X921" s="13" t="s">
        <v>7709</v>
      </c>
      <c r="Y921" s="13" t="s">
        <v>10904</v>
      </c>
      <c r="Z921" s="13">
        <v>2</v>
      </c>
      <c r="AA921" s="13">
        <v>5.75</v>
      </c>
      <c r="AB921" s="13">
        <f t="shared" si="127"/>
        <v>65.59</v>
      </c>
      <c r="AC921" s="13">
        <f>ROUND(VLOOKUP(X921,'Base de dados'!A:B, 2, 0)*AB921, 2)</f>
        <v>9.84</v>
      </c>
      <c r="AD921" s="13">
        <f>ROUND((AB921*(Destino!AG$921/100))*(W921/100),2)</f>
        <v>0</v>
      </c>
      <c r="AG921" s="13">
        <f>ROUND((AB921+ AC921)*(J921/100),2)</f>
        <v>4.53</v>
      </c>
      <c r="AH921" s="13">
        <f t="shared" si="128"/>
        <v>0</v>
      </c>
      <c r="AI921" s="13">
        <f>ROUND((AB921+AC921)-(AD921+AE921)+AG921+AH921, 3)</f>
        <v>79.959999999999994</v>
      </c>
      <c r="AJ921" s="13">
        <f t="shared" si="129"/>
        <v>79.959999999999994</v>
      </c>
      <c r="AK921" s="13">
        <f t="shared" si="130"/>
        <v>79.959999999999994</v>
      </c>
      <c r="AL921" s="13" t="str">
        <f t="shared" si="133"/>
        <v>13006000191272000005105</v>
      </c>
      <c r="AM921" s="13">
        <f>VLOOKUP(AL921,Destino!A:AE,31,0)</f>
        <v>79.959999999999994</v>
      </c>
      <c r="AN921" s="13">
        <f t="shared" si="134"/>
        <v>1</v>
      </c>
      <c r="BA921" s="13" t="s">
        <v>11338</v>
      </c>
      <c r="BB921" s="13">
        <f t="shared" si="131"/>
        <v>79.959999999999994</v>
      </c>
      <c r="BC921" s="13" t="s">
        <v>11335</v>
      </c>
      <c r="BD921" s="13">
        <f t="shared" si="132"/>
        <v>1</v>
      </c>
    </row>
    <row r="922" spans="1:56" x14ac:dyDescent="0.25">
      <c r="A922" s="13">
        <v>600019127</v>
      </c>
      <c r="B922" s="13">
        <v>1300</v>
      </c>
      <c r="C922" s="13">
        <v>2200000102</v>
      </c>
      <c r="D922" s="13" t="s">
        <v>10908</v>
      </c>
      <c r="E922" s="13">
        <f t="shared" si="126"/>
        <v>1300</v>
      </c>
      <c r="F922" s="13" t="s">
        <v>10930</v>
      </c>
      <c r="G922" s="13" t="s">
        <v>10907</v>
      </c>
      <c r="H922" s="13">
        <f>ROUND(P922/(1-((R922+S922))/100)*Q922, 3)</f>
        <v>12.428000000000001</v>
      </c>
      <c r="I922" s="13">
        <v>1</v>
      </c>
      <c r="J922" s="13">
        <v>3.5</v>
      </c>
      <c r="K922" s="13">
        <v>1</v>
      </c>
      <c r="M922" s="13">
        <v>1</v>
      </c>
      <c r="N922" s="13">
        <v>1</v>
      </c>
      <c r="P922" s="13">
        <f>IFERROR(ROUND(VLOOKUP(BC922, BA:BA:BB:BB, 2, 0)/AA922,3),)</f>
        <v>11.477</v>
      </c>
      <c r="Q922" s="13">
        <f>IFERROR(VLOOKUP(BC922, BA:BA:BD:BD, 4, 0),1)</f>
        <v>1</v>
      </c>
      <c r="R922" s="13">
        <v>4</v>
      </c>
      <c r="S922" s="13">
        <v>3.65</v>
      </c>
      <c r="T922" s="13">
        <v>0</v>
      </c>
      <c r="V922" s="13" t="s">
        <v>11050</v>
      </c>
      <c r="W922" s="13">
        <v>100</v>
      </c>
      <c r="X922" s="13" t="s">
        <v>7709</v>
      </c>
      <c r="Y922" s="13" t="s">
        <v>10904</v>
      </c>
      <c r="Z922" s="13">
        <v>2</v>
      </c>
      <c r="AA922" s="13">
        <v>5.75</v>
      </c>
      <c r="AB922" s="13">
        <f t="shared" si="127"/>
        <v>71.460999999999999</v>
      </c>
      <c r="AC922" s="13">
        <f>ROUND(VLOOKUP(X922,'Base de dados'!A:B, 2, 0)*AB922, 2)</f>
        <v>10.72</v>
      </c>
      <c r="AD922" s="13">
        <f>ROUND((AB922*(Destino!AG$922/100))*(W922/100),2)</f>
        <v>0</v>
      </c>
      <c r="AG922" s="13">
        <f>ROUND((AB922+ AC922)*(J922/100),2)</f>
        <v>2.88</v>
      </c>
      <c r="AH922" s="13">
        <f t="shared" si="128"/>
        <v>0</v>
      </c>
      <c r="AI922" s="13">
        <f>ROUND((AB922+AC922)-(AD922+AE922)+AG922+AH922, 3)</f>
        <v>85.061000000000007</v>
      </c>
      <c r="AJ922" s="13">
        <f t="shared" si="129"/>
        <v>85.061000000000007</v>
      </c>
      <c r="AK922" s="13">
        <f t="shared" si="130"/>
        <v>85.061000000000007</v>
      </c>
      <c r="AL922" s="13" t="str">
        <f t="shared" si="133"/>
        <v>13006000191272200000102</v>
      </c>
      <c r="AM922" s="13">
        <f>VLOOKUP(AL922,Destino!A:AE,31,0)</f>
        <v>85.061000000000007</v>
      </c>
      <c r="AN922" s="13">
        <f t="shared" si="134"/>
        <v>1</v>
      </c>
      <c r="BB922" s="13">
        <f t="shared" si="131"/>
        <v>85.061000000000007</v>
      </c>
      <c r="BC922" s="13" t="s">
        <v>11336</v>
      </c>
      <c r="BD922" s="13">
        <f t="shared" si="132"/>
        <v>1</v>
      </c>
    </row>
    <row r="923" spans="1:56" x14ac:dyDescent="0.25">
      <c r="A923" s="13">
        <v>600019127</v>
      </c>
      <c r="B923" s="13">
        <v>1300</v>
      </c>
      <c r="C923" s="13">
        <v>2200001327</v>
      </c>
      <c r="D923" s="13" t="s">
        <v>10908</v>
      </c>
      <c r="E923" s="13">
        <f t="shared" si="126"/>
        <v>1300</v>
      </c>
      <c r="F923" s="13" t="s">
        <v>10930</v>
      </c>
      <c r="G923" s="13" t="s">
        <v>10907</v>
      </c>
      <c r="H923" s="13">
        <f>ROUND(P923/(1-((R923+S923))/100)*Q923, 3)</f>
        <v>12.138999999999999</v>
      </c>
      <c r="I923" s="13">
        <v>1</v>
      </c>
      <c r="J923" s="13">
        <v>2</v>
      </c>
      <c r="K923" s="13">
        <v>1</v>
      </c>
      <c r="M923" s="13">
        <v>1</v>
      </c>
      <c r="N923" s="13">
        <v>1</v>
      </c>
      <c r="P923" s="13">
        <f>IFERROR(ROUND(VLOOKUP(BC923, BA:BA:BB:BB, 2, 0)/AA923,3),)</f>
        <v>14.944000000000001</v>
      </c>
      <c r="Q923" s="13">
        <f>IFERROR(VLOOKUP(BC923, BA:BA:BD:BD, 4, 0),1)</f>
        <v>0.75014499999999995</v>
      </c>
      <c r="R923" s="13">
        <v>4</v>
      </c>
      <c r="S923" s="13">
        <v>3.65</v>
      </c>
      <c r="T923" s="13">
        <v>0</v>
      </c>
      <c r="V923" s="13" t="s">
        <v>11050</v>
      </c>
      <c r="W923" s="13">
        <v>100</v>
      </c>
      <c r="X923" s="13" t="s">
        <v>7709</v>
      </c>
      <c r="Y923" s="13" t="s">
        <v>10904</v>
      </c>
      <c r="Z923" s="13">
        <v>2</v>
      </c>
      <c r="AA923" s="13">
        <v>5.75</v>
      </c>
      <c r="AB923" s="13">
        <f t="shared" si="127"/>
        <v>69.799000000000007</v>
      </c>
      <c r="AC923" s="13">
        <f>ROUND(VLOOKUP(X923,'Base de dados'!A:B, 2, 0)*AB923, 2)</f>
        <v>10.47</v>
      </c>
      <c r="AD923" s="13">
        <f>ROUND((AB923*(Destino!AG$923/100))*(W923/100),2)</f>
        <v>0</v>
      </c>
      <c r="AG923" s="13">
        <f>ROUND((AB923+ AC923)*(J923/100),2)</f>
        <v>1.61</v>
      </c>
      <c r="AH923" s="13">
        <f t="shared" si="128"/>
        <v>0</v>
      </c>
      <c r="AI923" s="13">
        <f>ROUND((AB923+AC923)-(AD923+AE923)+AG923+AH923, 3)</f>
        <v>81.879000000000005</v>
      </c>
      <c r="AJ923" s="13">
        <f t="shared" si="129"/>
        <v>81.879000000000005</v>
      </c>
      <c r="AK923" s="13">
        <f t="shared" si="130"/>
        <v>81.879000000000005</v>
      </c>
      <c r="AL923" s="13" t="str">
        <f t="shared" si="133"/>
        <v>13006000191272200001327</v>
      </c>
      <c r="AM923" s="13">
        <f>VLOOKUP(AL923,Destino!A:AE,31,0)</f>
        <v>81.885000000000005</v>
      </c>
      <c r="AN923" s="13">
        <f t="shared" si="134"/>
        <v>1.000073278862712</v>
      </c>
      <c r="BB923" s="13">
        <f t="shared" si="131"/>
        <v>81.879000000000005</v>
      </c>
      <c r="BC923" s="13" t="s">
        <v>11337</v>
      </c>
      <c r="BD923" s="13">
        <f t="shared" si="132"/>
        <v>1</v>
      </c>
    </row>
    <row r="924" spans="1:56" x14ac:dyDescent="0.25">
      <c r="A924" s="13">
        <v>600019127</v>
      </c>
      <c r="B924" s="13">
        <v>1300</v>
      </c>
      <c r="C924" s="13">
        <v>2200001421</v>
      </c>
      <c r="D924" s="13" t="s">
        <v>10908</v>
      </c>
      <c r="E924" s="13">
        <f t="shared" si="126"/>
        <v>1300</v>
      </c>
      <c r="F924" s="13" t="s">
        <v>10930</v>
      </c>
      <c r="G924" s="13" t="s">
        <v>10907</v>
      </c>
      <c r="H924" s="13">
        <f>ROUND(P924/(1-((R924+S924))/100)*Q924, 3)</f>
        <v>11.71</v>
      </c>
      <c r="I924" s="13">
        <v>1</v>
      </c>
      <c r="J924" s="13">
        <v>7</v>
      </c>
      <c r="K924" s="13">
        <v>1</v>
      </c>
      <c r="M924" s="13">
        <v>1</v>
      </c>
      <c r="N924" s="13">
        <v>1</v>
      </c>
      <c r="P924" s="13">
        <f>IFERROR(ROUND(VLOOKUP(BC924, BA:BA:BB:BB, 2, 0)/AA924,3),)</f>
        <v>10.157999999999999</v>
      </c>
      <c r="Q924" s="13">
        <f>IFERROR(VLOOKUP(BC924, BA:BA:BD:BD, 4, 0),1)</f>
        <v>1</v>
      </c>
      <c r="R924" s="13">
        <v>4</v>
      </c>
      <c r="S924" s="13">
        <v>9.25</v>
      </c>
      <c r="T924" s="13">
        <v>0</v>
      </c>
      <c r="V924" s="13" t="s">
        <v>11050</v>
      </c>
      <c r="W924" s="13">
        <v>100</v>
      </c>
      <c r="X924" s="13" t="s">
        <v>7709</v>
      </c>
      <c r="Y924" s="13" t="s">
        <v>10904</v>
      </c>
      <c r="Z924" s="13">
        <v>2</v>
      </c>
      <c r="AA924" s="13">
        <v>5.75</v>
      </c>
      <c r="AB924" s="13">
        <f t="shared" si="127"/>
        <v>67.332999999999998</v>
      </c>
      <c r="AC924" s="13">
        <f>ROUND(VLOOKUP(X924,'Base de dados'!A:B, 2, 0)*AB924, 2)</f>
        <v>10.1</v>
      </c>
      <c r="AD924" s="13">
        <f>ROUND((AB924*(Destino!AG$924/100))*(W924/100),2)</f>
        <v>0</v>
      </c>
      <c r="AG924" s="13">
        <f>ROUND((AB924+ AC924)*(J924/100),2)</f>
        <v>5.42</v>
      </c>
      <c r="AH924" s="13">
        <f t="shared" si="128"/>
        <v>0</v>
      </c>
      <c r="AI924" s="13">
        <f>ROUND((AB924+AC924)-(AD924+AE924)+AG924+AH924, 3)</f>
        <v>82.852999999999994</v>
      </c>
      <c r="AJ924" s="13">
        <f t="shared" si="129"/>
        <v>82.852999999999994</v>
      </c>
      <c r="AK924" s="13">
        <f t="shared" si="130"/>
        <v>82.852999999999994</v>
      </c>
      <c r="AL924" s="13" t="str">
        <f t="shared" si="133"/>
        <v>13006000191272200001421</v>
      </c>
      <c r="AM924" s="13">
        <f>VLOOKUP(AL924,Destino!A:AE,31,0)</f>
        <v>82.864000000000004</v>
      </c>
      <c r="AN924" s="13">
        <f t="shared" si="134"/>
        <v>1.0001327652589527</v>
      </c>
      <c r="BB924" s="13">
        <f t="shared" si="131"/>
        <v>82.852999999999994</v>
      </c>
      <c r="BC924" s="13" t="s">
        <v>11339</v>
      </c>
      <c r="BD924" s="13">
        <f t="shared" si="132"/>
        <v>1</v>
      </c>
    </row>
    <row r="925" spans="1:56" x14ac:dyDescent="0.25">
      <c r="A925" s="13">
        <v>600019127</v>
      </c>
      <c r="B925" s="13">
        <v>1400</v>
      </c>
      <c r="C925" s="13">
        <v>2000005105</v>
      </c>
      <c r="D925" s="13" t="s">
        <v>10908</v>
      </c>
      <c r="E925" s="13">
        <f t="shared" si="126"/>
        <v>1400</v>
      </c>
      <c r="F925" s="13" t="s">
        <v>10905</v>
      </c>
      <c r="G925" s="13" t="s">
        <v>10907</v>
      </c>
      <c r="H925" s="13">
        <f>ROUND(P925/(1-((R925+S925))/100)*Q925, 3)</f>
        <v>11.407</v>
      </c>
      <c r="I925" s="13">
        <v>1</v>
      </c>
      <c r="J925" s="13">
        <v>2</v>
      </c>
      <c r="K925" s="13">
        <v>1</v>
      </c>
      <c r="M925" s="13">
        <v>1</v>
      </c>
      <c r="N925" s="13">
        <v>1</v>
      </c>
      <c r="O925" s="13" t="s">
        <v>10895</v>
      </c>
      <c r="P925" s="13">
        <f>IFERROR(ROUND(VLOOKUP(BC925, BA:BA:BB:BB, 2, 0)/AA925,3),)</f>
        <v>9.8960000000000008</v>
      </c>
      <c r="Q925" s="13">
        <f>IFERROR(VLOOKUP(BC925, BA:BA:BD:BD, 4, 0),1)</f>
        <v>1</v>
      </c>
      <c r="R925" s="13">
        <v>4</v>
      </c>
      <c r="S925" s="13">
        <v>9.25</v>
      </c>
      <c r="T925" s="13">
        <v>0</v>
      </c>
      <c r="V925" s="13" t="s">
        <v>11050</v>
      </c>
      <c r="W925" s="13">
        <v>100</v>
      </c>
      <c r="X925" s="13" t="s">
        <v>7709</v>
      </c>
      <c r="Y925" s="13" t="s">
        <v>10904</v>
      </c>
      <c r="Z925" s="13">
        <v>2</v>
      </c>
      <c r="AA925" s="13">
        <v>5.75</v>
      </c>
      <c r="AB925" s="13">
        <f t="shared" si="127"/>
        <v>65.59</v>
      </c>
      <c r="AC925" s="13">
        <f>ROUND(VLOOKUP(X925,'Base de dados'!A:B, 2, 0)*AB925, 2)</f>
        <v>9.84</v>
      </c>
      <c r="AD925" s="13">
        <f>ROUND((AB925*(Destino!AG$925/100))*(W925/100),2)</f>
        <v>2.62</v>
      </c>
      <c r="AE925" s="13">
        <f>ROUND((AB925*(Destino!AH$925/100)),2)</f>
        <v>6.07</v>
      </c>
      <c r="AG925" s="13">
        <f>ROUND((AB925+ AC925)*(J925/100),2)</f>
        <v>1.51</v>
      </c>
      <c r="AH925" s="13">
        <f t="shared" si="128"/>
        <v>0</v>
      </c>
      <c r="AI925" s="13">
        <f>ROUND(AB925-(AD925+AE925)+AG925+AH925, 3)</f>
        <v>58.41</v>
      </c>
      <c r="AJ925" s="13">
        <f t="shared" si="129"/>
        <v>58.41</v>
      </c>
      <c r="AK925" s="13">
        <f t="shared" si="130"/>
        <v>58.41</v>
      </c>
      <c r="AL925" s="13" t="str">
        <f t="shared" si="133"/>
        <v>14006000191272000005105</v>
      </c>
      <c r="AM925" s="13">
        <f>VLOOKUP(AL925,Destino!A:AE,31,0)</f>
        <v>58.42</v>
      </c>
      <c r="AN925" s="13">
        <f t="shared" si="134"/>
        <v>1.0001712035610342</v>
      </c>
      <c r="BA925" s="13" t="s">
        <v>11339</v>
      </c>
      <c r="BB925" s="13">
        <f t="shared" si="131"/>
        <v>58.41</v>
      </c>
      <c r="BC925" s="13" t="s">
        <v>11335</v>
      </c>
      <c r="BD925" s="13">
        <f t="shared" si="132"/>
        <v>1</v>
      </c>
    </row>
    <row r="926" spans="1:56" x14ac:dyDescent="0.25">
      <c r="A926" s="13">
        <v>600019127</v>
      </c>
      <c r="B926" s="13">
        <v>1400</v>
      </c>
      <c r="C926" s="13">
        <v>2200000102</v>
      </c>
      <c r="D926" s="13" t="s">
        <v>10908</v>
      </c>
      <c r="E926" s="13">
        <f t="shared" si="126"/>
        <v>1400</v>
      </c>
      <c r="F926" s="13" t="s">
        <v>10905</v>
      </c>
      <c r="G926" s="13" t="s">
        <v>10907</v>
      </c>
      <c r="H926" s="13">
        <f>ROUND(P926/(1-((R926+S926))/100)*Q926, 3)</f>
        <v>12.428000000000001</v>
      </c>
      <c r="I926" s="13">
        <v>1</v>
      </c>
      <c r="J926" s="13">
        <v>2</v>
      </c>
      <c r="K926" s="13">
        <v>1</v>
      </c>
      <c r="M926" s="13">
        <v>1</v>
      </c>
      <c r="N926" s="13">
        <v>1</v>
      </c>
      <c r="P926" s="13">
        <f>IFERROR(ROUND(VLOOKUP(BC926, BA:BA:BB:BB, 2, 0)/AA926,3),)</f>
        <v>11.477</v>
      </c>
      <c r="Q926" s="13">
        <f>IFERROR(VLOOKUP(BC926, BA:BA:BD:BD, 4, 0),1)</f>
        <v>1</v>
      </c>
      <c r="R926" s="13">
        <v>4</v>
      </c>
      <c r="S926" s="13">
        <v>3.65</v>
      </c>
      <c r="T926" s="13">
        <v>0</v>
      </c>
      <c r="V926" s="13" t="s">
        <v>11050</v>
      </c>
      <c r="W926" s="13">
        <v>100</v>
      </c>
      <c r="X926" s="13" t="s">
        <v>7709</v>
      </c>
      <c r="Y926" s="13" t="s">
        <v>10904</v>
      </c>
      <c r="Z926" s="13">
        <v>2</v>
      </c>
      <c r="AA926" s="13">
        <v>5.75</v>
      </c>
      <c r="AB926" s="13">
        <f t="shared" si="127"/>
        <v>71.460999999999999</v>
      </c>
      <c r="AC926" s="13">
        <f>ROUND(VLOOKUP(X926,'Base de dados'!A:B, 2, 0)*AB926, 2)</f>
        <v>10.72</v>
      </c>
      <c r="AD926" s="13">
        <f>ROUND((AB926*(Destino!AG$926/100))*(W926/100),2)</f>
        <v>2.86</v>
      </c>
      <c r="AE926" s="13">
        <f>ROUND((AB926*(Destino!AH$926/100)),2)</f>
        <v>6.61</v>
      </c>
      <c r="AG926" s="13">
        <f>ROUND((AB926+ AC926)*(J926/100),2)</f>
        <v>1.64</v>
      </c>
      <c r="AH926" s="13">
        <f t="shared" si="128"/>
        <v>0</v>
      </c>
      <c r="AI926" s="13">
        <f>ROUND(AB926-(AD926+AE926)+AG926+AH926, 3)</f>
        <v>63.631</v>
      </c>
      <c r="AJ926" s="13">
        <f t="shared" si="129"/>
        <v>63.631</v>
      </c>
      <c r="AK926" s="13">
        <f t="shared" si="130"/>
        <v>63.631</v>
      </c>
      <c r="AL926" s="13" t="str">
        <f t="shared" si="133"/>
        <v>14006000191272200000102</v>
      </c>
      <c r="AM926" s="13">
        <f>VLOOKUP(AL926,Destino!A:AE,31,0)</f>
        <v>63.631</v>
      </c>
      <c r="AN926" s="13">
        <f t="shared" si="134"/>
        <v>1</v>
      </c>
      <c r="BB926" s="13">
        <f t="shared" si="131"/>
        <v>63.631</v>
      </c>
      <c r="BC926" s="13" t="s">
        <v>11336</v>
      </c>
      <c r="BD926" s="13">
        <f t="shared" si="132"/>
        <v>1</v>
      </c>
    </row>
    <row r="927" spans="1:56" x14ac:dyDescent="0.25">
      <c r="A927" s="13">
        <v>600019127</v>
      </c>
      <c r="B927" s="13">
        <v>1400</v>
      </c>
      <c r="C927" s="13">
        <v>2200001286</v>
      </c>
      <c r="D927" s="13" t="s">
        <v>10908</v>
      </c>
      <c r="E927" s="13">
        <f t="shared" si="126"/>
        <v>1400</v>
      </c>
      <c r="F927" s="13" t="s">
        <v>10915</v>
      </c>
      <c r="G927" s="13" t="s">
        <v>10907</v>
      </c>
      <c r="H927" s="13">
        <f>ROUND(P927/(1-((R927+S927))/100)*Q927, 3)</f>
        <v>14.584</v>
      </c>
      <c r="I927" s="13">
        <v>1</v>
      </c>
      <c r="J927" s="13">
        <v>3</v>
      </c>
      <c r="K927" s="13">
        <v>1</v>
      </c>
      <c r="M927" s="13">
        <v>1</v>
      </c>
      <c r="N927" s="13">
        <v>1</v>
      </c>
      <c r="P927" s="13">
        <f>IFERROR(ROUND(VLOOKUP(BC927, BA:BA:BB:BB, 2, 0)/AA927,3),)</f>
        <v>13.906000000000001</v>
      </c>
      <c r="Q927" s="13">
        <f>IFERROR(VLOOKUP(BC927, BA:BA:BD:BD, 4, 0),1)</f>
        <v>1</v>
      </c>
      <c r="R927" s="13">
        <v>1</v>
      </c>
      <c r="S927" s="13">
        <v>3.65</v>
      </c>
      <c r="T927" s="13">
        <v>0</v>
      </c>
      <c r="V927" s="13" t="s">
        <v>11050</v>
      </c>
      <c r="W927" s="13">
        <v>100</v>
      </c>
      <c r="X927" s="13" t="s">
        <v>7709</v>
      </c>
      <c r="Y927" s="13" t="s">
        <v>10904</v>
      </c>
      <c r="Z927" s="13">
        <v>2</v>
      </c>
      <c r="AA927" s="13">
        <v>5.75</v>
      </c>
      <c r="AB927" s="13">
        <f t="shared" si="127"/>
        <v>83.858000000000004</v>
      </c>
      <c r="AC927" s="13">
        <f>ROUND(VLOOKUP(X927,'Base de dados'!A:B, 2, 0)*AB927, 2)</f>
        <v>12.58</v>
      </c>
      <c r="AD927" s="13">
        <f>ROUND((AB927*(Destino!AG$927/100))*(W927/100),2)</f>
        <v>3.35</v>
      </c>
      <c r="AE927" s="13">
        <f>ROUND((AB927*(Destino!AH$927/100)),2)</f>
        <v>7.76</v>
      </c>
      <c r="AG927" s="13">
        <f>ROUND(AB927 *(J927/100),2)</f>
        <v>2.52</v>
      </c>
      <c r="AH927" s="13">
        <f t="shared" si="128"/>
        <v>0</v>
      </c>
      <c r="AI927" s="13">
        <f>ROUND(AB927-(AD927+AE927)+AG927+AH927, 3)</f>
        <v>75.268000000000001</v>
      </c>
      <c r="AJ927" s="13">
        <f t="shared" si="129"/>
        <v>75.268000000000001</v>
      </c>
      <c r="AK927" s="13">
        <f t="shared" si="130"/>
        <v>75.268000000000001</v>
      </c>
      <c r="AL927" s="13" t="str">
        <f t="shared" si="133"/>
        <v>14006000191272200001286</v>
      </c>
      <c r="AM927" s="13">
        <f>VLOOKUP(AL927,Destino!A:AE,31,0)</f>
        <v>75.278000000000006</v>
      </c>
      <c r="AN927" s="13">
        <f t="shared" si="134"/>
        <v>1.0001328585853217</v>
      </c>
      <c r="BB927" s="13">
        <f t="shared" si="131"/>
        <v>75.268000000000001</v>
      </c>
      <c r="BC927" s="13" t="s">
        <v>11338</v>
      </c>
      <c r="BD927" s="13">
        <f t="shared" si="132"/>
        <v>1</v>
      </c>
    </row>
    <row r="928" spans="1:56" x14ac:dyDescent="0.25">
      <c r="A928" s="13">
        <v>600019216</v>
      </c>
      <c r="B928" s="13">
        <v>1000</v>
      </c>
      <c r="C928" s="13">
        <v>2200000102</v>
      </c>
      <c r="D928" s="13" t="s">
        <v>10908</v>
      </c>
      <c r="E928" s="13">
        <f t="shared" si="126"/>
        <v>1000</v>
      </c>
      <c r="F928" s="13" t="s">
        <v>10905</v>
      </c>
      <c r="G928" s="13" t="s">
        <v>10907</v>
      </c>
      <c r="H928" s="13">
        <f>ROUND(P928/(1-((R928+S928))/100)*Q928, 3)</f>
        <v>11.851000000000001</v>
      </c>
      <c r="I928" s="13">
        <v>1</v>
      </c>
      <c r="J928" s="13">
        <v>4.5</v>
      </c>
      <c r="K928" s="13">
        <v>1</v>
      </c>
      <c r="M928" s="13">
        <v>1</v>
      </c>
      <c r="N928" s="13">
        <v>1</v>
      </c>
      <c r="P928" s="13">
        <f>IFERROR(ROUND(VLOOKUP(BC928, BA:BA:BB:BB, 2, 0)/AA928,3),)</f>
        <v>10.944000000000001</v>
      </c>
      <c r="Q928" s="13">
        <f>IFERROR(VLOOKUP(BC928, BA:BA:BD:BD, 4, 0),1)</f>
        <v>1</v>
      </c>
      <c r="R928" s="13">
        <v>4</v>
      </c>
      <c r="S928" s="13">
        <v>3.65</v>
      </c>
      <c r="T928" s="13">
        <v>0</v>
      </c>
      <c r="V928" s="13" t="s">
        <v>11050</v>
      </c>
      <c r="W928" s="13">
        <v>100</v>
      </c>
      <c r="X928" s="13" t="s">
        <v>7709</v>
      </c>
      <c r="Y928" s="13" t="s">
        <v>10904</v>
      </c>
      <c r="Z928" s="13">
        <v>1</v>
      </c>
      <c r="AA928" s="13">
        <v>5.75</v>
      </c>
      <c r="AB928" s="13">
        <f t="shared" si="127"/>
        <v>68.143000000000001</v>
      </c>
      <c r="AC928" s="13">
        <f>ROUND(VLOOKUP(X928,'Base de dados'!A:B, 2, 0)*AB928, 2)</f>
        <v>10.220000000000001</v>
      </c>
      <c r="AD928" s="13">
        <f>ROUND((AB928*(Destino!AG$928/100))*(W928/100),2)</f>
        <v>2.73</v>
      </c>
      <c r="AE928" s="13">
        <f>ROUND((AB928*(Destino!AH$928/100)),2)</f>
        <v>6.3</v>
      </c>
      <c r="AG928" s="13">
        <f>ROUND((AB928+ AC928)*(J928/100),2)</f>
        <v>3.53</v>
      </c>
      <c r="AH928" s="13">
        <f t="shared" si="128"/>
        <v>0</v>
      </c>
      <c r="AI928" s="13">
        <f>ROUND(AB928-(AD928+AE928)+AG928+AH928, 3)</f>
        <v>62.643000000000001</v>
      </c>
      <c r="AJ928" s="13">
        <f t="shared" si="129"/>
        <v>62.643000000000001</v>
      </c>
      <c r="AK928" s="13">
        <f t="shared" si="130"/>
        <v>62.643000000000001</v>
      </c>
      <c r="AL928" s="13" t="str">
        <f t="shared" si="133"/>
        <v>10006000192162200000102</v>
      </c>
      <c r="AM928" s="13">
        <f>VLOOKUP(AL928,Destino!A:AE,31,0)</f>
        <v>62.655000000000001</v>
      </c>
      <c r="AN928" s="13">
        <f t="shared" si="134"/>
        <v>1.0001915617068149</v>
      </c>
      <c r="BB928" s="13">
        <f t="shared" si="131"/>
        <v>62.643000000000001</v>
      </c>
      <c r="BC928" s="13" t="s">
        <v>11341</v>
      </c>
      <c r="BD928" s="13">
        <f t="shared" si="132"/>
        <v>1</v>
      </c>
    </row>
    <row r="929" spans="1:56" x14ac:dyDescent="0.25">
      <c r="A929" s="13">
        <v>600019216</v>
      </c>
      <c r="B929" s="13">
        <v>1000</v>
      </c>
      <c r="C929" s="13">
        <v>2200001286</v>
      </c>
      <c r="D929" s="13" t="s">
        <v>10908</v>
      </c>
      <c r="E929" s="13">
        <f t="shared" si="126"/>
        <v>1000</v>
      </c>
      <c r="F929" s="13" t="s">
        <v>10915</v>
      </c>
      <c r="G929" s="13" t="s">
        <v>10907</v>
      </c>
      <c r="H929" s="13">
        <f>ROUND(P929/(1-((R929+S929))/100)*Q929, 3)</f>
        <v>13.907999999999999</v>
      </c>
      <c r="I929" s="13">
        <v>1</v>
      </c>
      <c r="J929" s="13">
        <v>6</v>
      </c>
      <c r="K929" s="13">
        <v>1</v>
      </c>
      <c r="M929" s="13">
        <v>1</v>
      </c>
      <c r="N929" s="13">
        <v>1</v>
      </c>
      <c r="P929" s="13">
        <f>IFERROR(ROUND(VLOOKUP(BC929, BA:BA:BB:BB, 2, 0)/AA929,3),)</f>
        <v>13.260999999999999</v>
      </c>
      <c r="Q929" s="13">
        <f>IFERROR(VLOOKUP(BC929, BA:BA:BD:BD, 4, 0),1)</f>
        <v>1</v>
      </c>
      <c r="R929" s="13">
        <v>1</v>
      </c>
      <c r="S929" s="13">
        <v>3.65</v>
      </c>
      <c r="T929" s="13">
        <v>0</v>
      </c>
      <c r="V929" s="13" t="s">
        <v>11050</v>
      </c>
      <c r="W929" s="13">
        <v>100</v>
      </c>
      <c r="X929" s="13" t="s">
        <v>7709</v>
      </c>
      <c r="Y929" s="13" t="s">
        <v>10904</v>
      </c>
      <c r="Z929" s="13">
        <v>1</v>
      </c>
      <c r="AA929" s="13">
        <v>5.75</v>
      </c>
      <c r="AB929" s="13">
        <f t="shared" si="127"/>
        <v>79.971000000000004</v>
      </c>
      <c r="AC929" s="13">
        <f>ROUND(VLOOKUP(X929,'Base de dados'!A:B, 2, 0)*AB929, 2)</f>
        <v>12</v>
      </c>
      <c r="AD929" s="13">
        <f>ROUND((AB929*(Destino!AG$929/100))*(W929/100),2)</f>
        <v>3.2</v>
      </c>
      <c r="AE929" s="13">
        <f>ROUND((AB929*(Destino!AH$929/100)),2)</f>
        <v>7.4</v>
      </c>
      <c r="AG929" s="13">
        <f>ROUND(AB929 *(J929/100),2)</f>
        <v>4.8</v>
      </c>
      <c r="AH929" s="13">
        <f t="shared" si="128"/>
        <v>0</v>
      </c>
      <c r="AI929" s="13">
        <f>ROUND(AB929-(AD929+AE929)+AG929+AH929, 3)</f>
        <v>74.171000000000006</v>
      </c>
      <c r="AJ929" s="13">
        <f t="shared" si="129"/>
        <v>74.171000000000006</v>
      </c>
      <c r="AK929" s="13">
        <f t="shared" si="130"/>
        <v>74.171000000000006</v>
      </c>
      <c r="AL929" s="13" t="str">
        <f t="shared" si="133"/>
        <v>10006000192162200001286</v>
      </c>
      <c r="AM929" s="13">
        <f>VLOOKUP(AL929,Destino!A:AE,31,0)</f>
        <v>74.183000000000007</v>
      </c>
      <c r="AN929" s="13">
        <f t="shared" si="134"/>
        <v>1.0001617883000093</v>
      </c>
      <c r="BB929" s="13">
        <f t="shared" si="131"/>
        <v>74.171000000000006</v>
      </c>
      <c r="BC929" s="13" t="s">
        <v>11343</v>
      </c>
      <c r="BD929" s="13">
        <f t="shared" si="132"/>
        <v>1</v>
      </c>
    </row>
    <row r="930" spans="1:56" x14ac:dyDescent="0.25">
      <c r="A930" s="13">
        <v>600019216</v>
      </c>
      <c r="B930" s="13">
        <v>1000</v>
      </c>
      <c r="C930" s="13">
        <v>2200001327</v>
      </c>
      <c r="D930" s="13" t="s">
        <v>10908</v>
      </c>
      <c r="E930" s="13">
        <f t="shared" si="126"/>
        <v>1000</v>
      </c>
      <c r="F930" s="13" t="s">
        <v>10905</v>
      </c>
      <c r="G930" s="13" t="s">
        <v>10907</v>
      </c>
      <c r="H930" s="13">
        <f>ROUND(P930/(1-((R930+S930))/100)*Q930, 3)</f>
        <v>11.577999999999999</v>
      </c>
      <c r="I930" s="13">
        <v>1</v>
      </c>
      <c r="J930" s="13">
        <v>5</v>
      </c>
      <c r="K930" s="13">
        <v>1</v>
      </c>
      <c r="M930" s="13">
        <v>1</v>
      </c>
      <c r="N930" s="13">
        <v>1</v>
      </c>
      <c r="P930" s="13">
        <f>IFERROR(ROUND(VLOOKUP(BC930, BA:BA:BB:BB, 2, 0)/AA930,3),)</f>
        <v>14.252000000000001</v>
      </c>
      <c r="Q930" s="13">
        <f>IFERROR(VLOOKUP(BC930, BA:BA:BD:BD, 4, 0),1)</f>
        <v>0.75024199999999996</v>
      </c>
      <c r="R930" s="13">
        <v>4</v>
      </c>
      <c r="S930" s="13">
        <v>3.65</v>
      </c>
      <c r="T930" s="13">
        <v>0</v>
      </c>
      <c r="V930" s="13" t="s">
        <v>11050</v>
      </c>
      <c r="W930" s="13">
        <v>100</v>
      </c>
      <c r="X930" s="13" t="s">
        <v>7709</v>
      </c>
      <c r="Y930" s="13" t="s">
        <v>10904</v>
      </c>
      <c r="Z930" s="13">
        <v>1</v>
      </c>
      <c r="AA930" s="13">
        <v>5.75</v>
      </c>
      <c r="AB930" s="13">
        <f t="shared" si="127"/>
        <v>66.573999999999998</v>
      </c>
      <c r="AC930" s="13">
        <f>ROUND(VLOOKUP(X930,'Base de dados'!A:B, 2, 0)*AB930, 2)</f>
        <v>9.99</v>
      </c>
      <c r="AD930" s="13">
        <f>ROUND((AB930*(Destino!AG$930/100))*(W930/100),2)</f>
        <v>2.66</v>
      </c>
      <c r="AE930" s="13">
        <f>ROUND((AB930*(Destino!AH$930/100)),2)</f>
        <v>6.16</v>
      </c>
      <c r="AG930" s="13">
        <f>ROUND((AB930+ AC930)*(J930/100),2)</f>
        <v>3.83</v>
      </c>
      <c r="AH930" s="13">
        <f t="shared" si="128"/>
        <v>0</v>
      </c>
      <c r="AI930" s="13">
        <f>ROUND(AB930-(AD930+AE930)+AG930+AH930, 3)</f>
        <v>61.584000000000003</v>
      </c>
      <c r="AJ930" s="13">
        <f t="shared" si="129"/>
        <v>61.584000000000003</v>
      </c>
      <c r="AK930" s="13">
        <f t="shared" si="130"/>
        <v>61.584000000000003</v>
      </c>
      <c r="AL930" s="13" t="str">
        <f t="shared" si="133"/>
        <v>10006000192162200001327</v>
      </c>
      <c r="AM930" s="13">
        <f>VLOOKUP(AL930,Destino!A:AE,31,0)</f>
        <v>61.588999999999999</v>
      </c>
      <c r="AN930" s="13">
        <f t="shared" si="134"/>
        <v>1.0000811899194595</v>
      </c>
      <c r="BB930" s="13">
        <f t="shared" si="131"/>
        <v>61.584000000000003</v>
      </c>
      <c r="BC930" s="13" t="s">
        <v>11342</v>
      </c>
      <c r="BD930" s="13">
        <f t="shared" si="132"/>
        <v>1</v>
      </c>
    </row>
    <row r="931" spans="1:56" x14ac:dyDescent="0.25">
      <c r="A931" s="13">
        <v>600019216</v>
      </c>
      <c r="B931" s="13">
        <v>1000</v>
      </c>
      <c r="C931" s="13">
        <v>2200008967</v>
      </c>
      <c r="D931" s="13" t="s">
        <v>10908</v>
      </c>
      <c r="E931" s="13">
        <f t="shared" si="126"/>
        <v>1000</v>
      </c>
      <c r="F931" s="13" t="s">
        <v>10912</v>
      </c>
      <c r="G931" s="13" t="s">
        <v>10907</v>
      </c>
      <c r="H931" s="13">
        <v>7.72</v>
      </c>
      <c r="I931" s="13">
        <v>1</v>
      </c>
      <c r="J931" s="13">
        <v>0</v>
      </c>
      <c r="K931" s="13">
        <v>0.90803100000000003</v>
      </c>
      <c r="M931" s="13">
        <v>1</v>
      </c>
      <c r="N931" s="13">
        <v>1</v>
      </c>
      <c r="O931" s="13" t="s">
        <v>10895</v>
      </c>
      <c r="P931" s="13">
        <v>0</v>
      </c>
      <c r="Q931" s="13">
        <v>1</v>
      </c>
      <c r="R931" s="13">
        <v>0</v>
      </c>
      <c r="S931" s="13">
        <v>0</v>
      </c>
      <c r="T931" s="13">
        <v>34.630000000000003</v>
      </c>
      <c r="V931" s="13" t="s">
        <v>11050</v>
      </c>
      <c r="W931" s="13">
        <v>100</v>
      </c>
      <c r="X931" s="13" t="s">
        <v>7709</v>
      </c>
      <c r="Y931" s="13" t="s">
        <v>10904</v>
      </c>
      <c r="Z931" s="13">
        <v>1</v>
      </c>
      <c r="AA931" s="13">
        <v>5.75</v>
      </c>
      <c r="AB931" s="13">
        <f t="shared" si="127"/>
        <v>44.39</v>
      </c>
      <c r="AC931" s="13">
        <f>ROUND(VLOOKUP(X931,'Base de dados'!A:B, 2, 0)*AB931, 2)</f>
        <v>6.66</v>
      </c>
      <c r="AD931" s="13">
        <f>ROUND((AB931*(Destino!AG$931/100))*(W931/100),2)</f>
        <v>0</v>
      </c>
      <c r="AE931" s="13">
        <f>ROUND((AB931*(Destino!AH$931/100)),2)</f>
        <v>0</v>
      </c>
      <c r="AG931" s="13">
        <f>ROUND((AB931+ AC931)*(J931/100),2)</f>
        <v>0</v>
      </c>
      <c r="AH931" s="13">
        <f t="shared" si="128"/>
        <v>15.37</v>
      </c>
      <c r="AI931" s="13">
        <f>ROUND(AB931+AG931+AH931, 3)</f>
        <v>59.76</v>
      </c>
      <c r="AJ931" s="13">
        <f t="shared" si="129"/>
        <v>59.76</v>
      </c>
      <c r="AK931" s="13">
        <f t="shared" si="130"/>
        <v>54.263932560000001</v>
      </c>
      <c r="AL931" s="13" t="str">
        <f t="shared" si="133"/>
        <v>10006000192162200008967</v>
      </c>
      <c r="AM931" s="13">
        <f>VLOOKUP(AL931,Destino!A:AE,31,0)</f>
        <v>54.264000000000003</v>
      </c>
      <c r="AN931" s="13">
        <f t="shared" si="134"/>
        <v>1.0000012428144593</v>
      </c>
      <c r="BA931" s="13" t="s">
        <v>11340</v>
      </c>
      <c r="BB931" s="13">
        <f t="shared" si="131"/>
        <v>54.263932560000001</v>
      </c>
      <c r="BD931" s="13">
        <f t="shared" si="132"/>
        <v>1</v>
      </c>
    </row>
    <row r="932" spans="1:56" x14ac:dyDescent="0.25">
      <c r="A932" s="13">
        <v>600019216</v>
      </c>
      <c r="B932" s="13">
        <v>1100</v>
      </c>
      <c r="C932" s="13">
        <v>2000005105</v>
      </c>
      <c r="D932" s="13" t="s">
        <v>10908</v>
      </c>
      <c r="E932" s="13">
        <f t="shared" si="126"/>
        <v>1100</v>
      </c>
      <c r="F932" s="13" t="s">
        <v>10905</v>
      </c>
      <c r="G932" s="13" t="s">
        <v>10907</v>
      </c>
      <c r="H932" s="13">
        <f>ROUND(P932/(1-((R932+S932))/100)*Q932, 3)</f>
        <v>10.878</v>
      </c>
      <c r="I932" s="13">
        <v>1</v>
      </c>
      <c r="J932" s="13">
        <v>4</v>
      </c>
      <c r="K932" s="13">
        <v>1</v>
      </c>
      <c r="M932" s="13">
        <v>1</v>
      </c>
      <c r="N932" s="13">
        <v>1</v>
      </c>
      <c r="O932" s="13" t="s">
        <v>10895</v>
      </c>
      <c r="P932" s="13">
        <f>IFERROR(ROUND(VLOOKUP(BC932, BA:BA:BB:BB, 2, 0)/AA932,3),)</f>
        <v>9.4369999999999994</v>
      </c>
      <c r="Q932" s="13">
        <f>IFERROR(VLOOKUP(BC932, BA:BA:BD:BD, 4, 0),1)</f>
        <v>1</v>
      </c>
      <c r="R932" s="13">
        <v>4</v>
      </c>
      <c r="S932" s="13">
        <v>9.25</v>
      </c>
      <c r="T932" s="13">
        <v>0</v>
      </c>
      <c r="V932" s="13" t="s">
        <v>11050</v>
      </c>
      <c r="W932" s="13">
        <v>100</v>
      </c>
      <c r="X932" s="13" t="s">
        <v>7709</v>
      </c>
      <c r="Y932" s="13" t="s">
        <v>10904</v>
      </c>
      <c r="Z932" s="13">
        <v>2</v>
      </c>
      <c r="AA932" s="13">
        <v>5.75</v>
      </c>
      <c r="AB932" s="13">
        <f t="shared" si="127"/>
        <v>62.548999999999999</v>
      </c>
      <c r="AC932" s="13">
        <f>ROUND(VLOOKUP(X932,'Base de dados'!A:B, 2, 0)*AB932, 2)</f>
        <v>9.3800000000000008</v>
      </c>
      <c r="AD932" s="13">
        <f>ROUND((AB932*(Destino!AG$932/100))*(W932/100),2)</f>
        <v>2.5</v>
      </c>
      <c r="AE932" s="13">
        <f>ROUND((AB932*(Destino!AH$932/100)),2)</f>
        <v>0</v>
      </c>
      <c r="AG932" s="13">
        <f>ROUND((AB932+ AC932)*(J932/100),2)</f>
        <v>2.88</v>
      </c>
      <c r="AH932" s="13">
        <f t="shared" si="128"/>
        <v>0</v>
      </c>
      <c r="AI932" s="13">
        <f>ROUND(AB932-(AD932+AE932)+AG932+AH932, 3)</f>
        <v>62.929000000000002</v>
      </c>
      <c r="AJ932" s="13">
        <f t="shared" si="129"/>
        <v>62.929000000000002</v>
      </c>
      <c r="AK932" s="13">
        <f t="shared" si="130"/>
        <v>62.929000000000002</v>
      </c>
      <c r="AL932" s="13" t="str">
        <f t="shared" si="133"/>
        <v>11006000192162000005105</v>
      </c>
      <c r="AM932" s="13">
        <f>VLOOKUP(AL932,Destino!A:AE,31,0)</f>
        <v>62.94</v>
      </c>
      <c r="AN932" s="13">
        <f t="shared" si="134"/>
        <v>1.000174800171622</v>
      </c>
      <c r="BA932" s="13" t="s">
        <v>11341</v>
      </c>
      <c r="BB932" s="13">
        <f t="shared" si="131"/>
        <v>62.929000000000002</v>
      </c>
      <c r="BC932" s="13" t="s">
        <v>11340</v>
      </c>
      <c r="BD932" s="13">
        <f t="shared" si="132"/>
        <v>1</v>
      </c>
    </row>
    <row r="933" spans="1:56" x14ac:dyDescent="0.25">
      <c r="A933" s="13">
        <v>600019216</v>
      </c>
      <c r="B933" s="13">
        <v>1100</v>
      </c>
      <c r="C933" s="13">
        <v>2200001286</v>
      </c>
      <c r="D933" s="13" t="s">
        <v>10908</v>
      </c>
      <c r="E933" s="13">
        <f t="shared" si="126"/>
        <v>1100</v>
      </c>
      <c r="F933" s="13" t="s">
        <v>10915</v>
      </c>
      <c r="G933" s="13" t="s">
        <v>10907</v>
      </c>
      <c r="H933" s="13">
        <f>ROUND(P933/(1-((R933+S933))/100)*Q933, 3)</f>
        <v>13.907999999999999</v>
      </c>
      <c r="I933" s="13">
        <v>1</v>
      </c>
      <c r="J933" s="13">
        <v>5</v>
      </c>
      <c r="K933" s="13">
        <v>1</v>
      </c>
      <c r="M933" s="13">
        <v>1</v>
      </c>
      <c r="N933" s="13">
        <v>1</v>
      </c>
      <c r="P933" s="13">
        <f>IFERROR(ROUND(VLOOKUP(BC933, BA:BA:BB:BB, 2, 0)/AA933,3),)</f>
        <v>13.260999999999999</v>
      </c>
      <c r="Q933" s="13">
        <f>IFERROR(VLOOKUP(BC933, BA:BA:BD:BD, 4, 0),1)</f>
        <v>1</v>
      </c>
      <c r="R933" s="13">
        <v>1</v>
      </c>
      <c r="S933" s="13">
        <v>3.65</v>
      </c>
      <c r="T933" s="13">
        <v>0</v>
      </c>
      <c r="V933" s="13" t="s">
        <v>11050</v>
      </c>
      <c r="W933" s="13">
        <v>100</v>
      </c>
      <c r="X933" s="13" t="s">
        <v>7709</v>
      </c>
      <c r="Y933" s="13" t="s">
        <v>10904</v>
      </c>
      <c r="Z933" s="13">
        <v>2</v>
      </c>
      <c r="AA933" s="13">
        <v>5.75</v>
      </c>
      <c r="AB933" s="13">
        <f t="shared" si="127"/>
        <v>79.971000000000004</v>
      </c>
      <c r="AC933" s="13">
        <f>ROUND(VLOOKUP(X933,'Base de dados'!A:B, 2, 0)*AB933, 2)</f>
        <v>12</v>
      </c>
      <c r="AD933" s="13">
        <f>ROUND((AB933*(Destino!AG$933/100))*(W933/100),2)</f>
        <v>3.2</v>
      </c>
      <c r="AE933" s="13">
        <f>ROUND((AB933*(Destino!AH$933/100)),2)</f>
        <v>0</v>
      </c>
      <c r="AG933" s="13">
        <f>ROUND(AB933 *(J933/100),2)</f>
        <v>4</v>
      </c>
      <c r="AH933" s="13">
        <f t="shared" si="128"/>
        <v>0</v>
      </c>
      <c r="AI933" s="13">
        <f>ROUND(AB933-(AD933+AE933)+AG933+AH933, 3)</f>
        <v>80.771000000000001</v>
      </c>
      <c r="AJ933" s="13">
        <f t="shared" si="129"/>
        <v>80.771000000000001</v>
      </c>
      <c r="AK933" s="13">
        <f t="shared" si="130"/>
        <v>80.771000000000001</v>
      </c>
      <c r="AL933" s="13" t="str">
        <f t="shared" si="133"/>
        <v>11006000192162200001286</v>
      </c>
      <c r="AM933" s="13">
        <f>VLOOKUP(AL933,Destino!A:AE,31,0)</f>
        <v>80.783000000000001</v>
      </c>
      <c r="AN933" s="13">
        <f t="shared" si="134"/>
        <v>1.000148568174221</v>
      </c>
      <c r="BB933" s="13">
        <f t="shared" si="131"/>
        <v>80.771000000000001</v>
      </c>
      <c r="BC933" s="13" t="s">
        <v>11343</v>
      </c>
      <c r="BD933" s="13">
        <f t="shared" si="132"/>
        <v>1</v>
      </c>
    </row>
    <row r="934" spans="1:56" x14ac:dyDescent="0.25">
      <c r="A934" s="13">
        <v>600019216</v>
      </c>
      <c r="B934" s="13">
        <v>1100</v>
      </c>
      <c r="C934" s="13">
        <v>2200001327</v>
      </c>
      <c r="D934" s="13" t="s">
        <v>10908</v>
      </c>
      <c r="E934" s="13">
        <f t="shared" si="126"/>
        <v>1100</v>
      </c>
      <c r="F934" s="13" t="s">
        <v>10923</v>
      </c>
      <c r="G934" s="13" t="s">
        <v>10907</v>
      </c>
      <c r="H934" s="13">
        <f>ROUND(P934/(1-((R934+S934))/100)*Q934, 3)</f>
        <v>11.138</v>
      </c>
      <c r="I934" s="13">
        <v>1</v>
      </c>
      <c r="J934" s="13">
        <v>5</v>
      </c>
      <c r="K934" s="13">
        <v>1</v>
      </c>
      <c r="M934" s="13">
        <v>1</v>
      </c>
      <c r="N934" s="13">
        <v>1</v>
      </c>
      <c r="P934" s="13">
        <f>IFERROR(ROUND(VLOOKUP(BC934, BA:BA:BB:BB, 2, 0)/AA934,3),)</f>
        <v>14.252000000000001</v>
      </c>
      <c r="Q934" s="13">
        <f>IFERROR(VLOOKUP(BC934, BA:BA:BD:BD, 4, 0),1)</f>
        <v>0.75024199999999996</v>
      </c>
      <c r="R934" s="13">
        <v>4</v>
      </c>
      <c r="S934" s="13">
        <v>0</v>
      </c>
      <c r="T934" s="13">
        <v>0</v>
      </c>
      <c r="V934" s="13" t="s">
        <v>11050</v>
      </c>
      <c r="W934" s="13">
        <v>100</v>
      </c>
      <c r="X934" s="13" t="s">
        <v>7709</v>
      </c>
      <c r="Y934" s="13" t="s">
        <v>10904</v>
      </c>
      <c r="Z934" s="13">
        <v>2</v>
      </c>
      <c r="AA934" s="13">
        <v>5.75</v>
      </c>
      <c r="AB934" s="13">
        <f t="shared" si="127"/>
        <v>64.043999999999997</v>
      </c>
      <c r="AC934" s="13">
        <f>ROUND(VLOOKUP(X934,'Base de dados'!A:B, 2, 0)*AB934, 2)</f>
        <v>9.61</v>
      </c>
      <c r="AD934" s="13">
        <f>ROUND((AB934*(Destino!AG$934/100))*(W934/100),2)</f>
        <v>2.56</v>
      </c>
      <c r="AE934" s="13">
        <f>ROUND((AB934*(Destino!AH$934/100)),2)</f>
        <v>0</v>
      </c>
      <c r="AG934" s="13">
        <f>ROUND((AB934+ AC934)*(J934/100),2)</f>
        <v>3.68</v>
      </c>
      <c r="AH934" s="13">
        <f t="shared" si="128"/>
        <v>0</v>
      </c>
      <c r="AI934" s="13">
        <f>ROUND(AB934-AD934+AG934+AH934, 3)</f>
        <v>65.164000000000001</v>
      </c>
      <c r="AJ934" s="13">
        <f t="shared" si="129"/>
        <v>65.164000000000001</v>
      </c>
      <c r="AK934" s="13">
        <f t="shared" si="130"/>
        <v>65.164000000000001</v>
      </c>
      <c r="AL934" s="13" t="str">
        <f t="shared" si="133"/>
        <v>11006000192162200001327</v>
      </c>
      <c r="AM934" s="13">
        <f>VLOOKUP(AL934,Destino!A:AE,31,0)</f>
        <v>65.168999999999997</v>
      </c>
      <c r="AN934" s="13">
        <f t="shared" si="134"/>
        <v>1.0000767294825363</v>
      </c>
      <c r="BB934" s="13">
        <f t="shared" si="131"/>
        <v>65.164000000000001</v>
      </c>
      <c r="BC934" s="13" t="s">
        <v>11342</v>
      </c>
      <c r="BD934" s="13">
        <f t="shared" si="132"/>
        <v>1</v>
      </c>
    </row>
    <row r="935" spans="1:56" x14ac:dyDescent="0.25">
      <c r="A935" s="13">
        <v>600019216</v>
      </c>
      <c r="B935" s="13">
        <v>1110</v>
      </c>
      <c r="C935" s="13">
        <v>2000005105</v>
      </c>
      <c r="D935" s="13" t="s">
        <v>10908</v>
      </c>
      <c r="E935" s="13" t="str">
        <f t="shared" si="126"/>
        <v>1100</v>
      </c>
      <c r="F935" s="13" t="s">
        <v>10925</v>
      </c>
      <c r="G935" s="13" t="s">
        <v>10907</v>
      </c>
      <c r="H935" s="13">
        <f>ROUND(P935/(1-((R935+S935))/100)*Q935, 3)</f>
        <v>10.878</v>
      </c>
      <c r="I935" s="13">
        <v>1</v>
      </c>
      <c r="J935" s="13">
        <v>4</v>
      </c>
      <c r="K935" s="13">
        <v>1</v>
      </c>
      <c r="M935" s="13">
        <v>1</v>
      </c>
      <c r="N935" s="13">
        <v>0.75024199999999996</v>
      </c>
      <c r="O935" s="13" t="s">
        <v>10895</v>
      </c>
      <c r="P935" s="13">
        <f>IFERROR(ROUND(VLOOKUP(BC935, BA:BA:BB:BB, 2, 0)/AA935,3),)</f>
        <v>9.4369999999999994</v>
      </c>
      <c r="Q935" s="13">
        <f>IFERROR(VLOOKUP(BC935, BA:BA:BD:BD, 4, 0),1)</f>
        <v>1</v>
      </c>
      <c r="R935" s="13">
        <v>4</v>
      </c>
      <c r="S935" s="13">
        <v>9.25</v>
      </c>
      <c r="T935" s="13">
        <v>0</v>
      </c>
      <c r="V935" s="13" t="s">
        <v>11050</v>
      </c>
      <c r="W935" s="13">
        <v>100</v>
      </c>
      <c r="X935" s="13" t="s">
        <v>7709</v>
      </c>
      <c r="Y935" s="13" t="s">
        <v>10904</v>
      </c>
      <c r="Z935" s="13">
        <v>2</v>
      </c>
      <c r="AA935" s="13">
        <v>5.75</v>
      </c>
      <c r="AB935" s="13">
        <f t="shared" si="127"/>
        <v>62.548999999999999</v>
      </c>
      <c r="AC935" s="13">
        <f>ROUND(VLOOKUP(X935,'Base de dados'!A:B, 2, 0)*AB935, 2)</f>
        <v>9.3800000000000008</v>
      </c>
      <c r="AD935" s="13">
        <f>ROUND((AB935*(Destino!AG$935/100))*(W935/100),2)</f>
        <v>2.5</v>
      </c>
      <c r="AE935" s="13">
        <f>ROUND((AB935*(Destino!AH$935/100)),2)</f>
        <v>0</v>
      </c>
      <c r="AF935" s="13">
        <f>ROUND((((AB935+AC935)*(1 + VLOOKUP(X935,'Base de dados'!A:P, 16, 0) ))*(Destino!AI$935/100))-AD935, 2)</f>
        <v>15.89</v>
      </c>
      <c r="AG935" s="13">
        <f>ROUND((AB935+AC935+AF935)*(J935/100),2)</f>
        <v>3.51</v>
      </c>
      <c r="AH935" s="13">
        <f t="shared" si="128"/>
        <v>0</v>
      </c>
      <c r="AI935" s="13">
        <f>ROUND(AB935+AF935-AE935+AG935+AH935, 3)</f>
        <v>81.948999999999998</v>
      </c>
      <c r="AJ935" s="13">
        <f t="shared" si="129"/>
        <v>81.948999999999998</v>
      </c>
      <c r="AK935" s="13">
        <f t="shared" si="130"/>
        <v>81.948999999999998</v>
      </c>
      <c r="AL935" s="13" t="str">
        <f t="shared" si="133"/>
        <v>11106000192162000005105</v>
      </c>
      <c r="AM935" s="13">
        <f>VLOOKUP(AL935,Destino!A:AE,31,0)</f>
        <v>81.96</v>
      </c>
      <c r="AN935" s="13">
        <f t="shared" si="134"/>
        <v>1.0001342298258673</v>
      </c>
      <c r="BA935" s="13" t="s">
        <v>11342</v>
      </c>
      <c r="BB935" s="13">
        <f t="shared" si="131"/>
        <v>81.948999999999998</v>
      </c>
      <c r="BC935" s="13" t="s">
        <v>11340</v>
      </c>
      <c r="BD935" s="13">
        <f t="shared" si="132"/>
        <v>0.75024199999999996</v>
      </c>
    </row>
    <row r="936" spans="1:56" x14ac:dyDescent="0.25">
      <c r="A936" s="13">
        <v>600019216</v>
      </c>
      <c r="B936" s="13">
        <v>1110</v>
      </c>
      <c r="C936" s="13">
        <v>2200000102</v>
      </c>
      <c r="D936" s="13" t="s">
        <v>10908</v>
      </c>
      <c r="E936" s="13" t="str">
        <f t="shared" si="126"/>
        <v>1100</v>
      </c>
      <c r="F936" s="13" t="s">
        <v>10926</v>
      </c>
      <c r="G936" s="13" t="s">
        <v>10907</v>
      </c>
      <c r="H936" s="13">
        <f>ROUND(P936/(1-((R936+S936))/100)*Q936, 3)</f>
        <v>11.4</v>
      </c>
      <c r="I936" s="13">
        <v>1</v>
      </c>
      <c r="J936" s="13">
        <v>4</v>
      </c>
      <c r="K936" s="13">
        <v>1</v>
      </c>
      <c r="M936" s="13">
        <v>1</v>
      </c>
      <c r="N936" s="13">
        <v>0.76788800000000001</v>
      </c>
      <c r="P936" s="13">
        <f>IFERROR(ROUND(VLOOKUP(BC936, BA:BA:BB:BB, 2, 0)/AA936,3),)</f>
        <v>10.944000000000001</v>
      </c>
      <c r="Q936" s="13">
        <f>IFERROR(VLOOKUP(BC936, BA:BA:BD:BD, 4, 0),1)</f>
        <v>1</v>
      </c>
      <c r="R936" s="13">
        <v>4</v>
      </c>
      <c r="S936" s="13">
        <v>0</v>
      </c>
      <c r="T936" s="13">
        <v>0</v>
      </c>
      <c r="V936" s="13" t="s">
        <v>11050</v>
      </c>
      <c r="W936" s="13">
        <v>100</v>
      </c>
      <c r="X936" s="13" t="s">
        <v>7709</v>
      </c>
      <c r="Y936" s="13" t="s">
        <v>10904</v>
      </c>
      <c r="Z936" s="13">
        <v>2</v>
      </c>
      <c r="AA936" s="13">
        <v>5.75</v>
      </c>
      <c r="AB936" s="13">
        <f t="shared" si="127"/>
        <v>65.55</v>
      </c>
      <c r="AC936" s="13">
        <f>ROUND(VLOOKUP(X936,'Base de dados'!A:B, 2, 0)*AB936, 2)</f>
        <v>9.83</v>
      </c>
      <c r="AD936" s="13">
        <f>ROUND((AB936*(Destino!AG$936/100))*(W936/100),2)</f>
        <v>2.62</v>
      </c>
      <c r="AE936" s="13">
        <f>ROUND((AB936*(Destino!AH$936/100)),2)</f>
        <v>0</v>
      </c>
      <c r="AF936" s="13">
        <f>ROUND((((AB936+AC936)*(1 + VLOOKUP(X936,'Base de dados'!A:P, 16, 0) ))*(Destino!AI$936/100))-AD936, 2)</f>
        <v>16.649999999999999</v>
      </c>
      <c r="AG936" s="13">
        <f>ROUND((AB936+AC936+AF936)*(J936/100),2)</f>
        <v>3.68</v>
      </c>
      <c r="AH936" s="13">
        <f t="shared" si="128"/>
        <v>0</v>
      </c>
      <c r="AI936" s="13">
        <f>ROUND(AB936+AF936+AG936+AH936, 3)</f>
        <v>85.88</v>
      </c>
      <c r="AJ936" s="13">
        <f t="shared" si="129"/>
        <v>85.88</v>
      </c>
      <c r="AK936" s="13">
        <f t="shared" si="130"/>
        <v>85.88</v>
      </c>
      <c r="AL936" s="13" t="str">
        <f t="shared" si="133"/>
        <v>11106000192162200000102</v>
      </c>
      <c r="AM936" s="13">
        <f>VLOOKUP(AL936,Destino!A:AE,31,0)</f>
        <v>85.891999999999996</v>
      </c>
      <c r="AN936" s="13">
        <f t="shared" si="134"/>
        <v>1.0001397298556125</v>
      </c>
      <c r="BB936" s="13">
        <f t="shared" si="131"/>
        <v>85.88</v>
      </c>
      <c r="BC936" s="13" t="s">
        <v>11341</v>
      </c>
      <c r="BD936" s="13">
        <f t="shared" si="132"/>
        <v>0.76788800000000001</v>
      </c>
    </row>
    <row r="937" spans="1:56" x14ac:dyDescent="0.25">
      <c r="A937" s="13">
        <v>600019216</v>
      </c>
      <c r="B937" s="13">
        <v>1110</v>
      </c>
      <c r="C937" s="13">
        <v>2200001286</v>
      </c>
      <c r="D937" s="13" t="s">
        <v>10908</v>
      </c>
      <c r="E937" s="13" t="str">
        <f t="shared" si="126"/>
        <v>1100</v>
      </c>
      <c r="F937" s="13" t="s">
        <v>10927</v>
      </c>
      <c r="G937" s="13" t="s">
        <v>10907</v>
      </c>
      <c r="H937" s="13">
        <f>ROUND(P937/(1-((R937+S937))/100)*Q937, 3)</f>
        <v>13.907999999999999</v>
      </c>
      <c r="I937" s="13">
        <v>1</v>
      </c>
      <c r="J937" s="13">
        <v>5</v>
      </c>
      <c r="K937" s="13">
        <v>1</v>
      </c>
      <c r="M937" s="13">
        <v>1</v>
      </c>
      <c r="N937" s="13">
        <v>0.74945300000000004</v>
      </c>
      <c r="P937" s="13">
        <f>IFERROR(ROUND(VLOOKUP(BC937, BA:BA:BB:BB, 2, 0)/AA937,3),)</f>
        <v>13.260999999999999</v>
      </c>
      <c r="Q937" s="13">
        <f>IFERROR(VLOOKUP(BC937, BA:BA:BD:BD, 4, 0),1)</f>
        <v>1</v>
      </c>
      <c r="R937" s="13">
        <v>1</v>
      </c>
      <c r="S937" s="13">
        <v>3.65</v>
      </c>
      <c r="T937" s="13">
        <v>0</v>
      </c>
      <c r="V937" s="13" t="s">
        <v>11050</v>
      </c>
      <c r="W937" s="13">
        <v>100</v>
      </c>
      <c r="X937" s="13" t="s">
        <v>7709</v>
      </c>
      <c r="Y937" s="13" t="s">
        <v>10904</v>
      </c>
      <c r="Z937" s="13">
        <v>2</v>
      </c>
      <c r="AA937" s="13">
        <v>5.75</v>
      </c>
      <c r="AB937" s="13">
        <f t="shared" si="127"/>
        <v>79.971000000000004</v>
      </c>
      <c r="AC937" s="13">
        <f>ROUND(VLOOKUP(X937,'Base de dados'!A:B, 2, 0)*AB937, 2)</f>
        <v>12</v>
      </c>
      <c r="AD937" s="13">
        <f>ROUND((AB937*(Destino!AG$937/100))*(W937/100),2)</f>
        <v>3.2</v>
      </c>
      <c r="AE937" s="13">
        <f>ROUND((AB937*(Destino!AH$937/100)),2)</f>
        <v>0</v>
      </c>
      <c r="AF937" s="13">
        <f>ROUND((((AB937+AC937)*(1 + VLOOKUP(X937,'Base de dados'!A:P, 16, 0) ))*(Destino!AI$937/100))-AD937, 2)</f>
        <v>20.309999999999999</v>
      </c>
      <c r="AG937" s="13">
        <f>ROUND((AB937+AF937)*(J937/100),2)</f>
        <v>5.01</v>
      </c>
      <c r="AH937" s="13">
        <f t="shared" si="128"/>
        <v>0</v>
      </c>
      <c r="AI937" s="13">
        <f>ROUND(AB937-AE937+AF937+AG937+AH937, 3)</f>
        <v>105.291</v>
      </c>
      <c r="AJ937" s="13">
        <f t="shared" si="129"/>
        <v>105.291</v>
      </c>
      <c r="AK937" s="13">
        <f t="shared" si="130"/>
        <v>105.291</v>
      </c>
      <c r="AL937" s="13" t="str">
        <f t="shared" si="133"/>
        <v>11106000192162200001286</v>
      </c>
      <c r="AM937" s="13">
        <f>VLOOKUP(AL937,Destino!A:AE,31,0)</f>
        <v>105.32299999999999</v>
      </c>
      <c r="AN937" s="13">
        <f t="shared" si="134"/>
        <v>1.0003039196132621</v>
      </c>
      <c r="BB937" s="13">
        <f t="shared" si="131"/>
        <v>105.291</v>
      </c>
      <c r="BC937" s="13" t="s">
        <v>11343</v>
      </c>
      <c r="BD937" s="13">
        <f t="shared" si="132"/>
        <v>0.74945300000000004</v>
      </c>
    </row>
    <row r="938" spans="1:56" x14ac:dyDescent="0.25">
      <c r="A938" s="13">
        <v>600019216</v>
      </c>
      <c r="B938" s="13">
        <v>1300</v>
      </c>
      <c r="C938" s="13">
        <v>2000005105</v>
      </c>
      <c r="D938" s="13" t="s">
        <v>10908</v>
      </c>
      <c r="E938" s="13">
        <f t="shared" si="126"/>
        <v>1300</v>
      </c>
      <c r="F938" s="13" t="s">
        <v>10930</v>
      </c>
      <c r="G938" s="13" t="s">
        <v>10907</v>
      </c>
      <c r="H938" s="13">
        <f>ROUND(P938/(1-((R938+S938))/100)*Q938, 3)</f>
        <v>10.878</v>
      </c>
      <c r="I938" s="13">
        <v>1</v>
      </c>
      <c r="J938" s="13">
        <v>6</v>
      </c>
      <c r="K938" s="13">
        <v>1</v>
      </c>
      <c r="M938" s="13">
        <v>1</v>
      </c>
      <c r="N938" s="13">
        <v>1</v>
      </c>
      <c r="O938" s="13" t="s">
        <v>10895</v>
      </c>
      <c r="P938" s="13">
        <f>IFERROR(ROUND(VLOOKUP(BC938, BA:BA:BB:BB, 2, 0)/AA938,3),)</f>
        <v>9.4369999999999994</v>
      </c>
      <c r="Q938" s="13">
        <f>IFERROR(VLOOKUP(BC938, BA:BA:BD:BD, 4, 0),1)</f>
        <v>1</v>
      </c>
      <c r="R938" s="13">
        <v>4</v>
      </c>
      <c r="S938" s="13">
        <v>9.25</v>
      </c>
      <c r="T938" s="13">
        <v>0</v>
      </c>
      <c r="V938" s="13" t="s">
        <v>11050</v>
      </c>
      <c r="W938" s="13">
        <v>100</v>
      </c>
      <c r="X938" s="13" t="s">
        <v>7709</v>
      </c>
      <c r="Y938" s="13" t="s">
        <v>10904</v>
      </c>
      <c r="Z938" s="13">
        <v>2</v>
      </c>
      <c r="AA938" s="13">
        <v>5.75</v>
      </c>
      <c r="AB938" s="13">
        <f t="shared" si="127"/>
        <v>62.548999999999999</v>
      </c>
      <c r="AC938" s="13">
        <f>ROUND(VLOOKUP(X938,'Base de dados'!A:B, 2, 0)*AB938, 2)</f>
        <v>9.3800000000000008</v>
      </c>
      <c r="AD938" s="13">
        <f>ROUND((AB938*(Destino!AG$938/100))*(W938/100),2)</f>
        <v>0</v>
      </c>
      <c r="AG938" s="13">
        <f>ROUND((AB938+ AC938)*(J938/100),2)</f>
        <v>4.32</v>
      </c>
      <c r="AH938" s="13">
        <f t="shared" si="128"/>
        <v>0</v>
      </c>
      <c r="AI938" s="13">
        <f>ROUND((AB938+AC938)-(AD938+AE938)+AG938+AH938, 3)</f>
        <v>76.248999999999995</v>
      </c>
      <c r="AJ938" s="13">
        <f t="shared" si="129"/>
        <v>76.248999999999995</v>
      </c>
      <c r="AK938" s="13">
        <f t="shared" si="130"/>
        <v>76.248999999999995</v>
      </c>
      <c r="AL938" s="13" t="str">
        <f t="shared" si="133"/>
        <v>13006000192162000005105</v>
      </c>
      <c r="AM938" s="13">
        <f>VLOOKUP(AL938,Destino!A:AE,31,0)</f>
        <v>76.260000000000005</v>
      </c>
      <c r="AN938" s="13">
        <f t="shared" si="134"/>
        <v>1.0001442641870715</v>
      </c>
      <c r="BA938" s="13" t="s">
        <v>11343</v>
      </c>
      <c r="BB938" s="13">
        <f t="shared" si="131"/>
        <v>76.248999999999995</v>
      </c>
      <c r="BC938" s="13" t="s">
        <v>11340</v>
      </c>
      <c r="BD938" s="13">
        <f t="shared" si="132"/>
        <v>1</v>
      </c>
    </row>
    <row r="939" spans="1:56" x14ac:dyDescent="0.25">
      <c r="A939" s="13">
        <v>600019216</v>
      </c>
      <c r="B939" s="13">
        <v>1300</v>
      </c>
      <c r="C939" s="13">
        <v>2200000102</v>
      </c>
      <c r="D939" s="13" t="s">
        <v>10908</v>
      </c>
      <c r="E939" s="13">
        <f t="shared" si="126"/>
        <v>1300</v>
      </c>
      <c r="F939" s="13" t="s">
        <v>10930</v>
      </c>
      <c r="G939" s="13" t="s">
        <v>10907</v>
      </c>
      <c r="H939" s="13">
        <f>ROUND(P939/(1-((R939+S939))/100)*Q939, 3)</f>
        <v>11.851000000000001</v>
      </c>
      <c r="I939" s="13">
        <v>1</v>
      </c>
      <c r="J939" s="13">
        <v>3.5</v>
      </c>
      <c r="K939" s="13">
        <v>1</v>
      </c>
      <c r="M939" s="13">
        <v>1</v>
      </c>
      <c r="N939" s="13">
        <v>1</v>
      </c>
      <c r="P939" s="13">
        <f>IFERROR(ROUND(VLOOKUP(BC939, BA:BA:BB:BB, 2, 0)/AA939,3),)</f>
        <v>10.944000000000001</v>
      </c>
      <c r="Q939" s="13">
        <f>IFERROR(VLOOKUP(BC939, BA:BA:BD:BD, 4, 0),1)</f>
        <v>1</v>
      </c>
      <c r="R939" s="13">
        <v>4</v>
      </c>
      <c r="S939" s="13">
        <v>3.65</v>
      </c>
      <c r="T939" s="13">
        <v>0</v>
      </c>
      <c r="V939" s="13" t="s">
        <v>11050</v>
      </c>
      <c r="W939" s="13">
        <v>100</v>
      </c>
      <c r="X939" s="13" t="s">
        <v>7709</v>
      </c>
      <c r="Y939" s="13" t="s">
        <v>10904</v>
      </c>
      <c r="Z939" s="13">
        <v>2</v>
      </c>
      <c r="AA939" s="13">
        <v>5.75</v>
      </c>
      <c r="AB939" s="13">
        <f t="shared" si="127"/>
        <v>68.143000000000001</v>
      </c>
      <c r="AC939" s="13">
        <f>ROUND(VLOOKUP(X939,'Base de dados'!A:B, 2, 0)*AB939, 2)</f>
        <v>10.220000000000001</v>
      </c>
      <c r="AD939" s="13">
        <f>ROUND((AB939*(Destino!AG$939/100))*(W939/100),2)</f>
        <v>0</v>
      </c>
      <c r="AG939" s="13">
        <f>ROUND((AB939+ AC939)*(J939/100),2)</f>
        <v>2.74</v>
      </c>
      <c r="AH939" s="13">
        <f t="shared" si="128"/>
        <v>0</v>
      </c>
      <c r="AI939" s="13">
        <f>ROUND((AB939+AC939)-(AD939+AE939)+AG939+AH939, 3)</f>
        <v>81.102999999999994</v>
      </c>
      <c r="AJ939" s="13">
        <f t="shared" si="129"/>
        <v>81.102999999999994</v>
      </c>
      <c r="AK939" s="13">
        <f t="shared" si="130"/>
        <v>81.102999999999994</v>
      </c>
      <c r="AL939" s="13" t="str">
        <f t="shared" si="133"/>
        <v>13006000192162200000102</v>
      </c>
      <c r="AM939" s="13">
        <f>VLOOKUP(AL939,Destino!A:AE,31,0)</f>
        <v>81.114999999999995</v>
      </c>
      <c r="AN939" s="13">
        <f t="shared" si="134"/>
        <v>1.0001479600014795</v>
      </c>
      <c r="BB939" s="13">
        <f t="shared" si="131"/>
        <v>81.102999999999994</v>
      </c>
      <c r="BC939" s="13" t="s">
        <v>11341</v>
      </c>
      <c r="BD939" s="13">
        <f t="shared" si="132"/>
        <v>1</v>
      </c>
    </row>
    <row r="940" spans="1:56" x14ac:dyDescent="0.25">
      <c r="A940" s="13">
        <v>600019216</v>
      </c>
      <c r="B940" s="13">
        <v>1300</v>
      </c>
      <c r="C940" s="13">
        <v>2200001327</v>
      </c>
      <c r="D940" s="13" t="s">
        <v>10908</v>
      </c>
      <c r="E940" s="13">
        <f t="shared" si="126"/>
        <v>1300</v>
      </c>
      <c r="F940" s="13" t="s">
        <v>10930</v>
      </c>
      <c r="G940" s="13" t="s">
        <v>10907</v>
      </c>
      <c r="H940" s="13">
        <f>ROUND(P940/(1-((R940+S940))/100)*Q940, 3)</f>
        <v>11.577999999999999</v>
      </c>
      <c r="I940" s="13">
        <v>1</v>
      </c>
      <c r="J940" s="13">
        <v>2</v>
      </c>
      <c r="K940" s="13">
        <v>1</v>
      </c>
      <c r="M940" s="13">
        <v>1</v>
      </c>
      <c r="N940" s="13">
        <v>1</v>
      </c>
      <c r="P940" s="13">
        <f>IFERROR(ROUND(VLOOKUP(BC940, BA:BA:BB:BB, 2, 0)/AA940,3),)</f>
        <v>14.252000000000001</v>
      </c>
      <c r="Q940" s="13">
        <f>IFERROR(VLOOKUP(BC940, BA:BA:BD:BD, 4, 0),1)</f>
        <v>0.75024199999999996</v>
      </c>
      <c r="R940" s="13">
        <v>4</v>
      </c>
      <c r="S940" s="13">
        <v>3.65</v>
      </c>
      <c r="T940" s="13">
        <v>0</v>
      </c>
      <c r="V940" s="13" t="s">
        <v>11050</v>
      </c>
      <c r="W940" s="13">
        <v>100</v>
      </c>
      <c r="X940" s="13" t="s">
        <v>7709</v>
      </c>
      <c r="Y940" s="13" t="s">
        <v>10904</v>
      </c>
      <c r="Z940" s="13">
        <v>2</v>
      </c>
      <c r="AA940" s="13">
        <v>5.75</v>
      </c>
      <c r="AB940" s="13">
        <f t="shared" si="127"/>
        <v>66.573999999999998</v>
      </c>
      <c r="AC940" s="13">
        <f>ROUND(VLOOKUP(X940,'Base de dados'!A:B, 2, 0)*AB940, 2)</f>
        <v>9.99</v>
      </c>
      <c r="AD940" s="13">
        <f>ROUND((AB940*(Destino!AG$940/100))*(W940/100),2)</f>
        <v>0</v>
      </c>
      <c r="AG940" s="13">
        <f>ROUND((AB940+ AC940)*(J940/100),2)</f>
        <v>1.53</v>
      </c>
      <c r="AH940" s="13">
        <f t="shared" si="128"/>
        <v>0</v>
      </c>
      <c r="AI940" s="13">
        <f>ROUND((AB940+AC940)-(AD940+AE940)+AG940+AH940, 3)</f>
        <v>78.093999999999994</v>
      </c>
      <c r="AJ940" s="13">
        <f t="shared" si="129"/>
        <v>78.093999999999994</v>
      </c>
      <c r="AK940" s="13">
        <f t="shared" si="130"/>
        <v>78.093999999999994</v>
      </c>
      <c r="AL940" s="13" t="str">
        <f t="shared" si="133"/>
        <v>13006000192162200001327</v>
      </c>
      <c r="AM940" s="13">
        <f>VLOOKUP(AL940,Destino!A:AE,31,0)</f>
        <v>78.099000000000004</v>
      </c>
      <c r="AN940" s="13">
        <f t="shared" si="134"/>
        <v>1.0000640254052808</v>
      </c>
      <c r="BB940" s="13">
        <f t="shared" si="131"/>
        <v>78.093999999999994</v>
      </c>
      <c r="BC940" s="13" t="s">
        <v>11342</v>
      </c>
      <c r="BD940" s="13">
        <f t="shared" si="132"/>
        <v>1</v>
      </c>
    </row>
    <row r="941" spans="1:56" x14ac:dyDescent="0.25">
      <c r="A941" s="13">
        <v>600019291</v>
      </c>
      <c r="B941" s="13">
        <v>1000</v>
      </c>
      <c r="C941" s="13">
        <v>2200000102</v>
      </c>
      <c r="D941" s="13" t="s">
        <v>10908</v>
      </c>
      <c r="E941" s="13">
        <f t="shared" si="126"/>
        <v>1000</v>
      </c>
      <c r="F941" s="13" t="s">
        <v>10905</v>
      </c>
      <c r="G941" s="13" t="s">
        <v>10907</v>
      </c>
      <c r="H941" s="13">
        <f>ROUND(P941/(1-((R941+S941))/100)*Q941, 3)</f>
        <v>24.006</v>
      </c>
      <c r="I941" s="13">
        <v>1</v>
      </c>
      <c r="J941" s="13">
        <v>4.5</v>
      </c>
      <c r="K941" s="13">
        <v>1</v>
      </c>
      <c r="M941" s="13">
        <v>1</v>
      </c>
      <c r="N941" s="13">
        <v>1</v>
      </c>
      <c r="P941" s="13">
        <f>IFERROR(ROUND(VLOOKUP(BC941, BA:BA:BB:BB, 2, 0)/AA941,3),)</f>
        <v>22.17</v>
      </c>
      <c r="Q941" s="13">
        <f>IFERROR(VLOOKUP(BC941, BA:BA:BD:BD, 4, 0),1)</f>
        <v>1</v>
      </c>
      <c r="R941" s="13">
        <v>4</v>
      </c>
      <c r="S941" s="13">
        <v>3.65</v>
      </c>
      <c r="T941" s="13">
        <v>0</v>
      </c>
      <c r="V941" s="13" t="s">
        <v>11050</v>
      </c>
      <c r="W941" s="13">
        <v>100</v>
      </c>
      <c r="X941" s="13" t="s">
        <v>7709</v>
      </c>
      <c r="Y941" s="13" t="s">
        <v>10904</v>
      </c>
      <c r="Z941" s="13">
        <v>1</v>
      </c>
      <c r="AA941" s="13">
        <v>5.75</v>
      </c>
      <c r="AB941" s="13">
        <f t="shared" si="127"/>
        <v>138.035</v>
      </c>
      <c r="AC941" s="13">
        <f>ROUND(VLOOKUP(X941,'Base de dados'!A:B, 2, 0)*AB941, 2)</f>
        <v>20.71</v>
      </c>
      <c r="AD941" s="13">
        <f>ROUND((AB941*(Destino!AG$941/100))*(W941/100),2)</f>
        <v>5.52</v>
      </c>
      <c r="AE941" s="13">
        <f>ROUND((AB941*(Destino!AH$941/100)),2)</f>
        <v>12.77</v>
      </c>
      <c r="AG941" s="13">
        <f>ROUND((AB941+ AC941)*(J941/100),2)</f>
        <v>7.14</v>
      </c>
      <c r="AH941" s="13">
        <f t="shared" si="128"/>
        <v>0</v>
      </c>
      <c r="AI941" s="13">
        <f>ROUND(AB941-(AD941+AE941)+AG941+AH941, 3)</f>
        <v>126.88500000000001</v>
      </c>
      <c r="AJ941" s="13">
        <f t="shared" si="129"/>
        <v>126.88500000000001</v>
      </c>
      <c r="AK941" s="13">
        <f t="shared" si="130"/>
        <v>126.88500000000001</v>
      </c>
      <c r="AL941" s="13" t="str">
        <f t="shared" si="133"/>
        <v>10006000192912200000102</v>
      </c>
      <c r="AM941" s="13">
        <f>VLOOKUP(AL941,Destino!A:AE,31,0)</f>
        <v>126.88500000000001</v>
      </c>
      <c r="AN941" s="13">
        <f t="shared" si="134"/>
        <v>1</v>
      </c>
      <c r="BB941" s="13">
        <f t="shared" si="131"/>
        <v>126.88500000000001</v>
      </c>
      <c r="BC941" s="13" t="s">
        <v>11345</v>
      </c>
      <c r="BD941" s="13">
        <f t="shared" si="132"/>
        <v>1</v>
      </c>
    </row>
    <row r="942" spans="1:56" x14ac:dyDescent="0.25">
      <c r="A942" s="13">
        <v>600019291</v>
      </c>
      <c r="B942" s="13">
        <v>1000</v>
      </c>
      <c r="C942" s="13">
        <v>2200001327</v>
      </c>
      <c r="D942" s="13" t="s">
        <v>10908</v>
      </c>
      <c r="E942" s="13">
        <f t="shared" si="126"/>
        <v>1000</v>
      </c>
      <c r="F942" s="13" t="s">
        <v>10905</v>
      </c>
      <c r="G942" s="13" t="s">
        <v>10907</v>
      </c>
      <c r="H942" s="13">
        <f>ROUND(P942/(1-((R942+S942))/100)*Q942, 3)</f>
        <v>23.454000000000001</v>
      </c>
      <c r="I942" s="13">
        <v>1</v>
      </c>
      <c r="J942" s="13">
        <v>5</v>
      </c>
      <c r="K942" s="13">
        <v>1</v>
      </c>
      <c r="M942" s="13">
        <v>1</v>
      </c>
      <c r="N942" s="13">
        <v>1</v>
      </c>
      <c r="P942" s="13">
        <f>IFERROR(ROUND(VLOOKUP(BC942, BA:BA:BB:BB, 2, 0)/AA942,3),)</f>
        <v>28.875</v>
      </c>
      <c r="Q942" s="13">
        <f>IFERROR(VLOOKUP(BC942, BA:BA:BD:BD, 4, 0),1)</f>
        <v>0.75013200000000002</v>
      </c>
      <c r="R942" s="13">
        <v>4</v>
      </c>
      <c r="S942" s="13">
        <v>3.65</v>
      </c>
      <c r="T942" s="13">
        <v>0</v>
      </c>
      <c r="V942" s="13" t="s">
        <v>11050</v>
      </c>
      <c r="W942" s="13">
        <v>100</v>
      </c>
      <c r="X942" s="13" t="s">
        <v>7709</v>
      </c>
      <c r="Y942" s="13" t="s">
        <v>10904</v>
      </c>
      <c r="Z942" s="13">
        <v>1</v>
      </c>
      <c r="AA942" s="13">
        <v>5.75</v>
      </c>
      <c r="AB942" s="13">
        <f t="shared" si="127"/>
        <v>134.86099999999999</v>
      </c>
      <c r="AC942" s="13">
        <f>ROUND(VLOOKUP(X942,'Base de dados'!A:B, 2, 0)*AB942, 2)</f>
        <v>20.23</v>
      </c>
      <c r="AD942" s="13">
        <f>ROUND((AB942*(Destino!AG$942/100))*(W942/100),2)</f>
        <v>5.39</v>
      </c>
      <c r="AE942" s="13">
        <f>ROUND((AB942*(Destino!AH$942/100)),2)</f>
        <v>12.47</v>
      </c>
      <c r="AG942" s="13">
        <f>ROUND((AB942+ AC942)*(J942/100),2)</f>
        <v>7.75</v>
      </c>
      <c r="AH942" s="13">
        <f t="shared" si="128"/>
        <v>0</v>
      </c>
      <c r="AI942" s="13">
        <f>ROUND(AB942-(AD942+AE942)+AG942+AH942, 3)</f>
        <v>124.751</v>
      </c>
      <c r="AJ942" s="13">
        <f t="shared" si="129"/>
        <v>124.751</v>
      </c>
      <c r="AK942" s="13">
        <f t="shared" si="130"/>
        <v>124.751</v>
      </c>
      <c r="AL942" s="13" t="str">
        <f t="shared" si="133"/>
        <v>10006000192912200001327</v>
      </c>
      <c r="AM942" s="13">
        <f>VLOOKUP(AL942,Destino!A:AE,31,0)</f>
        <v>124.764</v>
      </c>
      <c r="AN942" s="13">
        <f t="shared" si="134"/>
        <v>1.0001042075815023</v>
      </c>
      <c r="BB942" s="13">
        <f t="shared" si="131"/>
        <v>124.751</v>
      </c>
      <c r="BC942" s="13" t="s">
        <v>11346</v>
      </c>
      <c r="BD942" s="13">
        <f t="shared" si="132"/>
        <v>1</v>
      </c>
    </row>
    <row r="943" spans="1:56" x14ac:dyDescent="0.25">
      <c r="A943" s="13">
        <v>600019291</v>
      </c>
      <c r="B943" s="13">
        <v>1000</v>
      </c>
      <c r="C943" s="13">
        <v>2200008967</v>
      </c>
      <c r="D943" s="13" t="s">
        <v>10908</v>
      </c>
      <c r="E943" s="13">
        <f t="shared" si="126"/>
        <v>1000</v>
      </c>
      <c r="F943" s="13" t="s">
        <v>10912</v>
      </c>
      <c r="G943" s="13" t="s">
        <v>10907</v>
      </c>
      <c r="H943" s="13">
        <v>12.9</v>
      </c>
      <c r="I943" s="13">
        <v>1</v>
      </c>
      <c r="J943" s="13">
        <v>0</v>
      </c>
      <c r="K943" s="13">
        <v>1.1007750000000001</v>
      </c>
      <c r="M943" s="13">
        <v>1</v>
      </c>
      <c r="N943" s="13">
        <v>1</v>
      </c>
      <c r="O943" s="13" t="s">
        <v>10895</v>
      </c>
      <c r="P943" s="13">
        <v>0</v>
      </c>
      <c r="Q943" s="13">
        <v>1</v>
      </c>
      <c r="R943" s="13">
        <v>0</v>
      </c>
      <c r="S943" s="13">
        <v>0</v>
      </c>
      <c r="T943" s="13">
        <v>34.630000000000003</v>
      </c>
      <c r="V943" s="13" t="s">
        <v>11050</v>
      </c>
      <c r="W943" s="13">
        <v>100</v>
      </c>
      <c r="X943" s="13" t="s">
        <v>7709</v>
      </c>
      <c r="Y943" s="13" t="s">
        <v>10904</v>
      </c>
      <c r="Z943" s="13">
        <v>1</v>
      </c>
      <c r="AA943" s="13">
        <v>5.75</v>
      </c>
      <c r="AB943" s="13">
        <f t="shared" si="127"/>
        <v>74.174999999999997</v>
      </c>
      <c r="AC943" s="13">
        <f>ROUND(VLOOKUP(X943,'Base de dados'!A:B, 2, 0)*AB943, 2)</f>
        <v>11.13</v>
      </c>
      <c r="AD943" s="13">
        <f>ROUND((AB943*(Destino!AG$943/100))*(W943/100),2)</f>
        <v>0</v>
      </c>
      <c r="AE943" s="13">
        <f>ROUND((AB943*(Destino!AH$943/100)),2)</f>
        <v>0</v>
      </c>
      <c r="AG943" s="13">
        <f>ROUND((AB943+ AC943)*(J943/100),2)</f>
        <v>0</v>
      </c>
      <c r="AH943" s="13">
        <f t="shared" si="128"/>
        <v>25.69</v>
      </c>
      <c r="AI943" s="13">
        <f>ROUND(AB943+AG943+AH943, 3)</f>
        <v>99.864999999999995</v>
      </c>
      <c r="AJ943" s="13">
        <f t="shared" si="129"/>
        <v>99.864999999999995</v>
      </c>
      <c r="AK943" s="13">
        <f t="shared" si="130"/>
        <v>109.928895375</v>
      </c>
      <c r="AL943" s="13" t="str">
        <f t="shared" si="133"/>
        <v>10006000192912200008967</v>
      </c>
      <c r="AM943" s="13">
        <f>VLOOKUP(AL943,Destino!A:AE,31,0)</f>
        <v>109.929</v>
      </c>
      <c r="AN943" s="13">
        <f t="shared" si="134"/>
        <v>1.0000009517515813</v>
      </c>
      <c r="BA943" s="13" t="s">
        <v>11344</v>
      </c>
      <c r="BB943" s="13">
        <f t="shared" si="131"/>
        <v>109.928895375</v>
      </c>
      <c r="BD943" s="13">
        <f t="shared" si="132"/>
        <v>1</v>
      </c>
    </row>
    <row r="944" spans="1:56" x14ac:dyDescent="0.25">
      <c r="A944" s="13">
        <v>600019291</v>
      </c>
      <c r="B944" s="13">
        <v>1100</v>
      </c>
      <c r="C944" s="13">
        <v>2000005105</v>
      </c>
      <c r="D944" s="13" t="s">
        <v>10908</v>
      </c>
      <c r="E944" s="13">
        <f t="shared" si="126"/>
        <v>1100</v>
      </c>
      <c r="F944" s="13" t="s">
        <v>10905</v>
      </c>
      <c r="G944" s="13" t="s">
        <v>10907</v>
      </c>
      <c r="H944" s="13">
        <f>ROUND(P944/(1-((R944+S944))/100)*Q944, 3)</f>
        <v>22.038</v>
      </c>
      <c r="I944" s="13">
        <v>1</v>
      </c>
      <c r="J944" s="13">
        <v>4</v>
      </c>
      <c r="K944" s="13">
        <v>1</v>
      </c>
      <c r="M944" s="13">
        <v>1</v>
      </c>
      <c r="N944" s="13">
        <v>1</v>
      </c>
      <c r="O944" s="13" t="s">
        <v>10895</v>
      </c>
      <c r="P944" s="13">
        <f>IFERROR(ROUND(VLOOKUP(BC944, BA:BA:BB:BB, 2, 0)/AA944,3),)</f>
        <v>19.117999999999999</v>
      </c>
      <c r="Q944" s="13">
        <f>IFERROR(VLOOKUP(BC944, BA:BA:BD:BD, 4, 0),1)</f>
        <v>1</v>
      </c>
      <c r="R944" s="13">
        <v>4</v>
      </c>
      <c r="S944" s="13">
        <v>9.25</v>
      </c>
      <c r="T944" s="13">
        <v>0</v>
      </c>
      <c r="V944" s="13" t="s">
        <v>11050</v>
      </c>
      <c r="W944" s="13">
        <v>100</v>
      </c>
      <c r="X944" s="13" t="s">
        <v>7709</v>
      </c>
      <c r="Y944" s="13" t="s">
        <v>10904</v>
      </c>
      <c r="Z944" s="13">
        <v>2</v>
      </c>
      <c r="AA944" s="13">
        <v>5.75</v>
      </c>
      <c r="AB944" s="13">
        <f t="shared" si="127"/>
        <v>126.71899999999999</v>
      </c>
      <c r="AC944" s="13">
        <f>ROUND(VLOOKUP(X944,'Base de dados'!A:B, 2, 0)*AB944, 2)</f>
        <v>19.010000000000002</v>
      </c>
      <c r="AD944" s="13">
        <f>ROUND((AB944*(Destino!AG$944/100))*(W944/100),2)</f>
        <v>5.07</v>
      </c>
      <c r="AE944" s="13">
        <f>ROUND((AB944*(Destino!AH$944/100)),2)</f>
        <v>0</v>
      </c>
      <c r="AG944" s="13">
        <f>ROUND((AB944+ AC944)*(J944/100),2)</f>
        <v>5.83</v>
      </c>
      <c r="AH944" s="13">
        <f t="shared" si="128"/>
        <v>0</v>
      </c>
      <c r="AI944" s="13">
        <f>ROUND(AB944-(AD944+AE944)+AG944+AH944, 3)</f>
        <v>127.479</v>
      </c>
      <c r="AJ944" s="13">
        <f t="shared" si="129"/>
        <v>127.479</v>
      </c>
      <c r="AK944" s="13">
        <f t="shared" si="130"/>
        <v>127.479</v>
      </c>
      <c r="AL944" s="13" t="str">
        <f t="shared" si="133"/>
        <v>11006000192912000005105</v>
      </c>
      <c r="AM944" s="13">
        <f>VLOOKUP(AL944,Destino!A:AE,31,0)</f>
        <v>127.479</v>
      </c>
      <c r="AN944" s="13">
        <f t="shared" si="134"/>
        <v>1</v>
      </c>
      <c r="BA944" s="13" t="s">
        <v>11345</v>
      </c>
      <c r="BB944" s="13">
        <f t="shared" si="131"/>
        <v>127.479</v>
      </c>
      <c r="BC944" s="13" t="s">
        <v>11344</v>
      </c>
      <c r="BD944" s="13">
        <f t="shared" si="132"/>
        <v>1</v>
      </c>
    </row>
    <row r="945" spans="1:56" x14ac:dyDescent="0.25">
      <c r="A945" s="13">
        <v>600019291</v>
      </c>
      <c r="B945" s="13">
        <v>1100</v>
      </c>
      <c r="C945" s="13">
        <v>2200001327</v>
      </c>
      <c r="D945" s="13" t="s">
        <v>10908</v>
      </c>
      <c r="E945" s="13">
        <f t="shared" si="126"/>
        <v>1100</v>
      </c>
      <c r="F945" s="13" t="s">
        <v>10923</v>
      </c>
      <c r="G945" s="13" t="s">
        <v>10907</v>
      </c>
      <c r="H945" s="13">
        <f>ROUND(P945/(1-((R945+S945))/100)*Q945, 3)</f>
        <v>22.562999999999999</v>
      </c>
      <c r="I945" s="13">
        <v>1</v>
      </c>
      <c r="J945" s="13">
        <v>5</v>
      </c>
      <c r="K945" s="13">
        <v>1</v>
      </c>
      <c r="M945" s="13">
        <v>1</v>
      </c>
      <c r="N945" s="13">
        <v>1</v>
      </c>
      <c r="P945" s="13">
        <f>IFERROR(ROUND(VLOOKUP(BC945, BA:BA:BB:BB, 2, 0)/AA945,3),)</f>
        <v>28.875</v>
      </c>
      <c r="Q945" s="13">
        <f>IFERROR(VLOOKUP(BC945, BA:BA:BD:BD, 4, 0),1)</f>
        <v>0.75013200000000002</v>
      </c>
      <c r="R945" s="13">
        <v>4</v>
      </c>
      <c r="S945" s="13">
        <v>0</v>
      </c>
      <c r="T945" s="13">
        <v>0</v>
      </c>
      <c r="V945" s="13" t="s">
        <v>11050</v>
      </c>
      <c r="W945" s="13">
        <v>100</v>
      </c>
      <c r="X945" s="13" t="s">
        <v>7709</v>
      </c>
      <c r="Y945" s="13" t="s">
        <v>10904</v>
      </c>
      <c r="Z945" s="13">
        <v>2</v>
      </c>
      <c r="AA945" s="13">
        <v>5.75</v>
      </c>
      <c r="AB945" s="13">
        <f t="shared" si="127"/>
        <v>129.73699999999999</v>
      </c>
      <c r="AC945" s="13">
        <f>ROUND(VLOOKUP(X945,'Base de dados'!A:B, 2, 0)*AB945, 2)</f>
        <v>19.46</v>
      </c>
      <c r="AD945" s="13">
        <f>ROUND((AB945*(Destino!AG$945/100))*(W945/100),2)</f>
        <v>5.19</v>
      </c>
      <c r="AE945" s="13">
        <f>ROUND((AB945*(Destino!AH$945/100)),2)</f>
        <v>0</v>
      </c>
      <c r="AG945" s="13">
        <f>ROUND((AB945+ AC945)*(J945/100),2)</f>
        <v>7.46</v>
      </c>
      <c r="AH945" s="13">
        <f t="shared" si="128"/>
        <v>0</v>
      </c>
      <c r="AI945" s="13">
        <f>ROUND(AB945-AD945+AG945+AH945, 3)</f>
        <v>132.00700000000001</v>
      </c>
      <c r="AJ945" s="13">
        <f t="shared" si="129"/>
        <v>132.00700000000001</v>
      </c>
      <c r="AK945" s="13">
        <f t="shared" si="130"/>
        <v>132.00700000000001</v>
      </c>
      <c r="AL945" s="13" t="str">
        <f t="shared" si="133"/>
        <v>11006000192912200001327</v>
      </c>
      <c r="AM945" s="13">
        <f>VLOOKUP(AL945,Destino!A:AE,31,0)</f>
        <v>132.02500000000001</v>
      </c>
      <c r="AN945" s="13">
        <f t="shared" si="134"/>
        <v>1.000136356405342</v>
      </c>
      <c r="BB945" s="13">
        <f t="shared" si="131"/>
        <v>132.00700000000001</v>
      </c>
      <c r="BC945" s="13" t="s">
        <v>11346</v>
      </c>
      <c r="BD945" s="13">
        <f t="shared" si="132"/>
        <v>1</v>
      </c>
    </row>
    <row r="946" spans="1:56" x14ac:dyDescent="0.25">
      <c r="A946" s="13">
        <v>600019291</v>
      </c>
      <c r="B946" s="13">
        <v>1110</v>
      </c>
      <c r="C946" s="13">
        <v>2000005105</v>
      </c>
      <c r="D946" s="13" t="s">
        <v>10908</v>
      </c>
      <c r="E946" s="13" t="str">
        <f t="shared" si="126"/>
        <v>1100</v>
      </c>
      <c r="F946" s="13" t="s">
        <v>10925</v>
      </c>
      <c r="G946" s="13" t="s">
        <v>10907</v>
      </c>
      <c r="H946" s="13">
        <f>ROUND(P946/(1-((R946+S946))/100)*Q946, 3)</f>
        <v>22.038</v>
      </c>
      <c r="I946" s="13">
        <v>1</v>
      </c>
      <c r="J946" s="13">
        <v>4</v>
      </c>
      <c r="K946" s="13">
        <v>1</v>
      </c>
      <c r="M946" s="13">
        <v>1</v>
      </c>
      <c r="N946" s="13">
        <v>0.75013200000000002</v>
      </c>
      <c r="O946" s="13" t="s">
        <v>10895</v>
      </c>
      <c r="P946" s="13">
        <f>IFERROR(ROUND(VLOOKUP(BC946, BA:BA:BB:BB, 2, 0)/AA946,3),)</f>
        <v>19.117999999999999</v>
      </c>
      <c r="Q946" s="13">
        <f>IFERROR(VLOOKUP(BC946, BA:BA:BD:BD, 4, 0),1)</f>
        <v>1</v>
      </c>
      <c r="R946" s="13">
        <v>4</v>
      </c>
      <c r="S946" s="13">
        <v>9.25</v>
      </c>
      <c r="T946" s="13">
        <v>0</v>
      </c>
      <c r="V946" s="13" t="s">
        <v>11050</v>
      </c>
      <c r="W946" s="13">
        <v>100</v>
      </c>
      <c r="X946" s="13" t="s">
        <v>7709</v>
      </c>
      <c r="Y946" s="13" t="s">
        <v>10904</v>
      </c>
      <c r="Z946" s="13">
        <v>2</v>
      </c>
      <c r="AA946" s="13">
        <v>5.75</v>
      </c>
      <c r="AB946" s="13">
        <f t="shared" si="127"/>
        <v>126.71899999999999</v>
      </c>
      <c r="AC946" s="13">
        <f>ROUND(VLOOKUP(X946,'Base de dados'!A:B, 2, 0)*AB946, 2)</f>
        <v>19.010000000000002</v>
      </c>
      <c r="AD946" s="13">
        <f>ROUND((AB946*(Destino!AG$946/100))*(W946/100),2)</f>
        <v>5.07</v>
      </c>
      <c r="AE946" s="13">
        <f>ROUND((AB946*(Destino!AH$946/100)),2)</f>
        <v>0</v>
      </c>
      <c r="AF946" s="13">
        <f>ROUND((((AB946+AC946)*(1 + VLOOKUP(X946,'Base de dados'!A:P, 16, 0) ))*(Destino!AI$946/100))-AD946, 2)</f>
        <v>32.19</v>
      </c>
      <c r="AG946" s="13">
        <f>ROUND((AB946+AC946+AF946)*(J946/100),2)</f>
        <v>7.12</v>
      </c>
      <c r="AH946" s="13">
        <f t="shared" si="128"/>
        <v>0</v>
      </c>
      <c r="AI946" s="13">
        <f>ROUND(AB946+AF946-AE946+AG946+AH946, 3)</f>
        <v>166.029</v>
      </c>
      <c r="AJ946" s="13">
        <f t="shared" si="129"/>
        <v>166.029</v>
      </c>
      <c r="AK946" s="13">
        <f t="shared" si="130"/>
        <v>166.029</v>
      </c>
      <c r="AL946" s="13" t="str">
        <f t="shared" si="133"/>
        <v>11106000192912000005105</v>
      </c>
      <c r="AM946" s="13">
        <f>VLOOKUP(AL946,Destino!A:AE,31,0)</f>
        <v>166.029</v>
      </c>
      <c r="AN946" s="13">
        <f t="shared" si="134"/>
        <v>1</v>
      </c>
      <c r="BA946" s="13" t="s">
        <v>11346</v>
      </c>
      <c r="BB946" s="13">
        <f t="shared" si="131"/>
        <v>166.029</v>
      </c>
      <c r="BC946" s="13" t="s">
        <v>11344</v>
      </c>
      <c r="BD946" s="13">
        <f t="shared" si="132"/>
        <v>0.75013200000000002</v>
      </c>
    </row>
    <row r="947" spans="1:56" x14ac:dyDescent="0.25">
      <c r="A947" s="13">
        <v>600019291</v>
      </c>
      <c r="B947" s="13">
        <v>1110</v>
      </c>
      <c r="C947" s="13">
        <v>2200000102</v>
      </c>
      <c r="D947" s="13" t="s">
        <v>10908</v>
      </c>
      <c r="E947" s="13" t="str">
        <f t="shared" si="126"/>
        <v>1100</v>
      </c>
      <c r="F947" s="13" t="s">
        <v>10926</v>
      </c>
      <c r="G947" s="13" t="s">
        <v>10907</v>
      </c>
      <c r="H947" s="13">
        <f>ROUND(P947/(1-((R947+S947))/100)*Q947, 3)</f>
        <v>23.094000000000001</v>
      </c>
      <c r="I947" s="13">
        <v>1</v>
      </c>
      <c r="J947" s="13">
        <v>4</v>
      </c>
      <c r="K947" s="13">
        <v>1</v>
      </c>
      <c r="M947" s="13">
        <v>1</v>
      </c>
      <c r="N947" s="13">
        <v>0.76787899999999998</v>
      </c>
      <c r="P947" s="13">
        <f>IFERROR(ROUND(VLOOKUP(BC947, BA:BA:BB:BB, 2, 0)/AA947,3),)</f>
        <v>22.17</v>
      </c>
      <c r="Q947" s="13">
        <f>IFERROR(VLOOKUP(BC947, BA:BA:BD:BD, 4, 0),1)</f>
        <v>1</v>
      </c>
      <c r="R947" s="13">
        <v>4</v>
      </c>
      <c r="S947" s="13">
        <v>0</v>
      </c>
      <c r="T947" s="13">
        <v>0</v>
      </c>
      <c r="V947" s="13" t="s">
        <v>11050</v>
      </c>
      <c r="W947" s="13">
        <v>100</v>
      </c>
      <c r="X947" s="13" t="s">
        <v>7709</v>
      </c>
      <c r="Y947" s="13" t="s">
        <v>10904</v>
      </c>
      <c r="Z947" s="13">
        <v>2</v>
      </c>
      <c r="AA947" s="13">
        <v>5.75</v>
      </c>
      <c r="AB947" s="13">
        <f t="shared" si="127"/>
        <v>132.791</v>
      </c>
      <c r="AC947" s="13">
        <f>ROUND(VLOOKUP(X947,'Base de dados'!A:B, 2, 0)*AB947, 2)</f>
        <v>19.920000000000002</v>
      </c>
      <c r="AD947" s="13">
        <f>ROUND((AB947*(Destino!AG$947/100))*(W947/100),2)</f>
        <v>5.31</v>
      </c>
      <c r="AE947" s="13">
        <f>ROUND((AB947*(Destino!AH$947/100)),2)</f>
        <v>0</v>
      </c>
      <c r="AF947" s="13">
        <f>ROUND((((AB947+AC947)*(1 + VLOOKUP(X947,'Base de dados'!A:P, 16, 0) ))*(Destino!AI$947/100))-AD947, 2)</f>
        <v>33.729999999999997</v>
      </c>
      <c r="AG947" s="13">
        <f>ROUND((AB947+AC947+AF947)*(J947/100),2)</f>
        <v>7.46</v>
      </c>
      <c r="AH947" s="13">
        <f t="shared" si="128"/>
        <v>0</v>
      </c>
      <c r="AI947" s="13">
        <f>ROUND(AB947+AF947+AG947+AH947, 3)</f>
        <v>173.98099999999999</v>
      </c>
      <c r="AJ947" s="13">
        <f t="shared" si="129"/>
        <v>173.98099999999999</v>
      </c>
      <c r="AK947" s="13">
        <f t="shared" si="130"/>
        <v>173.98099999999999</v>
      </c>
      <c r="AL947" s="13" t="str">
        <f t="shared" si="133"/>
        <v>11106000192912200000102</v>
      </c>
      <c r="AM947" s="13">
        <f>VLOOKUP(AL947,Destino!A:AE,31,0)</f>
        <v>173.98099999999999</v>
      </c>
      <c r="AN947" s="13">
        <f t="shared" si="134"/>
        <v>1</v>
      </c>
      <c r="BB947" s="13">
        <f t="shared" si="131"/>
        <v>173.98099999999999</v>
      </c>
      <c r="BC947" s="13" t="s">
        <v>11345</v>
      </c>
      <c r="BD947" s="13">
        <f t="shared" si="132"/>
        <v>0.76787899999999998</v>
      </c>
    </row>
    <row r="948" spans="1:56" x14ac:dyDescent="0.25">
      <c r="A948" s="13">
        <v>600019292</v>
      </c>
      <c r="B948" s="13">
        <v>1000</v>
      </c>
      <c r="C948" s="13">
        <v>2200000102</v>
      </c>
      <c r="D948" s="13" t="s">
        <v>10908</v>
      </c>
      <c r="E948" s="13">
        <f t="shared" si="126"/>
        <v>1000</v>
      </c>
      <c r="F948" s="13" t="s">
        <v>10905</v>
      </c>
      <c r="G948" s="13" t="s">
        <v>10907</v>
      </c>
      <c r="H948" s="13">
        <f>ROUND(P948/(1-((R948+S948))/100)*Q948, 3)</f>
        <v>15.723000000000001</v>
      </c>
      <c r="I948" s="13">
        <v>1</v>
      </c>
      <c r="J948" s="13">
        <v>4.5</v>
      </c>
      <c r="K948" s="13">
        <v>1</v>
      </c>
      <c r="M948" s="13">
        <v>1</v>
      </c>
      <c r="N948" s="13">
        <v>1</v>
      </c>
      <c r="P948" s="13">
        <f>IFERROR(ROUND(VLOOKUP(BC948, BA:BA:BB:BB, 2, 0)/AA948,3),)</f>
        <v>14.52</v>
      </c>
      <c r="Q948" s="13">
        <f>IFERROR(VLOOKUP(BC948, BA:BA:BD:BD, 4, 0),1)</f>
        <v>1</v>
      </c>
      <c r="R948" s="13">
        <v>4</v>
      </c>
      <c r="S948" s="13">
        <v>3.65</v>
      </c>
      <c r="T948" s="13">
        <v>0</v>
      </c>
      <c r="V948" s="13" t="s">
        <v>11050</v>
      </c>
      <c r="W948" s="13">
        <v>100</v>
      </c>
      <c r="X948" s="13" t="s">
        <v>7709</v>
      </c>
      <c r="Y948" s="13" t="s">
        <v>10904</v>
      </c>
      <c r="Z948" s="13">
        <v>1</v>
      </c>
      <c r="AA948" s="13">
        <v>5.75</v>
      </c>
      <c r="AB948" s="13">
        <f t="shared" si="127"/>
        <v>90.406999999999996</v>
      </c>
      <c r="AC948" s="13">
        <f>ROUND(VLOOKUP(X948,'Base de dados'!A:B, 2, 0)*AB948, 2)</f>
        <v>13.56</v>
      </c>
      <c r="AD948" s="13">
        <f>ROUND((AB948*(Destino!AG$948/100))*(W948/100),2)</f>
        <v>3.62</v>
      </c>
      <c r="AE948" s="13">
        <f>ROUND((AB948*(Destino!AH$948/100)),2)</f>
        <v>8.36</v>
      </c>
      <c r="AG948" s="13">
        <f>ROUND((AB948+ AC948)*(J948/100),2)</f>
        <v>4.68</v>
      </c>
      <c r="AH948" s="13">
        <f t="shared" si="128"/>
        <v>0</v>
      </c>
      <c r="AI948" s="13">
        <f>ROUND(AB948-(AD948+AE948)+AG948+AH948, 3)</f>
        <v>83.106999999999999</v>
      </c>
      <c r="AJ948" s="13">
        <f t="shared" si="129"/>
        <v>83.106999999999999</v>
      </c>
      <c r="AK948" s="13">
        <f t="shared" si="130"/>
        <v>83.106999999999999</v>
      </c>
      <c r="AL948" s="13" t="str">
        <f t="shared" si="133"/>
        <v>10006000192922200000102</v>
      </c>
      <c r="AM948" s="13">
        <f>VLOOKUP(AL948,Destino!A:AE,31,0)</f>
        <v>83.106999999999999</v>
      </c>
      <c r="AN948" s="13">
        <f t="shared" si="134"/>
        <v>1</v>
      </c>
      <c r="BB948" s="13">
        <f t="shared" si="131"/>
        <v>83.106999999999999</v>
      </c>
      <c r="BC948" s="13" t="s">
        <v>11348</v>
      </c>
      <c r="BD948" s="13">
        <f t="shared" si="132"/>
        <v>1</v>
      </c>
    </row>
    <row r="949" spans="1:56" x14ac:dyDescent="0.25">
      <c r="A949" s="13">
        <v>600019292</v>
      </c>
      <c r="B949" s="13">
        <v>1000</v>
      </c>
      <c r="C949" s="13">
        <v>2200001286</v>
      </c>
      <c r="D949" s="13" t="s">
        <v>10908</v>
      </c>
      <c r="E949" s="13">
        <f t="shared" si="126"/>
        <v>1000</v>
      </c>
      <c r="F949" s="13" t="s">
        <v>10915</v>
      </c>
      <c r="G949" s="13" t="s">
        <v>10907</v>
      </c>
      <c r="H949" s="13">
        <f>ROUND(P949/(1-((R949+S949))/100)*Q949, 3)</f>
        <v>18.452999999999999</v>
      </c>
      <c r="I949" s="13">
        <v>1</v>
      </c>
      <c r="J949" s="13">
        <v>6</v>
      </c>
      <c r="K949" s="13">
        <v>1</v>
      </c>
      <c r="M949" s="13">
        <v>1</v>
      </c>
      <c r="N949" s="13">
        <v>1</v>
      </c>
      <c r="P949" s="13">
        <f>IFERROR(ROUND(VLOOKUP(BC949, BA:BA:BB:BB, 2, 0)/AA949,3),)</f>
        <v>17.594999999999999</v>
      </c>
      <c r="Q949" s="13">
        <f>IFERROR(VLOOKUP(BC949, BA:BA:BD:BD, 4, 0),1)</f>
        <v>1</v>
      </c>
      <c r="R949" s="13">
        <v>1</v>
      </c>
      <c r="S949" s="13">
        <v>3.65</v>
      </c>
      <c r="T949" s="13">
        <v>0</v>
      </c>
      <c r="V949" s="13" t="s">
        <v>11050</v>
      </c>
      <c r="W949" s="13">
        <v>100</v>
      </c>
      <c r="X949" s="13" t="s">
        <v>7709</v>
      </c>
      <c r="Y949" s="13" t="s">
        <v>10904</v>
      </c>
      <c r="Z949" s="13">
        <v>1</v>
      </c>
      <c r="AA949" s="13">
        <v>5.75</v>
      </c>
      <c r="AB949" s="13">
        <f t="shared" si="127"/>
        <v>106.105</v>
      </c>
      <c r="AC949" s="13">
        <f>ROUND(VLOOKUP(X949,'Base de dados'!A:B, 2, 0)*AB949, 2)</f>
        <v>15.92</v>
      </c>
      <c r="AD949" s="13">
        <f>ROUND((AB949*(Destino!AG$949/100))*(W949/100),2)</f>
        <v>4.24</v>
      </c>
      <c r="AE949" s="13">
        <f>ROUND((AB949*(Destino!AH$949/100)),2)</f>
        <v>9.81</v>
      </c>
      <c r="AG949" s="13">
        <f>ROUND(AB949 *(J949/100),2)</f>
        <v>6.37</v>
      </c>
      <c r="AH949" s="13">
        <f t="shared" si="128"/>
        <v>0</v>
      </c>
      <c r="AI949" s="13">
        <f>ROUND(AB949-(AD949+AE949)+AG949+AH949, 3)</f>
        <v>98.424999999999997</v>
      </c>
      <c r="AJ949" s="13">
        <f t="shared" si="129"/>
        <v>98.424999999999997</v>
      </c>
      <c r="AK949" s="13">
        <f t="shared" si="130"/>
        <v>98.424999999999997</v>
      </c>
      <c r="AL949" s="13" t="str">
        <f t="shared" si="133"/>
        <v>10006000192922200001286</v>
      </c>
      <c r="AM949" s="13">
        <f>VLOOKUP(AL949,Destino!A:AE,31,0)</f>
        <v>98.424999999999997</v>
      </c>
      <c r="AN949" s="13">
        <f t="shared" si="134"/>
        <v>1</v>
      </c>
      <c r="BB949" s="13">
        <f t="shared" si="131"/>
        <v>98.424999999999997</v>
      </c>
      <c r="BC949" s="13" t="s">
        <v>11350</v>
      </c>
      <c r="BD949" s="13">
        <f t="shared" si="132"/>
        <v>1</v>
      </c>
    </row>
    <row r="950" spans="1:56" x14ac:dyDescent="0.25">
      <c r="A950" s="13">
        <v>600019292</v>
      </c>
      <c r="B950" s="13">
        <v>1000</v>
      </c>
      <c r="C950" s="13">
        <v>2200001327</v>
      </c>
      <c r="D950" s="13" t="s">
        <v>10908</v>
      </c>
      <c r="E950" s="13">
        <f t="shared" si="126"/>
        <v>1000</v>
      </c>
      <c r="F950" s="13" t="s">
        <v>10905</v>
      </c>
      <c r="G950" s="13" t="s">
        <v>10907</v>
      </c>
      <c r="H950" s="13">
        <f>ROUND(P950/(1-((R950+S950))/100)*Q950, 3)</f>
        <v>15.36</v>
      </c>
      <c r="I950" s="13">
        <v>1</v>
      </c>
      <c r="J950" s="13">
        <v>5</v>
      </c>
      <c r="K950" s="13">
        <v>1</v>
      </c>
      <c r="M950" s="13">
        <v>1</v>
      </c>
      <c r="N950" s="13">
        <v>1</v>
      </c>
      <c r="P950" s="13">
        <f>IFERROR(ROUND(VLOOKUP(BC950, BA:BA:BB:BB, 2, 0)/AA950,3),)</f>
        <v>18.91</v>
      </c>
      <c r="Q950" s="13">
        <f>IFERROR(VLOOKUP(BC950, BA:BA:BD:BD, 4, 0),1)</f>
        <v>0.75014800000000004</v>
      </c>
      <c r="R950" s="13">
        <v>4</v>
      </c>
      <c r="S950" s="13">
        <v>3.65</v>
      </c>
      <c r="T950" s="13">
        <v>0</v>
      </c>
      <c r="V950" s="13" t="s">
        <v>11050</v>
      </c>
      <c r="W950" s="13">
        <v>100</v>
      </c>
      <c r="X950" s="13" t="s">
        <v>7709</v>
      </c>
      <c r="Y950" s="13" t="s">
        <v>10904</v>
      </c>
      <c r="Z950" s="13">
        <v>1</v>
      </c>
      <c r="AA950" s="13">
        <v>5.75</v>
      </c>
      <c r="AB950" s="13">
        <f t="shared" si="127"/>
        <v>88.32</v>
      </c>
      <c r="AC950" s="13">
        <f>ROUND(VLOOKUP(X950,'Base de dados'!A:B, 2, 0)*AB950, 2)</f>
        <v>13.25</v>
      </c>
      <c r="AD950" s="13">
        <f>ROUND((AB950*(Destino!AG$950/100))*(W950/100),2)</f>
        <v>3.53</v>
      </c>
      <c r="AE950" s="13">
        <f>ROUND((AB950*(Destino!AH$950/100)),2)</f>
        <v>8.17</v>
      </c>
      <c r="AG950" s="13">
        <f>ROUND((AB950+ AC950)*(J950/100),2)</f>
        <v>5.08</v>
      </c>
      <c r="AH950" s="13">
        <f t="shared" si="128"/>
        <v>0</v>
      </c>
      <c r="AI950" s="13">
        <f>ROUND(AB950-(AD950+AE950)+AG950+AH950, 3)</f>
        <v>81.7</v>
      </c>
      <c r="AJ950" s="13">
        <f t="shared" si="129"/>
        <v>81.7</v>
      </c>
      <c r="AK950" s="13">
        <f t="shared" si="130"/>
        <v>81.7</v>
      </c>
      <c r="AL950" s="13" t="str">
        <f t="shared" si="133"/>
        <v>10006000192922200001327</v>
      </c>
      <c r="AM950" s="13">
        <f>VLOOKUP(AL950,Destino!A:AE,31,0)</f>
        <v>81.712000000000003</v>
      </c>
      <c r="AN950" s="13">
        <f t="shared" si="134"/>
        <v>1.0001468788249694</v>
      </c>
      <c r="BB950" s="13">
        <f t="shared" si="131"/>
        <v>81.7</v>
      </c>
      <c r="BC950" s="13" t="s">
        <v>11349</v>
      </c>
      <c r="BD950" s="13">
        <f t="shared" si="132"/>
        <v>1</v>
      </c>
    </row>
    <row r="951" spans="1:56" x14ac:dyDescent="0.25">
      <c r="A951" s="13">
        <v>600019292</v>
      </c>
      <c r="B951" s="13">
        <v>1000</v>
      </c>
      <c r="C951" s="13">
        <v>2200008967</v>
      </c>
      <c r="D951" s="13" t="s">
        <v>10908</v>
      </c>
      <c r="E951" s="13">
        <f t="shared" si="126"/>
        <v>1000</v>
      </c>
      <c r="F951" s="13" t="s">
        <v>10912</v>
      </c>
      <c r="G951" s="13" t="s">
        <v>10907</v>
      </c>
      <c r="H951" s="13">
        <v>9.3000000000000007</v>
      </c>
      <c r="I951" s="13">
        <v>1</v>
      </c>
      <c r="J951" s="13">
        <v>0</v>
      </c>
      <c r="K951" s="13">
        <v>1</v>
      </c>
      <c r="M951" s="13">
        <v>1</v>
      </c>
      <c r="N951" s="13">
        <v>1</v>
      </c>
      <c r="O951" s="13" t="s">
        <v>10895</v>
      </c>
      <c r="P951" s="13">
        <v>0</v>
      </c>
      <c r="Q951" s="13">
        <v>1</v>
      </c>
      <c r="R951" s="13">
        <v>0</v>
      </c>
      <c r="S951" s="13">
        <v>0</v>
      </c>
      <c r="T951" s="13">
        <v>34.630000000000003</v>
      </c>
      <c r="V951" s="13" t="s">
        <v>11050</v>
      </c>
      <c r="W951" s="13">
        <v>100</v>
      </c>
      <c r="X951" s="13" t="s">
        <v>7709</v>
      </c>
      <c r="Y951" s="13" t="s">
        <v>10904</v>
      </c>
      <c r="Z951" s="13">
        <v>1</v>
      </c>
      <c r="AA951" s="13">
        <v>5.75</v>
      </c>
      <c r="AB951" s="13">
        <f t="shared" si="127"/>
        <v>53.475000000000001</v>
      </c>
      <c r="AC951" s="13">
        <f>ROUND(VLOOKUP(X951,'Base de dados'!A:B, 2, 0)*AB951, 2)</f>
        <v>8.02</v>
      </c>
      <c r="AD951" s="13">
        <f>ROUND((AB951*(Destino!AG$951/100))*(W951/100),2)</f>
        <v>0</v>
      </c>
      <c r="AE951" s="13">
        <f>ROUND((AB951*(Destino!AH$951/100)),2)</f>
        <v>0</v>
      </c>
      <c r="AG951" s="13">
        <f>ROUND((AB951+ AC951)*(J951/100),2)</f>
        <v>0</v>
      </c>
      <c r="AH951" s="13">
        <f t="shared" si="128"/>
        <v>18.52</v>
      </c>
      <c r="AI951" s="13">
        <f>ROUND(AB951+AG951+AH951, 3)</f>
        <v>71.995000000000005</v>
      </c>
      <c r="AJ951" s="13">
        <f t="shared" si="129"/>
        <v>71.995000000000005</v>
      </c>
      <c r="AK951" s="13">
        <f t="shared" si="130"/>
        <v>71.995000000000005</v>
      </c>
      <c r="AL951" s="13" t="str">
        <f t="shared" si="133"/>
        <v>10006000192922200008967</v>
      </c>
      <c r="AM951" s="13">
        <f>VLOOKUP(AL951,Destino!A:AE,31,0)</f>
        <v>71.995000000000005</v>
      </c>
      <c r="AN951" s="13">
        <f t="shared" si="134"/>
        <v>1</v>
      </c>
      <c r="BA951" s="13" t="s">
        <v>11347</v>
      </c>
      <c r="BB951" s="13">
        <f t="shared" si="131"/>
        <v>71.995000000000005</v>
      </c>
      <c r="BD951" s="13">
        <f t="shared" si="132"/>
        <v>1</v>
      </c>
    </row>
    <row r="952" spans="1:56" x14ac:dyDescent="0.25">
      <c r="A952" s="13">
        <v>600019292</v>
      </c>
      <c r="B952" s="13">
        <v>1100</v>
      </c>
      <c r="C952" s="13">
        <v>2000005105</v>
      </c>
      <c r="D952" s="13" t="s">
        <v>10908</v>
      </c>
      <c r="E952" s="13">
        <f t="shared" si="126"/>
        <v>1100</v>
      </c>
      <c r="F952" s="13" t="s">
        <v>10905</v>
      </c>
      <c r="G952" s="13" t="s">
        <v>10907</v>
      </c>
      <c r="H952" s="13">
        <f>ROUND(P952/(1-((R952+S952))/100)*Q952, 3)</f>
        <v>14.433</v>
      </c>
      <c r="I952" s="13">
        <v>1</v>
      </c>
      <c r="J952" s="13">
        <v>4</v>
      </c>
      <c r="K952" s="13">
        <v>1</v>
      </c>
      <c r="M952" s="13">
        <v>1</v>
      </c>
      <c r="N952" s="13">
        <v>1</v>
      </c>
      <c r="O952" s="13" t="s">
        <v>10895</v>
      </c>
      <c r="P952" s="13">
        <f>IFERROR(ROUND(VLOOKUP(BC952, BA:BA:BB:BB, 2, 0)/AA952,3),)</f>
        <v>12.521000000000001</v>
      </c>
      <c r="Q952" s="13">
        <f>IFERROR(VLOOKUP(BC952, BA:BA:BD:BD, 4, 0),1)</f>
        <v>1</v>
      </c>
      <c r="R952" s="13">
        <v>4</v>
      </c>
      <c r="S952" s="13">
        <v>9.25</v>
      </c>
      <c r="T952" s="13">
        <v>0</v>
      </c>
      <c r="V952" s="13" t="s">
        <v>11050</v>
      </c>
      <c r="W952" s="13">
        <v>100</v>
      </c>
      <c r="X952" s="13" t="s">
        <v>7709</v>
      </c>
      <c r="Y952" s="13" t="s">
        <v>10904</v>
      </c>
      <c r="Z952" s="13">
        <v>2</v>
      </c>
      <c r="AA952" s="13">
        <v>5.75</v>
      </c>
      <c r="AB952" s="13">
        <f t="shared" si="127"/>
        <v>82.99</v>
      </c>
      <c r="AC952" s="13">
        <f>ROUND(VLOOKUP(X952,'Base de dados'!A:B, 2, 0)*AB952, 2)</f>
        <v>12.45</v>
      </c>
      <c r="AD952" s="13">
        <f>ROUND((AB952*(Destino!AG$952/100))*(W952/100),2)</f>
        <v>3.32</v>
      </c>
      <c r="AE952" s="13">
        <f>ROUND((AB952*(Destino!AH$952/100)),2)</f>
        <v>0</v>
      </c>
      <c r="AG952" s="13">
        <f>ROUND((AB952+ AC952)*(J952/100),2)</f>
        <v>3.82</v>
      </c>
      <c r="AH952" s="13">
        <f t="shared" si="128"/>
        <v>0</v>
      </c>
      <c r="AI952" s="13">
        <f>ROUND(AB952-(AD952+AE952)+AG952+AH952, 3)</f>
        <v>83.49</v>
      </c>
      <c r="AJ952" s="13">
        <f t="shared" si="129"/>
        <v>83.49</v>
      </c>
      <c r="AK952" s="13">
        <f t="shared" si="130"/>
        <v>83.49</v>
      </c>
      <c r="AL952" s="13" t="str">
        <f t="shared" si="133"/>
        <v>11006000192922000005105</v>
      </c>
      <c r="AM952" s="13">
        <f>VLOOKUP(AL952,Destino!A:AE,31,0)</f>
        <v>83.49</v>
      </c>
      <c r="AN952" s="13">
        <f t="shared" si="134"/>
        <v>1</v>
      </c>
      <c r="BA952" s="13" t="s">
        <v>11348</v>
      </c>
      <c r="BB952" s="13">
        <f t="shared" si="131"/>
        <v>83.49</v>
      </c>
      <c r="BC952" s="13" t="s">
        <v>11347</v>
      </c>
      <c r="BD952" s="13">
        <f t="shared" si="132"/>
        <v>1</v>
      </c>
    </row>
    <row r="953" spans="1:56" x14ac:dyDescent="0.25">
      <c r="A953" s="13">
        <v>600019292</v>
      </c>
      <c r="B953" s="13">
        <v>1100</v>
      </c>
      <c r="C953" s="13">
        <v>2200001286</v>
      </c>
      <c r="D953" s="13" t="s">
        <v>10908</v>
      </c>
      <c r="E953" s="13">
        <f t="shared" si="126"/>
        <v>1100</v>
      </c>
      <c r="F953" s="13" t="s">
        <v>10915</v>
      </c>
      <c r="G953" s="13" t="s">
        <v>10907</v>
      </c>
      <c r="H953" s="13">
        <f>ROUND(P953/(1-((R953+S953))/100)*Q953, 3)</f>
        <v>18.452999999999999</v>
      </c>
      <c r="I953" s="13">
        <v>1</v>
      </c>
      <c r="J953" s="13">
        <v>5</v>
      </c>
      <c r="K953" s="13">
        <v>1</v>
      </c>
      <c r="M953" s="13">
        <v>1</v>
      </c>
      <c r="N953" s="13">
        <v>1</v>
      </c>
      <c r="P953" s="13">
        <f>IFERROR(ROUND(VLOOKUP(BC953, BA:BA:BB:BB, 2, 0)/AA953,3),)</f>
        <v>17.594999999999999</v>
      </c>
      <c r="Q953" s="13">
        <f>IFERROR(VLOOKUP(BC953, BA:BA:BD:BD, 4, 0),1)</f>
        <v>1</v>
      </c>
      <c r="R953" s="13">
        <v>1</v>
      </c>
      <c r="S953" s="13">
        <v>3.65</v>
      </c>
      <c r="T953" s="13">
        <v>0</v>
      </c>
      <c r="V953" s="13" t="s">
        <v>11050</v>
      </c>
      <c r="W953" s="13">
        <v>100</v>
      </c>
      <c r="X953" s="13" t="s">
        <v>7709</v>
      </c>
      <c r="Y953" s="13" t="s">
        <v>10904</v>
      </c>
      <c r="Z953" s="13">
        <v>2</v>
      </c>
      <c r="AA953" s="13">
        <v>5.75</v>
      </c>
      <c r="AB953" s="13">
        <f t="shared" si="127"/>
        <v>106.105</v>
      </c>
      <c r="AC953" s="13">
        <f>ROUND(VLOOKUP(X953,'Base de dados'!A:B, 2, 0)*AB953, 2)</f>
        <v>15.92</v>
      </c>
      <c r="AD953" s="13">
        <f>ROUND((AB953*(Destino!AG$953/100))*(W953/100),2)</f>
        <v>4.24</v>
      </c>
      <c r="AE953" s="13">
        <f>ROUND((AB953*(Destino!AH$953/100)),2)</f>
        <v>0</v>
      </c>
      <c r="AG953" s="13">
        <f>ROUND(AB953 *(J953/100),2)</f>
        <v>5.31</v>
      </c>
      <c r="AH953" s="13">
        <f t="shared" si="128"/>
        <v>0</v>
      </c>
      <c r="AI953" s="13">
        <f>ROUND(AB953-(AD953+AE953)+AG953+AH953, 3)</f>
        <v>107.175</v>
      </c>
      <c r="AJ953" s="13">
        <f t="shared" si="129"/>
        <v>107.175</v>
      </c>
      <c r="AK953" s="13">
        <f t="shared" si="130"/>
        <v>107.175</v>
      </c>
      <c r="AL953" s="13" t="str">
        <f t="shared" si="133"/>
        <v>11006000192922200001286</v>
      </c>
      <c r="AM953" s="13">
        <f>VLOOKUP(AL953,Destino!A:AE,31,0)</f>
        <v>107.175</v>
      </c>
      <c r="AN953" s="13">
        <f t="shared" si="134"/>
        <v>1</v>
      </c>
      <c r="BB953" s="13">
        <f t="shared" si="131"/>
        <v>107.175</v>
      </c>
      <c r="BC953" s="13" t="s">
        <v>11350</v>
      </c>
      <c r="BD953" s="13">
        <f t="shared" si="132"/>
        <v>1</v>
      </c>
    </row>
    <row r="954" spans="1:56" x14ac:dyDescent="0.25">
      <c r="A954" s="13">
        <v>600019292</v>
      </c>
      <c r="B954" s="13">
        <v>1100</v>
      </c>
      <c r="C954" s="13">
        <v>2200001327</v>
      </c>
      <c r="D954" s="13" t="s">
        <v>10908</v>
      </c>
      <c r="E954" s="13">
        <f t="shared" si="126"/>
        <v>1100</v>
      </c>
      <c r="F954" s="13" t="s">
        <v>10923</v>
      </c>
      <c r="G954" s="13" t="s">
        <v>10907</v>
      </c>
      <c r="H954" s="13">
        <f>ROUND(P954/(1-((R954+S954))/100)*Q954, 3)</f>
        <v>14.776</v>
      </c>
      <c r="I954" s="13">
        <v>1</v>
      </c>
      <c r="J954" s="13">
        <v>5</v>
      </c>
      <c r="K954" s="13">
        <v>1</v>
      </c>
      <c r="M954" s="13">
        <v>1</v>
      </c>
      <c r="N954" s="13">
        <v>1</v>
      </c>
      <c r="P954" s="13">
        <f>IFERROR(ROUND(VLOOKUP(BC954, BA:BA:BB:BB, 2, 0)/AA954,3),)</f>
        <v>18.91</v>
      </c>
      <c r="Q954" s="13">
        <f>IFERROR(VLOOKUP(BC954, BA:BA:BD:BD, 4, 0),1)</f>
        <v>0.75014800000000004</v>
      </c>
      <c r="R954" s="13">
        <v>4</v>
      </c>
      <c r="S954" s="13">
        <v>0</v>
      </c>
      <c r="T954" s="13">
        <v>0</v>
      </c>
      <c r="V954" s="13" t="s">
        <v>11050</v>
      </c>
      <c r="W954" s="13">
        <v>100</v>
      </c>
      <c r="X954" s="13" t="s">
        <v>7709</v>
      </c>
      <c r="Y954" s="13" t="s">
        <v>10904</v>
      </c>
      <c r="Z954" s="13">
        <v>2</v>
      </c>
      <c r="AA954" s="13">
        <v>5.75</v>
      </c>
      <c r="AB954" s="13">
        <f t="shared" si="127"/>
        <v>84.962000000000003</v>
      </c>
      <c r="AC954" s="13">
        <f>ROUND(VLOOKUP(X954,'Base de dados'!A:B, 2, 0)*AB954, 2)</f>
        <v>12.74</v>
      </c>
      <c r="AD954" s="13">
        <f>ROUND((AB954*(Destino!AG$954/100))*(W954/100),2)</f>
        <v>3.4</v>
      </c>
      <c r="AE954" s="13">
        <f>ROUND((AB954*(Destino!AH$954/100)),2)</f>
        <v>0</v>
      </c>
      <c r="AG954" s="13">
        <f>ROUND((AB954+ AC954)*(J954/100),2)</f>
        <v>4.8899999999999997</v>
      </c>
      <c r="AH954" s="13">
        <f t="shared" si="128"/>
        <v>0</v>
      </c>
      <c r="AI954" s="13">
        <f>ROUND(AB954-AD954+AG954+AH954, 3)</f>
        <v>86.451999999999998</v>
      </c>
      <c r="AJ954" s="13">
        <f t="shared" si="129"/>
        <v>86.451999999999998</v>
      </c>
      <c r="AK954" s="13">
        <f t="shared" si="130"/>
        <v>86.451999999999998</v>
      </c>
      <c r="AL954" s="13" t="str">
        <f t="shared" si="133"/>
        <v>11006000192922200001327</v>
      </c>
      <c r="AM954" s="13">
        <f>VLOOKUP(AL954,Destino!A:AE,31,0)</f>
        <v>86.463999999999999</v>
      </c>
      <c r="AN954" s="13">
        <f t="shared" si="134"/>
        <v>1.0001388053486329</v>
      </c>
      <c r="BB954" s="13">
        <f t="shared" si="131"/>
        <v>86.451999999999998</v>
      </c>
      <c r="BC954" s="13" t="s">
        <v>11349</v>
      </c>
      <c r="BD954" s="13">
        <f t="shared" si="132"/>
        <v>1</v>
      </c>
    </row>
    <row r="955" spans="1:56" x14ac:dyDescent="0.25">
      <c r="A955" s="13">
        <v>600019292</v>
      </c>
      <c r="B955" s="13">
        <v>1110</v>
      </c>
      <c r="C955" s="13">
        <v>2000005105</v>
      </c>
      <c r="D955" s="13" t="s">
        <v>10908</v>
      </c>
      <c r="E955" s="13" t="str">
        <f t="shared" si="126"/>
        <v>1100</v>
      </c>
      <c r="F955" s="13" t="s">
        <v>10925</v>
      </c>
      <c r="G955" s="13" t="s">
        <v>10907</v>
      </c>
      <c r="H955" s="13">
        <f>ROUND(P955/(1-((R955+S955))/100)*Q955, 3)</f>
        <v>14.433</v>
      </c>
      <c r="I955" s="13">
        <v>1</v>
      </c>
      <c r="J955" s="13">
        <v>4</v>
      </c>
      <c r="K955" s="13">
        <v>1</v>
      </c>
      <c r="M955" s="13">
        <v>1</v>
      </c>
      <c r="N955" s="13">
        <v>0.75014800000000004</v>
      </c>
      <c r="O955" s="13" t="s">
        <v>10895</v>
      </c>
      <c r="P955" s="13">
        <f>IFERROR(ROUND(VLOOKUP(BC955, BA:BA:BB:BB, 2, 0)/AA955,3),)</f>
        <v>12.521000000000001</v>
      </c>
      <c r="Q955" s="13">
        <f>IFERROR(VLOOKUP(BC955, BA:BA:BD:BD, 4, 0),1)</f>
        <v>1</v>
      </c>
      <c r="R955" s="13">
        <v>4</v>
      </c>
      <c r="S955" s="13">
        <v>9.25</v>
      </c>
      <c r="T955" s="13">
        <v>0</v>
      </c>
      <c r="V955" s="13" t="s">
        <v>11050</v>
      </c>
      <c r="W955" s="13">
        <v>100</v>
      </c>
      <c r="X955" s="13" t="s">
        <v>7709</v>
      </c>
      <c r="Y955" s="13" t="s">
        <v>10904</v>
      </c>
      <c r="Z955" s="13">
        <v>2</v>
      </c>
      <c r="AA955" s="13">
        <v>5.75</v>
      </c>
      <c r="AB955" s="13">
        <f t="shared" si="127"/>
        <v>82.99</v>
      </c>
      <c r="AC955" s="13">
        <f>ROUND(VLOOKUP(X955,'Base de dados'!A:B, 2, 0)*AB955, 2)</f>
        <v>12.45</v>
      </c>
      <c r="AD955" s="13">
        <f>ROUND((AB955*(Destino!AG$955/100))*(W955/100),2)</f>
        <v>3.32</v>
      </c>
      <c r="AE955" s="13">
        <f>ROUND((AB955*(Destino!AH$955/100)),2)</f>
        <v>0</v>
      </c>
      <c r="AF955" s="13">
        <f>ROUND((((AB955+AC955)*(1 + VLOOKUP(X955,'Base de dados'!A:P, 16, 0) ))*(Destino!AI$955/100))-AD955, 2)</f>
        <v>21.08</v>
      </c>
      <c r="AG955" s="13">
        <f>ROUND((AB955+AC955+AF955)*(J955/100),2)</f>
        <v>4.66</v>
      </c>
      <c r="AH955" s="13">
        <f t="shared" si="128"/>
        <v>0</v>
      </c>
      <c r="AI955" s="13">
        <f>ROUND(AB955+AF955-AE955+AG955+AH955, 3)</f>
        <v>108.73</v>
      </c>
      <c r="AJ955" s="13">
        <f t="shared" si="129"/>
        <v>108.73</v>
      </c>
      <c r="AK955" s="13">
        <f t="shared" si="130"/>
        <v>108.73</v>
      </c>
      <c r="AL955" s="13" t="str">
        <f t="shared" si="133"/>
        <v>11106000192922000005105</v>
      </c>
      <c r="AM955" s="13">
        <f>VLOOKUP(AL955,Destino!A:AE,31,0)</f>
        <v>108.73</v>
      </c>
      <c r="AN955" s="13">
        <f t="shared" si="134"/>
        <v>1</v>
      </c>
      <c r="BA955" s="13" t="s">
        <v>11349</v>
      </c>
      <c r="BB955" s="13">
        <f t="shared" si="131"/>
        <v>108.73</v>
      </c>
      <c r="BC955" s="13" t="s">
        <v>11347</v>
      </c>
      <c r="BD955" s="13">
        <f t="shared" si="132"/>
        <v>0.75014800000000004</v>
      </c>
    </row>
    <row r="956" spans="1:56" x14ac:dyDescent="0.25">
      <c r="A956" s="13">
        <v>600019292</v>
      </c>
      <c r="B956" s="13">
        <v>1110</v>
      </c>
      <c r="C956" s="13">
        <v>2200000102</v>
      </c>
      <c r="D956" s="13" t="s">
        <v>10908</v>
      </c>
      <c r="E956" s="13" t="str">
        <f t="shared" si="126"/>
        <v>1100</v>
      </c>
      <c r="F956" s="13" t="s">
        <v>10926</v>
      </c>
      <c r="G956" s="13" t="s">
        <v>10907</v>
      </c>
      <c r="H956" s="13">
        <f>ROUND(P956/(1-((R956+S956))/100)*Q956, 3)</f>
        <v>15.125</v>
      </c>
      <c r="I956" s="13">
        <v>1</v>
      </c>
      <c r="J956" s="13">
        <v>4</v>
      </c>
      <c r="K956" s="13">
        <v>1</v>
      </c>
      <c r="M956" s="13">
        <v>1</v>
      </c>
      <c r="N956" s="13">
        <v>0.76782300000000003</v>
      </c>
      <c r="P956" s="13">
        <f>IFERROR(ROUND(VLOOKUP(BC956, BA:BA:BB:BB, 2, 0)/AA956,3),)</f>
        <v>14.52</v>
      </c>
      <c r="Q956" s="13">
        <f>IFERROR(VLOOKUP(BC956, BA:BA:BD:BD, 4, 0),1)</f>
        <v>1</v>
      </c>
      <c r="R956" s="13">
        <v>4</v>
      </c>
      <c r="S956" s="13">
        <v>0</v>
      </c>
      <c r="T956" s="13">
        <v>0</v>
      </c>
      <c r="V956" s="13" t="s">
        <v>11050</v>
      </c>
      <c r="W956" s="13">
        <v>100</v>
      </c>
      <c r="X956" s="13" t="s">
        <v>7709</v>
      </c>
      <c r="Y956" s="13" t="s">
        <v>10904</v>
      </c>
      <c r="Z956" s="13">
        <v>2</v>
      </c>
      <c r="AA956" s="13">
        <v>5.75</v>
      </c>
      <c r="AB956" s="13">
        <f t="shared" si="127"/>
        <v>86.968999999999994</v>
      </c>
      <c r="AC956" s="13">
        <f>ROUND(VLOOKUP(X956,'Base de dados'!A:B, 2, 0)*AB956, 2)</f>
        <v>13.05</v>
      </c>
      <c r="AD956" s="13">
        <f>ROUND((AB956*(Destino!AG$956/100))*(W956/100),2)</f>
        <v>3.48</v>
      </c>
      <c r="AE956" s="13">
        <f>ROUND((AB956*(Destino!AH$956/100)),2)</f>
        <v>0</v>
      </c>
      <c r="AF956" s="13">
        <f>ROUND((((AB956+AC956)*(1 + VLOOKUP(X956,'Base de dados'!A:P, 16, 0) ))*(Destino!AI$956/100))-AD956, 2)</f>
        <v>22.09</v>
      </c>
      <c r="AG956" s="13">
        <f>ROUND((AB956+AC956+AF956)*(J956/100),2)</f>
        <v>4.88</v>
      </c>
      <c r="AH956" s="13">
        <f t="shared" si="128"/>
        <v>0</v>
      </c>
      <c r="AI956" s="13">
        <f>ROUND(AB956+AF956+AG956+AH956, 3)</f>
        <v>113.93899999999999</v>
      </c>
      <c r="AJ956" s="13">
        <f t="shared" si="129"/>
        <v>113.93899999999999</v>
      </c>
      <c r="AK956" s="13">
        <f t="shared" si="130"/>
        <v>113.93899999999999</v>
      </c>
      <c r="AL956" s="13" t="str">
        <f t="shared" si="133"/>
        <v>11106000192922200000102</v>
      </c>
      <c r="AM956" s="13">
        <f>VLOOKUP(AL956,Destino!A:AE,31,0)</f>
        <v>113.93899999999999</v>
      </c>
      <c r="AN956" s="13">
        <f t="shared" si="134"/>
        <v>1</v>
      </c>
      <c r="BB956" s="13">
        <f t="shared" si="131"/>
        <v>113.93899999999999</v>
      </c>
      <c r="BC956" s="13" t="s">
        <v>11348</v>
      </c>
      <c r="BD956" s="13">
        <f t="shared" si="132"/>
        <v>0.76782300000000003</v>
      </c>
    </row>
    <row r="957" spans="1:56" x14ac:dyDescent="0.25">
      <c r="A957" s="13">
        <v>600019292</v>
      </c>
      <c r="B957" s="13">
        <v>1110</v>
      </c>
      <c r="C957" s="13">
        <v>2200001286</v>
      </c>
      <c r="D957" s="13" t="s">
        <v>10908</v>
      </c>
      <c r="E957" s="13" t="str">
        <f t="shared" si="126"/>
        <v>1100</v>
      </c>
      <c r="F957" s="13" t="s">
        <v>10927</v>
      </c>
      <c r="G957" s="13" t="s">
        <v>10907</v>
      </c>
      <c r="H957" s="13">
        <f>ROUND(P957/(1-((R957+S957))/100)*Q957, 3)</f>
        <v>18.452999999999999</v>
      </c>
      <c r="I957" s="13">
        <v>1</v>
      </c>
      <c r="J957" s="13">
        <v>5</v>
      </c>
      <c r="K957" s="13">
        <v>1</v>
      </c>
      <c r="M957" s="13">
        <v>1</v>
      </c>
      <c r="N957" s="13">
        <v>0.74939500000000003</v>
      </c>
      <c r="P957" s="13">
        <f>IFERROR(ROUND(VLOOKUP(BC957, BA:BA:BB:BB, 2, 0)/AA957,3),)</f>
        <v>17.594999999999999</v>
      </c>
      <c r="Q957" s="13">
        <f>IFERROR(VLOOKUP(BC957, BA:BA:BD:BD, 4, 0),1)</f>
        <v>1</v>
      </c>
      <c r="R957" s="13">
        <v>1</v>
      </c>
      <c r="S957" s="13">
        <v>3.65</v>
      </c>
      <c r="T957" s="13">
        <v>0</v>
      </c>
      <c r="V957" s="13" t="s">
        <v>11050</v>
      </c>
      <c r="W957" s="13">
        <v>100</v>
      </c>
      <c r="X957" s="13" t="s">
        <v>7709</v>
      </c>
      <c r="Y957" s="13" t="s">
        <v>10904</v>
      </c>
      <c r="Z957" s="13">
        <v>2</v>
      </c>
      <c r="AA957" s="13">
        <v>5.75</v>
      </c>
      <c r="AB957" s="13">
        <f t="shared" si="127"/>
        <v>106.105</v>
      </c>
      <c r="AC957" s="13">
        <f>ROUND(VLOOKUP(X957,'Base de dados'!A:B, 2, 0)*AB957, 2)</f>
        <v>15.92</v>
      </c>
      <c r="AD957" s="13">
        <f>ROUND((AB957*(Destino!AG$957/100))*(W957/100),2)</f>
        <v>4.24</v>
      </c>
      <c r="AE957" s="13">
        <f>ROUND((AB957*(Destino!AH$957/100)),2)</f>
        <v>0</v>
      </c>
      <c r="AF957" s="13">
        <f>ROUND((((AB957+AC957)*(1 + VLOOKUP(X957,'Base de dados'!A:P, 16, 0) ))*(Destino!AI$957/100))-AD957, 2)</f>
        <v>26.96</v>
      </c>
      <c r="AG957" s="13">
        <f>ROUND((AB957+AF957)*(J957/100),2)</f>
        <v>6.65</v>
      </c>
      <c r="AH957" s="13">
        <f t="shared" si="128"/>
        <v>0</v>
      </c>
      <c r="AI957" s="13">
        <f>ROUND(AB957-AE957+AF957+AG957+AH957, 3)</f>
        <v>139.715</v>
      </c>
      <c r="AJ957" s="13">
        <f t="shared" si="129"/>
        <v>139.715</v>
      </c>
      <c r="AK957" s="13">
        <f t="shared" si="130"/>
        <v>139.715</v>
      </c>
      <c r="AL957" s="13" t="str">
        <f t="shared" si="133"/>
        <v>11106000192922200001286</v>
      </c>
      <c r="AM957" s="13">
        <f>VLOOKUP(AL957,Destino!A:AE,31,0)</f>
        <v>139.70500000000001</v>
      </c>
      <c r="AN957" s="13">
        <f t="shared" si="134"/>
        <v>0.99992842572379492</v>
      </c>
      <c r="BB957" s="13">
        <f t="shared" si="131"/>
        <v>139.715</v>
      </c>
      <c r="BC957" s="13" t="s">
        <v>11350</v>
      </c>
      <c r="BD957" s="13">
        <f t="shared" si="132"/>
        <v>0.74939500000000003</v>
      </c>
    </row>
    <row r="958" spans="1:56" x14ac:dyDescent="0.25">
      <c r="A958" s="13">
        <v>600019292</v>
      </c>
      <c r="B958" s="13">
        <v>1300</v>
      </c>
      <c r="C958" s="13">
        <v>2000005105</v>
      </c>
      <c r="D958" s="13" t="s">
        <v>10908</v>
      </c>
      <c r="E958" s="13">
        <f t="shared" si="126"/>
        <v>1300</v>
      </c>
      <c r="F958" s="13" t="s">
        <v>10930</v>
      </c>
      <c r="G958" s="13" t="s">
        <v>10907</v>
      </c>
      <c r="H958" s="13">
        <f>ROUND(P958/(1-((R958+S958))/100)*Q958, 3)</f>
        <v>14.433</v>
      </c>
      <c r="I958" s="13">
        <v>1</v>
      </c>
      <c r="J958" s="13">
        <v>6</v>
      </c>
      <c r="K958" s="13">
        <v>1</v>
      </c>
      <c r="M958" s="13">
        <v>1</v>
      </c>
      <c r="N958" s="13">
        <v>1</v>
      </c>
      <c r="O958" s="13" t="s">
        <v>10895</v>
      </c>
      <c r="P958" s="13">
        <f>IFERROR(ROUND(VLOOKUP(BC958, BA:BA:BB:BB, 2, 0)/AA958,3),)</f>
        <v>12.521000000000001</v>
      </c>
      <c r="Q958" s="13">
        <f>IFERROR(VLOOKUP(BC958, BA:BA:BD:BD, 4, 0),1)</f>
        <v>1</v>
      </c>
      <c r="R958" s="13">
        <v>4</v>
      </c>
      <c r="S958" s="13">
        <v>9.25</v>
      </c>
      <c r="T958" s="13">
        <v>0</v>
      </c>
      <c r="V958" s="13" t="s">
        <v>11050</v>
      </c>
      <c r="W958" s="13">
        <v>100</v>
      </c>
      <c r="X958" s="13" t="s">
        <v>7709</v>
      </c>
      <c r="Y958" s="13" t="s">
        <v>10904</v>
      </c>
      <c r="Z958" s="13">
        <v>2</v>
      </c>
      <c r="AA958" s="13">
        <v>5.75</v>
      </c>
      <c r="AB958" s="13">
        <f t="shared" si="127"/>
        <v>82.99</v>
      </c>
      <c r="AC958" s="13">
        <f>ROUND(VLOOKUP(X958,'Base de dados'!A:B, 2, 0)*AB958, 2)</f>
        <v>12.45</v>
      </c>
      <c r="AD958" s="13">
        <f>ROUND((AB958*(Destino!AG$958/100))*(W958/100),2)</f>
        <v>0</v>
      </c>
      <c r="AG958" s="13">
        <f>ROUND((AB958+ AC958)*(J958/100),2)</f>
        <v>5.73</v>
      </c>
      <c r="AH958" s="13">
        <f t="shared" si="128"/>
        <v>0</v>
      </c>
      <c r="AI958" s="13">
        <f>ROUND((AB958+AC958)-(AD958+AE958)+AG958+AH958, 3)</f>
        <v>101.17</v>
      </c>
      <c r="AJ958" s="13">
        <f t="shared" si="129"/>
        <v>101.17</v>
      </c>
      <c r="AK958" s="13">
        <f t="shared" si="130"/>
        <v>101.17</v>
      </c>
      <c r="AL958" s="13" t="str">
        <f t="shared" si="133"/>
        <v>13006000192922000005105</v>
      </c>
      <c r="AM958" s="13">
        <f>VLOOKUP(AL958,Destino!A:AE,31,0)</f>
        <v>101.17</v>
      </c>
      <c r="AN958" s="13">
        <f t="shared" si="134"/>
        <v>1</v>
      </c>
      <c r="BA958" s="13" t="s">
        <v>11350</v>
      </c>
      <c r="BB958" s="13">
        <f t="shared" si="131"/>
        <v>101.17</v>
      </c>
      <c r="BC958" s="13" t="s">
        <v>11347</v>
      </c>
      <c r="BD958" s="13">
        <f t="shared" si="132"/>
        <v>1</v>
      </c>
    </row>
    <row r="959" spans="1:56" x14ac:dyDescent="0.25">
      <c r="A959" s="13">
        <v>600019292</v>
      </c>
      <c r="B959" s="13">
        <v>1300</v>
      </c>
      <c r="C959" s="13">
        <v>2200000102</v>
      </c>
      <c r="D959" s="13" t="s">
        <v>10908</v>
      </c>
      <c r="E959" s="13">
        <f t="shared" si="126"/>
        <v>1300</v>
      </c>
      <c r="F959" s="13" t="s">
        <v>10930</v>
      </c>
      <c r="G959" s="13" t="s">
        <v>10907</v>
      </c>
      <c r="H959" s="13">
        <f>ROUND(P959/(1-((R959+S959))/100)*Q959, 3)</f>
        <v>15.723000000000001</v>
      </c>
      <c r="I959" s="13">
        <v>1</v>
      </c>
      <c r="J959" s="13">
        <v>3.5</v>
      </c>
      <c r="K959" s="13">
        <v>1</v>
      </c>
      <c r="M959" s="13">
        <v>1</v>
      </c>
      <c r="N959" s="13">
        <v>1</v>
      </c>
      <c r="P959" s="13">
        <f>IFERROR(ROUND(VLOOKUP(BC959, BA:BA:BB:BB, 2, 0)/AA959,3),)</f>
        <v>14.52</v>
      </c>
      <c r="Q959" s="13">
        <f>IFERROR(VLOOKUP(BC959, BA:BA:BD:BD, 4, 0),1)</f>
        <v>1</v>
      </c>
      <c r="R959" s="13">
        <v>4</v>
      </c>
      <c r="S959" s="13">
        <v>3.65</v>
      </c>
      <c r="T959" s="13">
        <v>0</v>
      </c>
      <c r="V959" s="13" t="s">
        <v>11050</v>
      </c>
      <c r="W959" s="13">
        <v>100</v>
      </c>
      <c r="X959" s="13" t="s">
        <v>7709</v>
      </c>
      <c r="Y959" s="13" t="s">
        <v>10904</v>
      </c>
      <c r="Z959" s="13">
        <v>2</v>
      </c>
      <c r="AA959" s="13">
        <v>5.75</v>
      </c>
      <c r="AB959" s="13">
        <f t="shared" si="127"/>
        <v>90.406999999999996</v>
      </c>
      <c r="AC959" s="13">
        <f>ROUND(VLOOKUP(X959,'Base de dados'!A:B, 2, 0)*AB959, 2)</f>
        <v>13.56</v>
      </c>
      <c r="AD959" s="13">
        <f>ROUND((AB959*(Destino!AG$959/100))*(W959/100),2)</f>
        <v>0</v>
      </c>
      <c r="AG959" s="13">
        <f>ROUND((AB959+ AC959)*(J959/100),2)</f>
        <v>3.64</v>
      </c>
      <c r="AH959" s="13">
        <f t="shared" si="128"/>
        <v>0</v>
      </c>
      <c r="AI959" s="13">
        <f>ROUND((AB959+AC959)-(AD959+AE959)+AG959+AH959, 3)</f>
        <v>107.607</v>
      </c>
      <c r="AJ959" s="13">
        <f t="shared" si="129"/>
        <v>107.607</v>
      </c>
      <c r="AK959" s="13">
        <f t="shared" si="130"/>
        <v>107.607</v>
      </c>
      <c r="AL959" s="13" t="str">
        <f t="shared" si="133"/>
        <v>13006000192922200000102</v>
      </c>
      <c r="AM959" s="13">
        <f>VLOOKUP(AL959,Destino!A:AE,31,0)</f>
        <v>107.607</v>
      </c>
      <c r="AN959" s="13">
        <f t="shared" si="134"/>
        <v>1</v>
      </c>
      <c r="BB959" s="13">
        <f t="shared" si="131"/>
        <v>107.607</v>
      </c>
      <c r="BC959" s="13" t="s">
        <v>11348</v>
      </c>
      <c r="BD959" s="13">
        <f t="shared" si="132"/>
        <v>1</v>
      </c>
    </row>
    <row r="960" spans="1:56" x14ac:dyDescent="0.25">
      <c r="A960" s="13">
        <v>600019292</v>
      </c>
      <c r="B960" s="13">
        <v>1300</v>
      </c>
      <c r="C960" s="13">
        <v>2200001327</v>
      </c>
      <c r="D960" s="13" t="s">
        <v>10908</v>
      </c>
      <c r="E960" s="13">
        <f t="shared" si="126"/>
        <v>1300</v>
      </c>
      <c r="F960" s="13" t="s">
        <v>10930</v>
      </c>
      <c r="G960" s="13" t="s">
        <v>10907</v>
      </c>
      <c r="H960" s="13">
        <f>ROUND(P960/(1-((R960+S960))/100)*Q960, 3)</f>
        <v>15.36</v>
      </c>
      <c r="I960" s="13">
        <v>1</v>
      </c>
      <c r="J960" s="13">
        <v>2</v>
      </c>
      <c r="K960" s="13">
        <v>1</v>
      </c>
      <c r="M960" s="13">
        <v>1</v>
      </c>
      <c r="N960" s="13">
        <v>1</v>
      </c>
      <c r="P960" s="13">
        <f>IFERROR(ROUND(VLOOKUP(BC960, BA:BA:BB:BB, 2, 0)/AA960,3),)</f>
        <v>18.91</v>
      </c>
      <c r="Q960" s="13">
        <f>IFERROR(VLOOKUP(BC960, BA:BA:BD:BD, 4, 0),1)</f>
        <v>0.75014800000000004</v>
      </c>
      <c r="R960" s="13">
        <v>4</v>
      </c>
      <c r="S960" s="13">
        <v>3.65</v>
      </c>
      <c r="T960" s="13">
        <v>0</v>
      </c>
      <c r="V960" s="13" t="s">
        <v>11050</v>
      </c>
      <c r="W960" s="13">
        <v>100</v>
      </c>
      <c r="X960" s="13" t="s">
        <v>7709</v>
      </c>
      <c r="Y960" s="13" t="s">
        <v>10904</v>
      </c>
      <c r="Z960" s="13">
        <v>2</v>
      </c>
      <c r="AA960" s="13">
        <v>5.75</v>
      </c>
      <c r="AB960" s="13">
        <f t="shared" si="127"/>
        <v>88.32</v>
      </c>
      <c r="AC960" s="13">
        <f>ROUND(VLOOKUP(X960,'Base de dados'!A:B, 2, 0)*AB960, 2)</f>
        <v>13.25</v>
      </c>
      <c r="AD960" s="13">
        <f>ROUND((AB960*(Destino!AG$960/100))*(W960/100),2)</f>
        <v>0</v>
      </c>
      <c r="AG960" s="13">
        <f>ROUND((AB960+ AC960)*(J960/100),2)</f>
        <v>2.0299999999999998</v>
      </c>
      <c r="AH960" s="13">
        <f t="shared" si="128"/>
        <v>0</v>
      </c>
      <c r="AI960" s="13">
        <f>ROUND((AB960+AC960)-(AD960+AE960)+AG960+AH960, 3)</f>
        <v>103.6</v>
      </c>
      <c r="AJ960" s="13">
        <f t="shared" si="129"/>
        <v>103.6</v>
      </c>
      <c r="AK960" s="13">
        <f t="shared" si="130"/>
        <v>103.6</v>
      </c>
      <c r="AL960" s="13" t="str">
        <f t="shared" si="133"/>
        <v>13006000192922200001327</v>
      </c>
      <c r="AM960" s="13">
        <f>VLOOKUP(AL960,Destino!A:AE,31,0)</f>
        <v>103.61199999999999</v>
      </c>
      <c r="AN960" s="13">
        <f t="shared" si="134"/>
        <v>1.0001158301158302</v>
      </c>
      <c r="BB960" s="13">
        <f t="shared" si="131"/>
        <v>103.6</v>
      </c>
      <c r="BC960" s="13" t="s">
        <v>11349</v>
      </c>
      <c r="BD960" s="13">
        <f t="shared" si="132"/>
        <v>1</v>
      </c>
    </row>
    <row r="961" spans="1:56" x14ac:dyDescent="0.25">
      <c r="A961" s="13">
        <v>600019295</v>
      </c>
      <c r="B961" s="13">
        <v>1000</v>
      </c>
      <c r="C961" s="13">
        <v>2200000102</v>
      </c>
      <c r="D961" s="13" t="s">
        <v>10908</v>
      </c>
      <c r="E961" s="13">
        <f t="shared" si="126"/>
        <v>1000</v>
      </c>
      <c r="F961" s="13" t="s">
        <v>10905</v>
      </c>
      <c r="G961" s="13" t="s">
        <v>10907</v>
      </c>
      <c r="H961" s="13">
        <f>ROUND(P961/(1-((R961+S961))/100)*Q961, 3)</f>
        <v>13.522</v>
      </c>
      <c r="I961" s="13">
        <v>1</v>
      </c>
      <c r="J961" s="13">
        <v>4.5</v>
      </c>
      <c r="K961" s="13">
        <v>1</v>
      </c>
      <c r="M961" s="13">
        <v>1</v>
      </c>
      <c r="N961" s="13">
        <v>1</v>
      </c>
      <c r="P961" s="13">
        <f>IFERROR(ROUND(VLOOKUP(BC961, BA:BA:BB:BB, 2, 0)/AA961,3),)</f>
        <v>12.488</v>
      </c>
      <c r="Q961" s="13">
        <f>IFERROR(VLOOKUP(BC961, BA:BA:BD:BD, 4, 0),1)</f>
        <v>1</v>
      </c>
      <c r="R961" s="13">
        <v>4</v>
      </c>
      <c r="S961" s="13">
        <v>3.65</v>
      </c>
      <c r="T961" s="13">
        <v>0</v>
      </c>
      <c r="V961" s="13" t="s">
        <v>11050</v>
      </c>
      <c r="W961" s="13">
        <v>100</v>
      </c>
      <c r="X961" s="13" t="s">
        <v>7709</v>
      </c>
      <c r="Y961" s="13" t="s">
        <v>10904</v>
      </c>
      <c r="Z961" s="13">
        <v>1</v>
      </c>
      <c r="AA961" s="13">
        <v>5.75</v>
      </c>
      <c r="AB961" s="13">
        <f t="shared" si="127"/>
        <v>77.751999999999995</v>
      </c>
      <c r="AC961" s="13">
        <f>ROUND(VLOOKUP(X961,'Base de dados'!A:B, 2, 0)*AB961, 2)</f>
        <v>11.66</v>
      </c>
      <c r="AD961" s="13">
        <f>ROUND((AB961*(Destino!AG$961/100))*(W961/100),2)</f>
        <v>3.11</v>
      </c>
      <c r="AE961" s="13">
        <f>ROUND((AB961*(Destino!AH$961/100)),2)</f>
        <v>7.19</v>
      </c>
      <c r="AG961" s="13">
        <f>ROUND((AB961+ AC961)*(J961/100),2)</f>
        <v>4.0199999999999996</v>
      </c>
      <c r="AH961" s="13">
        <f t="shared" si="128"/>
        <v>0</v>
      </c>
      <c r="AI961" s="13">
        <f>ROUND(AB961-(AD961+AE961)+AG961+AH961, 3)</f>
        <v>71.471999999999994</v>
      </c>
      <c r="AJ961" s="13">
        <f t="shared" si="129"/>
        <v>71.471999999999994</v>
      </c>
      <c r="AK961" s="13">
        <f t="shared" si="130"/>
        <v>71.471999999999994</v>
      </c>
      <c r="AL961" s="13" t="str">
        <f t="shared" si="133"/>
        <v>10006000192952200000102</v>
      </c>
      <c r="AM961" s="13">
        <f>VLOOKUP(AL961,Destino!A:AE,31,0)</f>
        <v>71.471999999999994</v>
      </c>
      <c r="AN961" s="13">
        <f t="shared" si="134"/>
        <v>1</v>
      </c>
      <c r="BB961" s="13">
        <f t="shared" si="131"/>
        <v>71.471999999999994</v>
      </c>
      <c r="BC961" s="13" t="s">
        <v>11352</v>
      </c>
      <c r="BD961" s="13">
        <f t="shared" si="132"/>
        <v>1</v>
      </c>
    </row>
    <row r="962" spans="1:56" x14ac:dyDescent="0.25">
      <c r="A962" s="13">
        <v>600019295</v>
      </c>
      <c r="B962" s="13">
        <v>1000</v>
      </c>
      <c r="C962" s="13">
        <v>2200001286</v>
      </c>
      <c r="D962" s="13" t="s">
        <v>10908</v>
      </c>
      <c r="E962" s="13">
        <f t="shared" ref="E962:E1015" si="135">IF(AND(B962&lt;&gt;1110,B962&lt;&gt;1210,B962&lt;&gt;1510,B962&lt;&gt;1710),B962,IF(B962=1110,"1100",IF(B962=1210,"1200",IF(B962=1510,"1500",IF(B962=1710,"1700","X")))))</f>
        <v>1000</v>
      </c>
      <c r="F962" s="13" t="s">
        <v>10915</v>
      </c>
      <c r="G962" s="13" t="s">
        <v>10907</v>
      </c>
      <c r="H962" s="13">
        <f>ROUND(P962/(1-((R962+S962))/100)*Q962, 3)</f>
        <v>15.872999999999999</v>
      </c>
      <c r="I962" s="13">
        <v>1</v>
      </c>
      <c r="J962" s="13">
        <v>6</v>
      </c>
      <c r="K962" s="13">
        <v>1</v>
      </c>
      <c r="M962" s="13">
        <v>1</v>
      </c>
      <c r="N962" s="13">
        <v>1</v>
      </c>
      <c r="P962" s="13">
        <f>IFERROR(ROUND(VLOOKUP(BC962, BA:BA:BB:BB, 2, 0)/AA962,3),)</f>
        <v>15.135</v>
      </c>
      <c r="Q962" s="13">
        <f>IFERROR(VLOOKUP(BC962, BA:BA:BD:BD, 4, 0),1)</f>
        <v>1</v>
      </c>
      <c r="R962" s="13">
        <v>1</v>
      </c>
      <c r="S962" s="13">
        <v>3.65</v>
      </c>
      <c r="T962" s="13">
        <v>0</v>
      </c>
      <c r="V962" s="13" t="s">
        <v>11050</v>
      </c>
      <c r="W962" s="13">
        <v>100</v>
      </c>
      <c r="X962" s="13" t="s">
        <v>7709</v>
      </c>
      <c r="Y962" s="13" t="s">
        <v>10904</v>
      </c>
      <c r="Z962" s="13">
        <v>1</v>
      </c>
      <c r="AA962" s="13">
        <v>5.75</v>
      </c>
      <c r="AB962" s="13">
        <f t="shared" ref="AB962:AB1025" si="136">ROUND(H962*I962*AA962, 3)</f>
        <v>91.27</v>
      </c>
      <c r="AC962" s="13">
        <f>ROUND(VLOOKUP(X962,'Base de dados'!A:B, 2, 0)*AB962, 2)</f>
        <v>13.69</v>
      </c>
      <c r="AD962" s="13">
        <f>ROUND((AB962*(Destino!AG$962/100))*(W962/100),2)</f>
        <v>3.65</v>
      </c>
      <c r="AE962" s="13">
        <f>ROUND((AB962*(Destino!AH$962/100)),2)</f>
        <v>8.44</v>
      </c>
      <c r="AG962" s="13">
        <f>ROUND(AB962 *(J962/100),2)</f>
        <v>5.48</v>
      </c>
      <c r="AH962" s="13">
        <f t="shared" ref="AH962:AH1015" si="137">ROUND(AB962*((T962/100)),2)</f>
        <v>0</v>
      </c>
      <c r="AI962" s="13">
        <f>ROUND(AB962-(AD962+AE962)+AG962+AH962, 3)</f>
        <v>84.66</v>
      </c>
      <c r="AJ962" s="13">
        <f t="shared" ref="AJ962:AJ1025" si="138">AI962*M962</f>
        <v>84.66</v>
      </c>
      <c r="AK962" s="13">
        <f t="shared" ref="AK962:AK1025" si="139">AJ962*K962</f>
        <v>84.66</v>
      </c>
      <c r="AL962" s="13" t="str">
        <f t="shared" si="133"/>
        <v>10006000192952200001286</v>
      </c>
      <c r="AM962" s="13">
        <f>VLOOKUP(AL962,Destino!A:AE,31,0)</f>
        <v>84.65</v>
      </c>
      <c r="AN962" s="13">
        <f t="shared" si="134"/>
        <v>0.99988188046302873</v>
      </c>
      <c r="BB962" s="13">
        <f t="shared" ref="BB962:BB1015" si="140">AK962</f>
        <v>84.66</v>
      </c>
      <c r="BC962" s="13" t="s">
        <v>11354</v>
      </c>
      <c r="BD962" s="13">
        <f t="shared" ref="BD962:BD1015" si="141">N962</f>
        <v>1</v>
      </c>
    </row>
    <row r="963" spans="1:56" x14ac:dyDescent="0.25">
      <c r="A963" s="13">
        <v>600019295</v>
      </c>
      <c r="B963" s="13">
        <v>1000</v>
      </c>
      <c r="C963" s="13">
        <v>2200001327</v>
      </c>
      <c r="D963" s="13" t="s">
        <v>10908</v>
      </c>
      <c r="E963" s="13">
        <f t="shared" si="135"/>
        <v>1000</v>
      </c>
      <c r="F963" s="13" t="s">
        <v>10905</v>
      </c>
      <c r="G963" s="13" t="s">
        <v>10907</v>
      </c>
      <c r="H963" s="13">
        <f>ROUND(P963/(1-((R963+S963))/100)*Q963, 3)</f>
        <v>13.211</v>
      </c>
      <c r="I963" s="13">
        <v>1</v>
      </c>
      <c r="J963" s="13">
        <v>5</v>
      </c>
      <c r="K963" s="13">
        <v>1</v>
      </c>
      <c r="M963" s="13">
        <v>1</v>
      </c>
      <c r="N963" s="13">
        <v>1</v>
      </c>
      <c r="P963" s="13">
        <f>IFERROR(ROUND(VLOOKUP(BC963, BA:BA:BB:BB, 2, 0)/AA963,3),)</f>
        <v>16.265000000000001</v>
      </c>
      <c r="Q963" s="13">
        <f>IFERROR(VLOOKUP(BC963, BA:BA:BD:BD, 4, 0),1)</f>
        <v>0.75008900000000001</v>
      </c>
      <c r="R963" s="13">
        <v>4</v>
      </c>
      <c r="S963" s="13">
        <v>3.65</v>
      </c>
      <c r="T963" s="13">
        <v>0</v>
      </c>
      <c r="V963" s="13" t="s">
        <v>11050</v>
      </c>
      <c r="W963" s="13">
        <v>100</v>
      </c>
      <c r="X963" s="13" t="s">
        <v>7709</v>
      </c>
      <c r="Y963" s="13" t="s">
        <v>10904</v>
      </c>
      <c r="Z963" s="13">
        <v>1</v>
      </c>
      <c r="AA963" s="13">
        <v>5.75</v>
      </c>
      <c r="AB963" s="13">
        <f t="shared" si="136"/>
        <v>75.962999999999994</v>
      </c>
      <c r="AC963" s="13">
        <f>ROUND(VLOOKUP(X963,'Base de dados'!A:B, 2, 0)*AB963, 2)</f>
        <v>11.39</v>
      </c>
      <c r="AD963" s="13">
        <f>ROUND((AB963*(Destino!AG$963/100))*(W963/100),2)</f>
        <v>3.04</v>
      </c>
      <c r="AE963" s="13">
        <f>ROUND((AB963*(Destino!AH$963/100)),2)</f>
        <v>7.03</v>
      </c>
      <c r="AG963" s="13">
        <f>ROUND((AB963+ AC963)*(J963/100),2)</f>
        <v>4.37</v>
      </c>
      <c r="AH963" s="13">
        <f t="shared" si="137"/>
        <v>0</v>
      </c>
      <c r="AI963" s="13">
        <f>ROUND(AB963-(AD963+AE963)+AG963+AH963, 3)</f>
        <v>70.263000000000005</v>
      </c>
      <c r="AJ963" s="13">
        <f t="shared" si="138"/>
        <v>70.263000000000005</v>
      </c>
      <c r="AK963" s="13">
        <f t="shared" si="139"/>
        <v>70.263000000000005</v>
      </c>
      <c r="AL963" s="13" t="str">
        <f t="shared" ref="AL963:AL1015" si="142">_xlfn.CONCAT(B963,A963,C963)</f>
        <v>10006000192952200001327</v>
      </c>
      <c r="AM963" s="13">
        <f>VLOOKUP(AL963,Destino!A:AE,31,0)</f>
        <v>70.284999999999997</v>
      </c>
      <c r="AN963" s="13">
        <f t="shared" ref="AN963:AN1015" si="143">AM963/AK963</f>
        <v>1.0003131093178486</v>
      </c>
      <c r="BB963" s="13">
        <f t="shared" si="140"/>
        <v>70.263000000000005</v>
      </c>
      <c r="BC963" s="13" t="s">
        <v>11353</v>
      </c>
      <c r="BD963" s="13">
        <f t="shared" si="141"/>
        <v>1</v>
      </c>
    </row>
    <row r="964" spans="1:56" x14ac:dyDescent="0.25">
      <c r="A964" s="13">
        <v>600019295</v>
      </c>
      <c r="B964" s="13">
        <v>1000</v>
      </c>
      <c r="C964" s="13">
        <v>2200001421</v>
      </c>
      <c r="D964" s="13" t="s">
        <v>10908</v>
      </c>
      <c r="E964" s="13">
        <f t="shared" si="135"/>
        <v>1000</v>
      </c>
      <c r="F964" s="13" t="s">
        <v>10905</v>
      </c>
      <c r="G964" s="13" t="s">
        <v>10907</v>
      </c>
      <c r="H964" s="13">
        <f>ROUND(P964/(1-((R964+S964))/100)*Q964, 3)</f>
        <v>12.744</v>
      </c>
      <c r="I964" s="13">
        <v>1</v>
      </c>
      <c r="J964" s="13">
        <v>4</v>
      </c>
      <c r="K964" s="13">
        <v>1</v>
      </c>
      <c r="M964" s="13">
        <v>1</v>
      </c>
      <c r="N964" s="13">
        <v>1</v>
      </c>
      <c r="P964" s="13">
        <f>IFERROR(ROUND(VLOOKUP(BC964, BA:BA:BB:BB, 2, 0)/AA964,3),)</f>
        <v>11.055</v>
      </c>
      <c r="Q964" s="13">
        <f>IFERROR(VLOOKUP(BC964, BA:BA:BD:BD, 4, 0),1)</f>
        <v>1</v>
      </c>
      <c r="R964" s="13">
        <v>4</v>
      </c>
      <c r="S964" s="13">
        <v>9.25</v>
      </c>
      <c r="T964" s="13">
        <v>0</v>
      </c>
      <c r="V964" s="13" t="s">
        <v>11050</v>
      </c>
      <c r="W964" s="13">
        <v>100</v>
      </c>
      <c r="X964" s="13" t="s">
        <v>7709</v>
      </c>
      <c r="Y964" s="13" t="s">
        <v>10904</v>
      </c>
      <c r="Z964" s="13">
        <v>1</v>
      </c>
      <c r="AA964" s="13">
        <v>5.75</v>
      </c>
      <c r="AB964" s="13">
        <f t="shared" si="136"/>
        <v>73.278000000000006</v>
      </c>
      <c r="AC964" s="13">
        <f>ROUND(VLOOKUP(X964,'Base de dados'!A:B, 2, 0)*AB964, 2)</f>
        <v>10.99</v>
      </c>
      <c r="AD964" s="13">
        <f>ROUND((AB964*(Destino!AG$964/100))*(W964/100),2)</f>
        <v>2.93</v>
      </c>
      <c r="AE964" s="13">
        <f>ROUND((AB964*(Destino!AH$964/100)),2)</f>
        <v>6.78</v>
      </c>
      <c r="AG964" s="13">
        <f>ROUND((AB964+ AC964)*(J964/100),2)</f>
        <v>3.37</v>
      </c>
      <c r="AH964" s="13">
        <f t="shared" si="137"/>
        <v>0</v>
      </c>
      <c r="AI964" s="13">
        <f>ROUND(AB964-(AD964+AE964)+AG964+AH964, 3)</f>
        <v>66.938000000000002</v>
      </c>
      <c r="AJ964" s="13">
        <f t="shared" si="138"/>
        <v>66.938000000000002</v>
      </c>
      <c r="AK964" s="13">
        <f t="shared" si="139"/>
        <v>66.938000000000002</v>
      </c>
      <c r="AL964" s="13" t="str">
        <f t="shared" si="142"/>
        <v>10006000192952200001421</v>
      </c>
      <c r="AM964" s="13">
        <f>VLOOKUP(AL964,Destino!A:AE,31,0)</f>
        <v>66.921000000000006</v>
      </c>
      <c r="AN964" s="13">
        <f t="shared" si="143"/>
        <v>0.9997460336430728</v>
      </c>
      <c r="BB964" s="13">
        <f t="shared" si="140"/>
        <v>66.938000000000002</v>
      </c>
      <c r="BC964" s="13" t="s">
        <v>11355</v>
      </c>
      <c r="BD964" s="13">
        <f t="shared" si="141"/>
        <v>1</v>
      </c>
    </row>
    <row r="965" spans="1:56" x14ac:dyDescent="0.25">
      <c r="A965" s="13">
        <v>600019295</v>
      </c>
      <c r="B965" s="13">
        <v>1000</v>
      </c>
      <c r="C965" s="13">
        <v>2200008967</v>
      </c>
      <c r="D965" s="13" t="s">
        <v>10908</v>
      </c>
      <c r="E965" s="13">
        <f t="shared" si="135"/>
        <v>1000</v>
      </c>
      <c r="F965" s="13" t="s">
        <v>10912</v>
      </c>
      <c r="G965" s="13" t="s">
        <v>10907</v>
      </c>
      <c r="H965" s="13">
        <v>7.86</v>
      </c>
      <c r="I965" s="13">
        <v>1</v>
      </c>
      <c r="J965" s="13">
        <v>0</v>
      </c>
      <c r="K965" s="13">
        <v>1.0178119999999999</v>
      </c>
      <c r="M965" s="13">
        <v>1</v>
      </c>
      <c r="N965" s="13">
        <v>1</v>
      </c>
      <c r="O965" s="13" t="s">
        <v>10895</v>
      </c>
      <c r="P965" s="13">
        <v>0</v>
      </c>
      <c r="Q965" s="13">
        <v>1</v>
      </c>
      <c r="R965" s="13">
        <v>0</v>
      </c>
      <c r="S965" s="13">
        <v>0</v>
      </c>
      <c r="T965" s="13">
        <v>34.630000000000003</v>
      </c>
      <c r="V965" s="13" t="s">
        <v>11050</v>
      </c>
      <c r="W965" s="13">
        <v>100</v>
      </c>
      <c r="X965" s="13" t="s">
        <v>7709</v>
      </c>
      <c r="Y965" s="13" t="s">
        <v>10904</v>
      </c>
      <c r="Z965" s="13">
        <v>1</v>
      </c>
      <c r="AA965" s="13">
        <v>5.75</v>
      </c>
      <c r="AB965" s="13">
        <f t="shared" si="136"/>
        <v>45.195</v>
      </c>
      <c r="AC965" s="13">
        <f>ROUND(VLOOKUP(X965,'Base de dados'!A:B, 2, 0)*AB965, 2)</f>
        <v>6.78</v>
      </c>
      <c r="AD965" s="13">
        <f>ROUND((AB965*(Destino!AG$965/100))*(W965/100),2)</f>
        <v>0</v>
      </c>
      <c r="AE965" s="13">
        <f>ROUND((AB965*(Destino!AH$965/100)),2)</f>
        <v>0</v>
      </c>
      <c r="AG965" s="13">
        <f>ROUND((AB965+ AC965)*(J965/100),2)</f>
        <v>0</v>
      </c>
      <c r="AH965" s="13">
        <f t="shared" si="137"/>
        <v>15.65</v>
      </c>
      <c r="AI965" s="13">
        <f>ROUND(AB965+AG965+AH965, 3)</f>
        <v>60.844999999999999</v>
      </c>
      <c r="AJ965" s="13">
        <f t="shared" si="138"/>
        <v>60.844999999999999</v>
      </c>
      <c r="AK965" s="13">
        <f t="shared" si="139"/>
        <v>61.928771139999995</v>
      </c>
      <c r="AL965" s="13" t="str">
        <f t="shared" si="142"/>
        <v>10006000192952200008967</v>
      </c>
      <c r="AM965" s="13">
        <f>VLOOKUP(AL965,Destino!A:AE,31,0)</f>
        <v>61.929000000000002</v>
      </c>
      <c r="AN965" s="13">
        <f t="shared" si="143"/>
        <v>1.0000036955359488</v>
      </c>
      <c r="BA965" s="13" t="s">
        <v>11351</v>
      </c>
      <c r="BB965" s="13">
        <f t="shared" si="140"/>
        <v>61.928771139999995</v>
      </c>
      <c r="BD965" s="13">
        <f t="shared" si="141"/>
        <v>1</v>
      </c>
    </row>
    <row r="966" spans="1:56" x14ac:dyDescent="0.25">
      <c r="A966" s="13">
        <v>600019295</v>
      </c>
      <c r="B966" s="13">
        <v>1100</v>
      </c>
      <c r="C966" s="13">
        <v>2000005105</v>
      </c>
      <c r="D966" s="13" t="s">
        <v>10908</v>
      </c>
      <c r="E966" s="13">
        <f t="shared" si="135"/>
        <v>1100</v>
      </c>
      <c r="F966" s="13" t="s">
        <v>10905</v>
      </c>
      <c r="G966" s="13" t="s">
        <v>10907</v>
      </c>
      <c r="H966" s="13">
        <f>ROUND(P966/(1-((R966+S966))/100)*Q966, 3)</f>
        <v>12.414999999999999</v>
      </c>
      <c r="I966" s="13">
        <v>1</v>
      </c>
      <c r="J966" s="13">
        <v>4</v>
      </c>
      <c r="K966" s="13">
        <v>1</v>
      </c>
      <c r="M966" s="13">
        <v>1</v>
      </c>
      <c r="N966" s="13">
        <v>1</v>
      </c>
      <c r="O966" s="13" t="s">
        <v>10895</v>
      </c>
      <c r="P966" s="13">
        <f>IFERROR(ROUND(VLOOKUP(BC966, BA:BA:BB:BB, 2, 0)/AA966,3),)</f>
        <v>10.77</v>
      </c>
      <c r="Q966" s="13">
        <f>IFERROR(VLOOKUP(BC966, BA:BA:BD:BD, 4, 0),1)</f>
        <v>1</v>
      </c>
      <c r="R966" s="13">
        <v>4</v>
      </c>
      <c r="S966" s="13">
        <v>9.25</v>
      </c>
      <c r="T966" s="13">
        <v>0</v>
      </c>
      <c r="V966" s="13" t="s">
        <v>11050</v>
      </c>
      <c r="W966" s="13">
        <v>100</v>
      </c>
      <c r="X966" s="13" t="s">
        <v>7709</v>
      </c>
      <c r="Y966" s="13" t="s">
        <v>10904</v>
      </c>
      <c r="Z966" s="13">
        <v>2</v>
      </c>
      <c r="AA966" s="13">
        <v>5.75</v>
      </c>
      <c r="AB966" s="13">
        <f t="shared" si="136"/>
        <v>71.385999999999996</v>
      </c>
      <c r="AC966" s="13">
        <f>ROUND(VLOOKUP(X966,'Base de dados'!A:B, 2, 0)*AB966, 2)</f>
        <v>10.71</v>
      </c>
      <c r="AD966" s="13">
        <f>ROUND((AB966*(Destino!AG$966/100))*(W966/100),2)</f>
        <v>2.86</v>
      </c>
      <c r="AE966" s="13">
        <f>ROUND((AB966*(Destino!AH$966/100)),2)</f>
        <v>0</v>
      </c>
      <c r="AG966" s="13">
        <f>ROUND((AB966+ AC966)*(J966/100),2)</f>
        <v>3.28</v>
      </c>
      <c r="AH966" s="13">
        <f t="shared" si="137"/>
        <v>0</v>
      </c>
      <c r="AI966" s="13">
        <f>ROUND(AB966-(AD966+AE966)+AG966+AH966, 3)</f>
        <v>71.805999999999997</v>
      </c>
      <c r="AJ966" s="13">
        <f t="shared" si="138"/>
        <v>71.805999999999997</v>
      </c>
      <c r="AK966" s="13">
        <f t="shared" si="139"/>
        <v>71.805999999999997</v>
      </c>
      <c r="AL966" s="13" t="str">
        <f t="shared" si="142"/>
        <v>11006000192952000005105</v>
      </c>
      <c r="AM966" s="13">
        <f>VLOOKUP(AL966,Destino!A:AE,31,0)</f>
        <v>71.805999999999997</v>
      </c>
      <c r="AN966" s="13">
        <f t="shared" si="143"/>
        <v>1</v>
      </c>
      <c r="BA966" s="13" t="s">
        <v>11352</v>
      </c>
      <c r="BB966" s="13">
        <f t="shared" si="140"/>
        <v>71.805999999999997</v>
      </c>
      <c r="BC966" s="13" t="s">
        <v>11351</v>
      </c>
      <c r="BD966" s="13">
        <f t="shared" si="141"/>
        <v>1</v>
      </c>
    </row>
    <row r="967" spans="1:56" x14ac:dyDescent="0.25">
      <c r="A967" s="13">
        <v>600019295</v>
      </c>
      <c r="B967" s="13">
        <v>1100</v>
      </c>
      <c r="C967" s="13">
        <v>2200001286</v>
      </c>
      <c r="D967" s="13" t="s">
        <v>10908</v>
      </c>
      <c r="E967" s="13">
        <f t="shared" si="135"/>
        <v>1100</v>
      </c>
      <c r="F967" s="13" t="s">
        <v>10915</v>
      </c>
      <c r="G967" s="13" t="s">
        <v>10907</v>
      </c>
      <c r="H967" s="13">
        <f>ROUND(P967/(1-((R967+S967))/100)*Q967, 3)</f>
        <v>15.872999999999999</v>
      </c>
      <c r="I967" s="13">
        <v>1</v>
      </c>
      <c r="J967" s="13">
        <v>5</v>
      </c>
      <c r="K967" s="13">
        <v>1</v>
      </c>
      <c r="M967" s="13">
        <v>1</v>
      </c>
      <c r="N967" s="13">
        <v>1</v>
      </c>
      <c r="P967" s="13">
        <f>IFERROR(ROUND(VLOOKUP(BC967, BA:BA:BB:BB, 2, 0)/AA967,3),)</f>
        <v>15.135</v>
      </c>
      <c r="Q967" s="13">
        <f>IFERROR(VLOOKUP(BC967, BA:BA:BD:BD, 4, 0),1)</f>
        <v>1</v>
      </c>
      <c r="R967" s="13">
        <v>1</v>
      </c>
      <c r="S967" s="13">
        <v>3.65</v>
      </c>
      <c r="T967" s="13">
        <v>0</v>
      </c>
      <c r="V967" s="13" t="s">
        <v>11050</v>
      </c>
      <c r="W967" s="13">
        <v>100</v>
      </c>
      <c r="X967" s="13" t="s">
        <v>7709</v>
      </c>
      <c r="Y967" s="13" t="s">
        <v>10904</v>
      </c>
      <c r="Z967" s="13">
        <v>2</v>
      </c>
      <c r="AA967" s="13">
        <v>5.75</v>
      </c>
      <c r="AB967" s="13">
        <f t="shared" si="136"/>
        <v>91.27</v>
      </c>
      <c r="AC967" s="13">
        <f>ROUND(VLOOKUP(X967,'Base de dados'!A:B, 2, 0)*AB967, 2)</f>
        <v>13.69</v>
      </c>
      <c r="AD967" s="13">
        <f>ROUND((AB967*(Destino!AG$967/100))*(W967/100),2)</f>
        <v>3.65</v>
      </c>
      <c r="AE967" s="13">
        <f>ROUND((AB967*(Destino!AH$967/100)),2)</f>
        <v>0</v>
      </c>
      <c r="AG967" s="13">
        <f>ROUND(AB967 *(J967/100),2)</f>
        <v>4.5599999999999996</v>
      </c>
      <c r="AH967" s="13">
        <f t="shared" si="137"/>
        <v>0</v>
      </c>
      <c r="AI967" s="13">
        <f>ROUND(AB967-(AD967+AE967)+AG967+AH967, 3)</f>
        <v>92.18</v>
      </c>
      <c r="AJ967" s="13">
        <f t="shared" si="138"/>
        <v>92.18</v>
      </c>
      <c r="AK967" s="13">
        <f t="shared" si="139"/>
        <v>92.18</v>
      </c>
      <c r="AL967" s="13" t="str">
        <f t="shared" si="142"/>
        <v>11006000192952200001286</v>
      </c>
      <c r="AM967" s="13">
        <f>VLOOKUP(AL967,Destino!A:AE,31,0)</f>
        <v>92.18</v>
      </c>
      <c r="AN967" s="13">
        <f t="shared" si="143"/>
        <v>1</v>
      </c>
      <c r="BB967" s="13">
        <f t="shared" si="140"/>
        <v>92.18</v>
      </c>
      <c r="BC967" s="13" t="s">
        <v>11354</v>
      </c>
      <c r="BD967" s="13">
        <f t="shared" si="141"/>
        <v>1</v>
      </c>
    </row>
    <row r="968" spans="1:56" x14ac:dyDescent="0.25">
      <c r="A968" s="13">
        <v>600019295</v>
      </c>
      <c r="B968" s="13">
        <v>1100</v>
      </c>
      <c r="C968" s="13">
        <v>2200001327</v>
      </c>
      <c r="D968" s="13" t="s">
        <v>10908</v>
      </c>
      <c r="E968" s="13">
        <f t="shared" si="135"/>
        <v>1100</v>
      </c>
      <c r="F968" s="13" t="s">
        <v>10923</v>
      </c>
      <c r="G968" s="13" t="s">
        <v>10907</v>
      </c>
      <c r="H968" s="13">
        <f>ROUND(P968/(1-((R968+S968))/100)*Q968, 3)</f>
        <v>12.709</v>
      </c>
      <c r="I968" s="13">
        <v>1</v>
      </c>
      <c r="J968" s="13">
        <v>5</v>
      </c>
      <c r="K968" s="13">
        <v>1</v>
      </c>
      <c r="M968" s="13">
        <v>1</v>
      </c>
      <c r="N968" s="13">
        <v>1</v>
      </c>
      <c r="P968" s="13">
        <f>IFERROR(ROUND(VLOOKUP(BC968, BA:BA:BB:BB, 2, 0)/AA968,3),)</f>
        <v>16.265000000000001</v>
      </c>
      <c r="Q968" s="13">
        <f>IFERROR(VLOOKUP(BC968, BA:BA:BD:BD, 4, 0),1)</f>
        <v>0.75008900000000001</v>
      </c>
      <c r="R968" s="13">
        <v>4</v>
      </c>
      <c r="S968" s="13">
        <v>0</v>
      </c>
      <c r="T968" s="13">
        <v>0</v>
      </c>
      <c r="V968" s="13" t="s">
        <v>11050</v>
      </c>
      <c r="W968" s="13">
        <v>100</v>
      </c>
      <c r="X968" s="13" t="s">
        <v>7709</v>
      </c>
      <c r="Y968" s="13" t="s">
        <v>10904</v>
      </c>
      <c r="Z968" s="13">
        <v>2</v>
      </c>
      <c r="AA968" s="13">
        <v>5.75</v>
      </c>
      <c r="AB968" s="13">
        <f t="shared" si="136"/>
        <v>73.076999999999998</v>
      </c>
      <c r="AC968" s="13">
        <f>ROUND(VLOOKUP(X968,'Base de dados'!A:B, 2, 0)*AB968, 2)</f>
        <v>10.96</v>
      </c>
      <c r="AD968" s="13">
        <f>ROUND((AB968*(Destino!AG$968/100))*(W968/100),2)</f>
        <v>2.92</v>
      </c>
      <c r="AE968" s="13">
        <f>ROUND((AB968*(Destino!AH$968/100)),2)</f>
        <v>0</v>
      </c>
      <c r="AG968" s="13">
        <f>ROUND((AB968+ AC968)*(J968/100),2)</f>
        <v>4.2</v>
      </c>
      <c r="AH968" s="13">
        <f t="shared" si="137"/>
        <v>0</v>
      </c>
      <c r="AI968" s="13">
        <f>ROUND(AB968-AD968+AG968+AH968, 3)</f>
        <v>74.356999999999999</v>
      </c>
      <c r="AJ968" s="13">
        <f t="shared" si="138"/>
        <v>74.356999999999999</v>
      </c>
      <c r="AK968" s="13">
        <f t="shared" si="139"/>
        <v>74.356999999999999</v>
      </c>
      <c r="AL968" s="13" t="str">
        <f t="shared" si="142"/>
        <v>11006000192952200001327</v>
      </c>
      <c r="AM968" s="13">
        <f>VLOOKUP(AL968,Destino!A:AE,31,0)</f>
        <v>74.367999999999995</v>
      </c>
      <c r="AN968" s="13">
        <f t="shared" si="143"/>
        <v>1.0001479349624109</v>
      </c>
      <c r="BB968" s="13">
        <f t="shared" si="140"/>
        <v>74.356999999999999</v>
      </c>
      <c r="BC968" s="13" t="s">
        <v>11353</v>
      </c>
      <c r="BD968" s="13">
        <f t="shared" si="141"/>
        <v>1</v>
      </c>
    </row>
    <row r="969" spans="1:56" x14ac:dyDescent="0.25">
      <c r="A969" s="13">
        <v>600019295</v>
      </c>
      <c r="B969" s="13">
        <v>1100</v>
      </c>
      <c r="C969" s="13">
        <v>2200001421</v>
      </c>
      <c r="D969" s="13" t="s">
        <v>10908</v>
      </c>
      <c r="E969" s="13">
        <f t="shared" si="135"/>
        <v>1100</v>
      </c>
      <c r="F969" s="13" t="s">
        <v>10905</v>
      </c>
      <c r="G969" s="13" t="s">
        <v>10907</v>
      </c>
      <c r="H969" s="13">
        <f>ROUND(P969/(1-((R969+S969))/100)*Q969, 3)</f>
        <v>12.744</v>
      </c>
      <c r="I969" s="13">
        <v>1</v>
      </c>
      <c r="J969" s="13">
        <v>3</v>
      </c>
      <c r="K969" s="13">
        <v>1</v>
      </c>
      <c r="M969" s="13">
        <v>1</v>
      </c>
      <c r="N969" s="13">
        <v>1</v>
      </c>
      <c r="P969" s="13">
        <f>IFERROR(ROUND(VLOOKUP(BC969, BA:BA:BB:BB, 2, 0)/AA969,3),)</f>
        <v>11.055</v>
      </c>
      <c r="Q969" s="13">
        <f>IFERROR(VLOOKUP(BC969, BA:BA:BD:BD, 4, 0),1)</f>
        <v>1</v>
      </c>
      <c r="R969" s="13">
        <v>4</v>
      </c>
      <c r="S969" s="13">
        <v>9.25</v>
      </c>
      <c r="T969" s="13">
        <v>0</v>
      </c>
      <c r="V969" s="13" t="s">
        <v>11050</v>
      </c>
      <c r="W969" s="13">
        <v>100</v>
      </c>
      <c r="X969" s="13" t="s">
        <v>7709</v>
      </c>
      <c r="Y969" s="13" t="s">
        <v>10904</v>
      </c>
      <c r="Z969" s="13">
        <v>2</v>
      </c>
      <c r="AA969" s="13">
        <v>5.75</v>
      </c>
      <c r="AB969" s="13">
        <f t="shared" si="136"/>
        <v>73.278000000000006</v>
      </c>
      <c r="AC969" s="13">
        <f>ROUND(VLOOKUP(X969,'Base de dados'!A:B, 2, 0)*AB969, 2)</f>
        <v>10.99</v>
      </c>
      <c r="AD969" s="13">
        <f>ROUND((AB969*(Destino!AG$969/100))*(W969/100),2)</f>
        <v>2.93</v>
      </c>
      <c r="AE969" s="13">
        <f>ROUND((AB969*(Destino!AH$969/100)),2)</f>
        <v>0</v>
      </c>
      <c r="AG969" s="13">
        <f>ROUND((AB969+ AC969)*(J969/100),2)</f>
        <v>2.5299999999999998</v>
      </c>
      <c r="AH969" s="13">
        <f t="shared" si="137"/>
        <v>0</v>
      </c>
      <c r="AI969" s="13">
        <f>ROUND(AB969-(AD969+AE969)+AG969+AH969, 3)</f>
        <v>72.878</v>
      </c>
      <c r="AJ969" s="13">
        <f t="shared" si="138"/>
        <v>72.878</v>
      </c>
      <c r="AK969" s="13">
        <f t="shared" si="139"/>
        <v>72.878</v>
      </c>
      <c r="AL969" s="13" t="str">
        <f t="shared" si="142"/>
        <v>11006000192952200001421</v>
      </c>
      <c r="AM969" s="13">
        <f>VLOOKUP(AL969,Destino!A:AE,31,0)</f>
        <v>72.861000000000004</v>
      </c>
      <c r="AN969" s="13">
        <f t="shared" si="143"/>
        <v>0.99976673344493538</v>
      </c>
      <c r="BB969" s="13">
        <f t="shared" si="140"/>
        <v>72.878</v>
      </c>
      <c r="BC969" s="13" t="s">
        <v>11355</v>
      </c>
      <c r="BD969" s="13">
        <f t="shared" si="141"/>
        <v>1</v>
      </c>
    </row>
    <row r="970" spans="1:56" x14ac:dyDescent="0.25">
      <c r="A970" s="13">
        <v>600019295</v>
      </c>
      <c r="B970" s="13">
        <v>1110</v>
      </c>
      <c r="C970" s="13">
        <v>2000005105</v>
      </c>
      <c r="D970" s="13" t="s">
        <v>10908</v>
      </c>
      <c r="E970" s="13" t="str">
        <f t="shared" si="135"/>
        <v>1100</v>
      </c>
      <c r="F970" s="13" t="s">
        <v>10925</v>
      </c>
      <c r="G970" s="13" t="s">
        <v>10907</v>
      </c>
      <c r="H970" s="13">
        <f>ROUND(P970/(1-((R970+S970))/100)*Q970, 3)</f>
        <v>12.414999999999999</v>
      </c>
      <c r="I970" s="13">
        <v>1</v>
      </c>
      <c r="J970" s="13">
        <v>4</v>
      </c>
      <c r="K970" s="13">
        <v>1</v>
      </c>
      <c r="M970" s="13">
        <v>1</v>
      </c>
      <c r="N970" s="13">
        <v>0.75008900000000001</v>
      </c>
      <c r="O970" s="13" t="s">
        <v>10895</v>
      </c>
      <c r="P970" s="13">
        <f>IFERROR(ROUND(VLOOKUP(BC970, BA:BA:BB:BB, 2, 0)/AA970,3),)</f>
        <v>10.77</v>
      </c>
      <c r="Q970" s="13">
        <f>IFERROR(VLOOKUP(BC970, BA:BA:BD:BD, 4, 0),1)</f>
        <v>1</v>
      </c>
      <c r="R970" s="13">
        <v>4</v>
      </c>
      <c r="S970" s="13">
        <v>9.25</v>
      </c>
      <c r="T970" s="13">
        <v>0</v>
      </c>
      <c r="V970" s="13" t="s">
        <v>11050</v>
      </c>
      <c r="W970" s="13">
        <v>100</v>
      </c>
      <c r="X970" s="13" t="s">
        <v>7709</v>
      </c>
      <c r="Y970" s="13" t="s">
        <v>10904</v>
      </c>
      <c r="Z970" s="13">
        <v>2</v>
      </c>
      <c r="AA970" s="13">
        <v>5.75</v>
      </c>
      <c r="AB970" s="13">
        <f t="shared" si="136"/>
        <v>71.385999999999996</v>
      </c>
      <c r="AC970" s="13">
        <f>ROUND(VLOOKUP(X970,'Base de dados'!A:B, 2, 0)*AB970, 2)</f>
        <v>10.71</v>
      </c>
      <c r="AD970" s="13">
        <f>ROUND((AB970*(Destino!AG$970/100))*(W970/100),2)</f>
        <v>2.86</v>
      </c>
      <c r="AE970" s="13">
        <f>ROUND((AB970*(Destino!AH$970/100)),2)</f>
        <v>0</v>
      </c>
      <c r="AF970" s="13">
        <f>ROUND((((AB970+AC970)*(1 + VLOOKUP(X970,'Base de dados'!A:P, 16, 0) ))*(Destino!AI$970/100))-AD970, 2)</f>
        <v>18.13</v>
      </c>
      <c r="AG970" s="13">
        <f>ROUND((AB970+AC970+AF970)*(J970/100),2)</f>
        <v>4.01</v>
      </c>
      <c r="AH970" s="13">
        <f t="shared" si="137"/>
        <v>0</v>
      </c>
      <c r="AI970" s="13">
        <f>ROUND(AB970+AF970-AE970+AG970+AH970, 3)</f>
        <v>93.525999999999996</v>
      </c>
      <c r="AJ970" s="13">
        <f t="shared" si="138"/>
        <v>93.525999999999996</v>
      </c>
      <c r="AK970" s="13">
        <f t="shared" si="139"/>
        <v>93.525999999999996</v>
      </c>
      <c r="AL970" s="13" t="str">
        <f t="shared" si="142"/>
        <v>11106000192952000005105</v>
      </c>
      <c r="AM970" s="13">
        <f>VLOOKUP(AL970,Destino!A:AE,31,0)</f>
        <v>93.525999999999996</v>
      </c>
      <c r="AN970" s="13">
        <f t="shared" si="143"/>
        <v>1</v>
      </c>
      <c r="BA970" s="13" t="s">
        <v>11353</v>
      </c>
      <c r="BB970" s="13">
        <f t="shared" si="140"/>
        <v>93.525999999999996</v>
      </c>
      <c r="BC970" s="13" t="s">
        <v>11351</v>
      </c>
      <c r="BD970" s="13">
        <f t="shared" si="141"/>
        <v>0.75008900000000001</v>
      </c>
    </row>
    <row r="971" spans="1:56" x14ac:dyDescent="0.25">
      <c r="A971" s="13">
        <v>600019295</v>
      </c>
      <c r="B971" s="13">
        <v>1110</v>
      </c>
      <c r="C971" s="13">
        <v>2200000102</v>
      </c>
      <c r="D971" s="13" t="s">
        <v>10908</v>
      </c>
      <c r="E971" s="13" t="str">
        <f t="shared" si="135"/>
        <v>1100</v>
      </c>
      <c r="F971" s="13" t="s">
        <v>10926</v>
      </c>
      <c r="G971" s="13" t="s">
        <v>10907</v>
      </c>
      <c r="H971" s="13">
        <f>ROUND(P971/(1-((R971+S971))/100)*Q971, 3)</f>
        <v>13.007999999999999</v>
      </c>
      <c r="I971" s="13">
        <v>1</v>
      </c>
      <c r="J971" s="13">
        <v>4</v>
      </c>
      <c r="K971" s="13">
        <v>1</v>
      </c>
      <c r="M971" s="13">
        <v>1</v>
      </c>
      <c r="N971" s="13">
        <v>0.76772899999999999</v>
      </c>
      <c r="P971" s="13">
        <f>IFERROR(ROUND(VLOOKUP(BC971, BA:BA:BB:BB, 2, 0)/AA971,3),)</f>
        <v>12.488</v>
      </c>
      <c r="Q971" s="13">
        <f>IFERROR(VLOOKUP(BC971, BA:BA:BD:BD, 4, 0),1)</f>
        <v>1</v>
      </c>
      <c r="R971" s="13">
        <v>4</v>
      </c>
      <c r="S971" s="13">
        <v>0</v>
      </c>
      <c r="T971" s="13">
        <v>0</v>
      </c>
      <c r="V971" s="13" t="s">
        <v>11050</v>
      </c>
      <c r="W971" s="13">
        <v>100</v>
      </c>
      <c r="X971" s="13" t="s">
        <v>7709</v>
      </c>
      <c r="Y971" s="13" t="s">
        <v>10904</v>
      </c>
      <c r="Z971" s="13">
        <v>2</v>
      </c>
      <c r="AA971" s="13">
        <v>5.75</v>
      </c>
      <c r="AB971" s="13">
        <f t="shared" si="136"/>
        <v>74.796000000000006</v>
      </c>
      <c r="AC971" s="13">
        <f>ROUND(VLOOKUP(X971,'Base de dados'!A:B, 2, 0)*AB971, 2)</f>
        <v>11.22</v>
      </c>
      <c r="AD971" s="13">
        <f>ROUND((AB971*(Destino!AG$971/100))*(W971/100),2)</f>
        <v>2.99</v>
      </c>
      <c r="AE971" s="13">
        <f>ROUND((AB971*(Destino!AH$971/100)),2)</f>
        <v>0</v>
      </c>
      <c r="AF971" s="13">
        <f>ROUND((((AB971+AC971)*(1 + VLOOKUP(X971,'Base de dados'!A:P, 16, 0) ))*(Destino!AI$971/100))-AD971, 2)</f>
        <v>19</v>
      </c>
      <c r="AG971" s="13">
        <f>ROUND((AB971+AC971+AF971)*(J971/100),2)</f>
        <v>4.2</v>
      </c>
      <c r="AH971" s="13">
        <f t="shared" si="137"/>
        <v>0</v>
      </c>
      <c r="AI971" s="13">
        <f>ROUND(AB971+AF971+AG971+AH971, 3)</f>
        <v>97.995999999999995</v>
      </c>
      <c r="AJ971" s="13">
        <f t="shared" si="138"/>
        <v>97.995999999999995</v>
      </c>
      <c r="AK971" s="13">
        <f t="shared" si="139"/>
        <v>97.995999999999995</v>
      </c>
      <c r="AL971" s="13" t="str">
        <f t="shared" si="142"/>
        <v>11106000192952200000102</v>
      </c>
      <c r="AM971" s="13">
        <f>VLOOKUP(AL971,Destino!A:AE,31,0)</f>
        <v>97.995999999999995</v>
      </c>
      <c r="AN971" s="13">
        <f t="shared" si="143"/>
        <v>1</v>
      </c>
      <c r="BB971" s="13">
        <f t="shared" si="140"/>
        <v>97.995999999999995</v>
      </c>
      <c r="BC971" s="13" t="s">
        <v>11352</v>
      </c>
      <c r="BD971" s="13">
        <f t="shared" si="141"/>
        <v>0.76772899999999999</v>
      </c>
    </row>
    <row r="972" spans="1:56" x14ac:dyDescent="0.25">
      <c r="A972" s="13">
        <v>600019295</v>
      </c>
      <c r="B972" s="13">
        <v>1110</v>
      </c>
      <c r="C972" s="13">
        <v>2200001286</v>
      </c>
      <c r="D972" s="13" t="s">
        <v>10908</v>
      </c>
      <c r="E972" s="13" t="str">
        <f t="shared" si="135"/>
        <v>1100</v>
      </c>
      <c r="F972" s="13" t="s">
        <v>10927</v>
      </c>
      <c r="G972" s="13" t="s">
        <v>10907</v>
      </c>
      <c r="H972" s="13">
        <f>ROUND(P972/(1-((R972+S972))/100)*Q972, 3)</f>
        <v>15.872999999999999</v>
      </c>
      <c r="I972" s="13">
        <v>1</v>
      </c>
      <c r="J972" s="13">
        <v>5</v>
      </c>
      <c r="K972" s="13">
        <v>1</v>
      </c>
      <c r="M972" s="13">
        <v>1</v>
      </c>
      <c r="N972" s="13">
        <v>0.74951500000000004</v>
      </c>
      <c r="P972" s="13">
        <f>IFERROR(ROUND(VLOOKUP(BC972, BA:BA:BB:BB, 2, 0)/AA972,3),)</f>
        <v>15.135</v>
      </c>
      <c r="Q972" s="13">
        <f>IFERROR(VLOOKUP(BC972, BA:BA:BD:BD, 4, 0),1)</f>
        <v>1</v>
      </c>
      <c r="R972" s="13">
        <v>1</v>
      </c>
      <c r="S972" s="13">
        <v>3.65</v>
      </c>
      <c r="T972" s="13">
        <v>0</v>
      </c>
      <c r="V972" s="13" t="s">
        <v>11050</v>
      </c>
      <c r="W972" s="13">
        <v>100</v>
      </c>
      <c r="X972" s="13" t="s">
        <v>7709</v>
      </c>
      <c r="Y972" s="13" t="s">
        <v>10904</v>
      </c>
      <c r="Z972" s="13">
        <v>2</v>
      </c>
      <c r="AA972" s="13">
        <v>5.75</v>
      </c>
      <c r="AB972" s="13">
        <f t="shared" si="136"/>
        <v>91.27</v>
      </c>
      <c r="AC972" s="13">
        <f>ROUND(VLOOKUP(X972,'Base de dados'!A:B, 2, 0)*AB972, 2)</f>
        <v>13.69</v>
      </c>
      <c r="AD972" s="13">
        <f>ROUND((AB972*(Destino!AG$972/100))*(W972/100),2)</f>
        <v>3.65</v>
      </c>
      <c r="AE972" s="13">
        <f>ROUND((AB972*(Destino!AH$972/100)),2)</f>
        <v>0</v>
      </c>
      <c r="AF972" s="13">
        <f>ROUND((((AB972+AC972)*(1 + VLOOKUP(X972,'Base de dados'!A:P, 16, 0) ))*(Destino!AI$972/100))-AD972, 2)</f>
        <v>23.18</v>
      </c>
      <c r="AG972" s="13">
        <f>ROUND((AB972+AF972)*(J972/100),2)</f>
        <v>5.72</v>
      </c>
      <c r="AH972" s="13">
        <f t="shared" si="137"/>
        <v>0</v>
      </c>
      <c r="AI972" s="13">
        <f>ROUND(AB972-AE972+AF972+AG972+AH972, 3)</f>
        <v>120.17</v>
      </c>
      <c r="AJ972" s="13">
        <f t="shared" si="138"/>
        <v>120.17</v>
      </c>
      <c r="AK972" s="13">
        <f t="shared" si="139"/>
        <v>120.17</v>
      </c>
      <c r="AL972" s="13" t="str">
        <f t="shared" si="142"/>
        <v>11106000192952200001286</v>
      </c>
      <c r="AM972" s="13">
        <f>VLOOKUP(AL972,Destino!A:AE,31,0)</f>
        <v>120.17</v>
      </c>
      <c r="AN972" s="13">
        <f t="shared" si="143"/>
        <v>1</v>
      </c>
      <c r="BB972" s="13">
        <f t="shared" si="140"/>
        <v>120.17</v>
      </c>
      <c r="BC972" s="13" t="s">
        <v>11354</v>
      </c>
      <c r="BD972" s="13">
        <f t="shared" si="141"/>
        <v>0.74951500000000004</v>
      </c>
    </row>
    <row r="973" spans="1:56" x14ac:dyDescent="0.25">
      <c r="A973" s="13">
        <v>600019295</v>
      </c>
      <c r="B973" s="13">
        <v>1110</v>
      </c>
      <c r="C973" s="13">
        <v>2200001421</v>
      </c>
      <c r="D973" s="13" t="s">
        <v>10908</v>
      </c>
      <c r="E973" s="13" t="str">
        <f t="shared" si="135"/>
        <v>1100</v>
      </c>
      <c r="F973" s="13" t="s">
        <v>10925</v>
      </c>
      <c r="G973" s="13" t="s">
        <v>10907</v>
      </c>
      <c r="H973" s="13">
        <f>ROUND(P973/(1-((R973+S973))/100)*Q973, 3)</f>
        <v>12.744</v>
      </c>
      <c r="I973" s="13">
        <v>1</v>
      </c>
      <c r="J973" s="13">
        <v>1.5</v>
      </c>
      <c r="K973" s="13">
        <v>1</v>
      </c>
      <c r="M973" s="13">
        <v>1</v>
      </c>
      <c r="N973" s="13">
        <v>0.74810900000000002</v>
      </c>
      <c r="P973" s="13">
        <f>IFERROR(ROUND(VLOOKUP(BC973, BA:BA:BB:BB, 2, 0)/AA973,3),)</f>
        <v>11.055</v>
      </c>
      <c r="Q973" s="13">
        <f>IFERROR(VLOOKUP(BC973, BA:BA:BD:BD, 4, 0),1)</f>
        <v>1</v>
      </c>
      <c r="R973" s="13">
        <v>4</v>
      </c>
      <c r="S973" s="13">
        <v>9.25</v>
      </c>
      <c r="T973" s="13">
        <v>0</v>
      </c>
      <c r="V973" s="13" t="s">
        <v>11050</v>
      </c>
      <c r="W973" s="13">
        <v>100</v>
      </c>
      <c r="X973" s="13" t="s">
        <v>7709</v>
      </c>
      <c r="Y973" s="13" t="s">
        <v>10904</v>
      </c>
      <c r="Z973" s="13">
        <v>2</v>
      </c>
      <c r="AA973" s="13">
        <v>5.75</v>
      </c>
      <c r="AB973" s="13">
        <f t="shared" si="136"/>
        <v>73.278000000000006</v>
      </c>
      <c r="AC973" s="13">
        <f>ROUND(VLOOKUP(X973,'Base de dados'!A:B, 2, 0)*AB973, 2)</f>
        <v>10.99</v>
      </c>
      <c r="AD973" s="13">
        <f>ROUND((AB973*(Destino!AG$973/100))*(W973/100),2)</f>
        <v>2.93</v>
      </c>
      <c r="AE973" s="13">
        <f>ROUND((AB973*(Destino!AH$973/100)),2)</f>
        <v>0</v>
      </c>
      <c r="AF973" s="13">
        <f>ROUND((((AB973+AC973)*(1 + VLOOKUP(X973,'Base de dados'!A:P, 16, 0) ))*(Destino!AI$973/100))-AD973, 2)</f>
        <v>18.61</v>
      </c>
      <c r="AG973" s="13">
        <f>ROUND((AB973+AC973+AF973)*(J973/100),2)</f>
        <v>1.54</v>
      </c>
      <c r="AH973" s="13">
        <f t="shared" si="137"/>
        <v>0</v>
      </c>
      <c r="AI973" s="13">
        <f>ROUND(AB973+AF973-AE973+AG973+AH973, 3)</f>
        <v>93.427999999999997</v>
      </c>
      <c r="AJ973" s="13">
        <f t="shared" si="138"/>
        <v>93.427999999999997</v>
      </c>
      <c r="AK973" s="13">
        <f t="shared" si="139"/>
        <v>93.427999999999997</v>
      </c>
      <c r="AL973" s="13" t="str">
        <f t="shared" si="142"/>
        <v>11106000192952200001421</v>
      </c>
      <c r="AM973" s="13">
        <f>VLOOKUP(AL973,Destino!A:AE,31,0)</f>
        <v>93.411000000000001</v>
      </c>
      <c r="AN973" s="13">
        <f t="shared" si="143"/>
        <v>0.99981804170056088</v>
      </c>
      <c r="BB973" s="13">
        <f t="shared" si="140"/>
        <v>93.427999999999997</v>
      </c>
      <c r="BC973" s="13" t="s">
        <v>11355</v>
      </c>
      <c r="BD973" s="13">
        <f t="shared" si="141"/>
        <v>0.74810900000000002</v>
      </c>
    </row>
    <row r="974" spans="1:56" x14ac:dyDescent="0.25">
      <c r="A974" s="13">
        <v>600019295</v>
      </c>
      <c r="B974" s="13">
        <v>1300</v>
      </c>
      <c r="C974" s="13">
        <v>2000005105</v>
      </c>
      <c r="D974" s="13" t="s">
        <v>10908</v>
      </c>
      <c r="E974" s="13">
        <f t="shared" si="135"/>
        <v>1300</v>
      </c>
      <c r="F974" s="13" t="s">
        <v>10930</v>
      </c>
      <c r="G974" s="13" t="s">
        <v>10907</v>
      </c>
      <c r="H974" s="13">
        <f>ROUND(P974/(1-((R974+S974))/100)*Q974, 3)</f>
        <v>12.414999999999999</v>
      </c>
      <c r="I974" s="13">
        <v>1</v>
      </c>
      <c r="J974" s="13">
        <v>6</v>
      </c>
      <c r="K974" s="13">
        <v>1</v>
      </c>
      <c r="M974" s="13">
        <v>1</v>
      </c>
      <c r="N974" s="13">
        <v>1</v>
      </c>
      <c r="O974" s="13" t="s">
        <v>10895</v>
      </c>
      <c r="P974" s="13">
        <f>IFERROR(ROUND(VLOOKUP(BC974, BA:BA:BB:BB, 2, 0)/AA974,3),)</f>
        <v>10.77</v>
      </c>
      <c r="Q974" s="13">
        <f>IFERROR(VLOOKUP(BC974, BA:BA:BD:BD, 4, 0),1)</f>
        <v>1</v>
      </c>
      <c r="R974" s="13">
        <v>4</v>
      </c>
      <c r="S974" s="13">
        <v>9.25</v>
      </c>
      <c r="T974" s="13">
        <v>0</v>
      </c>
      <c r="V974" s="13" t="s">
        <v>11050</v>
      </c>
      <c r="W974" s="13">
        <v>100</v>
      </c>
      <c r="X974" s="13" t="s">
        <v>7709</v>
      </c>
      <c r="Y974" s="13" t="s">
        <v>10904</v>
      </c>
      <c r="Z974" s="13">
        <v>2</v>
      </c>
      <c r="AA974" s="13">
        <v>5.75</v>
      </c>
      <c r="AB974" s="13">
        <f t="shared" si="136"/>
        <v>71.385999999999996</v>
      </c>
      <c r="AC974" s="13">
        <f>ROUND(VLOOKUP(X974,'Base de dados'!A:B, 2, 0)*AB974, 2)</f>
        <v>10.71</v>
      </c>
      <c r="AD974" s="13">
        <f>ROUND((AB974*(Destino!AG$974/100))*(W974/100),2)</f>
        <v>0</v>
      </c>
      <c r="AG974" s="13">
        <f>ROUND((AB974+ AC974)*(J974/100),2)</f>
        <v>4.93</v>
      </c>
      <c r="AH974" s="13">
        <f t="shared" si="137"/>
        <v>0</v>
      </c>
      <c r="AI974" s="13">
        <f>ROUND((AB974+AC974)-(AD974+AE974)+AG974+AH974, 3)</f>
        <v>87.025999999999996</v>
      </c>
      <c r="AJ974" s="13">
        <f t="shared" si="138"/>
        <v>87.025999999999996</v>
      </c>
      <c r="AK974" s="13">
        <f t="shared" si="139"/>
        <v>87.025999999999996</v>
      </c>
      <c r="AL974" s="13" t="str">
        <f t="shared" si="142"/>
        <v>13006000192952000005105</v>
      </c>
      <c r="AM974" s="13">
        <f>VLOOKUP(AL974,Destino!A:AE,31,0)</f>
        <v>87.025999999999996</v>
      </c>
      <c r="AN974" s="13">
        <f t="shared" si="143"/>
        <v>1</v>
      </c>
      <c r="BA974" s="13" t="s">
        <v>11354</v>
      </c>
      <c r="BB974" s="13">
        <f t="shared" si="140"/>
        <v>87.025999999999996</v>
      </c>
      <c r="BC974" s="13" t="s">
        <v>11351</v>
      </c>
      <c r="BD974" s="13">
        <f t="shared" si="141"/>
        <v>1</v>
      </c>
    </row>
    <row r="975" spans="1:56" x14ac:dyDescent="0.25">
      <c r="A975" s="13">
        <v>600019295</v>
      </c>
      <c r="B975" s="13">
        <v>1300</v>
      </c>
      <c r="C975" s="13">
        <v>2200000102</v>
      </c>
      <c r="D975" s="13" t="s">
        <v>10908</v>
      </c>
      <c r="E975" s="13">
        <f t="shared" si="135"/>
        <v>1300</v>
      </c>
      <c r="F975" s="13" t="s">
        <v>10930</v>
      </c>
      <c r="G975" s="13" t="s">
        <v>10907</v>
      </c>
      <c r="H975" s="13">
        <f>ROUND(P975/(1-((R975+S975))/100)*Q975, 3)</f>
        <v>13.522</v>
      </c>
      <c r="I975" s="13">
        <v>1</v>
      </c>
      <c r="J975" s="13">
        <v>3.5</v>
      </c>
      <c r="K975" s="13">
        <v>1</v>
      </c>
      <c r="M975" s="13">
        <v>1</v>
      </c>
      <c r="N975" s="13">
        <v>1</v>
      </c>
      <c r="P975" s="13">
        <f>IFERROR(ROUND(VLOOKUP(BC975, BA:BA:BB:BB, 2, 0)/AA975,3),)</f>
        <v>12.488</v>
      </c>
      <c r="Q975" s="13">
        <f>IFERROR(VLOOKUP(BC975, BA:BA:BD:BD, 4, 0),1)</f>
        <v>1</v>
      </c>
      <c r="R975" s="13">
        <v>4</v>
      </c>
      <c r="S975" s="13">
        <v>3.65</v>
      </c>
      <c r="T975" s="13">
        <v>0</v>
      </c>
      <c r="V975" s="13" t="s">
        <v>11050</v>
      </c>
      <c r="W975" s="13">
        <v>100</v>
      </c>
      <c r="X975" s="13" t="s">
        <v>7709</v>
      </c>
      <c r="Y975" s="13" t="s">
        <v>10904</v>
      </c>
      <c r="Z975" s="13">
        <v>2</v>
      </c>
      <c r="AA975" s="13">
        <v>5.75</v>
      </c>
      <c r="AB975" s="13">
        <f t="shared" si="136"/>
        <v>77.751999999999995</v>
      </c>
      <c r="AC975" s="13">
        <f>ROUND(VLOOKUP(X975,'Base de dados'!A:B, 2, 0)*AB975, 2)</f>
        <v>11.66</v>
      </c>
      <c r="AD975" s="13">
        <f>ROUND((AB975*(Destino!AG$975/100))*(W975/100),2)</f>
        <v>0</v>
      </c>
      <c r="AG975" s="13">
        <f>ROUND((AB975+ AC975)*(J975/100),2)</f>
        <v>3.13</v>
      </c>
      <c r="AH975" s="13">
        <f t="shared" si="137"/>
        <v>0</v>
      </c>
      <c r="AI975" s="13">
        <f>ROUND((AB975+AC975)-(AD975+AE975)+AG975+AH975, 3)</f>
        <v>92.542000000000002</v>
      </c>
      <c r="AJ975" s="13">
        <f t="shared" si="138"/>
        <v>92.542000000000002</v>
      </c>
      <c r="AK975" s="13">
        <f t="shared" si="139"/>
        <v>92.542000000000002</v>
      </c>
      <c r="AL975" s="13" t="str">
        <f t="shared" si="142"/>
        <v>13006000192952200000102</v>
      </c>
      <c r="AM975" s="13">
        <f>VLOOKUP(AL975,Destino!A:AE,31,0)</f>
        <v>92.542000000000002</v>
      </c>
      <c r="AN975" s="13">
        <f t="shared" si="143"/>
        <v>1</v>
      </c>
      <c r="BB975" s="13">
        <f t="shared" si="140"/>
        <v>92.542000000000002</v>
      </c>
      <c r="BC975" s="13" t="s">
        <v>11352</v>
      </c>
      <c r="BD975" s="13">
        <f t="shared" si="141"/>
        <v>1</v>
      </c>
    </row>
    <row r="976" spans="1:56" x14ac:dyDescent="0.25">
      <c r="A976" s="13">
        <v>600019295</v>
      </c>
      <c r="B976" s="13">
        <v>1300</v>
      </c>
      <c r="C976" s="13">
        <v>2200001327</v>
      </c>
      <c r="D976" s="13" t="s">
        <v>10908</v>
      </c>
      <c r="E976" s="13">
        <f t="shared" si="135"/>
        <v>1300</v>
      </c>
      <c r="F976" s="13" t="s">
        <v>10930</v>
      </c>
      <c r="G976" s="13" t="s">
        <v>10907</v>
      </c>
      <c r="H976" s="13">
        <f>ROUND(P976/(1-((R976+S976))/100)*Q976, 3)</f>
        <v>13.211</v>
      </c>
      <c r="I976" s="13">
        <v>1</v>
      </c>
      <c r="J976" s="13">
        <v>2</v>
      </c>
      <c r="K976" s="13">
        <v>1</v>
      </c>
      <c r="M976" s="13">
        <v>1</v>
      </c>
      <c r="N976" s="13">
        <v>1</v>
      </c>
      <c r="P976" s="13">
        <f>IFERROR(ROUND(VLOOKUP(BC976, BA:BA:BB:BB, 2, 0)/AA976,3),)</f>
        <v>16.265000000000001</v>
      </c>
      <c r="Q976" s="13">
        <f>IFERROR(VLOOKUP(BC976, BA:BA:BD:BD, 4, 0),1)</f>
        <v>0.75008900000000001</v>
      </c>
      <c r="R976" s="13">
        <v>4</v>
      </c>
      <c r="S976" s="13">
        <v>3.65</v>
      </c>
      <c r="T976" s="13">
        <v>0</v>
      </c>
      <c r="V976" s="13" t="s">
        <v>11050</v>
      </c>
      <c r="W976" s="13">
        <v>100</v>
      </c>
      <c r="X976" s="13" t="s">
        <v>7709</v>
      </c>
      <c r="Y976" s="13" t="s">
        <v>10904</v>
      </c>
      <c r="Z976" s="13">
        <v>2</v>
      </c>
      <c r="AA976" s="13">
        <v>5.75</v>
      </c>
      <c r="AB976" s="13">
        <f t="shared" si="136"/>
        <v>75.962999999999994</v>
      </c>
      <c r="AC976" s="13">
        <f>ROUND(VLOOKUP(X976,'Base de dados'!A:B, 2, 0)*AB976, 2)</f>
        <v>11.39</v>
      </c>
      <c r="AD976" s="13">
        <f>ROUND((AB976*(Destino!AG$976/100))*(W976/100),2)</f>
        <v>0</v>
      </c>
      <c r="AG976" s="13">
        <f>ROUND((AB976+ AC976)*(J976/100),2)</f>
        <v>1.75</v>
      </c>
      <c r="AH976" s="13">
        <f t="shared" si="137"/>
        <v>0</v>
      </c>
      <c r="AI976" s="13">
        <f>ROUND((AB976+AC976)-(AD976+AE976)+AG976+AH976, 3)</f>
        <v>89.102999999999994</v>
      </c>
      <c r="AJ976" s="13">
        <f t="shared" si="138"/>
        <v>89.102999999999994</v>
      </c>
      <c r="AK976" s="13">
        <f t="shared" si="139"/>
        <v>89.102999999999994</v>
      </c>
      <c r="AL976" s="13" t="str">
        <f t="shared" si="142"/>
        <v>13006000192952200001327</v>
      </c>
      <c r="AM976" s="13">
        <f>VLOOKUP(AL976,Destino!A:AE,31,0)</f>
        <v>89.125</v>
      </c>
      <c r="AN976" s="13">
        <f t="shared" si="143"/>
        <v>1.0002469052669383</v>
      </c>
      <c r="BB976" s="13">
        <f t="shared" si="140"/>
        <v>89.102999999999994</v>
      </c>
      <c r="BC976" s="13" t="s">
        <v>11353</v>
      </c>
      <c r="BD976" s="13">
        <f t="shared" si="141"/>
        <v>1</v>
      </c>
    </row>
    <row r="977" spans="1:56" x14ac:dyDescent="0.25">
      <c r="A977" s="13">
        <v>600019295</v>
      </c>
      <c r="B977" s="13">
        <v>1300</v>
      </c>
      <c r="C977" s="13">
        <v>2200001421</v>
      </c>
      <c r="D977" s="13" t="s">
        <v>10908</v>
      </c>
      <c r="E977" s="13">
        <f t="shared" si="135"/>
        <v>1300</v>
      </c>
      <c r="F977" s="13" t="s">
        <v>10930</v>
      </c>
      <c r="G977" s="13" t="s">
        <v>10907</v>
      </c>
      <c r="H977" s="13">
        <f>ROUND(P977/(1-((R977+S977))/100)*Q977, 3)</f>
        <v>12.744</v>
      </c>
      <c r="I977" s="13">
        <v>1</v>
      </c>
      <c r="J977" s="13">
        <v>7</v>
      </c>
      <c r="K977" s="13">
        <v>1</v>
      </c>
      <c r="M977" s="13">
        <v>1</v>
      </c>
      <c r="N977" s="13">
        <v>1</v>
      </c>
      <c r="P977" s="13">
        <f>IFERROR(ROUND(VLOOKUP(BC977, BA:BA:BB:BB, 2, 0)/AA977,3),)</f>
        <v>11.055</v>
      </c>
      <c r="Q977" s="13">
        <f>IFERROR(VLOOKUP(BC977, BA:BA:BD:BD, 4, 0),1)</f>
        <v>1</v>
      </c>
      <c r="R977" s="13">
        <v>4</v>
      </c>
      <c r="S977" s="13">
        <v>9.25</v>
      </c>
      <c r="T977" s="13">
        <v>0</v>
      </c>
      <c r="V977" s="13" t="s">
        <v>11050</v>
      </c>
      <c r="W977" s="13">
        <v>100</v>
      </c>
      <c r="X977" s="13" t="s">
        <v>7709</v>
      </c>
      <c r="Y977" s="13" t="s">
        <v>10904</v>
      </c>
      <c r="Z977" s="13">
        <v>2</v>
      </c>
      <c r="AA977" s="13">
        <v>5.75</v>
      </c>
      <c r="AB977" s="13">
        <f t="shared" si="136"/>
        <v>73.278000000000006</v>
      </c>
      <c r="AC977" s="13">
        <f>ROUND(VLOOKUP(X977,'Base de dados'!A:B, 2, 0)*AB977, 2)</f>
        <v>10.99</v>
      </c>
      <c r="AD977" s="13">
        <f>ROUND((AB977*(Destino!AG$977/100))*(W977/100),2)</f>
        <v>0</v>
      </c>
      <c r="AG977" s="13">
        <f>ROUND((AB977+ AC977)*(J977/100),2)</f>
        <v>5.9</v>
      </c>
      <c r="AH977" s="13">
        <f t="shared" si="137"/>
        <v>0</v>
      </c>
      <c r="AI977" s="13">
        <f>ROUND((AB977+AC977)-(AD977+AE977)+AG977+AH977, 3)</f>
        <v>90.168000000000006</v>
      </c>
      <c r="AJ977" s="13">
        <f t="shared" si="138"/>
        <v>90.168000000000006</v>
      </c>
      <c r="AK977" s="13">
        <f t="shared" si="139"/>
        <v>90.168000000000006</v>
      </c>
      <c r="AL977" s="13" t="str">
        <f t="shared" si="142"/>
        <v>13006000192952200001421</v>
      </c>
      <c r="AM977" s="13">
        <f>VLOOKUP(AL977,Destino!A:AE,31,0)</f>
        <v>90.150999999999996</v>
      </c>
      <c r="AN977" s="13">
        <f t="shared" si="143"/>
        <v>0.99981146304675705</v>
      </c>
      <c r="BB977" s="13">
        <f t="shared" si="140"/>
        <v>90.168000000000006</v>
      </c>
      <c r="BC977" s="13" t="s">
        <v>11355</v>
      </c>
      <c r="BD977" s="13">
        <f t="shared" si="141"/>
        <v>1</v>
      </c>
    </row>
    <row r="978" spans="1:56" x14ac:dyDescent="0.25">
      <c r="A978" s="13">
        <v>600019295</v>
      </c>
      <c r="B978" s="13">
        <v>1400</v>
      </c>
      <c r="C978" s="13">
        <v>2000005105</v>
      </c>
      <c r="D978" s="13" t="s">
        <v>10908</v>
      </c>
      <c r="E978" s="13">
        <f t="shared" si="135"/>
        <v>1400</v>
      </c>
      <c r="F978" s="13" t="s">
        <v>10905</v>
      </c>
      <c r="G978" s="13" t="s">
        <v>10907</v>
      </c>
      <c r="H978" s="13">
        <f>ROUND(P978/(1-((R978+S978))/100)*Q978, 3)</f>
        <v>12.414999999999999</v>
      </c>
      <c r="I978" s="13">
        <v>1</v>
      </c>
      <c r="J978" s="13">
        <v>2</v>
      </c>
      <c r="K978" s="13">
        <v>1</v>
      </c>
      <c r="M978" s="13">
        <v>1</v>
      </c>
      <c r="N978" s="13">
        <v>1</v>
      </c>
      <c r="O978" s="13" t="s">
        <v>10895</v>
      </c>
      <c r="P978" s="13">
        <f>IFERROR(ROUND(VLOOKUP(BC978, BA:BA:BB:BB, 2, 0)/AA978,3),)</f>
        <v>10.77</v>
      </c>
      <c r="Q978" s="13">
        <f>IFERROR(VLOOKUP(BC978, BA:BA:BD:BD, 4, 0),1)</f>
        <v>1</v>
      </c>
      <c r="R978" s="13">
        <v>4</v>
      </c>
      <c r="S978" s="13">
        <v>9.25</v>
      </c>
      <c r="T978" s="13">
        <v>0</v>
      </c>
      <c r="V978" s="13" t="s">
        <v>11050</v>
      </c>
      <c r="W978" s="13">
        <v>100</v>
      </c>
      <c r="X978" s="13" t="s">
        <v>7709</v>
      </c>
      <c r="Y978" s="13" t="s">
        <v>10904</v>
      </c>
      <c r="Z978" s="13">
        <v>2</v>
      </c>
      <c r="AA978" s="13">
        <v>5.75</v>
      </c>
      <c r="AB978" s="13">
        <f t="shared" si="136"/>
        <v>71.385999999999996</v>
      </c>
      <c r="AC978" s="13">
        <f>ROUND(VLOOKUP(X978,'Base de dados'!A:B, 2, 0)*AB978, 2)</f>
        <v>10.71</v>
      </c>
      <c r="AD978" s="13">
        <f>ROUND((AB978*(Destino!AG$978/100))*(W978/100),2)</f>
        <v>2.86</v>
      </c>
      <c r="AE978" s="13">
        <f>ROUND((AB978*(Destino!AH$978/100)),2)</f>
        <v>6.6</v>
      </c>
      <c r="AG978" s="13">
        <f>ROUND((AB978+ AC978)*(J978/100),2)</f>
        <v>1.64</v>
      </c>
      <c r="AH978" s="13">
        <f t="shared" si="137"/>
        <v>0</v>
      </c>
      <c r="AI978" s="13">
        <f>ROUND(AB978-(AD978+AE978)+AG978+AH978, 3)</f>
        <v>63.566000000000003</v>
      </c>
      <c r="AJ978" s="13">
        <f t="shared" si="138"/>
        <v>63.566000000000003</v>
      </c>
      <c r="AK978" s="13">
        <f t="shared" si="139"/>
        <v>63.566000000000003</v>
      </c>
      <c r="AL978" s="13" t="str">
        <f t="shared" si="142"/>
        <v>14006000192952000005105</v>
      </c>
      <c r="AM978" s="13">
        <f>VLOOKUP(AL978,Destino!A:AE,31,0)</f>
        <v>63.555999999999997</v>
      </c>
      <c r="AN978" s="13">
        <f t="shared" si="143"/>
        <v>0.9998426831954188</v>
      </c>
      <c r="BA978" s="13" t="s">
        <v>11355</v>
      </c>
      <c r="BB978" s="13">
        <f t="shared" si="140"/>
        <v>63.566000000000003</v>
      </c>
      <c r="BC978" s="13" t="s">
        <v>11351</v>
      </c>
      <c r="BD978" s="13">
        <f t="shared" si="141"/>
        <v>1</v>
      </c>
    </row>
    <row r="979" spans="1:56" x14ac:dyDescent="0.25">
      <c r="A979" s="13">
        <v>600019295</v>
      </c>
      <c r="B979" s="13">
        <v>1400</v>
      </c>
      <c r="C979" s="13">
        <v>2200000102</v>
      </c>
      <c r="D979" s="13" t="s">
        <v>10908</v>
      </c>
      <c r="E979" s="13">
        <f t="shared" si="135"/>
        <v>1400</v>
      </c>
      <c r="F979" s="13" t="s">
        <v>10905</v>
      </c>
      <c r="G979" s="13" t="s">
        <v>10907</v>
      </c>
      <c r="H979" s="13">
        <f>ROUND(P979/(1-((R979+S979))/100)*Q979, 3)</f>
        <v>13.522</v>
      </c>
      <c r="I979" s="13">
        <v>1</v>
      </c>
      <c r="J979" s="13">
        <v>2</v>
      </c>
      <c r="K979" s="13">
        <v>1</v>
      </c>
      <c r="M979" s="13">
        <v>1</v>
      </c>
      <c r="N979" s="13">
        <v>1</v>
      </c>
      <c r="P979" s="13">
        <f>IFERROR(ROUND(VLOOKUP(BC979, BA:BA:BB:BB, 2, 0)/AA979,3),)</f>
        <v>12.488</v>
      </c>
      <c r="Q979" s="13">
        <f>IFERROR(VLOOKUP(BC979, BA:BA:BD:BD, 4, 0),1)</f>
        <v>1</v>
      </c>
      <c r="R979" s="13">
        <v>4</v>
      </c>
      <c r="S979" s="13">
        <v>3.65</v>
      </c>
      <c r="T979" s="13">
        <v>0</v>
      </c>
      <c r="V979" s="13" t="s">
        <v>11050</v>
      </c>
      <c r="W979" s="13">
        <v>100</v>
      </c>
      <c r="X979" s="13" t="s">
        <v>7709</v>
      </c>
      <c r="Y979" s="13" t="s">
        <v>10904</v>
      </c>
      <c r="Z979" s="13">
        <v>2</v>
      </c>
      <c r="AA979" s="13">
        <v>5.75</v>
      </c>
      <c r="AB979" s="13">
        <f t="shared" si="136"/>
        <v>77.751999999999995</v>
      </c>
      <c r="AC979" s="13">
        <f>ROUND(VLOOKUP(X979,'Base de dados'!A:B, 2, 0)*AB979, 2)</f>
        <v>11.66</v>
      </c>
      <c r="AD979" s="13">
        <f>ROUND((AB979*(Destino!AG$979/100))*(W979/100),2)</f>
        <v>3.11</v>
      </c>
      <c r="AE979" s="13">
        <f>ROUND((AB979*(Destino!AH$979/100)),2)</f>
        <v>7.19</v>
      </c>
      <c r="AG979" s="13">
        <f>ROUND((AB979+ AC979)*(J979/100),2)</f>
        <v>1.79</v>
      </c>
      <c r="AH979" s="13">
        <f t="shared" si="137"/>
        <v>0</v>
      </c>
      <c r="AI979" s="13">
        <f>ROUND(AB979-(AD979+AE979)+AG979+AH979, 3)</f>
        <v>69.242000000000004</v>
      </c>
      <c r="AJ979" s="13">
        <f t="shared" si="138"/>
        <v>69.242000000000004</v>
      </c>
      <c r="AK979" s="13">
        <f t="shared" si="139"/>
        <v>69.242000000000004</v>
      </c>
      <c r="AL979" s="13" t="str">
        <f t="shared" si="142"/>
        <v>14006000192952200000102</v>
      </c>
      <c r="AM979" s="13">
        <f>VLOOKUP(AL979,Destino!A:AE,31,0)</f>
        <v>69.242000000000004</v>
      </c>
      <c r="AN979" s="13">
        <f t="shared" si="143"/>
        <v>1</v>
      </c>
      <c r="BB979" s="13">
        <f t="shared" si="140"/>
        <v>69.242000000000004</v>
      </c>
      <c r="BC979" s="13" t="s">
        <v>11352</v>
      </c>
      <c r="BD979" s="13">
        <f t="shared" si="141"/>
        <v>1</v>
      </c>
    </row>
    <row r="980" spans="1:56" x14ac:dyDescent="0.25">
      <c r="A980" s="13">
        <v>600019295</v>
      </c>
      <c r="B980" s="13">
        <v>1400</v>
      </c>
      <c r="C980" s="13">
        <v>2200001286</v>
      </c>
      <c r="D980" s="13" t="s">
        <v>10908</v>
      </c>
      <c r="E980" s="13">
        <f t="shared" si="135"/>
        <v>1400</v>
      </c>
      <c r="F980" s="13" t="s">
        <v>10915</v>
      </c>
      <c r="G980" s="13" t="s">
        <v>10907</v>
      </c>
      <c r="H980" s="13">
        <f>ROUND(P980/(1-((R980+S980))/100)*Q980, 3)</f>
        <v>15.872999999999999</v>
      </c>
      <c r="I980" s="13">
        <v>1</v>
      </c>
      <c r="J980" s="13">
        <v>3</v>
      </c>
      <c r="K980" s="13">
        <v>1</v>
      </c>
      <c r="M980" s="13">
        <v>1</v>
      </c>
      <c r="N980" s="13">
        <v>1</v>
      </c>
      <c r="P980" s="13">
        <f>IFERROR(ROUND(VLOOKUP(BC980, BA:BA:BB:BB, 2, 0)/AA980,3),)</f>
        <v>15.135</v>
      </c>
      <c r="Q980" s="13">
        <f>IFERROR(VLOOKUP(BC980, BA:BA:BD:BD, 4, 0),1)</f>
        <v>1</v>
      </c>
      <c r="R980" s="13">
        <v>1</v>
      </c>
      <c r="S980" s="13">
        <v>3.65</v>
      </c>
      <c r="T980" s="13">
        <v>0</v>
      </c>
      <c r="V980" s="13" t="s">
        <v>11050</v>
      </c>
      <c r="W980" s="13">
        <v>100</v>
      </c>
      <c r="X980" s="13" t="s">
        <v>7709</v>
      </c>
      <c r="Y980" s="13" t="s">
        <v>10904</v>
      </c>
      <c r="Z980" s="13">
        <v>2</v>
      </c>
      <c r="AA980" s="13">
        <v>5.75</v>
      </c>
      <c r="AB980" s="13">
        <f t="shared" si="136"/>
        <v>91.27</v>
      </c>
      <c r="AC980" s="13">
        <f>ROUND(VLOOKUP(X980,'Base de dados'!A:B, 2, 0)*AB980, 2)</f>
        <v>13.69</v>
      </c>
      <c r="AD980" s="13">
        <f>ROUND((AB980*(Destino!AG$980/100))*(W980/100),2)</f>
        <v>3.65</v>
      </c>
      <c r="AE980" s="13">
        <f>ROUND((AB980*(Destino!AH$980/100)),2)</f>
        <v>8.44</v>
      </c>
      <c r="AG980" s="13">
        <f>ROUND(AB980 *(J980/100),2)</f>
        <v>2.74</v>
      </c>
      <c r="AH980" s="13">
        <f t="shared" si="137"/>
        <v>0</v>
      </c>
      <c r="AI980" s="13">
        <f>ROUND(AB980-(AD980+AE980)+AG980+AH980, 3)</f>
        <v>81.92</v>
      </c>
      <c r="AJ980" s="13">
        <f t="shared" si="138"/>
        <v>81.92</v>
      </c>
      <c r="AK980" s="13">
        <f t="shared" si="139"/>
        <v>81.92</v>
      </c>
      <c r="AL980" s="13" t="str">
        <f t="shared" si="142"/>
        <v>14006000192952200001286</v>
      </c>
      <c r="AM980" s="13">
        <f>VLOOKUP(AL980,Destino!A:AE,31,0)</f>
        <v>81.91</v>
      </c>
      <c r="AN980" s="13">
        <f t="shared" si="143"/>
        <v>0.99987792968749989</v>
      </c>
      <c r="BB980" s="13">
        <f t="shared" si="140"/>
        <v>81.92</v>
      </c>
      <c r="BC980" s="13" t="s">
        <v>11354</v>
      </c>
      <c r="BD980" s="13">
        <f t="shared" si="141"/>
        <v>1</v>
      </c>
    </row>
    <row r="981" spans="1:56" x14ac:dyDescent="0.25">
      <c r="A981" s="13">
        <v>600019295</v>
      </c>
      <c r="B981" s="13">
        <v>1700</v>
      </c>
      <c r="C981" s="13">
        <v>2000005105</v>
      </c>
      <c r="D981" s="13" t="s">
        <v>10908</v>
      </c>
      <c r="E981" s="13">
        <f t="shared" si="135"/>
        <v>1700</v>
      </c>
      <c r="F981" s="13" t="s">
        <v>10933</v>
      </c>
      <c r="G981" s="13" t="s">
        <v>10907</v>
      </c>
      <c r="H981" s="13">
        <f>ROUND(P981/(1-((R981+S981))/100)*Q981, 3)</f>
        <v>12.414999999999999</v>
      </c>
      <c r="I981" s="13">
        <v>0.25</v>
      </c>
      <c r="J981" s="13">
        <v>7</v>
      </c>
      <c r="K981" s="13">
        <v>1</v>
      </c>
      <c r="M981" s="13">
        <v>4</v>
      </c>
      <c r="N981" s="13">
        <v>1</v>
      </c>
      <c r="P981" s="13">
        <f>IFERROR(ROUND(VLOOKUP(BC981, BA:BA:BB:BB, 2, 0)/AA981,3),)</f>
        <v>10.77</v>
      </c>
      <c r="Q981" s="13">
        <f>IFERROR(VLOOKUP(BC981, BA:BA:BD:BD, 4, 0),1)</f>
        <v>1</v>
      </c>
      <c r="R981" s="13">
        <v>4</v>
      </c>
      <c r="S981" s="13">
        <v>9.25</v>
      </c>
      <c r="T981" s="13">
        <v>0</v>
      </c>
      <c r="V981" s="13" t="s">
        <v>11050</v>
      </c>
      <c r="W981" s="13">
        <v>100</v>
      </c>
      <c r="X981" s="13" t="s">
        <v>7709</v>
      </c>
      <c r="Y981" s="13" t="s">
        <v>10904</v>
      </c>
      <c r="Z981" s="13">
        <v>2</v>
      </c>
      <c r="AA981" s="13">
        <v>5.75</v>
      </c>
      <c r="AB981" s="13">
        <f t="shared" si="136"/>
        <v>17.847000000000001</v>
      </c>
      <c r="AC981" s="13">
        <f>ROUND(VLOOKUP(X981,'Base de dados'!A:B, 2, 0)*AB981, 2)</f>
        <v>2.68</v>
      </c>
      <c r="AD981" s="13">
        <f>ROUND((AB981*(Destino!AG$981/100))*(W981/100),2)</f>
        <v>0.71</v>
      </c>
      <c r="AE981" s="13">
        <f>ROUND((AB981*(Destino!AH$981/100)),2)</f>
        <v>0</v>
      </c>
      <c r="AF981" s="13">
        <f>ROUND((((AB981+AC981)*(1 + VLOOKUP(X981,'Base de dados'!A:M, 13, 0) ))*(Destino!AI$981/100))-AD981, 2)</f>
        <v>4.62</v>
      </c>
      <c r="AG981" s="13">
        <f>ROUND((AB981+AC981+AF981)*(J981/100),2)</f>
        <v>1.76</v>
      </c>
      <c r="AH981" s="13">
        <f t="shared" si="137"/>
        <v>0</v>
      </c>
      <c r="AI981" s="13">
        <f>ROUND(AB981+AC981-AE981+AF981+AG981+AH981, 3)</f>
        <v>26.907</v>
      </c>
      <c r="AJ981" s="13">
        <f t="shared" si="138"/>
        <v>107.628</v>
      </c>
      <c r="AK981" s="13">
        <f t="shared" si="139"/>
        <v>107.628</v>
      </c>
      <c r="AL981" s="13" t="str">
        <f t="shared" si="142"/>
        <v>17006000192952000005105</v>
      </c>
      <c r="AM981" s="13">
        <f>VLOOKUP(AL981,Destino!A:AE,31,0)</f>
        <v>111.556</v>
      </c>
      <c r="AN981" s="13">
        <f t="shared" si="143"/>
        <v>1.0364960790872264</v>
      </c>
      <c r="BB981" s="13">
        <f t="shared" si="140"/>
        <v>107.628</v>
      </c>
      <c r="BC981" s="13" t="s">
        <v>11351</v>
      </c>
      <c r="BD981" s="13">
        <f t="shared" si="141"/>
        <v>1</v>
      </c>
    </row>
    <row r="982" spans="1:56" x14ac:dyDescent="0.25">
      <c r="A982" s="13">
        <v>600019295</v>
      </c>
      <c r="B982" s="13">
        <v>1700</v>
      </c>
      <c r="C982" s="13">
        <v>2200001421</v>
      </c>
      <c r="D982" s="13" t="s">
        <v>10908</v>
      </c>
      <c r="E982" s="13">
        <f t="shared" si="135"/>
        <v>1700</v>
      </c>
      <c r="F982" s="13" t="s">
        <v>10933</v>
      </c>
      <c r="G982" s="13" t="s">
        <v>10907</v>
      </c>
      <c r="H982" s="13">
        <f>ROUND(P982/(1-((R982+S982))/100)*Q982, 3)</f>
        <v>12.744</v>
      </c>
      <c r="I982" s="13">
        <v>0.25</v>
      </c>
      <c r="J982" s="13">
        <v>3</v>
      </c>
      <c r="K982" s="13">
        <v>1</v>
      </c>
      <c r="M982" s="13">
        <v>4</v>
      </c>
      <c r="N982" s="13">
        <v>1</v>
      </c>
      <c r="O982" s="13" t="s">
        <v>10895</v>
      </c>
      <c r="P982" s="13">
        <f>IFERROR(ROUND(VLOOKUP(BC982, BA:BA:BB:BB, 2, 0)/AA982,3),)</f>
        <v>11.055</v>
      </c>
      <c r="Q982" s="13">
        <f>IFERROR(VLOOKUP(BC982, BA:BA:BD:BD, 4, 0),1)</f>
        <v>1</v>
      </c>
      <c r="R982" s="13">
        <v>4</v>
      </c>
      <c r="S982" s="13">
        <v>9.25</v>
      </c>
      <c r="T982" s="13">
        <v>0</v>
      </c>
      <c r="V982" s="13" t="s">
        <v>11050</v>
      </c>
      <c r="W982" s="13">
        <v>100</v>
      </c>
      <c r="X982" s="13" t="s">
        <v>7709</v>
      </c>
      <c r="Y982" s="13" t="s">
        <v>10904</v>
      </c>
      <c r="Z982" s="13">
        <v>2</v>
      </c>
      <c r="AA982" s="13">
        <v>5.75</v>
      </c>
      <c r="AB982" s="13">
        <f t="shared" si="136"/>
        <v>18.32</v>
      </c>
      <c r="AC982" s="13">
        <f>ROUND(VLOOKUP(X982,'Base de dados'!A:B, 2, 0)*AB982, 2)</f>
        <v>2.75</v>
      </c>
      <c r="AD982" s="13">
        <f>ROUND((AB982*(Destino!AG$982/100))*(W982/100),2)</f>
        <v>0.73</v>
      </c>
      <c r="AE982" s="13">
        <f>ROUND((AB982*(Destino!AH$982/100)),2)</f>
        <v>0</v>
      </c>
      <c r="AF982" s="13">
        <f>ROUND((((AB982+AC982)*(1 + VLOOKUP(X982,'Base de dados'!A:M, 13, 0) ))*(Destino!AI$982/100))-AD982, 2)</f>
        <v>4.74</v>
      </c>
      <c r="AG982" s="13">
        <f>ROUND((AB982+AC982+AF982)*(J982/100),2)</f>
        <v>0.77</v>
      </c>
      <c r="AH982" s="13">
        <f t="shared" si="137"/>
        <v>0</v>
      </c>
      <c r="AI982" s="13">
        <f>ROUND(AB982+AC982-AE982+AF982+AG982+AH982, 3)</f>
        <v>26.58</v>
      </c>
      <c r="AJ982" s="13">
        <f t="shared" si="138"/>
        <v>106.32</v>
      </c>
      <c r="AK982" s="13">
        <f t="shared" si="139"/>
        <v>106.32</v>
      </c>
      <c r="AL982" s="13" t="str">
        <f t="shared" si="142"/>
        <v>17006000192952200001421</v>
      </c>
      <c r="AM982" s="13">
        <f>VLOOKUP(AL982,Destino!A:AE,31,0)</f>
        <v>106.3</v>
      </c>
      <c r="AN982" s="13">
        <f t="shared" si="143"/>
        <v>0.9998118886380738</v>
      </c>
      <c r="BA982" s="13" t="s">
        <v>11356</v>
      </c>
      <c r="BB982" s="13">
        <f t="shared" si="140"/>
        <v>106.32</v>
      </c>
      <c r="BC982" s="13" t="s">
        <v>11355</v>
      </c>
      <c r="BD982" s="13">
        <f t="shared" si="141"/>
        <v>1</v>
      </c>
    </row>
    <row r="983" spans="1:56" x14ac:dyDescent="0.25">
      <c r="A983" s="13">
        <v>600019365</v>
      </c>
      <c r="B983" s="13">
        <v>1000</v>
      </c>
      <c r="C983" s="13">
        <v>2200000102</v>
      </c>
      <c r="D983" s="13" t="s">
        <v>10908</v>
      </c>
      <c r="E983" s="13">
        <f t="shared" si="135"/>
        <v>1000</v>
      </c>
      <c r="F983" s="13" t="s">
        <v>10905</v>
      </c>
      <c r="G983" s="13" t="s">
        <v>10907</v>
      </c>
      <c r="H983" s="13">
        <f>ROUND(P983/(1-((R983+S983))/100)*Q983, 3)</f>
        <v>14.286</v>
      </c>
      <c r="I983" s="13">
        <v>1</v>
      </c>
      <c r="J983" s="13">
        <v>4.5</v>
      </c>
      <c r="K983" s="13">
        <v>1</v>
      </c>
      <c r="M983" s="13">
        <v>1</v>
      </c>
      <c r="N983" s="13">
        <v>1</v>
      </c>
      <c r="P983" s="13">
        <f>IFERROR(ROUND(VLOOKUP(BC983, BA:BA:BB:BB, 2, 0)/AA983,3),)</f>
        <v>13.193</v>
      </c>
      <c r="Q983" s="13">
        <f>IFERROR(VLOOKUP(BC983, BA:BA:BD:BD, 4, 0),1)</f>
        <v>1</v>
      </c>
      <c r="R983" s="13">
        <v>4</v>
      </c>
      <c r="S983" s="13">
        <v>3.65</v>
      </c>
      <c r="T983" s="13">
        <v>0</v>
      </c>
      <c r="V983" s="13" t="s">
        <v>11050</v>
      </c>
      <c r="W983" s="13">
        <v>100</v>
      </c>
      <c r="X983" s="13" t="s">
        <v>7709</v>
      </c>
      <c r="Y983" s="13" t="s">
        <v>10904</v>
      </c>
      <c r="Z983" s="13">
        <v>1</v>
      </c>
      <c r="AA983" s="13">
        <v>5.75</v>
      </c>
      <c r="AB983" s="13">
        <f t="shared" si="136"/>
        <v>82.144999999999996</v>
      </c>
      <c r="AC983" s="13">
        <f>ROUND(VLOOKUP(X983,'Base de dados'!A:B, 2, 0)*AB983, 2)</f>
        <v>12.32</v>
      </c>
      <c r="AD983" s="13">
        <f>ROUND((AB983*(Destino!AG$983/100))*(W983/100),2)</f>
        <v>3.29</v>
      </c>
      <c r="AE983" s="13">
        <f>ROUND((AB983*(Destino!AH$983/100)),2)</f>
        <v>7.6</v>
      </c>
      <c r="AG983" s="13">
        <f>ROUND((AB983+ AC983)*(J983/100),2)</f>
        <v>4.25</v>
      </c>
      <c r="AH983" s="13">
        <f t="shared" si="137"/>
        <v>0</v>
      </c>
      <c r="AI983" s="13">
        <f>ROUND(AB983-(AD983+AE983)+AG983+AH983, 3)</f>
        <v>75.504999999999995</v>
      </c>
      <c r="AJ983" s="13">
        <f t="shared" si="138"/>
        <v>75.504999999999995</v>
      </c>
      <c r="AK983" s="13">
        <f t="shared" si="139"/>
        <v>75.504999999999995</v>
      </c>
      <c r="AL983" s="13" t="str">
        <f t="shared" si="142"/>
        <v>10006000193652200000102</v>
      </c>
      <c r="AM983" s="13">
        <f>VLOOKUP(AL983,Destino!A:AE,31,0)</f>
        <v>67.451999999999998</v>
      </c>
      <c r="AN983" s="13">
        <f t="shared" si="143"/>
        <v>0.89334481160188073</v>
      </c>
      <c r="BB983" s="13">
        <f t="shared" si="140"/>
        <v>75.504999999999995</v>
      </c>
      <c r="BC983" s="13" t="s">
        <v>11358</v>
      </c>
      <c r="BD983" s="13">
        <f t="shared" si="141"/>
        <v>1</v>
      </c>
    </row>
    <row r="984" spans="1:56" x14ac:dyDescent="0.25">
      <c r="A984" s="13">
        <v>600019365</v>
      </c>
      <c r="B984" s="13">
        <v>1000</v>
      </c>
      <c r="C984" s="13">
        <v>2200001286</v>
      </c>
      <c r="D984" s="13" t="s">
        <v>10908</v>
      </c>
      <c r="E984" s="13">
        <f t="shared" si="135"/>
        <v>1000</v>
      </c>
      <c r="F984" s="13" t="s">
        <v>10915</v>
      </c>
      <c r="G984" s="13" t="s">
        <v>10907</v>
      </c>
      <c r="H984" s="13">
        <f>ROUND(P984/(1-((R984+S984))/100)*Q984, 3)</f>
        <v>16.765999999999998</v>
      </c>
      <c r="I984" s="13">
        <v>1</v>
      </c>
      <c r="J984" s="13">
        <v>6</v>
      </c>
      <c r="K984" s="13">
        <v>1</v>
      </c>
      <c r="M984" s="13">
        <v>1</v>
      </c>
      <c r="N984" s="13">
        <v>1</v>
      </c>
      <c r="P984" s="13">
        <f>IFERROR(ROUND(VLOOKUP(BC984, BA:BA:BB:BB, 2, 0)/AA984,3),)</f>
        <v>15.986000000000001</v>
      </c>
      <c r="Q984" s="13">
        <f>IFERROR(VLOOKUP(BC984, BA:BA:BD:BD, 4, 0),1)</f>
        <v>1</v>
      </c>
      <c r="R984" s="13">
        <v>1</v>
      </c>
      <c r="S984" s="13">
        <v>3.65</v>
      </c>
      <c r="T984" s="13">
        <v>0</v>
      </c>
      <c r="V984" s="13" t="s">
        <v>11050</v>
      </c>
      <c r="W984" s="13">
        <v>100</v>
      </c>
      <c r="X984" s="13" t="s">
        <v>7709</v>
      </c>
      <c r="Y984" s="13" t="s">
        <v>10904</v>
      </c>
      <c r="Z984" s="13">
        <v>1</v>
      </c>
      <c r="AA984" s="13">
        <v>5.75</v>
      </c>
      <c r="AB984" s="13">
        <f t="shared" si="136"/>
        <v>96.405000000000001</v>
      </c>
      <c r="AC984" s="13">
        <f>ROUND(VLOOKUP(X984,'Base de dados'!A:B, 2, 0)*AB984, 2)</f>
        <v>14.46</v>
      </c>
      <c r="AD984" s="13">
        <f>ROUND((AB984*(Destino!AG$984/100))*(W984/100),2)</f>
        <v>3.86</v>
      </c>
      <c r="AE984" s="13">
        <f>ROUND((AB984*(Destino!AH$984/100)),2)</f>
        <v>8.92</v>
      </c>
      <c r="AG984" s="13">
        <f>ROUND(AB984 *(J984/100),2)</f>
        <v>5.78</v>
      </c>
      <c r="AH984" s="13">
        <f t="shared" si="137"/>
        <v>0</v>
      </c>
      <c r="AI984" s="13">
        <f>ROUND(AB984-(AD984+AE984)+AG984+AH984, 3)</f>
        <v>89.405000000000001</v>
      </c>
      <c r="AJ984" s="13">
        <f t="shared" si="138"/>
        <v>89.405000000000001</v>
      </c>
      <c r="AK984" s="13">
        <f t="shared" si="139"/>
        <v>89.405000000000001</v>
      </c>
      <c r="AL984" s="13" t="str">
        <f t="shared" si="142"/>
        <v>10006000193652200001286</v>
      </c>
      <c r="AM984" s="13">
        <f>VLOOKUP(AL984,Destino!A:AE,31,0)</f>
        <v>79.885000000000005</v>
      </c>
      <c r="AN984" s="13">
        <f t="shared" si="143"/>
        <v>0.89351825960516751</v>
      </c>
      <c r="BB984" s="13">
        <f t="shared" si="140"/>
        <v>89.405000000000001</v>
      </c>
      <c r="BC984" s="13" t="s">
        <v>11360</v>
      </c>
      <c r="BD984" s="13">
        <f t="shared" si="141"/>
        <v>1</v>
      </c>
    </row>
    <row r="985" spans="1:56" x14ac:dyDescent="0.25">
      <c r="A985" s="13">
        <v>600019365</v>
      </c>
      <c r="B985" s="13">
        <v>1000</v>
      </c>
      <c r="C985" s="13">
        <v>2200001327</v>
      </c>
      <c r="D985" s="13" t="s">
        <v>10908</v>
      </c>
      <c r="E985" s="13">
        <f t="shared" si="135"/>
        <v>1000</v>
      </c>
      <c r="F985" s="13" t="s">
        <v>10905</v>
      </c>
      <c r="G985" s="13" t="s">
        <v>10907</v>
      </c>
      <c r="H985" s="13">
        <f>ROUND(P985/(1-((R985+S985))/100)*Q985, 3)</f>
        <v>13.955</v>
      </c>
      <c r="I985" s="13">
        <v>1</v>
      </c>
      <c r="J985" s="13">
        <v>5</v>
      </c>
      <c r="K985" s="13">
        <v>1</v>
      </c>
      <c r="M985" s="13">
        <v>1</v>
      </c>
      <c r="N985" s="13">
        <v>1</v>
      </c>
      <c r="P985" s="13">
        <f>IFERROR(ROUND(VLOOKUP(BC985, BA:BA:BB:BB, 2, 0)/AA985,3),)</f>
        <v>17.181000000000001</v>
      </c>
      <c r="Q985" s="13">
        <f>IFERROR(VLOOKUP(BC985, BA:BA:BD:BD, 4, 0),1)</f>
        <v>0.75012500000000004</v>
      </c>
      <c r="R985" s="13">
        <v>4</v>
      </c>
      <c r="S985" s="13">
        <v>3.65</v>
      </c>
      <c r="T985" s="13">
        <v>0</v>
      </c>
      <c r="V985" s="13" t="s">
        <v>11050</v>
      </c>
      <c r="W985" s="13">
        <v>100</v>
      </c>
      <c r="X985" s="13" t="s">
        <v>7709</v>
      </c>
      <c r="Y985" s="13" t="s">
        <v>10904</v>
      </c>
      <c r="Z985" s="13">
        <v>1</v>
      </c>
      <c r="AA985" s="13">
        <v>5.75</v>
      </c>
      <c r="AB985" s="13">
        <f t="shared" si="136"/>
        <v>80.241</v>
      </c>
      <c r="AC985" s="13">
        <f>ROUND(VLOOKUP(X985,'Base de dados'!A:B, 2, 0)*AB985, 2)</f>
        <v>12.04</v>
      </c>
      <c r="AD985" s="13">
        <f>ROUND((AB985*(Destino!AG$985/100))*(W985/100),2)</f>
        <v>3.21</v>
      </c>
      <c r="AE985" s="13">
        <f>ROUND((AB985*(Destino!AH$985/100)),2)</f>
        <v>7.42</v>
      </c>
      <c r="AG985" s="13">
        <f>ROUND((AB985+ AC985)*(J985/100),2)</f>
        <v>4.6100000000000003</v>
      </c>
      <c r="AH985" s="13">
        <f t="shared" si="137"/>
        <v>0</v>
      </c>
      <c r="AI985" s="13">
        <f>ROUND(AB985-(AD985+AE985)+AG985+AH985, 3)</f>
        <v>74.221000000000004</v>
      </c>
      <c r="AJ985" s="13">
        <f t="shared" si="138"/>
        <v>74.221000000000004</v>
      </c>
      <c r="AK985" s="13">
        <f t="shared" si="139"/>
        <v>74.221000000000004</v>
      </c>
      <c r="AL985" s="13" t="str">
        <f t="shared" si="142"/>
        <v>10006000193652200001327</v>
      </c>
      <c r="AM985" s="13">
        <f>VLOOKUP(AL985,Destino!A:AE,31,0)</f>
        <v>66.316999999999993</v>
      </c>
      <c r="AN985" s="13">
        <f t="shared" si="143"/>
        <v>0.89350722841244379</v>
      </c>
      <c r="BB985" s="13">
        <f t="shared" si="140"/>
        <v>74.221000000000004</v>
      </c>
      <c r="BC985" s="13" t="s">
        <v>11359</v>
      </c>
      <c r="BD985" s="13">
        <f t="shared" si="141"/>
        <v>1</v>
      </c>
    </row>
    <row r="986" spans="1:56" x14ac:dyDescent="0.25">
      <c r="A986" s="13">
        <v>600019365</v>
      </c>
      <c r="B986" s="13">
        <v>1000</v>
      </c>
      <c r="C986" s="13">
        <v>2200008967</v>
      </c>
      <c r="D986" s="13" t="s">
        <v>10908</v>
      </c>
      <c r="E986" s="13">
        <f t="shared" si="135"/>
        <v>1000</v>
      </c>
      <c r="F986" s="13" t="s">
        <v>10912</v>
      </c>
      <c r="G986" s="13" t="s">
        <v>10907</v>
      </c>
      <c r="H986" s="13">
        <v>8.4499999999999993</v>
      </c>
      <c r="I986" s="13">
        <v>1</v>
      </c>
      <c r="J986" s="13">
        <v>0</v>
      </c>
      <c r="K986" s="13">
        <v>1</v>
      </c>
      <c r="M986" s="13">
        <v>1</v>
      </c>
      <c r="N986" s="13">
        <v>1</v>
      </c>
      <c r="O986" s="13" t="s">
        <v>10895</v>
      </c>
      <c r="P986" s="13">
        <v>0</v>
      </c>
      <c r="Q986" s="13">
        <v>1</v>
      </c>
      <c r="R986" s="13">
        <v>0</v>
      </c>
      <c r="S986" s="13">
        <v>0</v>
      </c>
      <c r="T986" s="13">
        <v>34.630000000000003</v>
      </c>
      <c r="V986" s="13" t="s">
        <v>11050</v>
      </c>
      <c r="W986" s="13">
        <v>100</v>
      </c>
      <c r="X986" s="13" t="s">
        <v>7709</v>
      </c>
      <c r="Y986" s="13" t="s">
        <v>10904</v>
      </c>
      <c r="Z986" s="13">
        <v>1</v>
      </c>
      <c r="AA986" s="13">
        <v>5.75</v>
      </c>
      <c r="AB986" s="13">
        <f t="shared" si="136"/>
        <v>48.588000000000001</v>
      </c>
      <c r="AC986" s="13">
        <f>ROUND(VLOOKUP(X986,'Base de dados'!A:B, 2, 0)*AB986, 2)</f>
        <v>7.29</v>
      </c>
      <c r="AD986" s="13">
        <f>ROUND((AB986*(Destino!AG$986/100))*(W986/100),2)</f>
        <v>0</v>
      </c>
      <c r="AE986" s="13">
        <f>ROUND((AB986*(Destino!AH$986/100)),2)</f>
        <v>0</v>
      </c>
      <c r="AG986" s="13">
        <f>ROUND((AB986+ AC986)*(J986/100),2)</f>
        <v>0</v>
      </c>
      <c r="AH986" s="13">
        <f t="shared" si="137"/>
        <v>16.829999999999998</v>
      </c>
      <c r="AI986" s="13">
        <f>ROUND(AB986+AG986+AH986, 3)</f>
        <v>65.418000000000006</v>
      </c>
      <c r="AJ986" s="13">
        <f t="shared" si="138"/>
        <v>65.418000000000006</v>
      </c>
      <c r="AK986" s="13">
        <f t="shared" si="139"/>
        <v>65.418000000000006</v>
      </c>
      <c r="AL986" s="13" t="str">
        <f t="shared" si="142"/>
        <v>10006000193652200008967</v>
      </c>
      <c r="AM986" s="13">
        <f>VLOOKUP(AL986,Destino!A:AE,31,0)</f>
        <v>65.418000000000006</v>
      </c>
      <c r="AN986" s="13">
        <f t="shared" si="143"/>
        <v>1</v>
      </c>
      <c r="BA986" s="13" t="s">
        <v>11357</v>
      </c>
      <c r="BB986" s="13">
        <f t="shared" si="140"/>
        <v>65.418000000000006</v>
      </c>
      <c r="BD986" s="13">
        <f t="shared" si="141"/>
        <v>1</v>
      </c>
    </row>
    <row r="987" spans="1:56" x14ac:dyDescent="0.25">
      <c r="A987" s="13">
        <v>600019365</v>
      </c>
      <c r="B987" s="13">
        <v>1100</v>
      </c>
      <c r="C987" s="13">
        <v>2000005105</v>
      </c>
      <c r="D987" s="13" t="s">
        <v>10908</v>
      </c>
      <c r="E987" s="13">
        <f t="shared" si="135"/>
        <v>1100</v>
      </c>
      <c r="F987" s="13" t="s">
        <v>10905</v>
      </c>
      <c r="G987" s="13" t="s">
        <v>10907</v>
      </c>
      <c r="H987" s="13">
        <f>ROUND(P987/(1-((R987+S987))/100)*Q987, 3)</f>
        <v>13.115</v>
      </c>
      <c r="I987" s="13">
        <v>1</v>
      </c>
      <c r="J987" s="13">
        <v>4</v>
      </c>
      <c r="K987" s="13">
        <v>1</v>
      </c>
      <c r="M987" s="13">
        <v>1</v>
      </c>
      <c r="N987" s="13">
        <v>1</v>
      </c>
      <c r="O987" s="13" t="s">
        <v>10895</v>
      </c>
      <c r="P987" s="13">
        <f>IFERROR(ROUND(VLOOKUP(BC987, BA:BA:BB:BB, 2, 0)/AA987,3),)</f>
        <v>11.377000000000001</v>
      </c>
      <c r="Q987" s="13">
        <f>IFERROR(VLOOKUP(BC987, BA:BA:BD:BD, 4, 0),1)</f>
        <v>1</v>
      </c>
      <c r="R987" s="13">
        <v>4</v>
      </c>
      <c r="S987" s="13">
        <v>9.25</v>
      </c>
      <c r="T987" s="13">
        <v>0</v>
      </c>
      <c r="V987" s="13" t="s">
        <v>11050</v>
      </c>
      <c r="W987" s="13">
        <v>100</v>
      </c>
      <c r="X987" s="13" t="s">
        <v>7709</v>
      </c>
      <c r="Y987" s="13" t="s">
        <v>10904</v>
      </c>
      <c r="Z987" s="13">
        <v>2</v>
      </c>
      <c r="AA987" s="13">
        <v>5.75</v>
      </c>
      <c r="AB987" s="13">
        <f t="shared" si="136"/>
        <v>75.411000000000001</v>
      </c>
      <c r="AC987" s="13">
        <f>ROUND(VLOOKUP(X987,'Base de dados'!A:B, 2, 0)*AB987, 2)</f>
        <v>11.31</v>
      </c>
      <c r="AD987" s="13">
        <f>ROUND((AB987*(Destino!AG$987/100))*(W987/100),2)</f>
        <v>3.02</v>
      </c>
      <c r="AE987" s="13">
        <f>ROUND((AB987*(Destino!AH$987/100)),2)</f>
        <v>0</v>
      </c>
      <c r="AG987" s="13">
        <f>ROUND((AB987+ AC987)*(J987/100),2)</f>
        <v>3.47</v>
      </c>
      <c r="AH987" s="13">
        <f t="shared" si="137"/>
        <v>0</v>
      </c>
      <c r="AI987" s="13">
        <f>ROUND(AB987-(AD987+AE987)+AG987+AH987, 3)</f>
        <v>75.861000000000004</v>
      </c>
      <c r="AJ987" s="13">
        <f t="shared" si="138"/>
        <v>75.861000000000004</v>
      </c>
      <c r="AK987" s="13">
        <f t="shared" si="139"/>
        <v>75.861000000000004</v>
      </c>
      <c r="AL987" s="13" t="str">
        <f t="shared" si="142"/>
        <v>11006000193652000005105</v>
      </c>
      <c r="AM987" s="13">
        <f>VLOOKUP(AL987,Destino!A:AE,31,0)</f>
        <v>67.766999999999996</v>
      </c>
      <c r="AN987" s="13">
        <f t="shared" si="143"/>
        <v>0.89330486020484823</v>
      </c>
      <c r="BA987" s="13" t="s">
        <v>11358</v>
      </c>
      <c r="BB987" s="13">
        <f t="shared" si="140"/>
        <v>75.861000000000004</v>
      </c>
      <c r="BC987" s="13" t="s">
        <v>11357</v>
      </c>
      <c r="BD987" s="13">
        <f t="shared" si="141"/>
        <v>1</v>
      </c>
    </row>
    <row r="988" spans="1:56" x14ac:dyDescent="0.25">
      <c r="A988" s="13">
        <v>600019365</v>
      </c>
      <c r="B988" s="13">
        <v>1100</v>
      </c>
      <c r="C988" s="13">
        <v>2200001286</v>
      </c>
      <c r="D988" s="13" t="s">
        <v>10908</v>
      </c>
      <c r="E988" s="13">
        <f t="shared" si="135"/>
        <v>1100</v>
      </c>
      <c r="F988" s="13" t="s">
        <v>10915</v>
      </c>
      <c r="G988" s="13" t="s">
        <v>10907</v>
      </c>
      <c r="H988" s="13">
        <f>ROUND(P988/(1-((R988+S988))/100)*Q988, 3)</f>
        <v>16.765999999999998</v>
      </c>
      <c r="I988" s="13">
        <v>1</v>
      </c>
      <c r="J988" s="13">
        <v>5</v>
      </c>
      <c r="K988" s="13">
        <v>1</v>
      </c>
      <c r="M988" s="13">
        <v>1</v>
      </c>
      <c r="N988" s="13">
        <v>1</v>
      </c>
      <c r="P988" s="13">
        <f>IFERROR(ROUND(VLOOKUP(BC988, BA:BA:BB:BB, 2, 0)/AA988,3),)</f>
        <v>15.986000000000001</v>
      </c>
      <c r="Q988" s="13">
        <f>IFERROR(VLOOKUP(BC988, BA:BA:BD:BD, 4, 0),1)</f>
        <v>1</v>
      </c>
      <c r="R988" s="13">
        <v>1</v>
      </c>
      <c r="S988" s="13">
        <v>3.65</v>
      </c>
      <c r="T988" s="13">
        <v>0</v>
      </c>
      <c r="V988" s="13" t="s">
        <v>11050</v>
      </c>
      <c r="W988" s="13">
        <v>100</v>
      </c>
      <c r="X988" s="13" t="s">
        <v>7709</v>
      </c>
      <c r="Y988" s="13" t="s">
        <v>10904</v>
      </c>
      <c r="Z988" s="13">
        <v>2</v>
      </c>
      <c r="AA988" s="13">
        <v>5.75</v>
      </c>
      <c r="AB988" s="13">
        <f t="shared" si="136"/>
        <v>96.405000000000001</v>
      </c>
      <c r="AC988" s="13">
        <f>ROUND(VLOOKUP(X988,'Base de dados'!A:B, 2, 0)*AB988, 2)</f>
        <v>14.46</v>
      </c>
      <c r="AD988" s="13">
        <f>ROUND((AB988*(Destino!AG$988/100))*(W988/100),2)</f>
        <v>3.86</v>
      </c>
      <c r="AE988" s="13">
        <f>ROUND((AB988*(Destino!AH$988/100)),2)</f>
        <v>0</v>
      </c>
      <c r="AG988" s="13">
        <f>ROUND(AB988 *(J988/100),2)</f>
        <v>4.82</v>
      </c>
      <c r="AH988" s="13">
        <f t="shared" si="137"/>
        <v>0</v>
      </c>
      <c r="AI988" s="13">
        <f>ROUND(AB988-(AD988+AE988)+AG988+AH988, 3)</f>
        <v>97.364999999999995</v>
      </c>
      <c r="AJ988" s="13">
        <f t="shared" si="138"/>
        <v>97.364999999999995</v>
      </c>
      <c r="AK988" s="13">
        <f t="shared" si="139"/>
        <v>97.364999999999995</v>
      </c>
      <c r="AL988" s="13" t="str">
        <f t="shared" si="142"/>
        <v>11006000193652200001286</v>
      </c>
      <c r="AM988" s="13">
        <f>VLOOKUP(AL988,Destino!A:AE,31,0)</f>
        <v>86.995000000000005</v>
      </c>
      <c r="AN988" s="13">
        <f t="shared" si="143"/>
        <v>0.89349355517896589</v>
      </c>
      <c r="BB988" s="13">
        <f t="shared" si="140"/>
        <v>97.364999999999995</v>
      </c>
      <c r="BC988" s="13" t="s">
        <v>11360</v>
      </c>
      <c r="BD988" s="13">
        <f t="shared" si="141"/>
        <v>1</v>
      </c>
    </row>
    <row r="989" spans="1:56" x14ac:dyDescent="0.25">
      <c r="A989" s="13">
        <v>600019365</v>
      </c>
      <c r="B989" s="13">
        <v>1100</v>
      </c>
      <c r="C989" s="13">
        <v>2200001327</v>
      </c>
      <c r="D989" s="13" t="s">
        <v>10908</v>
      </c>
      <c r="E989" s="13">
        <f t="shared" si="135"/>
        <v>1100</v>
      </c>
      <c r="F989" s="13" t="s">
        <v>10923</v>
      </c>
      <c r="G989" s="13" t="s">
        <v>10907</v>
      </c>
      <c r="H989" s="13">
        <f>ROUND(P989/(1-((R989+S989))/100)*Q989, 3)</f>
        <v>13.425000000000001</v>
      </c>
      <c r="I989" s="13">
        <v>1</v>
      </c>
      <c r="J989" s="13">
        <v>5</v>
      </c>
      <c r="K989" s="13">
        <v>1</v>
      </c>
      <c r="M989" s="13">
        <v>1</v>
      </c>
      <c r="N989" s="13">
        <v>1</v>
      </c>
      <c r="P989" s="13">
        <f>IFERROR(ROUND(VLOOKUP(BC989, BA:BA:BB:BB, 2, 0)/AA989,3),)</f>
        <v>17.181000000000001</v>
      </c>
      <c r="Q989" s="13">
        <f>IFERROR(VLOOKUP(BC989, BA:BA:BD:BD, 4, 0),1)</f>
        <v>0.75012500000000004</v>
      </c>
      <c r="R989" s="13">
        <v>4</v>
      </c>
      <c r="S989" s="13">
        <v>0</v>
      </c>
      <c r="T989" s="13">
        <v>0</v>
      </c>
      <c r="V989" s="13" t="s">
        <v>11050</v>
      </c>
      <c r="W989" s="13">
        <v>100</v>
      </c>
      <c r="X989" s="13" t="s">
        <v>7709</v>
      </c>
      <c r="Y989" s="13" t="s">
        <v>10904</v>
      </c>
      <c r="Z989" s="13">
        <v>2</v>
      </c>
      <c r="AA989" s="13">
        <v>5.75</v>
      </c>
      <c r="AB989" s="13">
        <f t="shared" si="136"/>
        <v>77.194000000000003</v>
      </c>
      <c r="AC989" s="13">
        <f>ROUND(VLOOKUP(X989,'Base de dados'!A:B, 2, 0)*AB989, 2)</f>
        <v>11.58</v>
      </c>
      <c r="AD989" s="13">
        <f>ROUND((AB989*(Destino!AG$989/100))*(W989/100),2)</f>
        <v>3.09</v>
      </c>
      <c r="AE989" s="13">
        <f>ROUND((AB989*(Destino!AH$989/100)),2)</f>
        <v>0</v>
      </c>
      <c r="AG989" s="13">
        <f>ROUND((AB989+ AC989)*(J989/100),2)</f>
        <v>4.4400000000000004</v>
      </c>
      <c r="AH989" s="13">
        <f t="shared" si="137"/>
        <v>0</v>
      </c>
      <c r="AI989" s="13">
        <f>ROUND(AB989-AD989+AG989+AH989, 3)</f>
        <v>78.543999999999997</v>
      </c>
      <c r="AJ989" s="13">
        <f t="shared" si="138"/>
        <v>78.543999999999997</v>
      </c>
      <c r="AK989" s="13">
        <f t="shared" si="139"/>
        <v>78.543999999999997</v>
      </c>
      <c r="AL989" s="13" t="str">
        <f t="shared" si="142"/>
        <v>11006000193652200001327</v>
      </c>
      <c r="AM989" s="13">
        <f>VLOOKUP(AL989,Destino!A:AE,31,0)</f>
        <v>70.180999999999997</v>
      </c>
      <c r="AN989" s="13">
        <f t="shared" si="143"/>
        <v>0.89352464860460379</v>
      </c>
      <c r="BB989" s="13">
        <f t="shared" si="140"/>
        <v>78.543999999999997</v>
      </c>
      <c r="BC989" s="13" t="s">
        <v>11359</v>
      </c>
      <c r="BD989" s="13">
        <f t="shared" si="141"/>
        <v>1</v>
      </c>
    </row>
    <row r="990" spans="1:56" x14ac:dyDescent="0.25">
      <c r="A990" s="13">
        <v>600019365</v>
      </c>
      <c r="B990" s="13">
        <v>1110</v>
      </c>
      <c r="C990" s="13">
        <v>2000005105</v>
      </c>
      <c r="D990" s="13" t="s">
        <v>10908</v>
      </c>
      <c r="E990" s="13" t="str">
        <f t="shared" si="135"/>
        <v>1100</v>
      </c>
      <c r="F990" s="13" t="s">
        <v>10925</v>
      </c>
      <c r="G990" s="13" t="s">
        <v>10907</v>
      </c>
      <c r="H990" s="13">
        <f>ROUND(P990/(1-((R990+S990))/100)*Q990, 3)</f>
        <v>13.115</v>
      </c>
      <c r="I990" s="13">
        <v>1</v>
      </c>
      <c r="J990" s="13">
        <v>4</v>
      </c>
      <c r="K990" s="13">
        <v>1</v>
      </c>
      <c r="M990" s="13">
        <v>1</v>
      </c>
      <c r="N990" s="13">
        <v>0.75012500000000004</v>
      </c>
      <c r="O990" s="13" t="s">
        <v>10895</v>
      </c>
      <c r="P990" s="13">
        <f>IFERROR(ROUND(VLOOKUP(BC990, BA:BA:BB:BB, 2, 0)/AA990,3),)</f>
        <v>11.377000000000001</v>
      </c>
      <c r="Q990" s="13">
        <f>IFERROR(VLOOKUP(BC990, BA:BA:BD:BD, 4, 0),1)</f>
        <v>1</v>
      </c>
      <c r="R990" s="13">
        <v>4</v>
      </c>
      <c r="S990" s="13">
        <v>9.25</v>
      </c>
      <c r="T990" s="13">
        <v>0</v>
      </c>
      <c r="V990" s="13" t="s">
        <v>11050</v>
      </c>
      <c r="W990" s="13">
        <v>100</v>
      </c>
      <c r="X990" s="13" t="s">
        <v>7709</v>
      </c>
      <c r="Y990" s="13" t="s">
        <v>10904</v>
      </c>
      <c r="Z990" s="13">
        <v>2</v>
      </c>
      <c r="AA990" s="13">
        <v>5.75</v>
      </c>
      <c r="AB990" s="13">
        <f t="shared" si="136"/>
        <v>75.411000000000001</v>
      </c>
      <c r="AC990" s="13">
        <f>ROUND(VLOOKUP(X990,'Base de dados'!A:B, 2, 0)*AB990, 2)</f>
        <v>11.31</v>
      </c>
      <c r="AD990" s="13">
        <f>ROUND((AB990*(Destino!AG$990/100))*(W990/100),2)</f>
        <v>3.02</v>
      </c>
      <c r="AE990" s="13">
        <f>ROUND((AB990*(Destino!AH$990/100)),2)</f>
        <v>0</v>
      </c>
      <c r="AF990" s="13">
        <f>ROUND((((AB990+AC990)*(1 + VLOOKUP(X990,'Base de dados'!A:P, 16, 0) ))*(Destino!AI$990/100))-AD990, 2)</f>
        <v>19.149999999999999</v>
      </c>
      <c r="AG990" s="13">
        <f>ROUND((AB990+AC990+AF990)*(J990/100),2)</f>
        <v>4.2300000000000004</v>
      </c>
      <c r="AH990" s="13">
        <f t="shared" si="137"/>
        <v>0</v>
      </c>
      <c r="AI990" s="13">
        <f>ROUND(AB990+AF990-AE990+AG990+AH990, 3)</f>
        <v>98.790999999999997</v>
      </c>
      <c r="AJ990" s="13">
        <f t="shared" si="138"/>
        <v>98.790999999999997</v>
      </c>
      <c r="AK990" s="13">
        <f t="shared" si="139"/>
        <v>98.790999999999997</v>
      </c>
      <c r="AL990" s="13" t="str">
        <f t="shared" si="142"/>
        <v>11106000193652000005105</v>
      </c>
      <c r="AM990" s="13">
        <f>VLOOKUP(AL990,Destino!A:AE,31,0)</f>
        <v>88.266999999999996</v>
      </c>
      <c r="AN990" s="13">
        <f t="shared" si="143"/>
        <v>0.89347207741595891</v>
      </c>
      <c r="BA990" s="13" t="s">
        <v>11359</v>
      </c>
      <c r="BB990" s="13">
        <f t="shared" si="140"/>
        <v>98.790999999999997</v>
      </c>
      <c r="BC990" s="13" t="s">
        <v>11357</v>
      </c>
      <c r="BD990" s="13">
        <f t="shared" si="141"/>
        <v>0.75012500000000004</v>
      </c>
    </row>
    <row r="991" spans="1:56" x14ac:dyDescent="0.25">
      <c r="A991" s="13">
        <v>600019365</v>
      </c>
      <c r="B991" s="13">
        <v>1110</v>
      </c>
      <c r="C991" s="13">
        <v>2200000102</v>
      </c>
      <c r="D991" s="13" t="s">
        <v>10908</v>
      </c>
      <c r="E991" s="13" t="str">
        <f t="shared" si="135"/>
        <v>1100</v>
      </c>
      <c r="F991" s="13" t="s">
        <v>10926</v>
      </c>
      <c r="G991" s="13" t="s">
        <v>10907</v>
      </c>
      <c r="H991" s="13">
        <f>ROUND(P991/(1-((R991+S991))/100)*Q991, 3)</f>
        <v>13.743</v>
      </c>
      <c r="I991" s="13">
        <v>1</v>
      </c>
      <c r="J991" s="13">
        <v>4</v>
      </c>
      <c r="K991" s="13">
        <v>1</v>
      </c>
      <c r="M991" s="13">
        <v>1</v>
      </c>
      <c r="N991" s="13">
        <v>0.76777799999999996</v>
      </c>
      <c r="P991" s="13">
        <f>IFERROR(ROUND(VLOOKUP(BC991, BA:BA:BB:BB, 2, 0)/AA991,3),)</f>
        <v>13.193</v>
      </c>
      <c r="Q991" s="13">
        <f>IFERROR(VLOOKUP(BC991, BA:BA:BD:BD, 4, 0),1)</f>
        <v>1</v>
      </c>
      <c r="R991" s="13">
        <v>4</v>
      </c>
      <c r="S991" s="13">
        <v>0</v>
      </c>
      <c r="T991" s="13">
        <v>0</v>
      </c>
      <c r="V991" s="13" t="s">
        <v>11050</v>
      </c>
      <c r="W991" s="13">
        <v>100</v>
      </c>
      <c r="X991" s="13" t="s">
        <v>7709</v>
      </c>
      <c r="Y991" s="13" t="s">
        <v>10904</v>
      </c>
      <c r="Z991" s="13">
        <v>2</v>
      </c>
      <c r="AA991" s="13">
        <v>5.75</v>
      </c>
      <c r="AB991" s="13">
        <f t="shared" si="136"/>
        <v>79.022000000000006</v>
      </c>
      <c r="AC991" s="13">
        <f>ROUND(VLOOKUP(X991,'Base de dados'!A:B, 2, 0)*AB991, 2)</f>
        <v>11.85</v>
      </c>
      <c r="AD991" s="13">
        <f>ROUND((AB991*(Destino!AG$991/100))*(W991/100),2)</f>
        <v>3.16</v>
      </c>
      <c r="AE991" s="13">
        <f>ROUND((AB991*(Destino!AH$991/100)),2)</f>
        <v>0</v>
      </c>
      <c r="AF991" s="13">
        <f>ROUND((((AB991+AC991)*(1 + VLOOKUP(X991,'Base de dados'!A:P, 16, 0) ))*(Destino!AI$991/100))-AD991, 2)</f>
        <v>20.07</v>
      </c>
      <c r="AG991" s="13">
        <f>ROUND((AB991+AC991+AF991)*(J991/100),2)</f>
        <v>4.4400000000000004</v>
      </c>
      <c r="AH991" s="13">
        <f t="shared" si="137"/>
        <v>0</v>
      </c>
      <c r="AI991" s="13">
        <f>ROUND(AB991+AF991+AG991+AH991, 3)</f>
        <v>103.532</v>
      </c>
      <c r="AJ991" s="13">
        <f t="shared" si="138"/>
        <v>103.532</v>
      </c>
      <c r="AK991" s="13">
        <f t="shared" si="139"/>
        <v>103.532</v>
      </c>
      <c r="AL991" s="13" t="str">
        <f t="shared" si="142"/>
        <v>11106000193652200000102</v>
      </c>
      <c r="AM991" s="13">
        <f>VLOOKUP(AL991,Destino!A:AE,31,0)</f>
        <v>92.483000000000004</v>
      </c>
      <c r="AN991" s="13">
        <f t="shared" si="143"/>
        <v>0.89327937256114054</v>
      </c>
      <c r="BB991" s="13">
        <f t="shared" si="140"/>
        <v>103.532</v>
      </c>
      <c r="BC991" s="13" t="s">
        <v>11358</v>
      </c>
      <c r="BD991" s="13">
        <f t="shared" si="141"/>
        <v>0.76777799999999996</v>
      </c>
    </row>
    <row r="992" spans="1:56" x14ac:dyDescent="0.25">
      <c r="A992" s="13">
        <v>600019365</v>
      </c>
      <c r="B992" s="13">
        <v>1110</v>
      </c>
      <c r="C992" s="13">
        <v>2200001286</v>
      </c>
      <c r="D992" s="13" t="s">
        <v>10908</v>
      </c>
      <c r="E992" s="13" t="str">
        <f t="shared" si="135"/>
        <v>1100</v>
      </c>
      <c r="F992" s="13" t="s">
        <v>10927</v>
      </c>
      <c r="G992" s="13" t="s">
        <v>10907</v>
      </c>
      <c r="H992" s="13">
        <f>ROUND(P992/(1-((R992+S992))/100)*Q992, 3)</f>
        <v>16.765999999999998</v>
      </c>
      <c r="I992" s="13">
        <v>1</v>
      </c>
      <c r="J992" s="13">
        <v>5</v>
      </c>
      <c r="K992" s="13">
        <v>1</v>
      </c>
      <c r="M992" s="13">
        <v>1</v>
      </c>
      <c r="N992" s="13">
        <v>0.74942299999999995</v>
      </c>
      <c r="P992" s="13">
        <f>IFERROR(ROUND(VLOOKUP(BC992, BA:BA:BB:BB, 2, 0)/AA992,3),)</f>
        <v>15.986000000000001</v>
      </c>
      <c r="Q992" s="13">
        <f>IFERROR(VLOOKUP(BC992, BA:BA:BD:BD, 4, 0),1)</f>
        <v>1</v>
      </c>
      <c r="R992" s="13">
        <v>1</v>
      </c>
      <c r="S992" s="13">
        <v>3.65</v>
      </c>
      <c r="T992" s="13">
        <v>0</v>
      </c>
      <c r="V992" s="13" t="s">
        <v>11050</v>
      </c>
      <c r="W992" s="13">
        <v>100</v>
      </c>
      <c r="X992" s="13" t="s">
        <v>7709</v>
      </c>
      <c r="Y992" s="13" t="s">
        <v>10904</v>
      </c>
      <c r="Z992" s="13">
        <v>2</v>
      </c>
      <c r="AA992" s="13">
        <v>5.75</v>
      </c>
      <c r="AB992" s="13">
        <f t="shared" si="136"/>
        <v>96.405000000000001</v>
      </c>
      <c r="AC992" s="13">
        <f>ROUND(VLOOKUP(X992,'Base de dados'!A:B, 2, 0)*AB992, 2)</f>
        <v>14.46</v>
      </c>
      <c r="AD992" s="13">
        <f>ROUND((AB992*(Destino!AG$992/100))*(W992/100),2)</f>
        <v>3.86</v>
      </c>
      <c r="AE992" s="13">
        <f>ROUND((AB992*(Destino!AH$992/100)),2)</f>
        <v>0</v>
      </c>
      <c r="AF992" s="13">
        <f>ROUND((((AB992+AC992)*(1 + VLOOKUP(X992,'Base de dados'!A:P, 16, 0) ))*(Destino!AI$992/100))-AD992, 2)</f>
        <v>24.48</v>
      </c>
      <c r="AG992" s="13">
        <f>ROUND((AB992+AF992)*(J992/100),2)</f>
        <v>6.04</v>
      </c>
      <c r="AH992" s="13">
        <f t="shared" si="137"/>
        <v>0</v>
      </c>
      <c r="AI992" s="13">
        <f>ROUND(AB992-AE992+AF992+AG992+AH992, 3)</f>
        <v>126.925</v>
      </c>
      <c r="AJ992" s="13">
        <f t="shared" si="138"/>
        <v>126.925</v>
      </c>
      <c r="AK992" s="13">
        <f t="shared" si="139"/>
        <v>126.925</v>
      </c>
      <c r="AL992" s="13" t="str">
        <f t="shared" si="142"/>
        <v>11106000193652200001286</v>
      </c>
      <c r="AM992" s="13">
        <f>VLOOKUP(AL992,Destino!A:AE,31,0)</f>
        <v>113.41500000000001</v>
      </c>
      <c r="AN992" s="13">
        <f t="shared" si="143"/>
        <v>0.893559188497144</v>
      </c>
      <c r="BB992" s="13">
        <f t="shared" si="140"/>
        <v>126.925</v>
      </c>
      <c r="BC992" s="13" t="s">
        <v>11360</v>
      </c>
      <c r="BD992" s="13">
        <f t="shared" si="141"/>
        <v>0.74942299999999995</v>
      </c>
    </row>
    <row r="993" spans="1:56" x14ac:dyDescent="0.25">
      <c r="A993" s="13">
        <v>600019365</v>
      </c>
      <c r="B993" s="13">
        <v>1300</v>
      </c>
      <c r="C993" s="13">
        <v>2000005105</v>
      </c>
      <c r="D993" s="13" t="s">
        <v>10908</v>
      </c>
      <c r="E993" s="13">
        <f t="shared" si="135"/>
        <v>1300</v>
      </c>
      <c r="F993" s="13" t="s">
        <v>10930</v>
      </c>
      <c r="G993" s="13" t="s">
        <v>10907</v>
      </c>
      <c r="H993" s="13">
        <f>ROUND(P993/(1-((R993+S993))/100)*Q993, 3)</f>
        <v>13.115</v>
      </c>
      <c r="I993" s="13">
        <v>1</v>
      </c>
      <c r="J993" s="13">
        <v>6</v>
      </c>
      <c r="K993" s="13">
        <v>1</v>
      </c>
      <c r="M993" s="13">
        <v>1</v>
      </c>
      <c r="N993" s="13">
        <v>1</v>
      </c>
      <c r="O993" s="13" t="s">
        <v>10895</v>
      </c>
      <c r="P993" s="13">
        <f>IFERROR(ROUND(VLOOKUP(BC993, BA:BA:BB:BB, 2, 0)/AA993,3),)</f>
        <v>11.377000000000001</v>
      </c>
      <c r="Q993" s="13">
        <f>IFERROR(VLOOKUP(BC993, BA:BA:BD:BD, 4, 0),1)</f>
        <v>1</v>
      </c>
      <c r="R993" s="13">
        <v>4</v>
      </c>
      <c r="S993" s="13">
        <v>9.25</v>
      </c>
      <c r="T993" s="13">
        <v>0</v>
      </c>
      <c r="V993" s="13" t="s">
        <v>11050</v>
      </c>
      <c r="W993" s="13">
        <v>100</v>
      </c>
      <c r="X993" s="13" t="s">
        <v>7709</v>
      </c>
      <c r="Y993" s="13" t="s">
        <v>10904</v>
      </c>
      <c r="Z993" s="13">
        <v>2</v>
      </c>
      <c r="AA993" s="13">
        <v>5.75</v>
      </c>
      <c r="AB993" s="13">
        <f t="shared" si="136"/>
        <v>75.411000000000001</v>
      </c>
      <c r="AC993" s="13">
        <f>ROUND(VLOOKUP(X993,'Base de dados'!A:B, 2, 0)*AB993, 2)</f>
        <v>11.31</v>
      </c>
      <c r="AD993" s="13">
        <f>ROUND((AB993*(Destino!AG$993/100))*(W993/100),2)</f>
        <v>0</v>
      </c>
      <c r="AG993" s="13">
        <f>ROUND((AB993+ AC993)*(J993/100),2)</f>
        <v>5.2</v>
      </c>
      <c r="AH993" s="13">
        <f t="shared" si="137"/>
        <v>0</v>
      </c>
      <c r="AI993" s="13">
        <f>ROUND((AB993+AC993)-(AD993+AE993)+AG993+AH993, 3)</f>
        <v>91.921000000000006</v>
      </c>
      <c r="AJ993" s="13">
        <f t="shared" si="138"/>
        <v>91.921000000000006</v>
      </c>
      <c r="AK993" s="13">
        <f t="shared" si="139"/>
        <v>91.921000000000006</v>
      </c>
      <c r="AL993" s="13" t="str">
        <f t="shared" si="142"/>
        <v>13006000193652000005105</v>
      </c>
      <c r="AM993" s="13">
        <f>VLOOKUP(AL993,Destino!A:AE,31,0)</f>
        <v>82.126999999999995</v>
      </c>
      <c r="AN993" s="13">
        <f t="shared" si="143"/>
        <v>0.89345198594445219</v>
      </c>
      <c r="BA993" s="13" t="s">
        <v>11360</v>
      </c>
      <c r="BB993" s="13">
        <f t="shared" si="140"/>
        <v>91.921000000000006</v>
      </c>
      <c r="BC993" s="13" t="s">
        <v>11357</v>
      </c>
      <c r="BD993" s="13">
        <f t="shared" si="141"/>
        <v>1</v>
      </c>
    </row>
    <row r="994" spans="1:56" x14ac:dyDescent="0.25">
      <c r="A994" s="13">
        <v>600019365</v>
      </c>
      <c r="B994" s="13">
        <v>1300</v>
      </c>
      <c r="C994" s="13">
        <v>2200000102</v>
      </c>
      <c r="D994" s="13" t="s">
        <v>10908</v>
      </c>
      <c r="E994" s="13">
        <f t="shared" si="135"/>
        <v>1300</v>
      </c>
      <c r="F994" s="13" t="s">
        <v>10930</v>
      </c>
      <c r="G994" s="13" t="s">
        <v>10907</v>
      </c>
      <c r="H994" s="13">
        <f>ROUND(P994/(1-((R994+S994))/100)*Q994, 3)</f>
        <v>14.286</v>
      </c>
      <c r="I994" s="13">
        <v>1</v>
      </c>
      <c r="J994" s="13">
        <v>3.5</v>
      </c>
      <c r="K994" s="13">
        <v>1</v>
      </c>
      <c r="M994" s="13">
        <v>1</v>
      </c>
      <c r="N994" s="13">
        <v>1</v>
      </c>
      <c r="P994" s="13">
        <f>IFERROR(ROUND(VLOOKUP(BC994, BA:BA:BB:BB, 2, 0)/AA994,3),)</f>
        <v>13.193</v>
      </c>
      <c r="Q994" s="13">
        <f>IFERROR(VLOOKUP(BC994, BA:BA:BD:BD, 4, 0),1)</f>
        <v>1</v>
      </c>
      <c r="R994" s="13">
        <v>4</v>
      </c>
      <c r="S994" s="13">
        <v>3.65</v>
      </c>
      <c r="T994" s="13">
        <v>0</v>
      </c>
      <c r="V994" s="13" t="s">
        <v>11050</v>
      </c>
      <c r="W994" s="13">
        <v>100</v>
      </c>
      <c r="X994" s="13" t="s">
        <v>7709</v>
      </c>
      <c r="Y994" s="13" t="s">
        <v>10904</v>
      </c>
      <c r="Z994" s="13">
        <v>2</v>
      </c>
      <c r="AA994" s="13">
        <v>5.75</v>
      </c>
      <c r="AB994" s="13">
        <f t="shared" si="136"/>
        <v>82.144999999999996</v>
      </c>
      <c r="AC994" s="13">
        <f>ROUND(VLOOKUP(X994,'Base de dados'!A:B, 2, 0)*AB994, 2)</f>
        <v>12.32</v>
      </c>
      <c r="AD994" s="13">
        <f>ROUND((AB994*(Destino!AG$994/100))*(W994/100),2)</f>
        <v>0</v>
      </c>
      <c r="AG994" s="13">
        <f>ROUND((AB994+ AC994)*(J994/100),2)</f>
        <v>3.31</v>
      </c>
      <c r="AH994" s="13">
        <f t="shared" si="137"/>
        <v>0</v>
      </c>
      <c r="AI994" s="13">
        <f>ROUND((AB994+AC994)-(AD994+AE994)+AG994+AH994, 3)</f>
        <v>97.775000000000006</v>
      </c>
      <c r="AJ994" s="13">
        <f t="shared" si="138"/>
        <v>97.775000000000006</v>
      </c>
      <c r="AK994" s="13">
        <f t="shared" si="139"/>
        <v>97.775000000000006</v>
      </c>
      <c r="AL994" s="13" t="str">
        <f t="shared" si="142"/>
        <v>13006000193652200000102</v>
      </c>
      <c r="AM994" s="13">
        <f>VLOOKUP(AL994,Destino!A:AE,31,0)</f>
        <v>87.341999999999999</v>
      </c>
      <c r="AN994" s="13">
        <f t="shared" si="143"/>
        <v>0.89329583226796205</v>
      </c>
      <c r="BB994" s="13">
        <f t="shared" si="140"/>
        <v>97.775000000000006</v>
      </c>
      <c r="BC994" s="13" t="s">
        <v>11358</v>
      </c>
      <c r="BD994" s="13">
        <f t="shared" si="141"/>
        <v>1</v>
      </c>
    </row>
    <row r="995" spans="1:56" x14ac:dyDescent="0.25">
      <c r="A995" s="13">
        <v>600019365</v>
      </c>
      <c r="B995" s="13">
        <v>1300</v>
      </c>
      <c r="C995" s="13">
        <v>2200001327</v>
      </c>
      <c r="D995" s="13" t="s">
        <v>10908</v>
      </c>
      <c r="E995" s="13">
        <f t="shared" si="135"/>
        <v>1300</v>
      </c>
      <c r="F995" s="13" t="s">
        <v>10930</v>
      </c>
      <c r="G995" s="13" t="s">
        <v>10907</v>
      </c>
      <c r="H995" s="13">
        <f>ROUND(P995/(1-((R995+S995))/100)*Q995, 3)</f>
        <v>13.955</v>
      </c>
      <c r="I995" s="13">
        <v>1</v>
      </c>
      <c r="J995" s="13">
        <v>2</v>
      </c>
      <c r="K995" s="13">
        <v>1</v>
      </c>
      <c r="M995" s="13">
        <v>1</v>
      </c>
      <c r="N995" s="13">
        <v>1</v>
      </c>
      <c r="P995" s="13">
        <f>IFERROR(ROUND(VLOOKUP(BC995, BA:BA:BB:BB, 2, 0)/AA995,3),)</f>
        <v>17.181000000000001</v>
      </c>
      <c r="Q995" s="13">
        <f>IFERROR(VLOOKUP(BC995, BA:BA:BD:BD, 4, 0),1)</f>
        <v>0.75012500000000004</v>
      </c>
      <c r="R995" s="13">
        <v>4</v>
      </c>
      <c r="S995" s="13">
        <v>3.65</v>
      </c>
      <c r="T995" s="13">
        <v>0</v>
      </c>
      <c r="V995" s="13" t="s">
        <v>11050</v>
      </c>
      <c r="W995" s="13">
        <v>100</v>
      </c>
      <c r="X995" s="13" t="s">
        <v>7709</v>
      </c>
      <c r="Y995" s="13" t="s">
        <v>10904</v>
      </c>
      <c r="Z995" s="13">
        <v>2</v>
      </c>
      <c r="AA995" s="13">
        <v>5.75</v>
      </c>
      <c r="AB995" s="13">
        <f t="shared" si="136"/>
        <v>80.241</v>
      </c>
      <c r="AC995" s="13">
        <f>ROUND(VLOOKUP(X995,'Base de dados'!A:B, 2, 0)*AB995, 2)</f>
        <v>12.04</v>
      </c>
      <c r="AD995" s="13">
        <f>ROUND((AB995*(Destino!AG$995/100))*(W995/100),2)</f>
        <v>0</v>
      </c>
      <c r="AG995" s="13">
        <f>ROUND((AB995+ AC995)*(J995/100),2)</f>
        <v>1.85</v>
      </c>
      <c r="AH995" s="13">
        <f t="shared" si="137"/>
        <v>0</v>
      </c>
      <c r="AI995" s="13">
        <f>ROUND((AB995+AC995)-(AD995+AE995)+AG995+AH995, 3)</f>
        <v>94.131</v>
      </c>
      <c r="AJ995" s="13">
        <f t="shared" si="138"/>
        <v>94.131</v>
      </c>
      <c r="AK995" s="13">
        <f t="shared" si="139"/>
        <v>94.131</v>
      </c>
      <c r="AL995" s="13" t="str">
        <f t="shared" si="142"/>
        <v>13006000193652200001327</v>
      </c>
      <c r="AM995" s="13">
        <f>VLOOKUP(AL995,Destino!A:AE,31,0)</f>
        <v>84.106999999999999</v>
      </c>
      <c r="AN995" s="13">
        <f t="shared" si="143"/>
        <v>0.8935101082533915</v>
      </c>
      <c r="BB995" s="13">
        <f t="shared" si="140"/>
        <v>94.131</v>
      </c>
      <c r="BC995" s="13" t="s">
        <v>11359</v>
      </c>
      <c r="BD995" s="13">
        <f t="shared" si="141"/>
        <v>1</v>
      </c>
    </row>
    <row r="996" spans="1:56" x14ac:dyDescent="0.25">
      <c r="A996" s="13">
        <v>600023072</v>
      </c>
      <c r="B996" s="13">
        <v>1000</v>
      </c>
      <c r="C996" s="13">
        <v>2200000102</v>
      </c>
      <c r="D996" s="13" t="s">
        <v>10908</v>
      </c>
      <c r="E996" s="13">
        <f t="shared" si="135"/>
        <v>1000</v>
      </c>
      <c r="F996" s="13" t="s">
        <v>10905</v>
      </c>
      <c r="G996" s="13" t="s">
        <v>10907</v>
      </c>
      <c r="H996" s="13">
        <f>ROUND(P996/(1-((R996+S996))/100)*Q996, 3)</f>
        <v>16.904</v>
      </c>
      <c r="I996" s="13">
        <v>1</v>
      </c>
      <c r="J996" s="13">
        <v>4.5</v>
      </c>
      <c r="K996" s="13">
        <v>1</v>
      </c>
      <c r="M996" s="13">
        <v>1</v>
      </c>
      <c r="N996" s="13">
        <v>1</v>
      </c>
      <c r="P996" s="13">
        <f>IFERROR(ROUND(VLOOKUP(BC996, BA:BA:BB:BB, 2, 0)/AA996,3),)</f>
        <v>15.611000000000001</v>
      </c>
      <c r="Q996" s="13">
        <f>IFERROR(VLOOKUP(BC996, BA:BA:BD:BD, 4, 0),1)</f>
        <v>1</v>
      </c>
      <c r="R996" s="13">
        <v>4</v>
      </c>
      <c r="S996" s="13">
        <v>3.65</v>
      </c>
      <c r="T996" s="13">
        <v>0</v>
      </c>
      <c r="V996" s="13" t="s">
        <v>11050</v>
      </c>
      <c r="W996" s="13">
        <v>100</v>
      </c>
      <c r="X996" s="13" t="s">
        <v>7709</v>
      </c>
      <c r="Y996" s="13" t="s">
        <v>10904</v>
      </c>
      <c r="Z996" s="13">
        <v>1</v>
      </c>
      <c r="AA996" s="13">
        <v>5.75</v>
      </c>
      <c r="AB996" s="13">
        <f t="shared" si="136"/>
        <v>97.197999999999993</v>
      </c>
      <c r="AC996" s="13">
        <f>ROUND(VLOOKUP(X996,'Base de dados'!A:B, 2, 0)*AB996, 2)</f>
        <v>14.58</v>
      </c>
      <c r="AD996" s="13">
        <f>ROUND((AB996*(Destino!AG$996/100))*(W996/100),2)</f>
        <v>3.89</v>
      </c>
      <c r="AE996" s="13">
        <f>ROUND((AB996*(Destino!AH$996/100)),2)</f>
        <v>8.99</v>
      </c>
      <c r="AG996" s="13">
        <f>ROUND((AB996+ AC996)*(J996/100),2)</f>
        <v>5.03</v>
      </c>
      <c r="AH996" s="13">
        <f t="shared" si="137"/>
        <v>0</v>
      </c>
      <c r="AI996" s="13">
        <f>ROUND(AB996-(AD996+AE996)+AG996+AH996, 3)</f>
        <v>89.347999999999999</v>
      </c>
      <c r="AJ996" s="13">
        <f t="shared" si="138"/>
        <v>89.347999999999999</v>
      </c>
      <c r="AK996" s="13">
        <f t="shared" si="139"/>
        <v>89.347999999999999</v>
      </c>
      <c r="AL996" s="13" t="str">
        <f t="shared" si="142"/>
        <v>10006000230722200000102</v>
      </c>
      <c r="AM996" s="13">
        <f>VLOOKUP(AL996,Destino!A:AE,31,0)</f>
        <v>89.347999999999999</v>
      </c>
      <c r="AN996" s="13">
        <f t="shared" si="143"/>
        <v>1</v>
      </c>
      <c r="BB996" s="13">
        <f t="shared" si="140"/>
        <v>89.347999999999999</v>
      </c>
      <c r="BC996" s="13" t="s">
        <v>11362</v>
      </c>
      <c r="BD996" s="13">
        <f t="shared" si="141"/>
        <v>1</v>
      </c>
    </row>
    <row r="997" spans="1:56" x14ac:dyDescent="0.25">
      <c r="A997" s="13">
        <v>600023072</v>
      </c>
      <c r="B997" s="13">
        <v>1000</v>
      </c>
      <c r="C997" s="13">
        <v>2200000362</v>
      </c>
      <c r="D997" s="13" t="s">
        <v>10908</v>
      </c>
      <c r="E997" s="13">
        <f t="shared" si="135"/>
        <v>1000</v>
      </c>
      <c r="F997" s="13" t="s">
        <v>10912</v>
      </c>
      <c r="G997" s="13" t="s">
        <v>10907</v>
      </c>
      <c r="H997" s="13">
        <v>10</v>
      </c>
      <c r="I997" s="13">
        <v>1</v>
      </c>
      <c r="J997" s="13">
        <v>0</v>
      </c>
      <c r="K997" s="13">
        <v>1</v>
      </c>
      <c r="M997" s="13">
        <v>1</v>
      </c>
      <c r="N997" s="13">
        <v>1</v>
      </c>
      <c r="O997" s="13" t="s">
        <v>10895</v>
      </c>
      <c r="P997" s="13">
        <v>0</v>
      </c>
      <c r="Q997" s="13">
        <v>1</v>
      </c>
      <c r="R997" s="13">
        <v>0</v>
      </c>
      <c r="S997" s="13">
        <v>0</v>
      </c>
      <c r="T997" s="13">
        <v>34.630000000000003</v>
      </c>
      <c r="V997" s="13" t="s">
        <v>11050</v>
      </c>
      <c r="W997" s="13">
        <v>100</v>
      </c>
      <c r="X997" s="13" t="s">
        <v>7709</v>
      </c>
      <c r="Y997" s="13" t="s">
        <v>10904</v>
      </c>
      <c r="Z997" s="13">
        <v>1</v>
      </c>
      <c r="AA997" s="13">
        <v>5.75</v>
      </c>
      <c r="AB997" s="13">
        <f t="shared" si="136"/>
        <v>57.5</v>
      </c>
      <c r="AC997" s="13">
        <f>ROUND(VLOOKUP(X997,'Base de dados'!A:B, 2, 0)*AB997, 2)</f>
        <v>8.6300000000000008</v>
      </c>
      <c r="AD997" s="13">
        <f>ROUND((AB997*(Destino!AG$997/100))*(W997/100),2)</f>
        <v>0</v>
      </c>
      <c r="AE997" s="13">
        <f>ROUND((AB997*(Destino!AH$997/100)),2)</f>
        <v>0</v>
      </c>
      <c r="AG997" s="13">
        <f>ROUND((AB997+ AC997)*(J997/100),2)</f>
        <v>0</v>
      </c>
      <c r="AH997" s="13">
        <f t="shared" si="137"/>
        <v>19.91</v>
      </c>
      <c r="AI997" s="13">
        <f>ROUND(AB997+AG997+AH997, 3)</f>
        <v>77.41</v>
      </c>
      <c r="AJ997" s="13">
        <f t="shared" si="138"/>
        <v>77.41</v>
      </c>
      <c r="AK997" s="13">
        <f t="shared" si="139"/>
        <v>77.41</v>
      </c>
      <c r="AL997" s="13" t="str">
        <f t="shared" si="142"/>
        <v>10006000230722200000362</v>
      </c>
      <c r="AM997" s="13">
        <f>VLOOKUP(AL997,Destino!A:AE,31,0)</f>
        <v>77.41</v>
      </c>
      <c r="AN997" s="13">
        <f t="shared" si="143"/>
        <v>1</v>
      </c>
      <c r="BA997" s="13" t="s">
        <v>11361</v>
      </c>
      <c r="BB997" s="13">
        <f t="shared" si="140"/>
        <v>77.41</v>
      </c>
      <c r="BD997" s="13">
        <f t="shared" si="141"/>
        <v>1</v>
      </c>
    </row>
    <row r="998" spans="1:56" x14ac:dyDescent="0.25">
      <c r="A998" s="13">
        <v>600023072</v>
      </c>
      <c r="B998" s="13">
        <v>1000</v>
      </c>
      <c r="C998" s="13">
        <v>2200001327</v>
      </c>
      <c r="D998" s="13" t="s">
        <v>10908</v>
      </c>
      <c r="E998" s="13">
        <f t="shared" si="135"/>
        <v>1000</v>
      </c>
      <c r="F998" s="13" t="s">
        <v>10905</v>
      </c>
      <c r="G998" s="13" t="s">
        <v>10907</v>
      </c>
      <c r="H998" s="13">
        <f>ROUND(P998/(1-((R998+S998))/100)*Q998, 3)</f>
        <v>16.518000000000001</v>
      </c>
      <c r="I998" s="13">
        <v>1</v>
      </c>
      <c r="J998" s="13">
        <v>5</v>
      </c>
      <c r="K998" s="13">
        <v>1</v>
      </c>
      <c r="M998" s="13">
        <v>1</v>
      </c>
      <c r="N998" s="13">
        <v>1</v>
      </c>
      <c r="P998" s="13">
        <f>IFERROR(ROUND(VLOOKUP(BC998, BA:BA:BB:BB, 2, 0)/AA998,3),)</f>
        <v>20.332999999999998</v>
      </c>
      <c r="Q998" s="13">
        <f>IFERROR(VLOOKUP(BC998, BA:BA:BD:BD, 4, 0),1)</f>
        <v>0.75021000000000004</v>
      </c>
      <c r="R998" s="13">
        <v>4</v>
      </c>
      <c r="S998" s="13">
        <v>3.65</v>
      </c>
      <c r="T998" s="13">
        <v>0</v>
      </c>
      <c r="V998" s="13" t="s">
        <v>11050</v>
      </c>
      <c r="W998" s="13">
        <v>100</v>
      </c>
      <c r="X998" s="13" t="s">
        <v>7709</v>
      </c>
      <c r="Y998" s="13" t="s">
        <v>10904</v>
      </c>
      <c r="Z998" s="13">
        <v>1</v>
      </c>
      <c r="AA998" s="13">
        <v>5.75</v>
      </c>
      <c r="AB998" s="13">
        <f t="shared" si="136"/>
        <v>94.978999999999999</v>
      </c>
      <c r="AC998" s="13">
        <f>ROUND(VLOOKUP(X998,'Base de dados'!A:B, 2, 0)*AB998, 2)</f>
        <v>14.25</v>
      </c>
      <c r="AD998" s="13">
        <f>ROUND((AB998*(Destino!AG$998/100))*(W998/100),2)</f>
        <v>3.8</v>
      </c>
      <c r="AE998" s="13">
        <f>ROUND((AB998*(Destino!AH$998/100)),2)</f>
        <v>8.7899999999999991</v>
      </c>
      <c r="AG998" s="13">
        <f>ROUND((AB998+ AC998)*(J998/100),2)</f>
        <v>5.46</v>
      </c>
      <c r="AH998" s="13">
        <f t="shared" si="137"/>
        <v>0</v>
      </c>
      <c r="AI998" s="13">
        <f>ROUND(AB998-(AD998+AE998)+AG998+AH998, 3)</f>
        <v>87.849000000000004</v>
      </c>
      <c r="AJ998" s="13">
        <f t="shared" si="138"/>
        <v>87.849000000000004</v>
      </c>
      <c r="AK998" s="13">
        <f t="shared" si="139"/>
        <v>87.849000000000004</v>
      </c>
      <c r="AL998" s="13" t="str">
        <f t="shared" si="142"/>
        <v>10006000230722200001327</v>
      </c>
      <c r="AM998" s="13">
        <f>VLOOKUP(AL998,Destino!A:AE,31,0)</f>
        <v>87.849000000000004</v>
      </c>
      <c r="AN998" s="13">
        <f t="shared" si="143"/>
        <v>1</v>
      </c>
      <c r="BB998" s="13">
        <f t="shared" si="140"/>
        <v>87.849000000000004</v>
      </c>
      <c r="BC998" s="13" t="s">
        <v>11363</v>
      </c>
      <c r="BD998" s="13">
        <f t="shared" si="141"/>
        <v>1</v>
      </c>
    </row>
    <row r="999" spans="1:56" x14ac:dyDescent="0.25">
      <c r="A999" s="13">
        <v>600023072</v>
      </c>
      <c r="B999" s="13">
        <v>1100</v>
      </c>
      <c r="C999" s="13">
        <v>2000005105</v>
      </c>
      <c r="D999" s="13" t="s">
        <v>10908</v>
      </c>
      <c r="E999" s="13">
        <f t="shared" si="135"/>
        <v>1100</v>
      </c>
      <c r="F999" s="13" t="s">
        <v>10905</v>
      </c>
      <c r="G999" s="13" t="s">
        <v>10907</v>
      </c>
      <c r="H999" s="13">
        <f>ROUND(P999/(1-((R999+S999))/100)*Q999, 3)</f>
        <v>15.519</v>
      </c>
      <c r="I999" s="13">
        <v>1</v>
      </c>
      <c r="J999" s="13">
        <v>4</v>
      </c>
      <c r="K999" s="13">
        <v>1</v>
      </c>
      <c r="M999" s="13">
        <v>1</v>
      </c>
      <c r="N999" s="13">
        <v>1</v>
      </c>
      <c r="O999" s="13" t="s">
        <v>10895</v>
      </c>
      <c r="P999" s="13">
        <f>IFERROR(ROUND(VLOOKUP(BC999, BA:BA:BB:BB, 2, 0)/AA999,3),)</f>
        <v>13.462999999999999</v>
      </c>
      <c r="Q999" s="13">
        <f>IFERROR(VLOOKUP(BC999, BA:BA:BD:BD, 4, 0),1)</f>
        <v>1</v>
      </c>
      <c r="R999" s="13">
        <v>4</v>
      </c>
      <c r="S999" s="13">
        <v>9.25</v>
      </c>
      <c r="T999" s="13">
        <v>0</v>
      </c>
      <c r="V999" s="13" t="s">
        <v>11050</v>
      </c>
      <c r="W999" s="13">
        <v>100</v>
      </c>
      <c r="X999" s="13" t="s">
        <v>7709</v>
      </c>
      <c r="Y999" s="13" t="s">
        <v>10904</v>
      </c>
      <c r="Z999" s="13">
        <v>2</v>
      </c>
      <c r="AA999" s="13">
        <v>5.75</v>
      </c>
      <c r="AB999" s="13">
        <f t="shared" si="136"/>
        <v>89.233999999999995</v>
      </c>
      <c r="AC999" s="13">
        <f>ROUND(VLOOKUP(X999,'Base de dados'!A:B, 2, 0)*AB999, 2)</f>
        <v>13.39</v>
      </c>
      <c r="AD999" s="13">
        <f>ROUND((AB999*(Destino!AG$999/100))*(W999/100),2)</f>
        <v>3.57</v>
      </c>
      <c r="AE999" s="13">
        <f>ROUND((AB999*(Destino!AH$999/100)),2)</f>
        <v>0</v>
      </c>
      <c r="AG999" s="13">
        <f>ROUND((AB999+ AC999)*(J999/100),2)</f>
        <v>4.0999999999999996</v>
      </c>
      <c r="AH999" s="13">
        <f t="shared" si="137"/>
        <v>0</v>
      </c>
      <c r="AI999" s="13">
        <f>ROUND(AB999-(AD999+AE999)+AG999+AH999, 3)</f>
        <v>89.763999999999996</v>
      </c>
      <c r="AJ999" s="13">
        <f t="shared" si="138"/>
        <v>89.763999999999996</v>
      </c>
      <c r="AK999" s="13">
        <f t="shared" si="139"/>
        <v>89.763999999999996</v>
      </c>
      <c r="AL999" s="13" t="str">
        <f t="shared" si="142"/>
        <v>11006000230722000005105</v>
      </c>
      <c r="AM999" s="13">
        <f>VLOOKUP(AL999,Destino!A:AE,31,0)</f>
        <v>89.763999999999996</v>
      </c>
      <c r="AN999" s="13">
        <f t="shared" si="143"/>
        <v>1</v>
      </c>
      <c r="BA999" s="13" t="s">
        <v>11362</v>
      </c>
      <c r="BB999" s="13">
        <f t="shared" si="140"/>
        <v>89.763999999999996</v>
      </c>
      <c r="BC999" s="13" t="s">
        <v>11361</v>
      </c>
      <c r="BD999" s="13">
        <f t="shared" si="141"/>
        <v>1</v>
      </c>
    </row>
    <row r="1000" spans="1:56" x14ac:dyDescent="0.25">
      <c r="A1000" s="13">
        <v>600023072</v>
      </c>
      <c r="B1000" s="13">
        <v>1100</v>
      </c>
      <c r="C1000" s="13">
        <v>2200001327</v>
      </c>
      <c r="D1000" s="13" t="s">
        <v>10908</v>
      </c>
      <c r="E1000" s="13">
        <f t="shared" si="135"/>
        <v>1100</v>
      </c>
      <c r="F1000" s="13" t="s">
        <v>10923</v>
      </c>
      <c r="G1000" s="13" t="s">
        <v>10907</v>
      </c>
      <c r="H1000" s="13">
        <f>ROUND(P1000/(1-((R1000+S1000))/100)*Q1000, 3)</f>
        <v>15.89</v>
      </c>
      <c r="I1000" s="13">
        <v>1</v>
      </c>
      <c r="J1000" s="13">
        <v>5</v>
      </c>
      <c r="K1000" s="13">
        <v>1</v>
      </c>
      <c r="M1000" s="13">
        <v>1</v>
      </c>
      <c r="N1000" s="13">
        <v>1</v>
      </c>
      <c r="P1000" s="13">
        <f>IFERROR(ROUND(VLOOKUP(BC1000, BA:BA:BB:BB, 2, 0)/AA1000,3),)</f>
        <v>20.332999999999998</v>
      </c>
      <c r="Q1000" s="13">
        <f>IFERROR(VLOOKUP(BC1000, BA:BA:BD:BD, 4, 0),1)</f>
        <v>0.75021000000000004</v>
      </c>
      <c r="R1000" s="13">
        <v>4</v>
      </c>
      <c r="S1000" s="13">
        <v>0</v>
      </c>
      <c r="T1000" s="13">
        <v>0</v>
      </c>
      <c r="V1000" s="13" t="s">
        <v>11050</v>
      </c>
      <c r="W1000" s="13">
        <v>100</v>
      </c>
      <c r="X1000" s="13" t="s">
        <v>7709</v>
      </c>
      <c r="Y1000" s="13" t="s">
        <v>10904</v>
      </c>
      <c r="Z1000" s="13">
        <v>2</v>
      </c>
      <c r="AA1000" s="13">
        <v>5.75</v>
      </c>
      <c r="AB1000" s="13">
        <f t="shared" si="136"/>
        <v>91.367999999999995</v>
      </c>
      <c r="AC1000" s="13">
        <f>ROUND(VLOOKUP(X1000,'Base de dados'!A:B, 2, 0)*AB1000, 2)</f>
        <v>13.71</v>
      </c>
      <c r="AD1000" s="13">
        <f>ROUND((AB1000*(Destino!AG$1000/100))*(W1000/100),2)</f>
        <v>3.65</v>
      </c>
      <c r="AE1000" s="13">
        <f>ROUND((AB1000*(Destino!AH$1000/100)),2)</f>
        <v>0</v>
      </c>
      <c r="AG1000" s="13">
        <f>ROUND((AB1000+ AC1000)*(J1000/100),2)</f>
        <v>5.25</v>
      </c>
      <c r="AH1000" s="13">
        <f t="shared" si="137"/>
        <v>0</v>
      </c>
      <c r="AI1000" s="13">
        <f>ROUND(AB1000-AD1000+AG1000+AH1000, 3)</f>
        <v>92.968000000000004</v>
      </c>
      <c r="AJ1000" s="13">
        <f t="shared" si="138"/>
        <v>92.968000000000004</v>
      </c>
      <c r="AK1000" s="13">
        <f t="shared" si="139"/>
        <v>92.968000000000004</v>
      </c>
      <c r="AL1000" s="13" t="str">
        <f t="shared" si="142"/>
        <v>11006000230722200001327</v>
      </c>
      <c r="AM1000" s="13">
        <f>VLOOKUP(AL1000,Destino!A:AE,31,0)</f>
        <v>92.957999999999998</v>
      </c>
      <c r="AN1000" s="13">
        <f t="shared" si="143"/>
        <v>0.99989243610704748</v>
      </c>
      <c r="BB1000" s="13">
        <f t="shared" si="140"/>
        <v>92.968000000000004</v>
      </c>
      <c r="BC1000" s="13" t="s">
        <v>11363</v>
      </c>
      <c r="BD1000" s="13">
        <f t="shared" si="141"/>
        <v>1</v>
      </c>
    </row>
    <row r="1001" spans="1:56" x14ac:dyDescent="0.25">
      <c r="A1001" s="13">
        <v>600023072</v>
      </c>
      <c r="B1001" s="13">
        <v>1110</v>
      </c>
      <c r="C1001" s="13">
        <v>2000005105</v>
      </c>
      <c r="D1001" s="13" t="s">
        <v>10908</v>
      </c>
      <c r="E1001" s="13" t="str">
        <f t="shared" si="135"/>
        <v>1100</v>
      </c>
      <c r="F1001" s="13" t="s">
        <v>10925</v>
      </c>
      <c r="G1001" s="13" t="s">
        <v>10907</v>
      </c>
      <c r="H1001" s="13">
        <f>ROUND(P1001/(1-((R1001+S1001))/100)*Q1001, 3)</f>
        <v>15.519</v>
      </c>
      <c r="I1001" s="13">
        <v>1</v>
      </c>
      <c r="J1001" s="13">
        <v>4</v>
      </c>
      <c r="K1001" s="13">
        <v>1</v>
      </c>
      <c r="M1001" s="13">
        <v>1</v>
      </c>
      <c r="N1001" s="13">
        <v>0.75021000000000004</v>
      </c>
      <c r="O1001" s="13" t="s">
        <v>10895</v>
      </c>
      <c r="P1001" s="13">
        <f>IFERROR(ROUND(VLOOKUP(BC1001, BA:BA:BB:BB, 2, 0)/AA1001,3),)</f>
        <v>13.462999999999999</v>
      </c>
      <c r="Q1001" s="13">
        <f>IFERROR(VLOOKUP(BC1001, BA:BA:BD:BD, 4, 0),1)</f>
        <v>1</v>
      </c>
      <c r="R1001" s="13">
        <v>4</v>
      </c>
      <c r="S1001" s="13">
        <v>9.25</v>
      </c>
      <c r="T1001" s="13">
        <v>0</v>
      </c>
      <c r="V1001" s="13" t="s">
        <v>11050</v>
      </c>
      <c r="W1001" s="13">
        <v>100</v>
      </c>
      <c r="X1001" s="13" t="s">
        <v>7709</v>
      </c>
      <c r="Y1001" s="13" t="s">
        <v>10904</v>
      </c>
      <c r="Z1001" s="13">
        <v>2</v>
      </c>
      <c r="AA1001" s="13">
        <v>5.75</v>
      </c>
      <c r="AB1001" s="13">
        <f t="shared" si="136"/>
        <v>89.233999999999995</v>
      </c>
      <c r="AC1001" s="13">
        <f>ROUND(VLOOKUP(X1001,'Base de dados'!A:B, 2, 0)*AB1001, 2)</f>
        <v>13.39</v>
      </c>
      <c r="AD1001" s="13">
        <f>ROUND((AB1001*(Destino!AG$1001/100))*(W1001/100),2)</f>
        <v>3.57</v>
      </c>
      <c r="AE1001" s="13">
        <f>ROUND((AB1001*(Destino!AH$1001/100)),2)</f>
        <v>0</v>
      </c>
      <c r="AF1001" s="13">
        <f>ROUND((((AB1001+AC1001)*(1 + VLOOKUP(X1001,'Base de dados'!A:P, 16, 0) ))*(Destino!AI$1001/100))-AD1001, 2)</f>
        <v>22.67</v>
      </c>
      <c r="AG1001" s="13">
        <f>ROUND((AB1001+AC1001+AF1001)*(J1001/100),2)</f>
        <v>5.01</v>
      </c>
      <c r="AH1001" s="13">
        <f t="shared" si="137"/>
        <v>0</v>
      </c>
      <c r="AI1001" s="13">
        <f>ROUND(AB1001+AF1001-AE1001+AG1001+AH1001, 3)</f>
        <v>116.914</v>
      </c>
      <c r="AJ1001" s="13">
        <f t="shared" si="138"/>
        <v>116.914</v>
      </c>
      <c r="AK1001" s="13">
        <f t="shared" si="139"/>
        <v>116.914</v>
      </c>
      <c r="AL1001" s="13" t="str">
        <f t="shared" si="142"/>
        <v>11106000230722000005105</v>
      </c>
      <c r="AM1001" s="13">
        <f>VLOOKUP(AL1001,Destino!A:AE,31,0)</f>
        <v>116.914</v>
      </c>
      <c r="AN1001" s="13">
        <f t="shared" si="143"/>
        <v>1</v>
      </c>
      <c r="BA1001" s="13" t="s">
        <v>11363</v>
      </c>
      <c r="BB1001" s="13">
        <f t="shared" si="140"/>
        <v>116.914</v>
      </c>
      <c r="BC1001" s="13" t="s">
        <v>11361</v>
      </c>
      <c r="BD1001" s="13">
        <f t="shared" si="141"/>
        <v>0.75021000000000004</v>
      </c>
    </row>
    <row r="1002" spans="1:56" x14ac:dyDescent="0.25">
      <c r="A1002" s="13">
        <v>600023072</v>
      </c>
      <c r="B1002" s="13">
        <v>1110</v>
      </c>
      <c r="C1002" s="13">
        <v>2200000102</v>
      </c>
      <c r="D1002" s="13" t="s">
        <v>10908</v>
      </c>
      <c r="E1002" s="13" t="str">
        <f t="shared" si="135"/>
        <v>1100</v>
      </c>
      <c r="F1002" s="13" t="s">
        <v>10926</v>
      </c>
      <c r="G1002" s="13" t="s">
        <v>10907</v>
      </c>
      <c r="H1002" s="13">
        <f>ROUND(P1002/(1-((R1002+S1002))/100)*Q1002, 3)</f>
        <v>16.260999999999999</v>
      </c>
      <c r="I1002" s="13">
        <v>1</v>
      </c>
      <c r="J1002" s="13">
        <v>4</v>
      </c>
      <c r="K1002" s="13">
        <v>1</v>
      </c>
      <c r="M1002" s="13">
        <v>1</v>
      </c>
      <c r="N1002" s="13">
        <v>0.76771100000000003</v>
      </c>
      <c r="P1002" s="13">
        <f>IFERROR(ROUND(VLOOKUP(BC1002, BA:BA:BB:BB, 2, 0)/AA1002,3),)</f>
        <v>15.611000000000001</v>
      </c>
      <c r="Q1002" s="13">
        <f>IFERROR(VLOOKUP(BC1002, BA:BA:BD:BD, 4, 0),1)</f>
        <v>1</v>
      </c>
      <c r="R1002" s="13">
        <v>4</v>
      </c>
      <c r="S1002" s="13">
        <v>0</v>
      </c>
      <c r="T1002" s="13">
        <v>0</v>
      </c>
      <c r="V1002" s="13" t="s">
        <v>11050</v>
      </c>
      <c r="W1002" s="13">
        <v>100</v>
      </c>
      <c r="X1002" s="13" t="s">
        <v>7709</v>
      </c>
      <c r="Y1002" s="13" t="s">
        <v>10904</v>
      </c>
      <c r="Z1002" s="13">
        <v>2</v>
      </c>
      <c r="AA1002" s="13">
        <v>5.75</v>
      </c>
      <c r="AB1002" s="13">
        <f t="shared" si="136"/>
        <v>93.501000000000005</v>
      </c>
      <c r="AC1002" s="13">
        <f>ROUND(VLOOKUP(X1002,'Base de dados'!A:B, 2, 0)*AB1002, 2)</f>
        <v>14.03</v>
      </c>
      <c r="AD1002" s="13">
        <f>ROUND((AB1002*(Destino!AG$1002/100))*(W1002/100),2)</f>
        <v>3.74</v>
      </c>
      <c r="AE1002" s="13">
        <f>ROUND((AB1002*(Destino!AH$1002/100)),2)</f>
        <v>0</v>
      </c>
      <c r="AF1002" s="13">
        <f>ROUND((((AB1002+AC1002)*(1 + VLOOKUP(X1002,'Base de dados'!A:P, 16, 0) ))*(Destino!AI$1002/100))-AD1002, 2)</f>
        <v>23.75</v>
      </c>
      <c r="AG1002" s="13">
        <f>ROUND((AB1002+AC1002+AF1002)*(J1002/100),2)</f>
        <v>5.25</v>
      </c>
      <c r="AH1002" s="13">
        <f t="shared" si="137"/>
        <v>0</v>
      </c>
      <c r="AI1002" s="13">
        <f>ROUND(AB1002+AF1002+AG1002+AH1002, 3)</f>
        <v>122.501</v>
      </c>
      <c r="AJ1002" s="13">
        <f t="shared" si="138"/>
        <v>122.501</v>
      </c>
      <c r="AK1002" s="13">
        <f t="shared" si="139"/>
        <v>122.501</v>
      </c>
      <c r="AL1002" s="13" t="str">
        <f t="shared" si="142"/>
        <v>11106000230722200000102</v>
      </c>
      <c r="AM1002" s="13">
        <f>VLOOKUP(AL1002,Destino!A:AE,31,0)</f>
        <v>122.501</v>
      </c>
      <c r="AN1002" s="13">
        <f t="shared" si="143"/>
        <v>1</v>
      </c>
      <c r="BB1002" s="13">
        <f t="shared" si="140"/>
        <v>122.501</v>
      </c>
      <c r="BC1002" s="13" t="s">
        <v>11362</v>
      </c>
      <c r="BD1002" s="13">
        <f t="shared" si="141"/>
        <v>0.76771100000000003</v>
      </c>
    </row>
    <row r="1003" spans="1:56" x14ac:dyDescent="0.25">
      <c r="A1003" s="13">
        <v>600026123</v>
      </c>
      <c r="B1003" s="13">
        <v>1000</v>
      </c>
      <c r="C1003" s="13">
        <v>2200000102</v>
      </c>
      <c r="D1003" s="13" t="s">
        <v>10908</v>
      </c>
      <c r="E1003" s="13">
        <f t="shared" si="135"/>
        <v>1000</v>
      </c>
      <c r="F1003" s="13" t="s">
        <v>10905</v>
      </c>
      <c r="G1003" s="13" t="s">
        <v>10907</v>
      </c>
      <c r="H1003" s="13">
        <f>ROUND(P1003/(1-((R1003+S1003))/100)*Q1003, 3)</f>
        <v>2.86</v>
      </c>
      <c r="I1003" s="13">
        <v>1</v>
      </c>
      <c r="J1003" s="13">
        <v>4.5</v>
      </c>
      <c r="K1003" s="13">
        <v>1</v>
      </c>
      <c r="M1003" s="13">
        <v>1</v>
      </c>
      <c r="N1003" s="13">
        <v>1</v>
      </c>
      <c r="P1003" s="13">
        <f>IFERROR(ROUND(VLOOKUP(BC1003, BA:BA:BB:BB, 2, 0)/AA1003,3),)</f>
        <v>2.641</v>
      </c>
      <c r="Q1003" s="13">
        <f>IFERROR(VLOOKUP(BC1003, BA:BA:BD:BD, 4, 0),1)</f>
        <v>1</v>
      </c>
      <c r="R1003" s="13">
        <v>4</v>
      </c>
      <c r="S1003" s="13">
        <v>3.65</v>
      </c>
      <c r="T1003" s="13">
        <v>0</v>
      </c>
      <c r="V1003" s="13" t="s">
        <v>11050</v>
      </c>
      <c r="W1003" s="13">
        <v>100</v>
      </c>
      <c r="X1003" s="13" t="s">
        <v>7709</v>
      </c>
      <c r="Y1003" s="13" t="s">
        <v>10904</v>
      </c>
      <c r="Z1003" s="13">
        <v>1</v>
      </c>
      <c r="AA1003" s="13">
        <v>5.75</v>
      </c>
      <c r="AB1003" s="13">
        <f t="shared" si="136"/>
        <v>16.445</v>
      </c>
      <c r="AC1003" s="13">
        <f>ROUND(VLOOKUP(X1003,'Base de dados'!A:B, 2, 0)*AB1003, 2)</f>
        <v>2.4700000000000002</v>
      </c>
      <c r="AD1003" s="13">
        <f>ROUND((AB1003*(Destino!AG$1003/100))*(W1003/100),2)</f>
        <v>0.66</v>
      </c>
      <c r="AE1003" s="13">
        <f>ROUND((AB1003*(Destino!AH$1003/100)),2)</f>
        <v>1.52</v>
      </c>
      <c r="AG1003" s="13">
        <f>ROUND((AB1003+ AC1003)*(J1003/100),2)</f>
        <v>0.85</v>
      </c>
      <c r="AH1003" s="13">
        <f t="shared" si="137"/>
        <v>0</v>
      </c>
      <c r="AI1003" s="13">
        <f>ROUND(AB1003-(AD1003+AE1003)+AG1003+AH1003, 3)</f>
        <v>15.115</v>
      </c>
      <c r="AJ1003" s="13">
        <f t="shared" si="138"/>
        <v>15.115</v>
      </c>
      <c r="AK1003" s="13">
        <f t="shared" si="139"/>
        <v>15.115</v>
      </c>
      <c r="AL1003" s="13" t="str">
        <f t="shared" si="142"/>
        <v>10006000261232200000102</v>
      </c>
      <c r="AM1003" s="13">
        <f>VLOOKUP(AL1003,Destino!A:AE,31,0)</f>
        <v>15.115</v>
      </c>
      <c r="AN1003" s="13">
        <f t="shared" si="143"/>
        <v>1</v>
      </c>
      <c r="BB1003" s="13">
        <f t="shared" si="140"/>
        <v>15.115</v>
      </c>
      <c r="BC1003" s="13" t="s">
        <v>11365</v>
      </c>
      <c r="BD1003" s="13">
        <f t="shared" si="141"/>
        <v>1</v>
      </c>
    </row>
    <row r="1004" spans="1:56" x14ac:dyDescent="0.25">
      <c r="A1004" s="13">
        <v>600026123</v>
      </c>
      <c r="B1004" s="13">
        <v>1000</v>
      </c>
      <c r="C1004" s="13">
        <v>2200001286</v>
      </c>
      <c r="D1004" s="13" t="s">
        <v>10908</v>
      </c>
      <c r="E1004" s="13">
        <f t="shared" si="135"/>
        <v>1000</v>
      </c>
      <c r="F1004" s="13" t="s">
        <v>10915</v>
      </c>
      <c r="G1004" s="13" t="s">
        <v>10907</v>
      </c>
      <c r="H1004" s="13">
        <f>ROUND(P1004/(1-((R1004+S1004))/100)*Q1004, 3)</f>
        <v>3.355</v>
      </c>
      <c r="I1004" s="13">
        <v>1</v>
      </c>
      <c r="J1004" s="13">
        <v>6</v>
      </c>
      <c r="K1004" s="13">
        <v>1</v>
      </c>
      <c r="M1004" s="13">
        <v>1</v>
      </c>
      <c r="N1004" s="13">
        <v>1</v>
      </c>
      <c r="P1004" s="13">
        <f>IFERROR(ROUND(VLOOKUP(BC1004, BA:BA:BB:BB, 2, 0)/AA1004,3),)</f>
        <v>3.1989999999999998</v>
      </c>
      <c r="Q1004" s="13">
        <f>IFERROR(VLOOKUP(BC1004, BA:BA:BD:BD, 4, 0),1)</f>
        <v>1</v>
      </c>
      <c r="R1004" s="13">
        <v>1</v>
      </c>
      <c r="S1004" s="13">
        <v>3.65</v>
      </c>
      <c r="T1004" s="13">
        <v>0</v>
      </c>
      <c r="V1004" s="13" t="s">
        <v>11050</v>
      </c>
      <c r="W1004" s="13">
        <v>100</v>
      </c>
      <c r="X1004" s="13" t="s">
        <v>7709</v>
      </c>
      <c r="Y1004" s="13" t="s">
        <v>10904</v>
      </c>
      <c r="Z1004" s="13">
        <v>1</v>
      </c>
      <c r="AA1004" s="13">
        <v>5.75</v>
      </c>
      <c r="AB1004" s="13">
        <f t="shared" si="136"/>
        <v>19.291</v>
      </c>
      <c r="AC1004" s="13">
        <f>ROUND(VLOOKUP(X1004,'Base de dados'!A:B, 2, 0)*AB1004, 2)</f>
        <v>2.89</v>
      </c>
      <c r="AD1004" s="13">
        <f>ROUND((AB1004*(Destino!AG$1004/100))*(W1004/100),2)</f>
        <v>0.77</v>
      </c>
      <c r="AE1004" s="13">
        <f>ROUND((AB1004*(Destino!AH$1004/100)),2)</f>
        <v>1.78</v>
      </c>
      <c r="AG1004" s="13">
        <f>ROUND(AB1004 *(J1004/100),2)</f>
        <v>1.1599999999999999</v>
      </c>
      <c r="AH1004" s="13">
        <f t="shared" si="137"/>
        <v>0</v>
      </c>
      <c r="AI1004" s="13">
        <f>ROUND(AB1004-(AD1004+AE1004)+AG1004+AH1004, 3)</f>
        <v>17.901</v>
      </c>
      <c r="AJ1004" s="13">
        <f t="shared" si="138"/>
        <v>17.901</v>
      </c>
      <c r="AK1004" s="13">
        <f t="shared" si="139"/>
        <v>17.901</v>
      </c>
      <c r="AL1004" s="13" t="str">
        <f t="shared" si="142"/>
        <v>10006000261232200001286</v>
      </c>
      <c r="AM1004" s="13">
        <f>VLOOKUP(AL1004,Destino!A:AE,31,0)</f>
        <v>17.890999999999998</v>
      </c>
      <c r="AN1004" s="13">
        <f t="shared" si="143"/>
        <v>0.99944137199039151</v>
      </c>
      <c r="BB1004" s="13">
        <f t="shared" si="140"/>
        <v>17.901</v>
      </c>
      <c r="BC1004" s="13" t="s">
        <v>11367</v>
      </c>
      <c r="BD1004" s="13">
        <f t="shared" si="141"/>
        <v>1</v>
      </c>
    </row>
    <row r="1005" spans="1:56" x14ac:dyDescent="0.25">
      <c r="A1005" s="13">
        <v>600026123</v>
      </c>
      <c r="B1005" s="13">
        <v>1000</v>
      </c>
      <c r="C1005" s="13">
        <v>2200001327</v>
      </c>
      <c r="D1005" s="13" t="s">
        <v>10908</v>
      </c>
      <c r="E1005" s="13">
        <f t="shared" si="135"/>
        <v>1000</v>
      </c>
      <c r="F1005" s="13" t="s">
        <v>10905</v>
      </c>
      <c r="G1005" s="13" t="s">
        <v>10907</v>
      </c>
      <c r="H1005" s="13">
        <f>ROUND(P1005/(1-((R1005+S1005))/100)*Q1005, 3)</f>
        <v>2.7959999999999998</v>
      </c>
      <c r="I1005" s="13">
        <v>1</v>
      </c>
      <c r="J1005" s="13">
        <v>5</v>
      </c>
      <c r="K1005" s="13">
        <v>1</v>
      </c>
      <c r="M1005" s="13">
        <v>1</v>
      </c>
      <c r="N1005" s="13">
        <v>1</v>
      </c>
      <c r="P1005" s="13">
        <f>IFERROR(ROUND(VLOOKUP(BC1005, BA:BA:BB:BB, 2, 0)/AA1005,3),)</f>
        <v>3.4409999999999998</v>
      </c>
      <c r="Q1005" s="13">
        <f>IFERROR(VLOOKUP(BC1005, BA:BA:BD:BD, 4, 0),1)</f>
        <v>0.75042900000000001</v>
      </c>
      <c r="R1005" s="13">
        <v>4</v>
      </c>
      <c r="S1005" s="13">
        <v>3.65</v>
      </c>
      <c r="T1005" s="13">
        <v>0</v>
      </c>
      <c r="V1005" s="13" t="s">
        <v>11050</v>
      </c>
      <c r="W1005" s="13">
        <v>100</v>
      </c>
      <c r="X1005" s="13" t="s">
        <v>7709</v>
      </c>
      <c r="Y1005" s="13" t="s">
        <v>10904</v>
      </c>
      <c r="Z1005" s="13">
        <v>1</v>
      </c>
      <c r="AA1005" s="13">
        <v>5.75</v>
      </c>
      <c r="AB1005" s="13">
        <f t="shared" si="136"/>
        <v>16.077000000000002</v>
      </c>
      <c r="AC1005" s="13">
        <f>ROUND(VLOOKUP(X1005,'Base de dados'!A:B, 2, 0)*AB1005, 2)</f>
        <v>2.41</v>
      </c>
      <c r="AD1005" s="13">
        <f>ROUND((AB1005*(Destino!AG$1005/100))*(W1005/100),2)</f>
        <v>0.64</v>
      </c>
      <c r="AE1005" s="13">
        <f>ROUND((AB1005*(Destino!AH$1005/100)),2)</f>
        <v>1.49</v>
      </c>
      <c r="AG1005" s="13">
        <f>ROUND((AB1005+ AC1005)*(J1005/100),2)</f>
        <v>0.92</v>
      </c>
      <c r="AH1005" s="13">
        <f t="shared" si="137"/>
        <v>0</v>
      </c>
      <c r="AI1005" s="13">
        <f>ROUND(AB1005-(AD1005+AE1005)+AG1005+AH1005, 3)</f>
        <v>14.867000000000001</v>
      </c>
      <c r="AJ1005" s="13">
        <f t="shared" si="138"/>
        <v>14.867000000000001</v>
      </c>
      <c r="AK1005" s="13">
        <f t="shared" si="139"/>
        <v>14.867000000000001</v>
      </c>
      <c r="AL1005" s="13" t="str">
        <f t="shared" si="142"/>
        <v>10006000261232200001327</v>
      </c>
      <c r="AM1005" s="13">
        <f>VLOOKUP(AL1005,Destino!A:AE,31,0)</f>
        <v>14.856</v>
      </c>
      <c r="AN1005" s="13">
        <f t="shared" si="143"/>
        <v>0.99926010627564399</v>
      </c>
      <c r="BB1005" s="13">
        <f t="shared" si="140"/>
        <v>14.867000000000001</v>
      </c>
      <c r="BC1005" s="13" t="s">
        <v>11366</v>
      </c>
      <c r="BD1005" s="13">
        <f t="shared" si="141"/>
        <v>1</v>
      </c>
    </row>
    <row r="1006" spans="1:56" x14ac:dyDescent="0.25">
      <c r="A1006" s="13">
        <v>600026123</v>
      </c>
      <c r="B1006" s="13">
        <v>1000</v>
      </c>
      <c r="C1006" s="13">
        <v>2200008999</v>
      </c>
      <c r="D1006" s="13" t="s">
        <v>10908</v>
      </c>
      <c r="E1006" s="13">
        <f t="shared" si="135"/>
        <v>1000</v>
      </c>
      <c r="F1006" s="13" t="s">
        <v>10912</v>
      </c>
      <c r="G1006" s="13" t="s">
        <v>10907</v>
      </c>
      <c r="H1006" s="13">
        <v>1.1499999999999999</v>
      </c>
      <c r="I1006" s="13">
        <v>1</v>
      </c>
      <c r="J1006" s="13">
        <v>0</v>
      </c>
      <c r="K1006" s="13">
        <v>1.4704349999999999</v>
      </c>
      <c r="M1006" s="13">
        <v>1</v>
      </c>
      <c r="N1006" s="13">
        <v>1</v>
      </c>
      <c r="O1006" s="13" t="s">
        <v>10895</v>
      </c>
      <c r="P1006" s="13">
        <v>0</v>
      </c>
      <c r="Q1006" s="13">
        <v>1</v>
      </c>
      <c r="R1006" s="13">
        <v>0</v>
      </c>
      <c r="S1006" s="13">
        <v>0</v>
      </c>
      <c r="T1006" s="13">
        <v>34.630000000000003</v>
      </c>
      <c r="V1006" s="13" t="s">
        <v>11050</v>
      </c>
      <c r="W1006" s="13">
        <v>100</v>
      </c>
      <c r="X1006" s="13" t="s">
        <v>7709</v>
      </c>
      <c r="Y1006" s="13" t="s">
        <v>10904</v>
      </c>
      <c r="Z1006" s="13">
        <v>1</v>
      </c>
      <c r="AA1006" s="13">
        <v>5.75</v>
      </c>
      <c r="AB1006" s="13">
        <f t="shared" si="136"/>
        <v>6.6130000000000004</v>
      </c>
      <c r="AC1006" s="13">
        <f>ROUND(VLOOKUP(X1006,'Base de dados'!A:B, 2, 0)*AB1006, 2)</f>
        <v>0.99</v>
      </c>
      <c r="AD1006" s="13">
        <f>ROUND((AB1006*(Destino!AG$1006/100))*(W1006/100),2)</f>
        <v>0</v>
      </c>
      <c r="AE1006" s="13">
        <f>ROUND((AB1006*(Destino!AH$1006/100)),2)</f>
        <v>0</v>
      </c>
      <c r="AG1006" s="13">
        <f>ROUND((AB1006+ AC1006)*(J1006/100),2)</f>
        <v>0</v>
      </c>
      <c r="AH1006" s="13">
        <f t="shared" si="137"/>
        <v>2.29</v>
      </c>
      <c r="AI1006" s="13">
        <f>ROUND(AB1006+AG1006+AH1006, 3)</f>
        <v>8.9030000000000005</v>
      </c>
      <c r="AJ1006" s="13">
        <f t="shared" si="138"/>
        <v>8.9030000000000005</v>
      </c>
      <c r="AK1006" s="13">
        <f t="shared" si="139"/>
        <v>13.091282805000001</v>
      </c>
      <c r="AL1006" s="13" t="str">
        <f t="shared" si="142"/>
        <v>10006000261232200008999</v>
      </c>
      <c r="AM1006" s="13">
        <f>VLOOKUP(AL1006,Destino!A:AE,31,0)</f>
        <v>13.090999999999999</v>
      </c>
      <c r="AN1006" s="13">
        <f t="shared" si="143"/>
        <v>0.99997839745697858</v>
      </c>
      <c r="BA1006" s="13" t="s">
        <v>11364</v>
      </c>
      <c r="BB1006" s="13">
        <f t="shared" si="140"/>
        <v>13.091282805000001</v>
      </c>
      <c r="BD1006" s="13">
        <f t="shared" si="141"/>
        <v>1</v>
      </c>
    </row>
    <row r="1007" spans="1:56" x14ac:dyDescent="0.25">
      <c r="A1007" s="13">
        <v>600026123</v>
      </c>
      <c r="B1007" s="13">
        <v>1100</v>
      </c>
      <c r="C1007" s="13">
        <v>2000005105</v>
      </c>
      <c r="D1007" s="13" t="s">
        <v>10908</v>
      </c>
      <c r="E1007" s="13">
        <f t="shared" si="135"/>
        <v>1100</v>
      </c>
      <c r="F1007" s="13" t="s">
        <v>10905</v>
      </c>
      <c r="G1007" s="13" t="s">
        <v>10907</v>
      </c>
      <c r="H1007" s="13">
        <f>ROUND(P1007/(1-((R1007+S1007))/100)*Q1007, 3)</f>
        <v>2.625</v>
      </c>
      <c r="I1007" s="13">
        <v>1</v>
      </c>
      <c r="J1007" s="13">
        <v>4</v>
      </c>
      <c r="K1007" s="13">
        <v>1</v>
      </c>
      <c r="M1007" s="13">
        <v>1</v>
      </c>
      <c r="N1007" s="13">
        <v>1</v>
      </c>
      <c r="O1007" s="13" t="s">
        <v>10895</v>
      </c>
      <c r="P1007" s="13">
        <f>IFERROR(ROUND(VLOOKUP(BC1007, BA:BA:BB:BB, 2, 0)/AA1007,3),)</f>
        <v>2.2770000000000001</v>
      </c>
      <c r="Q1007" s="13">
        <f>IFERROR(VLOOKUP(BC1007, BA:BA:BD:BD, 4, 0),1)</f>
        <v>1</v>
      </c>
      <c r="R1007" s="13">
        <v>4</v>
      </c>
      <c r="S1007" s="13">
        <v>9.25</v>
      </c>
      <c r="T1007" s="13">
        <v>0</v>
      </c>
      <c r="V1007" s="13" t="s">
        <v>11050</v>
      </c>
      <c r="W1007" s="13">
        <v>100</v>
      </c>
      <c r="X1007" s="13" t="s">
        <v>7709</v>
      </c>
      <c r="Y1007" s="13" t="s">
        <v>10904</v>
      </c>
      <c r="Z1007" s="13">
        <v>2</v>
      </c>
      <c r="AA1007" s="13">
        <v>5.75</v>
      </c>
      <c r="AB1007" s="13">
        <f t="shared" si="136"/>
        <v>15.093999999999999</v>
      </c>
      <c r="AC1007" s="13">
        <f>ROUND(VLOOKUP(X1007,'Base de dados'!A:B, 2, 0)*AB1007, 2)</f>
        <v>2.2599999999999998</v>
      </c>
      <c r="AD1007" s="13">
        <f>ROUND((AB1007*(Destino!AG$1007/100))*(W1007/100),2)</f>
        <v>0.6</v>
      </c>
      <c r="AE1007" s="13">
        <f>ROUND((AB1007*(Destino!AH$1007/100)),2)</f>
        <v>0</v>
      </c>
      <c r="AG1007" s="13">
        <f>ROUND((AB1007+ AC1007)*(J1007/100),2)</f>
        <v>0.69</v>
      </c>
      <c r="AH1007" s="13">
        <f t="shared" si="137"/>
        <v>0</v>
      </c>
      <c r="AI1007" s="13">
        <f>ROUND(AB1007-(AD1007+AE1007)+AG1007+AH1007, 3)</f>
        <v>15.183999999999999</v>
      </c>
      <c r="AJ1007" s="13">
        <f t="shared" si="138"/>
        <v>15.183999999999999</v>
      </c>
      <c r="AK1007" s="13">
        <f t="shared" si="139"/>
        <v>15.183999999999999</v>
      </c>
      <c r="AL1007" s="13" t="str">
        <f t="shared" si="142"/>
        <v>11006000261232000005105</v>
      </c>
      <c r="AM1007" s="13">
        <f>VLOOKUP(AL1007,Destino!A:AE,31,0)</f>
        <v>15.183999999999999</v>
      </c>
      <c r="AN1007" s="13">
        <f t="shared" si="143"/>
        <v>1</v>
      </c>
      <c r="BA1007" s="13" t="s">
        <v>11365</v>
      </c>
      <c r="BB1007" s="13">
        <f t="shared" si="140"/>
        <v>15.183999999999999</v>
      </c>
      <c r="BC1007" s="13" t="s">
        <v>11364</v>
      </c>
      <c r="BD1007" s="13">
        <f t="shared" si="141"/>
        <v>1</v>
      </c>
    </row>
    <row r="1008" spans="1:56" x14ac:dyDescent="0.25">
      <c r="A1008" s="13">
        <v>600026123</v>
      </c>
      <c r="B1008" s="13">
        <v>1100</v>
      </c>
      <c r="C1008" s="13">
        <v>2200001286</v>
      </c>
      <c r="D1008" s="13" t="s">
        <v>10908</v>
      </c>
      <c r="E1008" s="13">
        <f t="shared" si="135"/>
        <v>1100</v>
      </c>
      <c r="F1008" s="13" t="s">
        <v>10915</v>
      </c>
      <c r="G1008" s="13" t="s">
        <v>10907</v>
      </c>
      <c r="H1008" s="13">
        <f>ROUND(P1008/(1-((R1008+S1008))/100)*Q1008, 3)</f>
        <v>3.355</v>
      </c>
      <c r="I1008" s="13">
        <v>1</v>
      </c>
      <c r="J1008" s="13">
        <v>5</v>
      </c>
      <c r="K1008" s="13">
        <v>1</v>
      </c>
      <c r="M1008" s="13">
        <v>1</v>
      </c>
      <c r="N1008" s="13">
        <v>1</v>
      </c>
      <c r="P1008" s="13">
        <f>IFERROR(ROUND(VLOOKUP(BC1008, BA:BA:BB:BB, 2, 0)/AA1008,3),)</f>
        <v>3.1989999999999998</v>
      </c>
      <c r="Q1008" s="13">
        <f>IFERROR(VLOOKUP(BC1008, BA:BA:BD:BD, 4, 0),1)</f>
        <v>1</v>
      </c>
      <c r="R1008" s="13">
        <v>1</v>
      </c>
      <c r="S1008" s="13">
        <v>3.65</v>
      </c>
      <c r="T1008" s="13">
        <v>0</v>
      </c>
      <c r="V1008" s="13" t="s">
        <v>11050</v>
      </c>
      <c r="W1008" s="13">
        <v>100</v>
      </c>
      <c r="X1008" s="13" t="s">
        <v>7709</v>
      </c>
      <c r="Y1008" s="13" t="s">
        <v>10904</v>
      </c>
      <c r="Z1008" s="13">
        <v>2</v>
      </c>
      <c r="AA1008" s="13">
        <v>5.75</v>
      </c>
      <c r="AB1008" s="13">
        <f t="shared" si="136"/>
        <v>19.291</v>
      </c>
      <c r="AC1008" s="13">
        <f>ROUND(VLOOKUP(X1008,'Base de dados'!A:B, 2, 0)*AB1008, 2)</f>
        <v>2.89</v>
      </c>
      <c r="AD1008" s="13">
        <f>ROUND((AB1008*(Destino!AG$1008/100))*(W1008/100),2)</f>
        <v>0.77</v>
      </c>
      <c r="AE1008" s="13">
        <f>ROUND((AB1008*(Destino!AH$1008/100)),2)</f>
        <v>0</v>
      </c>
      <c r="AG1008" s="13">
        <f>ROUND(AB1008 *(J1008/100),2)</f>
        <v>0.96</v>
      </c>
      <c r="AH1008" s="13">
        <f t="shared" si="137"/>
        <v>0</v>
      </c>
      <c r="AI1008" s="13">
        <f>ROUND(AB1008-(AD1008+AE1008)+AG1008+AH1008, 3)</f>
        <v>19.481000000000002</v>
      </c>
      <c r="AJ1008" s="13">
        <f t="shared" si="138"/>
        <v>19.481000000000002</v>
      </c>
      <c r="AK1008" s="13">
        <f t="shared" si="139"/>
        <v>19.481000000000002</v>
      </c>
      <c r="AL1008" s="13" t="str">
        <f t="shared" si="142"/>
        <v>11006000261232200001286</v>
      </c>
      <c r="AM1008" s="13">
        <f>VLOOKUP(AL1008,Destino!A:AE,31,0)</f>
        <v>19.481000000000002</v>
      </c>
      <c r="AN1008" s="13">
        <f t="shared" si="143"/>
        <v>1</v>
      </c>
      <c r="BB1008" s="13">
        <f t="shared" si="140"/>
        <v>19.481000000000002</v>
      </c>
      <c r="BC1008" s="13" t="s">
        <v>11367</v>
      </c>
      <c r="BD1008" s="13">
        <f t="shared" si="141"/>
        <v>1</v>
      </c>
    </row>
    <row r="1009" spans="1:56" x14ac:dyDescent="0.25">
      <c r="A1009" s="13">
        <v>600026123</v>
      </c>
      <c r="B1009" s="13">
        <v>1100</v>
      </c>
      <c r="C1009" s="13">
        <v>2200001327</v>
      </c>
      <c r="D1009" s="13" t="s">
        <v>10908</v>
      </c>
      <c r="E1009" s="13">
        <f t="shared" si="135"/>
        <v>1100</v>
      </c>
      <c r="F1009" s="13" t="s">
        <v>10923</v>
      </c>
      <c r="G1009" s="13" t="s">
        <v>10907</v>
      </c>
      <c r="H1009" s="13">
        <f>ROUND(P1009/(1-((R1009+S1009))/100)*Q1009, 3)</f>
        <v>2.69</v>
      </c>
      <c r="I1009" s="13">
        <v>1</v>
      </c>
      <c r="J1009" s="13">
        <v>5</v>
      </c>
      <c r="K1009" s="13">
        <v>1</v>
      </c>
      <c r="M1009" s="13">
        <v>1</v>
      </c>
      <c r="N1009" s="13">
        <v>1</v>
      </c>
      <c r="P1009" s="13">
        <f>IFERROR(ROUND(VLOOKUP(BC1009, BA:BA:BB:BB, 2, 0)/AA1009,3),)</f>
        <v>3.4409999999999998</v>
      </c>
      <c r="Q1009" s="13">
        <f>IFERROR(VLOOKUP(BC1009, BA:BA:BD:BD, 4, 0),1)</f>
        <v>0.75042900000000001</v>
      </c>
      <c r="R1009" s="13">
        <v>4</v>
      </c>
      <c r="S1009" s="13">
        <v>0</v>
      </c>
      <c r="T1009" s="13">
        <v>0</v>
      </c>
      <c r="V1009" s="13" t="s">
        <v>11050</v>
      </c>
      <c r="W1009" s="13">
        <v>100</v>
      </c>
      <c r="X1009" s="13" t="s">
        <v>7709</v>
      </c>
      <c r="Y1009" s="13" t="s">
        <v>10904</v>
      </c>
      <c r="Z1009" s="13">
        <v>2</v>
      </c>
      <c r="AA1009" s="13">
        <v>5.75</v>
      </c>
      <c r="AB1009" s="13">
        <f t="shared" si="136"/>
        <v>15.468</v>
      </c>
      <c r="AC1009" s="13">
        <f>ROUND(VLOOKUP(X1009,'Base de dados'!A:B, 2, 0)*AB1009, 2)</f>
        <v>2.3199999999999998</v>
      </c>
      <c r="AD1009" s="13">
        <f>ROUND((AB1009*(Destino!AG$1009/100))*(W1009/100),2)</f>
        <v>0.62</v>
      </c>
      <c r="AE1009" s="13">
        <f>ROUND((AB1009*(Destino!AH$1009/100)),2)</f>
        <v>0</v>
      </c>
      <c r="AG1009" s="13">
        <f>ROUND((AB1009+ AC1009)*(J1009/100),2)</f>
        <v>0.89</v>
      </c>
      <c r="AH1009" s="13">
        <f t="shared" si="137"/>
        <v>0</v>
      </c>
      <c r="AI1009" s="13">
        <f>ROUND(AB1009-AD1009+AG1009+AH1009, 3)</f>
        <v>15.738</v>
      </c>
      <c r="AJ1009" s="13">
        <f t="shared" si="138"/>
        <v>15.738</v>
      </c>
      <c r="AK1009" s="13">
        <f t="shared" si="139"/>
        <v>15.738</v>
      </c>
      <c r="AL1009" s="13" t="str">
        <f t="shared" si="142"/>
        <v>11006000261232200001327</v>
      </c>
      <c r="AM1009" s="13">
        <f>VLOOKUP(AL1009,Destino!A:AE,31,0)</f>
        <v>15.726000000000001</v>
      </c>
      <c r="AN1009" s="13">
        <f t="shared" si="143"/>
        <v>0.99923751429660701</v>
      </c>
      <c r="BB1009" s="13">
        <f t="shared" si="140"/>
        <v>15.738</v>
      </c>
      <c r="BC1009" s="13" t="s">
        <v>11366</v>
      </c>
      <c r="BD1009" s="13">
        <f t="shared" si="141"/>
        <v>1</v>
      </c>
    </row>
    <row r="1010" spans="1:56" x14ac:dyDescent="0.25">
      <c r="A1010" s="13">
        <v>600026123</v>
      </c>
      <c r="B1010" s="13">
        <v>1110</v>
      </c>
      <c r="C1010" s="13">
        <v>2000005105</v>
      </c>
      <c r="D1010" s="13" t="s">
        <v>10908</v>
      </c>
      <c r="E1010" s="13" t="str">
        <f t="shared" si="135"/>
        <v>1100</v>
      </c>
      <c r="F1010" s="13" t="s">
        <v>10925</v>
      </c>
      <c r="G1010" s="13" t="s">
        <v>10907</v>
      </c>
      <c r="H1010" s="13">
        <f>ROUND(P1010/(1-((R1010+S1010))/100)*Q1010, 3)</f>
        <v>2.625</v>
      </c>
      <c r="I1010" s="13">
        <v>1</v>
      </c>
      <c r="J1010" s="13">
        <v>4</v>
      </c>
      <c r="K1010" s="13">
        <v>1</v>
      </c>
      <c r="M1010" s="13">
        <v>1</v>
      </c>
      <c r="N1010" s="13">
        <v>0.75042900000000001</v>
      </c>
      <c r="O1010" s="13" t="s">
        <v>10895</v>
      </c>
      <c r="P1010" s="13">
        <f>IFERROR(ROUND(VLOOKUP(BC1010, BA:BA:BB:BB, 2, 0)/AA1010,3),)</f>
        <v>2.2770000000000001</v>
      </c>
      <c r="Q1010" s="13">
        <f>IFERROR(VLOOKUP(BC1010, BA:BA:BD:BD, 4, 0),1)</f>
        <v>1</v>
      </c>
      <c r="R1010" s="13">
        <v>4</v>
      </c>
      <c r="S1010" s="13">
        <v>9.25</v>
      </c>
      <c r="T1010" s="13">
        <v>0</v>
      </c>
      <c r="V1010" s="13" t="s">
        <v>11050</v>
      </c>
      <c r="W1010" s="13">
        <v>100</v>
      </c>
      <c r="X1010" s="13" t="s">
        <v>7709</v>
      </c>
      <c r="Y1010" s="13" t="s">
        <v>10904</v>
      </c>
      <c r="Z1010" s="13">
        <v>2</v>
      </c>
      <c r="AA1010" s="13">
        <v>5.75</v>
      </c>
      <c r="AB1010" s="13">
        <f t="shared" si="136"/>
        <v>15.093999999999999</v>
      </c>
      <c r="AC1010" s="13">
        <f>ROUND(VLOOKUP(X1010,'Base de dados'!A:B, 2, 0)*AB1010, 2)</f>
        <v>2.2599999999999998</v>
      </c>
      <c r="AD1010" s="13">
        <f>ROUND((AB1010*(Destino!AG$1010/100))*(W1010/100),2)</f>
        <v>0.6</v>
      </c>
      <c r="AE1010" s="13">
        <f>ROUND((AB1010*(Destino!AH$1010/100)),2)</f>
        <v>0</v>
      </c>
      <c r="AF1010" s="13">
        <f>ROUND((((AB1010+AC1010)*(1 + VLOOKUP(X1010,'Base de dados'!A:P, 16, 0) ))*(Destino!AI$1010/100))-AD1010, 2)</f>
        <v>3.84</v>
      </c>
      <c r="AG1010" s="13">
        <f>ROUND((AB1010+AC1010+AF1010)*(J1010/100),2)</f>
        <v>0.85</v>
      </c>
      <c r="AH1010" s="13">
        <f t="shared" si="137"/>
        <v>0</v>
      </c>
      <c r="AI1010" s="13">
        <f>ROUND(AB1010+AF1010-AE1010+AG1010+AH1010, 3)</f>
        <v>19.783999999999999</v>
      </c>
      <c r="AJ1010" s="13">
        <f t="shared" si="138"/>
        <v>19.783999999999999</v>
      </c>
      <c r="AK1010" s="13">
        <f t="shared" si="139"/>
        <v>19.783999999999999</v>
      </c>
      <c r="AL1010" s="13" t="str">
        <f t="shared" si="142"/>
        <v>11106000261232000005105</v>
      </c>
      <c r="AM1010" s="13">
        <f>VLOOKUP(AL1010,Destino!A:AE,31,0)</f>
        <v>19.774000000000001</v>
      </c>
      <c r="AN1010" s="13">
        <f t="shared" si="143"/>
        <v>0.9994945410432674</v>
      </c>
      <c r="BA1010" s="13" t="s">
        <v>11366</v>
      </c>
      <c r="BB1010" s="13">
        <f t="shared" si="140"/>
        <v>19.783999999999999</v>
      </c>
      <c r="BC1010" s="13" t="s">
        <v>11364</v>
      </c>
      <c r="BD1010" s="13">
        <f t="shared" si="141"/>
        <v>0.75042900000000001</v>
      </c>
    </row>
    <row r="1011" spans="1:56" x14ac:dyDescent="0.25">
      <c r="A1011" s="13">
        <v>600026123</v>
      </c>
      <c r="B1011" s="13">
        <v>1110</v>
      </c>
      <c r="C1011" s="13">
        <v>2200000102</v>
      </c>
      <c r="D1011" s="13" t="s">
        <v>10908</v>
      </c>
      <c r="E1011" s="13" t="str">
        <f t="shared" si="135"/>
        <v>1100</v>
      </c>
      <c r="F1011" s="13" t="s">
        <v>10926</v>
      </c>
      <c r="G1011" s="13" t="s">
        <v>10907</v>
      </c>
      <c r="H1011" s="13">
        <f>ROUND(P1011/(1-((R1011+S1011))/100)*Q1011, 3)</f>
        <v>2.7509999999999999</v>
      </c>
      <c r="I1011" s="13">
        <v>1</v>
      </c>
      <c r="J1011" s="13">
        <v>4</v>
      </c>
      <c r="K1011" s="13">
        <v>1</v>
      </c>
      <c r="M1011" s="13">
        <v>1</v>
      </c>
      <c r="N1011" s="13">
        <v>0.76790099999999994</v>
      </c>
      <c r="P1011" s="13">
        <f>IFERROR(ROUND(VLOOKUP(BC1011, BA:BA:BB:BB, 2, 0)/AA1011,3),)</f>
        <v>2.641</v>
      </c>
      <c r="Q1011" s="13">
        <f>IFERROR(VLOOKUP(BC1011, BA:BA:BD:BD, 4, 0),1)</f>
        <v>1</v>
      </c>
      <c r="R1011" s="13">
        <v>4</v>
      </c>
      <c r="S1011" s="13">
        <v>0</v>
      </c>
      <c r="T1011" s="13">
        <v>0</v>
      </c>
      <c r="V1011" s="13" t="s">
        <v>11050</v>
      </c>
      <c r="W1011" s="13">
        <v>100</v>
      </c>
      <c r="X1011" s="13" t="s">
        <v>7709</v>
      </c>
      <c r="Y1011" s="13" t="s">
        <v>10904</v>
      </c>
      <c r="Z1011" s="13">
        <v>2</v>
      </c>
      <c r="AA1011" s="13">
        <v>5.75</v>
      </c>
      <c r="AB1011" s="13">
        <f t="shared" si="136"/>
        <v>15.818</v>
      </c>
      <c r="AC1011" s="13">
        <f>ROUND(VLOOKUP(X1011,'Base de dados'!A:B, 2, 0)*AB1011, 2)</f>
        <v>2.37</v>
      </c>
      <c r="AD1011" s="13">
        <f>ROUND((AB1011*(Destino!AG$1011/100))*(W1011/100),2)</f>
        <v>0.63</v>
      </c>
      <c r="AE1011" s="13">
        <f>ROUND((AB1011*(Destino!AH$1011/100)),2)</f>
        <v>0</v>
      </c>
      <c r="AF1011" s="13">
        <f>ROUND((((AB1011+AC1011)*(1 + VLOOKUP(X1011,'Base de dados'!A:P, 16, 0) ))*(Destino!AI$1011/100))-AD1011, 2)</f>
        <v>4.0199999999999996</v>
      </c>
      <c r="AG1011" s="13">
        <f>ROUND((AB1011+AC1011+AF1011)*(J1011/100),2)</f>
        <v>0.89</v>
      </c>
      <c r="AH1011" s="13">
        <f t="shared" si="137"/>
        <v>0</v>
      </c>
      <c r="AI1011" s="13">
        <f>ROUND(AB1011+AF1011+AG1011+AH1011, 3)</f>
        <v>20.728000000000002</v>
      </c>
      <c r="AJ1011" s="13">
        <f t="shared" si="138"/>
        <v>20.728000000000002</v>
      </c>
      <c r="AK1011" s="13">
        <f t="shared" si="139"/>
        <v>20.728000000000002</v>
      </c>
      <c r="AL1011" s="13" t="str">
        <f t="shared" si="142"/>
        <v>11106000261232200000102</v>
      </c>
      <c r="AM1011" s="13">
        <f>VLOOKUP(AL1011,Destino!A:AE,31,0)</f>
        <v>20.728000000000002</v>
      </c>
      <c r="AN1011" s="13">
        <f t="shared" si="143"/>
        <v>1</v>
      </c>
      <c r="BB1011" s="13">
        <f t="shared" si="140"/>
        <v>20.728000000000002</v>
      </c>
      <c r="BC1011" s="13" t="s">
        <v>11365</v>
      </c>
      <c r="BD1011" s="13">
        <f t="shared" si="141"/>
        <v>0.76790099999999994</v>
      </c>
    </row>
    <row r="1012" spans="1:56" x14ac:dyDescent="0.25">
      <c r="A1012" s="13">
        <v>600026123</v>
      </c>
      <c r="B1012" s="13">
        <v>1110</v>
      </c>
      <c r="C1012" s="13">
        <v>2200001286</v>
      </c>
      <c r="D1012" s="13" t="s">
        <v>10908</v>
      </c>
      <c r="E1012" s="13" t="str">
        <f t="shared" si="135"/>
        <v>1100</v>
      </c>
      <c r="F1012" s="13" t="s">
        <v>10927</v>
      </c>
      <c r="G1012" s="13" t="s">
        <v>10907</v>
      </c>
      <c r="H1012" s="13">
        <f>ROUND(P1012/(1-((R1012+S1012))/100)*Q1012, 3)</f>
        <v>3.355</v>
      </c>
      <c r="I1012" s="13">
        <v>1</v>
      </c>
      <c r="J1012" s="13">
        <v>5</v>
      </c>
      <c r="K1012" s="13">
        <v>1</v>
      </c>
      <c r="M1012" s="13">
        <v>1</v>
      </c>
      <c r="N1012" s="13">
        <v>0.74948899999999996</v>
      </c>
      <c r="P1012" s="13">
        <f>IFERROR(ROUND(VLOOKUP(BC1012, BA:BA:BB:BB, 2, 0)/AA1012,3),)</f>
        <v>3.1989999999999998</v>
      </c>
      <c r="Q1012" s="13">
        <f>IFERROR(VLOOKUP(BC1012, BA:BA:BD:BD, 4, 0),1)</f>
        <v>1</v>
      </c>
      <c r="R1012" s="13">
        <v>1</v>
      </c>
      <c r="S1012" s="13">
        <v>3.65</v>
      </c>
      <c r="T1012" s="13">
        <v>0</v>
      </c>
      <c r="V1012" s="13" t="s">
        <v>11050</v>
      </c>
      <c r="W1012" s="13">
        <v>100</v>
      </c>
      <c r="X1012" s="13" t="s">
        <v>7709</v>
      </c>
      <c r="Y1012" s="13" t="s">
        <v>10904</v>
      </c>
      <c r="Z1012" s="13">
        <v>2</v>
      </c>
      <c r="AA1012" s="13">
        <v>5.75</v>
      </c>
      <c r="AB1012" s="13">
        <f t="shared" si="136"/>
        <v>19.291</v>
      </c>
      <c r="AC1012" s="13">
        <f>ROUND(VLOOKUP(X1012,'Base de dados'!A:B, 2, 0)*AB1012, 2)</f>
        <v>2.89</v>
      </c>
      <c r="AD1012" s="13">
        <f>ROUND((AB1012*(Destino!AG$1012/100))*(W1012/100),2)</f>
        <v>0.77</v>
      </c>
      <c r="AE1012" s="13">
        <f>ROUND((AB1012*(Destino!AH$1012/100)),2)</f>
        <v>0</v>
      </c>
      <c r="AF1012" s="13">
        <f>ROUND((((AB1012+AC1012)*(1 + VLOOKUP(X1012,'Base de dados'!A:P, 16, 0) ))*(Destino!AI$1012/100))-AD1012, 2)</f>
        <v>4.9000000000000004</v>
      </c>
      <c r="AG1012" s="13">
        <f>ROUND((AB1012+AF1012)*(J1012/100),2)</f>
        <v>1.21</v>
      </c>
      <c r="AH1012" s="13">
        <f t="shared" si="137"/>
        <v>0</v>
      </c>
      <c r="AI1012" s="13">
        <f>ROUND(AB1012-AE1012+AF1012+AG1012+AH1012, 3)</f>
        <v>25.401</v>
      </c>
      <c r="AJ1012" s="13">
        <f t="shared" si="138"/>
        <v>25.401</v>
      </c>
      <c r="AK1012" s="13">
        <f t="shared" si="139"/>
        <v>25.401</v>
      </c>
      <c r="AL1012" s="13" t="str">
        <f t="shared" si="142"/>
        <v>11106000261232200001286</v>
      </c>
      <c r="AM1012" s="13">
        <f>VLOOKUP(AL1012,Destino!A:AE,31,0)</f>
        <v>25.401</v>
      </c>
      <c r="AN1012" s="13">
        <f t="shared" si="143"/>
        <v>1</v>
      </c>
      <c r="BB1012" s="13">
        <f t="shared" si="140"/>
        <v>25.401</v>
      </c>
      <c r="BC1012" s="13" t="s">
        <v>11367</v>
      </c>
      <c r="BD1012" s="13">
        <f t="shared" si="141"/>
        <v>0.74948899999999996</v>
      </c>
    </row>
    <row r="1013" spans="1:56" x14ac:dyDescent="0.25">
      <c r="A1013" s="13">
        <v>600026123</v>
      </c>
      <c r="B1013" s="13">
        <v>1300</v>
      </c>
      <c r="C1013" s="13">
        <v>2000005105</v>
      </c>
      <c r="D1013" s="13" t="s">
        <v>10908</v>
      </c>
      <c r="E1013" s="13">
        <f t="shared" si="135"/>
        <v>1300</v>
      </c>
      <c r="F1013" s="13" t="s">
        <v>10930</v>
      </c>
      <c r="G1013" s="13" t="s">
        <v>10907</v>
      </c>
      <c r="H1013" s="13">
        <f>ROUND(P1013/(1-((R1013+S1013))/100)*Q1013, 3)</f>
        <v>2.625</v>
      </c>
      <c r="I1013" s="13">
        <v>1</v>
      </c>
      <c r="J1013" s="13">
        <v>6</v>
      </c>
      <c r="K1013" s="13">
        <v>1</v>
      </c>
      <c r="M1013" s="13">
        <v>1</v>
      </c>
      <c r="N1013" s="13">
        <v>1</v>
      </c>
      <c r="O1013" s="13" t="s">
        <v>10895</v>
      </c>
      <c r="P1013" s="13">
        <f>IFERROR(ROUND(VLOOKUP(BC1013, BA:BA:BB:BB, 2, 0)/AA1013,3),)</f>
        <v>2.2770000000000001</v>
      </c>
      <c r="Q1013" s="13">
        <f>IFERROR(VLOOKUP(BC1013, BA:BA:BD:BD, 4, 0),1)</f>
        <v>1</v>
      </c>
      <c r="R1013" s="13">
        <v>4</v>
      </c>
      <c r="S1013" s="13">
        <v>9.25</v>
      </c>
      <c r="T1013" s="13">
        <v>0</v>
      </c>
      <c r="V1013" s="13" t="s">
        <v>11050</v>
      </c>
      <c r="W1013" s="13">
        <v>100</v>
      </c>
      <c r="X1013" s="13" t="s">
        <v>7709</v>
      </c>
      <c r="Y1013" s="13" t="s">
        <v>10904</v>
      </c>
      <c r="Z1013" s="13">
        <v>2</v>
      </c>
      <c r="AA1013" s="13">
        <v>5.75</v>
      </c>
      <c r="AB1013" s="13">
        <f t="shared" si="136"/>
        <v>15.093999999999999</v>
      </c>
      <c r="AC1013" s="13">
        <f>ROUND(VLOOKUP(X1013,'Base de dados'!A:B, 2, 0)*AB1013, 2)</f>
        <v>2.2599999999999998</v>
      </c>
      <c r="AD1013" s="13">
        <f>ROUND((AB1013*(Destino!AG$1013/100))*(W1013/100),2)</f>
        <v>0</v>
      </c>
      <c r="AG1013" s="13">
        <f>ROUND((AB1013+ AC1013)*(J1013/100),2)</f>
        <v>1.04</v>
      </c>
      <c r="AH1013" s="13">
        <f t="shared" si="137"/>
        <v>0</v>
      </c>
      <c r="AI1013" s="13">
        <f>ROUND((AB1013+AC1013)-(AD1013+AE1013)+AG1013+AH1013, 3)</f>
        <v>18.393999999999998</v>
      </c>
      <c r="AJ1013" s="13">
        <f t="shared" si="138"/>
        <v>18.393999999999998</v>
      </c>
      <c r="AK1013" s="13">
        <f t="shared" si="139"/>
        <v>18.393999999999998</v>
      </c>
      <c r="AL1013" s="13" t="str">
        <f t="shared" si="142"/>
        <v>13006000261232000005105</v>
      </c>
      <c r="AM1013" s="13">
        <f>VLOOKUP(AL1013,Destino!A:AE,31,0)</f>
        <v>18.393999999999998</v>
      </c>
      <c r="AN1013" s="13">
        <f t="shared" si="143"/>
        <v>1</v>
      </c>
      <c r="BA1013" s="13" t="s">
        <v>11367</v>
      </c>
      <c r="BB1013" s="13">
        <f t="shared" si="140"/>
        <v>18.393999999999998</v>
      </c>
      <c r="BC1013" s="13" t="s">
        <v>11364</v>
      </c>
      <c r="BD1013" s="13">
        <f t="shared" si="141"/>
        <v>1</v>
      </c>
    </row>
    <row r="1014" spans="1:56" x14ac:dyDescent="0.25">
      <c r="A1014" s="13">
        <v>600026123</v>
      </c>
      <c r="B1014" s="13">
        <v>1300</v>
      </c>
      <c r="C1014" s="13">
        <v>2200000102</v>
      </c>
      <c r="D1014" s="13" t="s">
        <v>10908</v>
      </c>
      <c r="E1014" s="13">
        <f t="shared" si="135"/>
        <v>1300</v>
      </c>
      <c r="F1014" s="13" t="s">
        <v>10930</v>
      </c>
      <c r="G1014" s="13" t="s">
        <v>10907</v>
      </c>
      <c r="H1014" s="13">
        <f>ROUND(P1014/(1-((R1014+S1014))/100)*Q1014, 3)</f>
        <v>2.86</v>
      </c>
      <c r="I1014" s="13">
        <v>1</v>
      </c>
      <c r="J1014" s="13">
        <v>3.5</v>
      </c>
      <c r="K1014" s="13">
        <v>1</v>
      </c>
      <c r="M1014" s="13">
        <v>1</v>
      </c>
      <c r="N1014" s="13">
        <v>1</v>
      </c>
      <c r="P1014" s="13">
        <f>IFERROR(ROUND(VLOOKUP(BC1014, BA:BA:BB:BB, 2, 0)/AA1014,3),)</f>
        <v>2.641</v>
      </c>
      <c r="Q1014" s="13">
        <f>IFERROR(VLOOKUP(BC1014, BA:BA:BD:BD, 4, 0),1)</f>
        <v>1</v>
      </c>
      <c r="R1014" s="13">
        <v>4</v>
      </c>
      <c r="S1014" s="13">
        <v>3.65</v>
      </c>
      <c r="T1014" s="13">
        <v>0</v>
      </c>
      <c r="V1014" s="13" t="s">
        <v>11050</v>
      </c>
      <c r="W1014" s="13">
        <v>100</v>
      </c>
      <c r="X1014" s="13" t="s">
        <v>7709</v>
      </c>
      <c r="Y1014" s="13" t="s">
        <v>10904</v>
      </c>
      <c r="Z1014" s="13">
        <v>2</v>
      </c>
      <c r="AA1014" s="13">
        <v>5.75</v>
      </c>
      <c r="AB1014" s="13">
        <f t="shared" si="136"/>
        <v>16.445</v>
      </c>
      <c r="AC1014" s="13">
        <f>ROUND(VLOOKUP(X1014,'Base de dados'!A:B, 2, 0)*AB1014, 2)</f>
        <v>2.4700000000000002</v>
      </c>
      <c r="AD1014" s="13">
        <f>ROUND((AB1014*(Destino!AG$1014/100))*(W1014/100),2)</f>
        <v>0</v>
      </c>
      <c r="AG1014" s="13">
        <f>ROUND((AB1014+ AC1014)*(J1014/100),2)</f>
        <v>0.66</v>
      </c>
      <c r="AH1014" s="13">
        <f t="shared" si="137"/>
        <v>0</v>
      </c>
      <c r="AI1014" s="13">
        <f>ROUND((AB1014+AC1014)-(AD1014+AE1014)+AG1014+AH1014, 3)</f>
        <v>19.574999999999999</v>
      </c>
      <c r="AJ1014" s="13">
        <f t="shared" si="138"/>
        <v>19.574999999999999</v>
      </c>
      <c r="AK1014" s="13">
        <f t="shared" si="139"/>
        <v>19.574999999999999</v>
      </c>
      <c r="AL1014" s="13" t="str">
        <f t="shared" si="142"/>
        <v>13006000261232200000102</v>
      </c>
      <c r="AM1014" s="13">
        <f>VLOOKUP(AL1014,Destino!A:AE,31,0)</f>
        <v>19.574999999999999</v>
      </c>
      <c r="AN1014" s="13">
        <f t="shared" si="143"/>
        <v>1</v>
      </c>
      <c r="BB1014" s="13">
        <f t="shared" si="140"/>
        <v>19.574999999999999</v>
      </c>
      <c r="BC1014" s="13" t="s">
        <v>11365</v>
      </c>
      <c r="BD1014" s="13">
        <f t="shared" si="141"/>
        <v>1</v>
      </c>
    </row>
    <row r="1015" spans="1:56" x14ac:dyDescent="0.25">
      <c r="A1015" s="13">
        <v>600026123</v>
      </c>
      <c r="B1015" s="13">
        <v>1300</v>
      </c>
      <c r="C1015" s="13">
        <v>2200001327</v>
      </c>
      <c r="D1015" s="13" t="s">
        <v>10908</v>
      </c>
      <c r="E1015" s="13">
        <f t="shared" si="135"/>
        <v>1300</v>
      </c>
      <c r="F1015" s="13" t="s">
        <v>10930</v>
      </c>
      <c r="G1015" s="13" t="s">
        <v>10907</v>
      </c>
      <c r="H1015" s="13">
        <f>ROUND(P1015/(1-((R1015+S1015))/100)*Q1015, 3)</f>
        <v>2.7959999999999998</v>
      </c>
      <c r="I1015" s="13">
        <v>1</v>
      </c>
      <c r="J1015" s="13">
        <v>2</v>
      </c>
      <c r="K1015" s="13">
        <v>1</v>
      </c>
      <c r="M1015" s="13">
        <v>1</v>
      </c>
      <c r="N1015" s="13">
        <v>1</v>
      </c>
      <c r="P1015" s="13">
        <f>IFERROR(ROUND(VLOOKUP(BC1015, BA:BA:BB:BB, 2, 0)/AA1015,3),)</f>
        <v>3.4409999999999998</v>
      </c>
      <c r="Q1015" s="13">
        <f>IFERROR(VLOOKUP(BC1015, BA:BA:BD:BD, 4, 0),1)</f>
        <v>0.75042900000000001</v>
      </c>
      <c r="R1015" s="13">
        <v>4</v>
      </c>
      <c r="S1015" s="13">
        <v>3.65</v>
      </c>
      <c r="T1015" s="13">
        <v>0</v>
      </c>
      <c r="V1015" s="13" t="s">
        <v>11050</v>
      </c>
      <c r="W1015" s="13">
        <v>100</v>
      </c>
      <c r="X1015" s="13" t="s">
        <v>7709</v>
      </c>
      <c r="Y1015" s="13" t="s">
        <v>10904</v>
      </c>
      <c r="Z1015" s="13">
        <v>2</v>
      </c>
      <c r="AA1015" s="13">
        <v>5.75</v>
      </c>
      <c r="AB1015" s="13">
        <f t="shared" si="136"/>
        <v>16.077000000000002</v>
      </c>
      <c r="AC1015" s="13">
        <f>ROUND(VLOOKUP(X1015,'Base de dados'!A:B, 2, 0)*AB1015, 2)</f>
        <v>2.41</v>
      </c>
      <c r="AD1015" s="13">
        <f>ROUND((AB1015*(Destino!AG$1015/100))*(W1015/100),2)</f>
        <v>0</v>
      </c>
      <c r="AG1015" s="13">
        <f>ROUND((AB1015+ AC1015)*(J1015/100),2)</f>
        <v>0.37</v>
      </c>
      <c r="AH1015" s="13">
        <f t="shared" si="137"/>
        <v>0</v>
      </c>
      <c r="AI1015" s="13">
        <f>ROUND((AB1015+AC1015)-(AD1015+AE1015)+AG1015+AH1015, 3)</f>
        <v>18.856999999999999</v>
      </c>
      <c r="AJ1015" s="13">
        <f t="shared" si="138"/>
        <v>18.856999999999999</v>
      </c>
      <c r="AK1015" s="13">
        <f t="shared" si="139"/>
        <v>18.856999999999999</v>
      </c>
      <c r="AL1015" s="13" t="str">
        <f t="shared" si="142"/>
        <v>13006000261232200001327</v>
      </c>
      <c r="AM1015" s="13">
        <f>VLOOKUP(AL1015,Destino!A:AE,31,0)</f>
        <v>18.846</v>
      </c>
      <c r="AN1015" s="13">
        <f t="shared" si="143"/>
        <v>0.9994166622474413</v>
      </c>
      <c r="BB1015" s="13">
        <f t="shared" si="140"/>
        <v>18.856999999999999</v>
      </c>
      <c r="BC1015" s="13" t="s">
        <v>11366</v>
      </c>
      <c r="BD1015" s="13">
        <f t="shared" si="141"/>
        <v>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490BD-26DA-4D5F-9811-E146406D49AC}">
  <sheetPr codeName="Planilha3"/>
  <dimension ref="A1:AV1015"/>
  <sheetViews>
    <sheetView topLeftCell="Z1" workbookViewId="0">
      <selection activeCell="L7" sqref="A7:XFD7"/>
    </sheetView>
  </sheetViews>
  <sheetFormatPr defaultRowHeight="12.75" x14ac:dyDescent="0.25"/>
  <cols>
    <col min="1" max="1" width="9.140625" style="8"/>
    <col min="2" max="2" width="8" style="8" bestFit="1" customWidth="1"/>
    <col min="3" max="3" width="11" style="8" bestFit="1" customWidth="1"/>
    <col min="4" max="4" width="6" style="8" bestFit="1" customWidth="1"/>
    <col min="5" max="5" width="11" style="8" bestFit="1" customWidth="1"/>
    <col min="6" max="6" width="41" style="8" bestFit="1" customWidth="1"/>
    <col min="7" max="7" width="12" style="8" bestFit="1" customWidth="1"/>
    <col min="8" max="8" width="37" style="8" bestFit="1" customWidth="1"/>
    <col min="9" max="9" width="11" style="8" bestFit="1" customWidth="1"/>
    <col min="10" max="10" width="7" style="8" bestFit="1" customWidth="1"/>
    <col min="11" max="11" width="20" style="8" bestFit="1" customWidth="1"/>
    <col min="12" max="12" width="12" style="8" bestFit="1" customWidth="1"/>
    <col min="13" max="13" width="11" style="8" bestFit="1" customWidth="1"/>
    <col min="14" max="14" width="12" style="8" bestFit="1" customWidth="1"/>
    <col min="15" max="15" width="8" style="8" bestFit="1" customWidth="1"/>
    <col min="16" max="16" width="10" style="8" bestFit="1" customWidth="1"/>
    <col min="17" max="17" width="18" style="8" bestFit="1" customWidth="1"/>
    <col min="18" max="18" width="7" style="8" bestFit="1" customWidth="1"/>
    <col min="19" max="19" width="16" style="8" bestFit="1" customWidth="1"/>
    <col min="20" max="20" width="7" style="8" bestFit="1" customWidth="1"/>
    <col min="21" max="21" width="13" style="8" bestFit="1" customWidth="1"/>
    <col min="22" max="22" width="16" style="8" bestFit="1" customWidth="1"/>
    <col min="23" max="23" width="9" style="8" bestFit="1" customWidth="1"/>
    <col min="24" max="24" width="10" style="8" bestFit="1" customWidth="1"/>
    <col min="25" max="25" width="17" style="8" bestFit="1" customWidth="1"/>
    <col min="26" max="27" width="10" style="8" bestFit="1" customWidth="1"/>
    <col min="28" max="28" width="12" style="8" bestFit="1" customWidth="1"/>
    <col min="29" max="30" width="10" style="8" bestFit="1" customWidth="1"/>
    <col min="31" max="31" width="17" style="8" bestFit="1" customWidth="1"/>
    <col min="32" max="32" width="7" style="8" bestFit="1" customWidth="1"/>
    <col min="33" max="33" width="8" style="8" bestFit="1" customWidth="1"/>
    <col min="34" max="34" width="14" style="8" bestFit="1" customWidth="1"/>
    <col min="35" max="35" width="11" style="8" bestFit="1" customWidth="1"/>
    <col min="36" max="36" width="7" style="8" bestFit="1" customWidth="1"/>
    <col min="37" max="37" width="17" style="8" bestFit="1" customWidth="1"/>
    <col min="38" max="38" width="7" style="8" bestFit="1" customWidth="1"/>
    <col min="39" max="39" width="13" style="8" bestFit="1" customWidth="1"/>
    <col min="40" max="40" width="6" style="8" bestFit="1" customWidth="1"/>
    <col min="41" max="41" width="7" style="8" bestFit="1" customWidth="1"/>
    <col min="42" max="42" width="12" style="8" bestFit="1" customWidth="1"/>
    <col min="43" max="43" width="9" style="8" bestFit="1" customWidth="1"/>
    <col min="44" max="44" width="11" style="8" bestFit="1" customWidth="1"/>
    <col min="45" max="46" width="14" style="8" bestFit="1" customWidth="1"/>
    <col min="47" max="47" width="20" style="8" bestFit="1" customWidth="1"/>
    <col min="48" max="48" width="17" style="8" bestFit="1" customWidth="1"/>
    <col min="49" max="16384" width="9.140625" style="8"/>
  </cols>
  <sheetData>
    <row r="1" spans="1:48" ht="63.75" x14ac:dyDescent="0.25">
      <c r="B1" s="6" t="s">
        <v>10852</v>
      </c>
      <c r="C1" s="6" t="s">
        <v>10853</v>
      </c>
      <c r="D1" s="7" t="s">
        <v>10854</v>
      </c>
      <c r="E1" s="6" t="s">
        <v>10855</v>
      </c>
      <c r="F1" s="6" t="s">
        <v>10856</v>
      </c>
      <c r="G1" s="6" t="s">
        <v>10857</v>
      </c>
      <c r="H1" s="6" t="s">
        <v>10858</v>
      </c>
      <c r="I1" s="7" t="s">
        <v>10859</v>
      </c>
      <c r="J1" s="7" t="s">
        <v>10860</v>
      </c>
      <c r="K1" s="6" t="s">
        <v>10861</v>
      </c>
      <c r="L1" s="7" t="s">
        <v>10862</v>
      </c>
      <c r="M1" s="7" t="s">
        <v>10863</v>
      </c>
      <c r="N1" s="7" t="s">
        <v>10864</v>
      </c>
      <c r="O1" s="7" t="s">
        <v>10865</v>
      </c>
      <c r="P1" s="7" t="s">
        <v>10866</v>
      </c>
      <c r="Q1" s="7" t="s">
        <v>10867</v>
      </c>
      <c r="R1" s="7" t="s">
        <v>10868</v>
      </c>
      <c r="S1" s="6" t="s">
        <v>10869</v>
      </c>
      <c r="T1" s="6" t="s">
        <v>10870</v>
      </c>
      <c r="U1" s="6" t="s">
        <v>10871</v>
      </c>
      <c r="V1" s="6" t="s">
        <v>10872</v>
      </c>
      <c r="W1" s="6" t="s">
        <v>10873</v>
      </c>
      <c r="X1" s="6" t="s">
        <v>10848</v>
      </c>
      <c r="Y1" s="6" t="s">
        <v>10874</v>
      </c>
      <c r="Z1" s="7" t="s">
        <v>10875</v>
      </c>
      <c r="AA1" s="7" t="s">
        <v>10876</v>
      </c>
      <c r="AB1" s="6" t="s">
        <v>10849</v>
      </c>
      <c r="AC1" s="7" t="s">
        <v>10877</v>
      </c>
      <c r="AD1" s="7" t="s">
        <v>10878</v>
      </c>
      <c r="AE1" s="6" t="s">
        <v>10850</v>
      </c>
      <c r="AF1" s="6" t="s">
        <v>10879</v>
      </c>
      <c r="AG1" s="6" t="s">
        <v>10880</v>
      </c>
      <c r="AH1" s="6" t="s">
        <v>10881</v>
      </c>
      <c r="AI1" s="6" t="s">
        <v>10882</v>
      </c>
      <c r="AJ1" s="7" t="s">
        <v>10883</v>
      </c>
      <c r="AK1" s="6" t="s">
        <v>10884</v>
      </c>
      <c r="AL1" s="6" t="s">
        <v>10842</v>
      </c>
      <c r="AM1" s="6" t="s">
        <v>10885</v>
      </c>
      <c r="AN1" s="7" t="s">
        <v>10886</v>
      </c>
      <c r="AO1" s="6" t="s">
        <v>10843</v>
      </c>
      <c r="AP1" s="6" t="s">
        <v>10887</v>
      </c>
      <c r="AQ1" s="6" t="s">
        <v>10888</v>
      </c>
      <c r="AR1" s="6" t="s">
        <v>10889</v>
      </c>
      <c r="AS1" s="7" t="s">
        <v>10890</v>
      </c>
      <c r="AT1" s="6" t="s">
        <v>10891</v>
      </c>
      <c r="AU1" s="6" t="s">
        <v>10892</v>
      </c>
      <c r="AV1" s="6" t="s">
        <v>10893</v>
      </c>
    </row>
    <row r="2" spans="1:48" x14ac:dyDescent="0.25">
      <c r="A2" s="8" t="str">
        <f>_xlfn.CONCAT(B2,E2,G2)</f>
        <v>10006000004392200000102</v>
      </c>
      <c r="B2" s="8" t="s">
        <v>10894</v>
      </c>
      <c r="C2" s="8" t="s">
        <v>10895</v>
      </c>
      <c r="D2" s="8" t="s">
        <v>10896</v>
      </c>
      <c r="E2" s="8" t="s">
        <v>10897</v>
      </c>
      <c r="F2" s="8" t="s">
        <v>10898</v>
      </c>
      <c r="G2" s="8" t="s">
        <v>10899</v>
      </c>
      <c r="H2" s="8" t="s">
        <v>10900</v>
      </c>
      <c r="I2" s="8" t="s">
        <v>10901</v>
      </c>
      <c r="J2" s="8" t="s">
        <v>10902</v>
      </c>
      <c r="K2" s="8" t="s">
        <v>7709</v>
      </c>
      <c r="L2" s="8" t="s">
        <v>10903</v>
      </c>
      <c r="M2" s="8" t="s">
        <v>10904</v>
      </c>
      <c r="N2" s="8" t="s">
        <v>10905</v>
      </c>
      <c r="O2" s="9">
        <v>8.1950000000000003</v>
      </c>
      <c r="P2" s="10">
        <v>1</v>
      </c>
      <c r="Q2" s="11">
        <v>3.65</v>
      </c>
      <c r="R2" s="11">
        <v>4</v>
      </c>
      <c r="S2" s="8" t="s">
        <v>10906</v>
      </c>
      <c r="T2" s="8" t="s">
        <v>10907</v>
      </c>
      <c r="U2" s="9">
        <v>8.8740000000000006</v>
      </c>
      <c r="V2" s="10">
        <v>1</v>
      </c>
      <c r="W2" s="11">
        <v>4.5</v>
      </c>
      <c r="X2" s="9">
        <v>46.905999999999999</v>
      </c>
      <c r="Y2" s="8" t="s">
        <v>10901</v>
      </c>
      <c r="Z2" s="10">
        <v>1</v>
      </c>
      <c r="AA2" s="10">
        <v>1</v>
      </c>
      <c r="AB2" s="9">
        <v>46.905999999999999</v>
      </c>
      <c r="AC2" s="10">
        <v>1</v>
      </c>
      <c r="AD2" s="10">
        <v>1</v>
      </c>
      <c r="AE2" s="9">
        <v>46.905999999999999</v>
      </c>
      <c r="AF2" s="11">
        <v>15</v>
      </c>
      <c r="AG2" s="11">
        <v>4</v>
      </c>
      <c r="AH2" s="11">
        <v>9.25</v>
      </c>
      <c r="AI2" s="11">
        <v>0</v>
      </c>
      <c r="AJ2" s="11">
        <v>0</v>
      </c>
      <c r="AK2" s="12">
        <v>44368.003229166665</v>
      </c>
      <c r="AL2" s="11">
        <v>7.65</v>
      </c>
      <c r="AM2" s="11">
        <v>100</v>
      </c>
      <c r="AN2" s="11">
        <v>0</v>
      </c>
      <c r="AO2" s="11">
        <v>2.04</v>
      </c>
      <c r="AP2" s="11">
        <v>4.72</v>
      </c>
      <c r="AQ2" s="11">
        <v>0</v>
      </c>
      <c r="AR2" s="11">
        <v>2.64</v>
      </c>
      <c r="AS2" s="8" t="s">
        <v>10908</v>
      </c>
      <c r="AT2" s="11">
        <v>0</v>
      </c>
      <c r="AU2" s="8" t="s">
        <v>10897</v>
      </c>
      <c r="AV2" s="8" t="s">
        <v>10909</v>
      </c>
    </row>
    <row r="3" spans="1:48" x14ac:dyDescent="0.25">
      <c r="A3" s="8" t="str">
        <f t="shared" ref="A3:A66" si="0">_xlfn.CONCAT(B3,E3,G3)</f>
        <v>10006000004392200000362</v>
      </c>
      <c r="B3" s="8" t="s">
        <v>10894</v>
      </c>
      <c r="C3" s="8" t="s">
        <v>10901</v>
      </c>
      <c r="D3" s="8" t="s">
        <v>10896</v>
      </c>
      <c r="E3" s="8" t="s">
        <v>10897</v>
      </c>
      <c r="F3" s="8" t="s">
        <v>10898</v>
      </c>
      <c r="G3" s="8" t="s">
        <v>10910</v>
      </c>
      <c r="H3" s="8" t="s">
        <v>10911</v>
      </c>
      <c r="I3" s="8" t="s">
        <v>10895</v>
      </c>
      <c r="J3" s="8" t="s">
        <v>10902</v>
      </c>
      <c r="K3" s="8" t="s">
        <v>7709</v>
      </c>
      <c r="L3" s="8" t="s">
        <v>10903</v>
      </c>
      <c r="M3" s="8" t="s">
        <v>10904</v>
      </c>
      <c r="N3" s="8" t="s">
        <v>10912</v>
      </c>
      <c r="O3" s="9">
        <v>0</v>
      </c>
      <c r="P3" s="10">
        <v>1</v>
      </c>
      <c r="Q3" s="11">
        <v>0</v>
      </c>
      <c r="R3" s="11">
        <v>0</v>
      </c>
      <c r="S3" s="8" t="s">
        <v>10906</v>
      </c>
      <c r="T3" s="8" t="s">
        <v>10907</v>
      </c>
      <c r="U3" s="9">
        <v>4.75</v>
      </c>
      <c r="V3" s="10">
        <v>1</v>
      </c>
      <c r="W3" s="11">
        <v>0</v>
      </c>
      <c r="X3" s="9">
        <v>36.773000000000003</v>
      </c>
      <c r="Y3" s="8" t="s">
        <v>10901</v>
      </c>
      <c r="Z3" s="10">
        <v>1</v>
      </c>
      <c r="AA3" s="10">
        <v>1</v>
      </c>
      <c r="AB3" s="9">
        <v>36.773000000000003</v>
      </c>
      <c r="AC3" s="10">
        <v>1.1052630000000001</v>
      </c>
      <c r="AD3" s="10">
        <v>1</v>
      </c>
      <c r="AE3" s="9">
        <v>40.643999999999998</v>
      </c>
      <c r="AF3" s="11">
        <v>0</v>
      </c>
      <c r="AG3" s="11">
        <v>0</v>
      </c>
      <c r="AH3" s="11">
        <v>0</v>
      </c>
      <c r="AI3" s="11">
        <v>0</v>
      </c>
      <c r="AJ3" s="11">
        <v>9.4600000000000009</v>
      </c>
      <c r="AK3" s="12">
        <v>44367.507615740738</v>
      </c>
      <c r="AL3" s="11">
        <v>0</v>
      </c>
      <c r="AM3" s="11">
        <v>0</v>
      </c>
      <c r="AN3" s="11">
        <v>0</v>
      </c>
      <c r="AO3" s="11">
        <v>0</v>
      </c>
      <c r="AP3" s="11">
        <v>0</v>
      </c>
      <c r="AQ3" s="11">
        <v>0</v>
      </c>
      <c r="AR3" s="11">
        <v>0</v>
      </c>
      <c r="AS3" s="8" t="s">
        <v>10908</v>
      </c>
      <c r="AT3" s="11">
        <v>34.630000000000003</v>
      </c>
      <c r="AU3" s="8" t="s">
        <v>10897</v>
      </c>
      <c r="AV3" s="8" t="s">
        <v>10909</v>
      </c>
    </row>
    <row r="4" spans="1:48" x14ac:dyDescent="0.25">
      <c r="A4" s="8" t="str">
        <f t="shared" si="0"/>
        <v>10006000004392200001286</v>
      </c>
      <c r="B4" s="8" t="s">
        <v>10894</v>
      </c>
      <c r="C4" s="8" t="s">
        <v>10895</v>
      </c>
      <c r="D4" s="8" t="s">
        <v>10896</v>
      </c>
      <c r="E4" s="8" t="s">
        <v>10897</v>
      </c>
      <c r="F4" s="8" t="s">
        <v>10898</v>
      </c>
      <c r="G4" s="8" t="s">
        <v>10913</v>
      </c>
      <c r="H4" s="8" t="s">
        <v>10914</v>
      </c>
      <c r="I4" s="8" t="s">
        <v>10901</v>
      </c>
      <c r="J4" s="8" t="s">
        <v>10902</v>
      </c>
      <c r="K4" s="8" t="s">
        <v>7709</v>
      </c>
      <c r="L4" s="8" t="s">
        <v>10903</v>
      </c>
      <c r="M4" s="8" t="s">
        <v>10904</v>
      </c>
      <c r="N4" s="8" t="s">
        <v>10915</v>
      </c>
      <c r="O4" s="9">
        <v>9.93</v>
      </c>
      <c r="P4" s="10">
        <v>1</v>
      </c>
      <c r="Q4" s="11">
        <v>3.65</v>
      </c>
      <c r="R4" s="11">
        <v>1</v>
      </c>
      <c r="S4" s="8" t="s">
        <v>10906</v>
      </c>
      <c r="T4" s="8" t="s">
        <v>10907</v>
      </c>
      <c r="U4" s="9">
        <v>10.414</v>
      </c>
      <c r="V4" s="10">
        <v>1</v>
      </c>
      <c r="W4" s="11">
        <v>6</v>
      </c>
      <c r="X4" s="9">
        <v>55.530999999999999</v>
      </c>
      <c r="Y4" s="8" t="s">
        <v>10901</v>
      </c>
      <c r="Z4" s="10">
        <v>1</v>
      </c>
      <c r="AA4" s="10">
        <v>1</v>
      </c>
      <c r="AB4" s="9">
        <v>55.530999999999999</v>
      </c>
      <c r="AC4" s="10">
        <v>1</v>
      </c>
      <c r="AD4" s="10">
        <v>1</v>
      </c>
      <c r="AE4" s="9">
        <v>55.530999999999999</v>
      </c>
      <c r="AF4" s="11">
        <v>0</v>
      </c>
      <c r="AG4" s="11">
        <v>4</v>
      </c>
      <c r="AH4" s="11">
        <v>9.25</v>
      </c>
      <c r="AI4" s="11">
        <v>0</v>
      </c>
      <c r="AJ4" s="11">
        <v>0</v>
      </c>
      <c r="AK4" s="12">
        <v>44368.003229166665</v>
      </c>
      <c r="AL4" s="11">
        <v>0</v>
      </c>
      <c r="AM4" s="11">
        <v>100</v>
      </c>
      <c r="AN4" s="11">
        <v>0</v>
      </c>
      <c r="AO4" s="11">
        <v>2.4</v>
      </c>
      <c r="AP4" s="11">
        <v>5.54</v>
      </c>
      <c r="AQ4" s="11">
        <v>0</v>
      </c>
      <c r="AR4" s="11">
        <v>3.59</v>
      </c>
      <c r="AS4" s="8" t="s">
        <v>10908</v>
      </c>
      <c r="AT4" s="11">
        <v>0</v>
      </c>
      <c r="AU4" s="8" t="s">
        <v>10897</v>
      </c>
      <c r="AV4" s="8" t="s">
        <v>10909</v>
      </c>
    </row>
    <row r="5" spans="1:48" x14ac:dyDescent="0.25">
      <c r="A5" s="8" t="str">
        <f t="shared" si="0"/>
        <v>10006000004392200001327</v>
      </c>
      <c r="B5" s="8" t="s">
        <v>10894</v>
      </c>
      <c r="C5" s="8" t="s">
        <v>10895</v>
      </c>
      <c r="D5" s="8" t="s">
        <v>10896</v>
      </c>
      <c r="E5" s="8" t="s">
        <v>10897</v>
      </c>
      <c r="F5" s="8" t="s">
        <v>10898</v>
      </c>
      <c r="G5" s="8" t="s">
        <v>10916</v>
      </c>
      <c r="H5" s="8" t="s">
        <v>10900</v>
      </c>
      <c r="I5" s="8" t="s">
        <v>10901</v>
      </c>
      <c r="J5" s="8" t="s">
        <v>10902</v>
      </c>
      <c r="K5" s="8" t="s">
        <v>7709</v>
      </c>
      <c r="L5" s="8" t="s">
        <v>10903</v>
      </c>
      <c r="M5" s="8" t="s">
        <v>10904</v>
      </c>
      <c r="N5" s="8" t="s">
        <v>10905</v>
      </c>
      <c r="O5" s="9">
        <v>10.673</v>
      </c>
      <c r="P5" s="10">
        <v>0.75010600000000005</v>
      </c>
      <c r="Q5" s="11">
        <v>3.65</v>
      </c>
      <c r="R5" s="11">
        <v>4</v>
      </c>
      <c r="S5" s="8" t="s">
        <v>10906</v>
      </c>
      <c r="T5" s="8" t="s">
        <v>10907</v>
      </c>
      <c r="U5" s="9">
        <v>8.6690000000000005</v>
      </c>
      <c r="V5" s="10">
        <v>1</v>
      </c>
      <c r="W5" s="11">
        <v>5</v>
      </c>
      <c r="X5" s="9">
        <v>46.116999999999997</v>
      </c>
      <c r="Y5" s="8" t="s">
        <v>10901</v>
      </c>
      <c r="Z5" s="10">
        <v>1</v>
      </c>
      <c r="AA5" s="10">
        <v>1</v>
      </c>
      <c r="AB5" s="9">
        <v>46.116999999999997</v>
      </c>
      <c r="AC5" s="10">
        <v>1</v>
      </c>
      <c r="AD5" s="10">
        <v>1</v>
      </c>
      <c r="AE5" s="9">
        <v>46.116999999999997</v>
      </c>
      <c r="AF5" s="11">
        <v>15</v>
      </c>
      <c r="AG5" s="11">
        <v>4</v>
      </c>
      <c r="AH5" s="11">
        <v>9.25</v>
      </c>
      <c r="AI5" s="11">
        <v>0</v>
      </c>
      <c r="AJ5" s="11">
        <v>0</v>
      </c>
      <c r="AK5" s="12">
        <v>44368.003229166665</v>
      </c>
      <c r="AL5" s="11">
        <v>7.48</v>
      </c>
      <c r="AM5" s="11">
        <v>100</v>
      </c>
      <c r="AN5" s="11">
        <v>0</v>
      </c>
      <c r="AO5" s="11">
        <v>1.99</v>
      </c>
      <c r="AP5" s="11">
        <v>4.6100000000000003</v>
      </c>
      <c r="AQ5" s="11">
        <v>0</v>
      </c>
      <c r="AR5" s="11">
        <v>2.87</v>
      </c>
      <c r="AS5" s="8" t="s">
        <v>10908</v>
      </c>
      <c r="AT5" s="11">
        <v>0</v>
      </c>
      <c r="AU5" s="8" t="s">
        <v>10897</v>
      </c>
      <c r="AV5" s="8" t="s">
        <v>10909</v>
      </c>
    </row>
    <row r="6" spans="1:48" x14ac:dyDescent="0.25">
      <c r="A6" s="8" t="str">
        <f t="shared" si="0"/>
        <v>10006000004392200001421</v>
      </c>
      <c r="B6" s="8" t="s">
        <v>10894</v>
      </c>
      <c r="C6" s="8" t="s">
        <v>10895</v>
      </c>
      <c r="D6" s="8" t="s">
        <v>10896</v>
      </c>
      <c r="E6" s="8" t="s">
        <v>10897</v>
      </c>
      <c r="F6" s="8" t="s">
        <v>10898</v>
      </c>
      <c r="G6" s="8" t="s">
        <v>10917</v>
      </c>
      <c r="H6" s="8" t="s">
        <v>10918</v>
      </c>
      <c r="I6" s="8" t="s">
        <v>10901</v>
      </c>
      <c r="J6" s="8" t="s">
        <v>10902</v>
      </c>
      <c r="K6" s="8" t="s">
        <v>7709</v>
      </c>
      <c r="L6" s="8" t="s">
        <v>10903</v>
      </c>
      <c r="M6" s="8" t="s">
        <v>10904</v>
      </c>
      <c r="N6" s="8" t="s">
        <v>10905</v>
      </c>
      <c r="O6" s="9">
        <v>7.2560000000000002</v>
      </c>
      <c r="P6" s="10">
        <v>1</v>
      </c>
      <c r="Q6" s="11">
        <v>9.25</v>
      </c>
      <c r="R6" s="11">
        <v>4</v>
      </c>
      <c r="S6" s="8" t="s">
        <v>10906</v>
      </c>
      <c r="T6" s="8" t="s">
        <v>10907</v>
      </c>
      <c r="U6" s="9">
        <v>8.3640000000000008</v>
      </c>
      <c r="V6" s="10">
        <v>1</v>
      </c>
      <c r="W6" s="11">
        <v>4</v>
      </c>
      <c r="X6" s="9">
        <v>43.942999999999998</v>
      </c>
      <c r="Y6" s="8" t="s">
        <v>10901</v>
      </c>
      <c r="Z6" s="10">
        <v>1</v>
      </c>
      <c r="AA6" s="10">
        <v>1</v>
      </c>
      <c r="AB6" s="9">
        <v>43.942999999999998</v>
      </c>
      <c r="AC6" s="10">
        <v>1</v>
      </c>
      <c r="AD6" s="10">
        <v>1</v>
      </c>
      <c r="AE6" s="9">
        <v>43.942999999999998</v>
      </c>
      <c r="AF6" s="11">
        <v>15</v>
      </c>
      <c r="AG6" s="11">
        <v>4</v>
      </c>
      <c r="AH6" s="11">
        <v>9.25</v>
      </c>
      <c r="AI6" s="11">
        <v>0</v>
      </c>
      <c r="AJ6" s="11">
        <v>0</v>
      </c>
      <c r="AK6" s="12">
        <v>44368.003229166665</v>
      </c>
      <c r="AL6" s="11">
        <v>7.21</v>
      </c>
      <c r="AM6" s="11">
        <v>100</v>
      </c>
      <c r="AN6" s="11">
        <v>0</v>
      </c>
      <c r="AO6" s="11">
        <v>1.92</v>
      </c>
      <c r="AP6" s="11">
        <v>4.4400000000000004</v>
      </c>
      <c r="AQ6" s="11">
        <v>0</v>
      </c>
      <c r="AR6" s="11">
        <v>2.21</v>
      </c>
      <c r="AS6" s="8" t="s">
        <v>10908</v>
      </c>
      <c r="AT6" s="11">
        <v>0</v>
      </c>
      <c r="AU6" s="8" t="s">
        <v>10897</v>
      </c>
      <c r="AV6" s="8" t="s">
        <v>10909</v>
      </c>
    </row>
    <row r="7" spans="1:48" x14ac:dyDescent="0.25">
      <c r="A7" s="8" t="str">
        <f t="shared" si="0"/>
        <v>11006000004392000005105</v>
      </c>
      <c r="B7" s="8" t="s">
        <v>10919</v>
      </c>
      <c r="C7" s="8" t="s">
        <v>10901</v>
      </c>
      <c r="D7" s="8" t="s">
        <v>10896</v>
      </c>
      <c r="E7" s="8" t="s">
        <v>10897</v>
      </c>
      <c r="F7" s="8" t="s">
        <v>10898</v>
      </c>
      <c r="G7" s="8" t="s">
        <v>10920</v>
      </c>
      <c r="H7" s="8" t="s">
        <v>10921</v>
      </c>
      <c r="I7" s="8" t="s">
        <v>10895</v>
      </c>
      <c r="J7" s="8" t="s">
        <v>10902</v>
      </c>
      <c r="K7" s="8" t="s">
        <v>7709</v>
      </c>
      <c r="L7" s="8" t="s">
        <v>10922</v>
      </c>
      <c r="M7" s="8" t="s">
        <v>10904</v>
      </c>
      <c r="N7" s="8" t="s">
        <v>10905</v>
      </c>
      <c r="O7" s="9">
        <v>7.0670000000000002</v>
      </c>
      <c r="P7" s="10">
        <v>1</v>
      </c>
      <c r="Q7" s="11">
        <v>9.25</v>
      </c>
      <c r="R7" s="11">
        <v>4</v>
      </c>
      <c r="S7" s="8" t="s">
        <v>10906</v>
      </c>
      <c r="T7" s="8" t="s">
        <v>10907</v>
      </c>
      <c r="U7" s="9">
        <v>8.1460000000000008</v>
      </c>
      <c r="V7" s="10">
        <v>1</v>
      </c>
      <c r="W7" s="11">
        <v>4</v>
      </c>
      <c r="X7" s="9">
        <v>47.12</v>
      </c>
      <c r="Y7" s="8" t="s">
        <v>10901</v>
      </c>
      <c r="Z7" s="10">
        <v>1</v>
      </c>
      <c r="AA7" s="10">
        <v>1</v>
      </c>
      <c r="AB7" s="9">
        <v>47.12</v>
      </c>
      <c r="AC7" s="10">
        <v>1</v>
      </c>
      <c r="AD7" s="10">
        <v>1</v>
      </c>
      <c r="AE7" s="9">
        <v>47.12</v>
      </c>
      <c r="AF7" s="11">
        <v>15</v>
      </c>
      <c r="AG7" s="11">
        <v>4</v>
      </c>
      <c r="AH7" s="11">
        <v>0</v>
      </c>
      <c r="AI7" s="11">
        <v>0</v>
      </c>
      <c r="AJ7" s="11">
        <v>0</v>
      </c>
      <c r="AK7" s="12">
        <v>44367.504282407404</v>
      </c>
      <c r="AL7" s="11">
        <v>7.03</v>
      </c>
      <c r="AM7" s="11">
        <v>100</v>
      </c>
      <c r="AN7" s="11">
        <v>0</v>
      </c>
      <c r="AO7" s="11">
        <v>1.87</v>
      </c>
      <c r="AP7" s="11">
        <v>0</v>
      </c>
      <c r="AQ7" s="11">
        <v>0</v>
      </c>
      <c r="AR7" s="11">
        <v>2.15</v>
      </c>
      <c r="AS7" s="8" t="s">
        <v>10908</v>
      </c>
      <c r="AT7" s="11">
        <v>0</v>
      </c>
      <c r="AU7" s="8" t="s">
        <v>10897</v>
      </c>
      <c r="AV7" s="8" t="s">
        <v>10909</v>
      </c>
    </row>
    <row r="8" spans="1:48" x14ac:dyDescent="0.25">
      <c r="A8" s="8" t="str">
        <f t="shared" si="0"/>
        <v>11006000004392200001286</v>
      </c>
      <c r="B8" s="8" t="s">
        <v>10919</v>
      </c>
      <c r="C8" s="8" t="s">
        <v>10895</v>
      </c>
      <c r="D8" s="8" t="s">
        <v>10896</v>
      </c>
      <c r="E8" s="8" t="s">
        <v>10897</v>
      </c>
      <c r="F8" s="8" t="s">
        <v>10898</v>
      </c>
      <c r="G8" s="8" t="s">
        <v>10913</v>
      </c>
      <c r="H8" s="8" t="s">
        <v>10914</v>
      </c>
      <c r="I8" s="8" t="s">
        <v>10901</v>
      </c>
      <c r="J8" s="8" t="s">
        <v>10902</v>
      </c>
      <c r="K8" s="8" t="s">
        <v>7709</v>
      </c>
      <c r="L8" s="8" t="s">
        <v>10922</v>
      </c>
      <c r="M8" s="8" t="s">
        <v>10904</v>
      </c>
      <c r="N8" s="8" t="s">
        <v>10915</v>
      </c>
      <c r="O8" s="9">
        <v>9.93</v>
      </c>
      <c r="P8" s="10">
        <v>1</v>
      </c>
      <c r="Q8" s="11">
        <v>3.65</v>
      </c>
      <c r="R8" s="11">
        <v>1</v>
      </c>
      <c r="S8" s="8" t="s">
        <v>10906</v>
      </c>
      <c r="T8" s="8" t="s">
        <v>10907</v>
      </c>
      <c r="U8" s="9">
        <v>10.414</v>
      </c>
      <c r="V8" s="10">
        <v>1</v>
      </c>
      <c r="W8" s="11">
        <v>5</v>
      </c>
      <c r="X8" s="9">
        <v>60.470999999999997</v>
      </c>
      <c r="Y8" s="8" t="s">
        <v>10901</v>
      </c>
      <c r="Z8" s="10">
        <v>1</v>
      </c>
      <c r="AA8" s="10">
        <v>1</v>
      </c>
      <c r="AB8" s="9">
        <v>60.470999999999997</v>
      </c>
      <c r="AC8" s="10">
        <v>1</v>
      </c>
      <c r="AD8" s="10">
        <v>1</v>
      </c>
      <c r="AE8" s="9">
        <v>60.470999999999997</v>
      </c>
      <c r="AF8" s="11">
        <v>0</v>
      </c>
      <c r="AG8" s="11">
        <v>4</v>
      </c>
      <c r="AH8" s="11">
        <v>0</v>
      </c>
      <c r="AI8" s="11">
        <v>0</v>
      </c>
      <c r="AJ8" s="11">
        <v>0</v>
      </c>
      <c r="AK8" s="12">
        <v>44368.004583333335</v>
      </c>
      <c r="AL8" s="11">
        <v>0</v>
      </c>
      <c r="AM8" s="11">
        <v>100</v>
      </c>
      <c r="AN8" s="11">
        <v>0</v>
      </c>
      <c r="AO8" s="11">
        <v>2.4</v>
      </c>
      <c r="AP8" s="11">
        <v>0</v>
      </c>
      <c r="AQ8" s="11">
        <v>0</v>
      </c>
      <c r="AR8" s="11">
        <v>2.99</v>
      </c>
      <c r="AS8" s="8" t="s">
        <v>10908</v>
      </c>
      <c r="AT8" s="11">
        <v>0</v>
      </c>
      <c r="AU8" s="8" t="s">
        <v>10897</v>
      </c>
      <c r="AV8" s="8" t="s">
        <v>10909</v>
      </c>
    </row>
    <row r="9" spans="1:48" x14ac:dyDescent="0.25">
      <c r="A9" s="8" t="str">
        <f t="shared" si="0"/>
        <v>11006000004392200001327</v>
      </c>
      <c r="B9" s="8" t="s">
        <v>10919</v>
      </c>
      <c r="C9" s="8" t="s">
        <v>10895</v>
      </c>
      <c r="D9" s="8" t="s">
        <v>10896</v>
      </c>
      <c r="E9" s="8" t="s">
        <v>10897</v>
      </c>
      <c r="F9" s="8" t="s">
        <v>10898</v>
      </c>
      <c r="G9" s="8" t="s">
        <v>10916</v>
      </c>
      <c r="H9" s="8" t="s">
        <v>10900</v>
      </c>
      <c r="I9" s="8" t="s">
        <v>10901</v>
      </c>
      <c r="J9" s="8" t="s">
        <v>10902</v>
      </c>
      <c r="K9" s="8" t="s">
        <v>7709</v>
      </c>
      <c r="L9" s="8" t="s">
        <v>10922</v>
      </c>
      <c r="M9" s="8" t="s">
        <v>10904</v>
      </c>
      <c r="N9" s="8" t="s">
        <v>10923</v>
      </c>
      <c r="O9" s="9">
        <v>10.673</v>
      </c>
      <c r="P9" s="10">
        <v>0.75010600000000005</v>
      </c>
      <c r="Q9" s="11">
        <v>0</v>
      </c>
      <c r="R9" s="11">
        <v>4</v>
      </c>
      <c r="S9" s="8" t="s">
        <v>10906</v>
      </c>
      <c r="T9" s="8" t="s">
        <v>10907</v>
      </c>
      <c r="U9" s="9">
        <v>8.3390000000000004</v>
      </c>
      <c r="V9" s="10">
        <v>1</v>
      </c>
      <c r="W9" s="11">
        <v>5</v>
      </c>
      <c r="X9" s="9">
        <v>48.789000000000001</v>
      </c>
      <c r="Y9" s="8" t="s">
        <v>10901</v>
      </c>
      <c r="Z9" s="10">
        <v>1</v>
      </c>
      <c r="AA9" s="10">
        <v>1</v>
      </c>
      <c r="AB9" s="9">
        <v>48.789000000000001</v>
      </c>
      <c r="AC9" s="10">
        <v>1</v>
      </c>
      <c r="AD9" s="10">
        <v>1</v>
      </c>
      <c r="AE9" s="9">
        <v>48.789000000000001</v>
      </c>
      <c r="AF9" s="11">
        <v>15</v>
      </c>
      <c r="AG9" s="11">
        <v>4</v>
      </c>
      <c r="AH9" s="11">
        <v>0</v>
      </c>
      <c r="AI9" s="11">
        <v>0</v>
      </c>
      <c r="AJ9" s="11">
        <v>0</v>
      </c>
      <c r="AK9" s="12">
        <v>44368.004583333335</v>
      </c>
      <c r="AL9" s="11">
        <v>7.19</v>
      </c>
      <c r="AM9" s="11">
        <v>100</v>
      </c>
      <c r="AN9" s="11">
        <v>0</v>
      </c>
      <c r="AO9" s="11">
        <v>1.92</v>
      </c>
      <c r="AP9" s="11">
        <v>0</v>
      </c>
      <c r="AQ9" s="11">
        <v>0</v>
      </c>
      <c r="AR9" s="11">
        <v>2.76</v>
      </c>
      <c r="AS9" s="8" t="s">
        <v>10908</v>
      </c>
      <c r="AT9" s="11">
        <v>0</v>
      </c>
      <c r="AU9" s="8" t="s">
        <v>10897</v>
      </c>
      <c r="AV9" s="8" t="s">
        <v>10909</v>
      </c>
    </row>
    <row r="10" spans="1:48" x14ac:dyDescent="0.25">
      <c r="A10" s="8" t="str">
        <f t="shared" si="0"/>
        <v>11006000004392200001421</v>
      </c>
      <c r="B10" s="8" t="s">
        <v>10919</v>
      </c>
      <c r="C10" s="8" t="s">
        <v>10895</v>
      </c>
      <c r="D10" s="8" t="s">
        <v>10896</v>
      </c>
      <c r="E10" s="8" t="s">
        <v>10897</v>
      </c>
      <c r="F10" s="8" t="s">
        <v>10898</v>
      </c>
      <c r="G10" s="8" t="s">
        <v>10917</v>
      </c>
      <c r="H10" s="8" t="s">
        <v>10918</v>
      </c>
      <c r="I10" s="8" t="s">
        <v>10901</v>
      </c>
      <c r="J10" s="8" t="s">
        <v>10902</v>
      </c>
      <c r="K10" s="8" t="s">
        <v>7709</v>
      </c>
      <c r="L10" s="8" t="s">
        <v>10922</v>
      </c>
      <c r="M10" s="8" t="s">
        <v>10904</v>
      </c>
      <c r="N10" s="8" t="s">
        <v>10905</v>
      </c>
      <c r="O10" s="9">
        <v>7.2560000000000002</v>
      </c>
      <c r="P10" s="10">
        <v>1</v>
      </c>
      <c r="Q10" s="11">
        <v>9.25</v>
      </c>
      <c r="R10" s="11">
        <v>4</v>
      </c>
      <c r="S10" s="8" t="s">
        <v>10906</v>
      </c>
      <c r="T10" s="8" t="s">
        <v>10907</v>
      </c>
      <c r="U10" s="9">
        <v>8.3640000000000008</v>
      </c>
      <c r="V10" s="10">
        <v>1</v>
      </c>
      <c r="W10" s="11">
        <v>3</v>
      </c>
      <c r="X10" s="9">
        <v>47.832999999999998</v>
      </c>
      <c r="Y10" s="8" t="s">
        <v>10901</v>
      </c>
      <c r="Z10" s="10">
        <v>1</v>
      </c>
      <c r="AA10" s="10">
        <v>1</v>
      </c>
      <c r="AB10" s="9">
        <v>47.832999999999998</v>
      </c>
      <c r="AC10" s="10">
        <v>1</v>
      </c>
      <c r="AD10" s="10">
        <v>1</v>
      </c>
      <c r="AE10" s="9">
        <v>47.832999999999998</v>
      </c>
      <c r="AF10" s="11">
        <v>15</v>
      </c>
      <c r="AG10" s="11">
        <v>4</v>
      </c>
      <c r="AH10" s="11">
        <v>0</v>
      </c>
      <c r="AI10" s="11">
        <v>0</v>
      </c>
      <c r="AJ10" s="11">
        <v>0</v>
      </c>
      <c r="AK10" s="12">
        <v>44368.004583333335</v>
      </c>
      <c r="AL10" s="11">
        <v>7.21</v>
      </c>
      <c r="AM10" s="11">
        <v>100</v>
      </c>
      <c r="AN10" s="11">
        <v>0</v>
      </c>
      <c r="AO10" s="11">
        <v>1.92</v>
      </c>
      <c r="AP10" s="11">
        <v>0</v>
      </c>
      <c r="AQ10" s="11">
        <v>0</v>
      </c>
      <c r="AR10" s="11">
        <v>1.66</v>
      </c>
      <c r="AS10" s="8" t="s">
        <v>10908</v>
      </c>
      <c r="AT10" s="11">
        <v>0</v>
      </c>
      <c r="AU10" s="8" t="s">
        <v>10897</v>
      </c>
      <c r="AV10" s="8" t="s">
        <v>10909</v>
      </c>
    </row>
    <row r="11" spans="1:48" x14ac:dyDescent="0.25">
      <c r="A11" s="8" t="str">
        <f t="shared" si="0"/>
        <v>11106000004392000005105</v>
      </c>
      <c r="B11" s="8" t="s">
        <v>10924</v>
      </c>
      <c r="C11" s="8" t="s">
        <v>10901</v>
      </c>
      <c r="D11" s="8" t="s">
        <v>10896</v>
      </c>
      <c r="E11" s="8" t="s">
        <v>10897</v>
      </c>
      <c r="F11" s="8" t="s">
        <v>10898</v>
      </c>
      <c r="G11" s="8" t="s">
        <v>10920</v>
      </c>
      <c r="H11" s="8" t="s">
        <v>10921</v>
      </c>
      <c r="I11" s="8" t="s">
        <v>10895</v>
      </c>
      <c r="J11" s="8" t="s">
        <v>10902</v>
      </c>
      <c r="K11" s="8" t="s">
        <v>7709</v>
      </c>
      <c r="L11" s="8" t="s">
        <v>10922</v>
      </c>
      <c r="M11" s="8" t="s">
        <v>10904</v>
      </c>
      <c r="N11" s="8" t="s">
        <v>10925</v>
      </c>
      <c r="O11" s="9">
        <v>7.0670000000000002</v>
      </c>
      <c r="P11" s="10">
        <v>1</v>
      </c>
      <c r="Q11" s="11">
        <v>9.25</v>
      </c>
      <c r="R11" s="11">
        <v>4</v>
      </c>
      <c r="S11" s="8" t="s">
        <v>10906</v>
      </c>
      <c r="T11" s="8" t="s">
        <v>10907</v>
      </c>
      <c r="U11" s="9">
        <v>8.1460000000000008</v>
      </c>
      <c r="V11" s="10">
        <v>1</v>
      </c>
      <c r="W11" s="11">
        <v>4</v>
      </c>
      <c r="X11" s="9">
        <v>61.37</v>
      </c>
      <c r="Y11" s="8" t="s">
        <v>10901</v>
      </c>
      <c r="Z11" s="10">
        <v>1</v>
      </c>
      <c r="AA11" s="10">
        <v>0.75012400000000001</v>
      </c>
      <c r="AB11" s="9">
        <v>61.37</v>
      </c>
      <c r="AC11" s="10">
        <v>1</v>
      </c>
      <c r="AD11" s="10">
        <v>0.75012400000000001</v>
      </c>
      <c r="AE11" s="9">
        <v>61.37</v>
      </c>
      <c r="AF11" s="11">
        <v>15</v>
      </c>
      <c r="AG11" s="11">
        <v>4</v>
      </c>
      <c r="AH11" s="11">
        <v>0</v>
      </c>
      <c r="AI11" s="11">
        <v>17</v>
      </c>
      <c r="AJ11" s="11">
        <v>0</v>
      </c>
      <c r="AK11" s="12">
        <v>44367.504282407404</v>
      </c>
      <c r="AL11" s="11">
        <v>7.03</v>
      </c>
      <c r="AM11" s="11">
        <v>100</v>
      </c>
      <c r="AN11" s="11">
        <v>0</v>
      </c>
      <c r="AO11" s="11">
        <v>1.87</v>
      </c>
      <c r="AP11" s="11">
        <v>0</v>
      </c>
      <c r="AQ11" s="11">
        <v>11.9</v>
      </c>
      <c r="AR11" s="11">
        <v>2.63</v>
      </c>
      <c r="AS11" s="8" t="s">
        <v>10908</v>
      </c>
      <c r="AT11" s="11">
        <v>0</v>
      </c>
      <c r="AU11" s="8" t="s">
        <v>10897</v>
      </c>
      <c r="AV11" s="8" t="s">
        <v>10909</v>
      </c>
    </row>
    <row r="12" spans="1:48" x14ac:dyDescent="0.25">
      <c r="A12" s="8" t="str">
        <f t="shared" si="0"/>
        <v>11106000004392200000102</v>
      </c>
      <c r="B12" s="8" t="s">
        <v>10924</v>
      </c>
      <c r="C12" s="8" t="s">
        <v>10895</v>
      </c>
      <c r="D12" s="8" t="s">
        <v>10896</v>
      </c>
      <c r="E12" s="8" t="s">
        <v>10897</v>
      </c>
      <c r="F12" s="8" t="s">
        <v>10898</v>
      </c>
      <c r="G12" s="8" t="s">
        <v>10899</v>
      </c>
      <c r="H12" s="8" t="s">
        <v>10900</v>
      </c>
      <c r="I12" s="8" t="s">
        <v>10901</v>
      </c>
      <c r="J12" s="8" t="s">
        <v>10902</v>
      </c>
      <c r="K12" s="8" t="s">
        <v>7709</v>
      </c>
      <c r="L12" s="8" t="s">
        <v>10922</v>
      </c>
      <c r="M12" s="8" t="s">
        <v>10904</v>
      </c>
      <c r="N12" s="8" t="s">
        <v>10926</v>
      </c>
      <c r="O12" s="9">
        <v>8.1950000000000003</v>
      </c>
      <c r="P12" s="10">
        <v>1</v>
      </c>
      <c r="Q12" s="11">
        <v>0</v>
      </c>
      <c r="R12" s="11">
        <v>4</v>
      </c>
      <c r="S12" s="8" t="s">
        <v>10906</v>
      </c>
      <c r="T12" s="8" t="s">
        <v>10907</v>
      </c>
      <c r="U12" s="9">
        <v>8.5359999999999996</v>
      </c>
      <c r="V12" s="10">
        <v>1</v>
      </c>
      <c r="W12" s="11">
        <v>4</v>
      </c>
      <c r="X12" s="9">
        <v>64.311999999999998</v>
      </c>
      <c r="Y12" s="8" t="s">
        <v>10901</v>
      </c>
      <c r="Z12" s="10">
        <v>1</v>
      </c>
      <c r="AA12" s="10">
        <v>0.76798699999999998</v>
      </c>
      <c r="AB12" s="9">
        <v>64.311999999999998</v>
      </c>
      <c r="AC12" s="10">
        <v>1</v>
      </c>
      <c r="AD12" s="10">
        <v>0.76798699999999998</v>
      </c>
      <c r="AE12" s="9">
        <v>64.311999999999998</v>
      </c>
      <c r="AF12" s="11">
        <v>15</v>
      </c>
      <c r="AG12" s="11">
        <v>4</v>
      </c>
      <c r="AH12" s="11">
        <v>0</v>
      </c>
      <c r="AI12" s="11">
        <v>17</v>
      </c>
      <c r="AJ12" s="11">
        <v>0</v>
      </c>
      <c r="AK12" s="12">
        <v>44368.004583333335</v>
      </c>
      <c r="AL12" s="11">
        <v>7.36</v>
      </c>
      <c r="AM12" s="11">
        <v>100</v>
      </c>
      <c r="AN12" s="11">
        <v>0</v>
      </c>
      <c r="AO12" s="11">
        <v>1.96</v>
      </c>
      <c r="AP12" s="11">
        <v>0</v>
      </c>
      <c r="AQ12" s="11">
        <v>12.47</v>
      </c>
      <c r="AR12" s="11">
        <v>2.76</v>
      </c>
      <c r="AS12" s="8" t="s">
        <v>10908</v>
      </c>
      <c r="AT12" s="11">
        <v>0</v>
      </c>
      <c r="AU12" s="8" t="s">
        <v>10897</v>
      </c>
      <c r="AV12" s="8" t="s">
        <v>10909</v>
      </c>
    </row>
    <row r="13" spans="1:48" x14ac:dyDescent="0.25">
      <c r="A13" s="8" t="str">
        <f t="shared" si="0"/>
        <v>11106000004392200001286</v>
      </c>
      <c r="B13" s="8" t="s">
        <v>10924</v>
      </c>
      <c r="C13" s="8" t="s">
        <v>10895</v>
      </c>
      <c r="D13" s="8" t="s">
        <v>10896</v>
      </c>
      <c r="E13" s="8" t="s">
        <v>10897</v>
      </c>
      <c r="F13" s="8" t="s">
        <v>10898</v>
      </c>
      <c r="G13" s="8" t="s">
        <v>10913</v>
      </c>
      <c r="H13" s="8" t="s">
        <v>10914</v>
      </c>
      <c r="I13" s="8" t="s">
        <v>10901</v>
      </c>
      <c r="J13" s="8" t="s">
        <v>10902</v>
      </c>
      <c r="K13" s="8" t="s">
        <v>7709</v>
      </c>
      <c r="L13" s="8" t="s">
        <v>10922</v>
      </c>
      <c r="M13" s="8" t="s">
        <v>10904</v>
      </c>
      <c r="N13" s="8" t="s">
        <v>10927</v>
      </c>
      <c r="O13" s="9">
        <v>9.93</v>
      </c>
      <c r="P13" s="10">
        <v>1</v>
      </c>
      <c r="Q13" s="11">
        <v>3.65</v>
      </c>
      <c r="R13" s="11">
        <v>1</v>
      </c>
      <c r="S13" s="8" t="s">
        <v>10906</v>
      </c>
      <c r="T13" s="8" t="s">
        <v>10907</v>
      </c>
      <c r="U13" s="9">
        <v>10.414</v>
      </c>
      <c r="V13" s="10">
        <v>1</v>
      </c>
      <c r="W13" s="11">
        <v>5</v>
      </c>
      <c r="X13" s="9">
        <v>78.840999999999994</v>
      </c>
      <c r="Y13" s="8" t="s">
        <v>10901</v>
      </c>
      <c r="Z13" s="10">
        <v>1</v>
      </c>
      <c r="AA13" s="10">
        <v>0.74956299999999998</v>
      </c>
      <c r="AB13" s="9">
        <v>78.840999999999994</v>
      </c>
      <c r="AC13" s="10">
        <v>1</v>
      </c>
      <c r="AD13" s="10">
        <v>0.74956299999999998</v>
      </c>
      <c r="AE13" s="9">
        <v>78.840999999999994</v>
      </c>
      <c r="AF13" s="11">
        <v>0</v>
      </c>
      <c r="AG13" s="11">
        <v>4</v>
      </c>
      <c r="AH13" s="11">
        <v>0</v>
      </c>
      <c r="AI13" s="11">
        <v>17</v>
      </c>
      <c r="AJ13" s="11">
        <v>0</v>
      </c>
      <c r="AK13" s="12">
        <v>44368.004583333335</v>
      </c>
      <c r="AL13" s="11">
        <v>0</v>
      </c>
      <c r="AM13" s="11">
        <v>100</v>
      </c>
      <c r="AN13" s="11">
        <v>0</v>
      </c>
      <c r="AO13" s="11">
        <v>2.4</v>
      </c>
      <c r="AP13" s="11">
        <v>0</v>
      </c>
      <c r="AQ13" s="11">
        <v>15.21</v>
      </c>
      <c r="AR13" s="11">
        <v>3.75</v>
      </c>
      <c r="AS13" s="8" t="s">
        <v>10908</v>
      </c>
      <c r="AT13" s="11">
        <v>0</v>
      </c>
      <c r="AU13" s="8" t="s">
        <v>10897</v>
      </c>
      <c r="AV13" s="8" t="s">
        <v>10909</v>
      </c>
    </row>
    <row r="14" spans="1:48" x14ac:dyDescent="0.25">
      <c r="A14" s="8" t="str">
        <f t="shared" si="0"/>
        <v>11106000004392200001421</v>
      </c>
      <c r="B14" s="8" t="s">
        <v>10924</v>
      </c>
      <c r="C14" s="8" t="s">
        <v>10895</v>
      </c>
      <c r="D14" s="8" t="s">
        <v>10896</v>
      </c>
      <c r="E14" s="8" t="s">
        <v>10897</v>
      </c>
      <c r="F14" s="8" t="s">
        <v>10898</v>
      </c>
      <c r="G14" s="8" t="s">
        <v>10917</v>
      </c>
      <c r="H14" s="8" t="s">
        <v>10918</v>
      </c>
      <c r="I14" s="8" t="s">
        <v>10901</v>
      </c>
      <c r="J14" s="8" t="s">
        <v>10902</v>
      </c>
      <c r="K14" s="8" t="s">
        <v>7709</v>
      </c>
      <c r="L14" s="8" t="s">
        <v>10922</v>
      </c>
      <c r="M14" s="8" t="s">
        <v>10904</v>
      </c>
      <c r="N14" s="8" t="s">
        <v>10925</v>
      </c>
      <c r="O14" s="9">
        <v>7.2560000000000002</v>
      </c>
      <c r="P14" s="10">
        <v>1</v>
      </c>
      <c r="Q14" s="11">
        <v>9.25</v>
      </c>
      <c r="R14" s="11">
        <v>4</v>
      </c>
      <c r="S14" s="8" t="s">
        <v>10906</v>
      </c>
      <c r="T14" s="8" t="s">
        <v>10907</v>
      </c>
      <c r="U14" s="9">
        <v>8.3640000000000008</v>
      </c>
      <c r="V14" s="10">
        <v>1</v>
      </c>
      <c r="W14" s="11">
        <v>1.5</v>
      </c>
      <c r="X14" s="9">
        <v>61.323</v>
      </c>
      <c r="Y14" s="8" t="s">
        <v>10901</v>
      </c>
      <c r="Z14" s="10">
        <v>1</v>
      </c>
      <c r="AA14" s="10">
        <v>0.74822599999999995</v>
      </c>
      <c r="AB14" s="9">
        <v>61.323</v>
      </c>
      <c r="AC14" s="10">
        <v>1</v>
      </c>
      <c r="AD14" s="10">
        <v>0.74822599999999995</v>
      </c>
      <c r="AE14" s="9">
        <v>61.323</v>
      </c>
      <c r="AF14" s="11">
        <v>15</v>
      </c>
      <c r="AG14" s="11">
        <v>4</v>
      </c>
      <c r="AH14" s="11">
        <v>0</v>
      </c>
      <c r="AI14" s="11">
        <v>17</v>
      </c>
      <c r="AJ14" s="11">
        <v>0</v>
      </c>
      <c r="AK14" s="12">
        <v>44368.004594907405</v>
      </c>
      <c r="AL14" s="11">
        <v>7.21</v>
      </c>
      <c r="AM14" s="11">
        <v>100</v>
      </c>
      <c r="AN14" s="11">
        <v>0</v>
      </c>
      <c r="AO14" s="11">
        <v>1.92</v>
      </c>
      <c r="AP14" s="11">
        <v>0</v>
      </c>
      <c r="AQ14" s="11">
        <v>12.22</v>
      </c>
      <c r="AR14" s="11">
        <v>1.01</v>
      </c>
      <c r="AS14" s="8" t="s">
        <v>10908</v>
      </c>
      <c r="AT14" s="11">
        <v>0</v>
      </c>
      <c r="AU14" s="8" t="s">
        <v>10897</v>
      </c>
      <c r="AV14" s="8" t="s">
        <v>10909</v>
      </c>
    </row>
    <row r="15" spans="1:48" x14ac:dyDescent="0.25">
      <c r="A15" s="8" t="str">
        <f t="shared" si="0"/>
        <v>12106000004392000005105</v>
      </c>
      <c r="B15" s="8" t="s">
        <v>10928</v>
      </c>
      <c r="C15" s="8" t="s">
        <v>10901</v>
      </c>
      <c r="D15" s="8" t="s">
        <v>10896</v>
      </c>
      <c r="E15" s="8" t="s">
        <v>10897</v>
      </c>
      <c r="F15" s="8" t="s">
        <v>10898</v>
      </c>
      <c r="G15" s="8" t="s">
        <v>10920</v>
      </c>
      <c r="H15" s="8" t="s">
        <v>10921</v>
      </c>
      <c r="I15" s="8" t="s">
        <v>10895</v>
      </c>
      <c r="J15" s="8" t="s">
        <v>10902</v>
      </c>
      <c r="K15" s="8" t="s">
        <v>7709</v>
      </c>
      <c r="L15" s="8" t="s">
        <v>10922</v>
      </c>
      <c r="M15" s="8" t="s">
        <v>10904</v>
      </c>
      <c r="N15" s="8" t="s">
        <v>10905</v>
      </c>
      <c r="O15" s="9">
        <v>7.0670000000000002</v>
      </c>
      <c r="P15" s="10">
        <v>1</v>
      </c>
      <c r="Q15" s="11">
        <v>9.25</v>
      </c>
      <c r="R15" s="11">
        <v>4</v>
      </c>
      <c r="S15" s="8" t="s">
        <v>10906</v>
      </c>
      <c r="T15" s="8" t="s">
        <v>10907</v>
      </c>
      <c r="U15" s="9">
        <v>8.1460000000000008</v>
      </c>
      <c r="V15" s="10">
        <v>1</v>
      </c>
      <c r="W15" s="11">
        <v>2</v>
      </c>
      <c r="X15" s="9">
        <v>41.72</v>
      </c>
      <c r="Y15" s="8" t="s">
        <v>10901</v>
      </c>
      <c r="Z15" s="10">
        <v>1</v>
      </c>
      <c r="AA15" s="10">
        <v>1</v>
      </c>
      <c r="AB15" s="9">
        <v>41.72</v>
      </c>
      <c r="AC15" s="10">
        <v>1</v>
      </c>
      <c r="AD15" s="10">
        <v>1</v>
      </c>
      <c r="AE15" s="9">
        <v>41.72</v>
      </c>
      <c r="AF15" s="11">
        <v>15</v>
      </c>
      <c r="AG15" s="11">
        <v>4</v>
      </c>
      <c r="AH15" s="11">
        <v>9.25</v>
      </c>
      <c r="AI15" s="11">
        <v>0</v>
      </c>
      <c r="AJ15" s="11">
        <v>0</v>
      </c>
      <c r="AK15" s="12">
        <v>44367.528043981481</v>
      </c>
      <c r="AL15" s="11">
        <v>7.03</v>
      </c>
      <c r="AM15" s="11">
        <v>100</v>
      </c>
      <c r="AN15" s="11">
        <v>0</v>
      </c>
      <c r="AO15" s="11">
        <v>1.87</v>
      </c>
      <c r="AP15" s="11">
        <v>4.33</v>
      </c>
      <c r="AQ15" s="11">
        <v>0</v>
      </c>
      <c r="AR15" s="11">
        <v>1.08</v>
      </c>
      <c r="AS15" s="8" t="s">
        <v>10908</v>
      </c>
      <c r="AT15" s="11">
        <v>0</v>
      </c>
      <c r="AU15" s="8" t="s">
        <v>10897</v>
      </c>
      <c r="AV15" s="8" t="s">
        <v>10909</v>
      </c>
    </row>
    <row r="16" spans="1:48" x14ac:dyDescent="0.25">
      <c r="A16" s="8" t="str">
        <f t="shared" si="0"/>
        <v>12106000004392200001421</v>
      </c>
      <c r="B16" s="8" t="s">
        <v>10928</v>
      </c>
      <c r="C16" s="8" t="s">
        <v>10895</v>
      </c>
      <c r="D16" s="8" t="s">
        <v>10896</v>
      </c>
      <c r="E16" s="8" t="s">
        <v>10897</v>
      </c>
      <c r="F16" s="8" t="s">
        <v>10898</v>
      </c>
      <c r="G16" s="8" t="s">
        <v>10917</v>
      </c>
      <c r="H16" s="8" t="s">
        <v>10918</v>
      </c>
      <c r="I16" s="8" t="s">
        <v>10901</v>
      </c>
      <c r="J16" s="8" t="s">
        <v>10902</v>
      </c>
      <c r="K16" s="8" t="s">
        <v>7709</v>
      </c>
      <c r="L16" s="8" t="s">
        <v>10922</v>
      </c>
      <c r="M16" s="8" t="s">
        <v>10904</v>
      </c>
      <c r="N16" s="8" t="s">
        <v>10905</v>
      </c>
      <c r="O16" s="9">
        <v>7.2560000000000002</v>
      </c>
      <c r="P16" s="10">
        <v>1</v>
      </c>
      <c r="Q16" s="11">
        <v>9.25</v>
      </c>
      <c r="R16" s="11">
        <v>18</v>
      </c>
      <c r="S16" s="8" t="s">
        <v>10906</v>
      </c>
      <c r="T16" s="8" t="s">
        <v>10907</v>
      </c>
      <c r="U16" s="9">
        <v>9.9740000000000002</v>
      </c>
      <c r="V16" s="10">
        <v>1</v>
      </c>
      <c r="W16" s="11">
        <v>0</v>
      </c>
      <c r="X16" s="9">
        <v>41.720999999999997</v>
      </c>
      <c r="Y16" s="8" t="s">
        <v>10901</v>
      </c>
      <c r="Z16" s="10">
        <v>1</v>
      </c>
      <c r="AA16" s="10">
        <v>1</v>
      </c>
      <c r="AB16" s="9">
        <v>41.720999999999997</v>
      </c>
      <c r="AC16" s="10">
        <v>1</v>
      </c>
      <c r="AD16" s="10">
        <v>1</v>
      </c>
      <c r="AE16" s="9">
        <v>41.720999999999997</v>
      </c>
      <c r="AF16" s="11">
        <v>15</v>
      </c>
      <c r="AG16" s="11">
        <v>18</v>
      </c>
      <c r="AH16" s="11">
        <v>9.25</v>
      </c>
      <c r="AI16" s="11">
        <v>0</v>
      </c>
      <c r="AJ16" s="11">
        <v>0</v>
      </c>
      <c r="AK16" s="12">
        <v>44368.00099537037</v>
      </c>
      <c r="AL16" s="11">
        <v>8.6</v>
      </c>
      <c r="AM16" s="11">
        <v>100</v>
      </c>
      <c r="AN16" s="11">
        <v>0</v>
      </c>
      <c r="AO16" s="11">
        <v>10.32</v>
      </c>
      <c r="AP16" s="11">
        <v>5.31</v>
      </c>
      <c r="AQ16" s="11">
        <v>0</v>
      </c>
      <c r="AR16" s="11">
        <v>0</v>
      </c>
      <c r="AS16" s="8" t="s">
        <v>10908</v>
      </c>
      <c r="AT16" s="11">
        <v>0</v>
      </c>
      <c r="AU16" s="8" t="s">
        <v>10897</v>
      </c>
      <c r="AV16" s="8" t="s">
        <v>10909</v>
      </c>
    </row>
    <row r="17" spans="1:48" x14ac:dyDescent="0.25">
      <c r="A17" s="8" t="str">
        <f t="shared" si="0"/>
        <v>13006000004392000005105</v>
      </c>
      <c r="B17" s="8" t="s">
        <v>10929</v>
      </c>
      <c r="C17" s="8" t="s">
        <v>10901</v>
      </c>
      <c r="D17" s="8" t="s">
        <v>10896</v>
      </c>
      <c r="E17" s="8" t="s">
        <v>10897</v>
      </c>
      <c r="F17" s="8" t="s">
        <v>10898</v>
      </c>
      <c r="G17" s="8" t="s">
        <v>10920</v>
      </c>
      <c r="H17" s="8" t="s">
        <v>10921</v>
      </c>
      <c r="I17" s="8" t="s">
        <v>10895</v>
      </c>
      <c r="J17" s="8" t="s">
        <v>10902</v>
      </c>
      <c r="K17" s="8" t="s">
        <v>7709</v>
      </c>
      <c r="L17" s="8" t="s">
        <v>10922</v>
      </c>
      <c r="M17" s="8" t="s">
        <v>10904</v>
      </c>
      <c r="N17" s="8" t="s">
        <v>10930</v>
      </c>
      <c r="O17" s="9">
        <v>7.0670000000000002</v>
      </c>
      <c r="P17" s="10">
        <v>1</v>
      </c>
      <c r="Q17" s="11">
        <v>9.25</v>
      </c>
      <c r="R17" s="11">
        <v>4</v>
      </c>
      <c r="S17" s="8" t="s">
        <v>10906</v>
      </c>
      <c r="T17" s="8" t="s">
        <v>10907</v>
      </c>
      <c r="U17" s="9">
        <v>8.1460000000000008</v>
      </c>
      <c r="V17" s="10">
        <v>1</v>
      </c>
      <c r="W17" s="11">
        <v>6</v>
      </c>
      <c r="X17" s="9">
        <v>57.1</v>
      </c>
      <c r="Y17" s="8" t="s">
        <v>10901</v>
      </c>
      <c r="Z17" s="10">
        <v>1</v>
      </c>
      <c r="AA17" s="10">
        <v>1</v>
      </c>
      <c r="AB17" s="9">
        <v>57.1</v>
      </c>
      <c r="AC17" s="10">
        <v>1</v>
      </c>
      <c r="AD17" s="10">
        <v>1</v>
      </c>
      <c r="AE17" s="9">
        <v>57.1</v>
      </c>
      <c r="AF17" s="11">
        <v>15</v>
      </c>
      <c r="AG17" s="11">
        <v>0</v>
      </c>
      <c r="AH17" s="11">
        <v>0</v>
      </c>
      <c r="AI17" s="11">
        <v>0</v>
      </c>
      <c r="AJ17" s="11">
        <v>0</v>
      </c>
      <c r="AK17" s="12">
        <v>44367.501817129632</v>
      </c>
      <c r="AL17" s="11">
        <v>7.03</v>
      </c>
      <c r="AM17" s="11">
        <v>0</v>
      </c>
      <c r="AN17" s="11">
        <v>0</v>
      </c>
      <c r="AO17" s="11">
        <v>0</v>
      </c>
      <c r="AP17" s="11">
        <v>0</v>
      </c>
      <c r="AQ17" s="11">
        <v>0</v>
      </c>
      <c r="AR17" s="11">
        <v>3.23</v>
      </c>
      <c r="AS17" s="8" t="s">
        <v>10908</v>
      </c>
      <c r="AT17" s="11">
        <v>0</v>
      </c>
      <c r="AU17" s="8" t="s">
        <v>10897</v>
      </c>
      <c r="AV17" s="8" t="s">
        <v>10909</v>
      </c>
    </row>
    <row r="18" spans="1:48" x14ac:dyDescent="0.25">
      <c r="A18" s="8" t="str">
        <f t="shared" si="0"/>
        <v>13006000004392200000102</v>
      </c>
      <c r="B18" s="8" t="s">
        <v>10929</v>
      </c>
      <c r="C18" s="8" t="s">
        <v>10895</v>
      </c>
      <c r="D18" s="8" t="s">
        <v>10896</v>
      </c>
      <c r="E18" s="8" t="s">
        <v>10897</v>
      </c>
      <c r="F18" s="8" t="s">
        <v>10898</v>
      </c>
      <c r="G18" s="8" t="s">
        <v>10899</v>
      </c>
      <c r="H18" s="8" t="s">
        <v>10900</v>
      </c>
      <c r="I18" s="8" t="s">
        <v>10901</v>
      </c>
      <c r="J18" s="8" t="s">
        <v>10902</v>
      </c>
      <c r="K18" s="8" t="s">
        <v>7709</v>
      </c>
      <c r="L18" s="8" t="s">
        <v>10922</v>
      </c>
      <c r="M18" s="8" t="s">
        <v>10904</v>
      </c>
      <c r="N18" s="8" t="s">
        <v>10930</v>
      </c>
      <c r="O18" s="9">
        <v>8.1950000000000003</v>
      </c>
      <c r="P18" s="10">
        <v>1</v>
      </c>
      <c r="Q18" s="11">
        <v>3.65</v>
      </c>
      <c r="R18" s="11">
        <v>4</v>
      </c>
      <c r="S18" s="8" t="s">
        <v>10906</v>
      </c>
      <c r="T18" s="8" t="s">
        <v>10907</v>
      </c>
      <c r="U18" s="9">
        <v>8.8740000000000006</v>
      </c>
      <c r="V18" s="10">
        <v>1</v>
      </c>
      <c r="W18" s="11">
        <v>3.5</v>
      </c>
      <c r="X18" s="9">
        <v>60.725999999999999</v>
      </c>
      <c r="Y18" s="8" t="s">
        <v>10901</v>
      </c>
      <c r="Z18" s="10">
        <v>1</v>
      </c>
      <c r="AA18" s="10">
        <v>1</v>
      </c>
      <c r="AB18" s="9">
        <v>60.725999999999999</v>
      </c>
      <c r="AC18" s="10">
        <v>1</v>
      </c>
      <c r="AD18" s="10">
        <v>1</v>
      </c>
      <c r="AE18" s="9">
        <v>60.725999999999999</v>
      </c>
      <c r="AF18" s="11">
        <v>15</v>
      </c>
      <c r="AG18" s="11">
        <v>0</v>
      </c>
      <c r="AH18" s="11">
        <v>0</v>
      </c>
      <c r="AI18" s="11">
        <v>0</v>
      </c>
      <c r="AJ18" s="11">
        <v>0</v>
      </c>
      <c r="AK18" s="12">
        <v>44368.001585648148</v>
      </c>
      <c r="AL18" s="11">
        <v>7.65</v>
      </c>
      <c r="AM18" s="11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2.0499999999999998</v>
      </c>
      <c r="AS18" s="8" t="s">
        <v>10908</v>
      </c>
      <c r="AT18" s="11">
        <v>0</v>
      </c>
      <c r="AU18" s="8" t="s">
        <v>10897</v>
      </c>
      <c r="AV18" s="8" t="s">
        <v>10909</v>
      </c>
    </row>
    <row r="19" spans="1:48" x14ac:dyDescent="0.25">
      <c r="A19" s="8" t="str">
        <f t="shared" si="0"/>
        <v>13006000004392200001327</v>
      </c>
      <c r="B19" s="8" t="s">
        <v>10929</v>
      </c>
      <c r="C19" s="8" t="s">
        <v>10895</v>
      </c>
      <c r="D19" s="8" t="s">
        <v>10896</v>
      </c>
      <c r="E19" s="8" t="s">
        <v>10897</v>
      </c>
      <c r="F19" s="8" t="s">
        <v>10898</v>
      </c>
      <c r="G19" s="8" t="s">
        <v>10916</v>
      </c>
      <c r="H19" s="8" t="s">
        <v>10900</v>
      </c>
      <c r="I19" s="8" t="s">
        <v>10901</v>
      </c>
      <c r="J19" s="8" t="s">
        <v>10902</v>
      </c>
      <c r="K19" s="8" t="s">
        <v>7709</v>
      </c>
      <c r="L19" s="8" t="s">
        <v>10922</v>
      </c>
      <c r="M19" s="8" t="s">
        <v>10904</v>
      </c>
      <c r="N19" s="8" t="s">
        <v>10930</v>
      </c>
      <c r="O19" s="9">
        <v>10.673</v>
      </c>
      <c r="P19" s="10">
        <v>0.75010600000000005</v>
      </c>
      <c r="Q19" s="11">
        <v>3.65</v>
      </c>
      <c r="R19" s="11">
        <v>4</v>
      </c>
      <c r="S19" s="8" t="s">
        <v>10906</v>
      </c>
      <c r="T19" s="8" t="s">
        <v>10907</v>
      </c>
      <c r="U19" s="9">
        <v>8.6690000000000005</v>
      </c>
      <c r="V19" s="10">
        <v>1</v>
      </c>
      <c r="W19" s="11">
        <v>2</v>
      </c>
      <c r="X19" s="9">
        <v>58.476999999999997</v>
      </c>
      <c r="Y19" s="8" t="s">
        <v>10901</v>
      </c>
      <c r="Z19" s="10">
        <v>1</v>
      </c>
      <c r="AA19" s="10">
        <v>1</v>
      </c>
      <c r="AB19" s="9">
        <v>58.476999999999997</v>
      </c>
      <c r="AC19" s="10">
        <v>1</v>
      </c>
      <c r="AD19" s="10">
        <v>1</v>
      </c>
      <c r="AE19" s="9">
        <v>58.476999999999997</v>
      </c>
      <c r="AF19" s="11">
        <v>15</v>
      </c>
      <c r="AG19" s="11">
        <v>0</v>
      </c>
      <c r="AH19" s="11">
        <v>0</v>
      </c>
      <c r="AI19" s="11">
        <v>0</v>
      </c>
      <c r="AJ19" s="11">
        <v>0</v>
      </c>
      <c r="AK19" s="12">
        <v>44368.001608796294</v>
      </c>
      <c r="AL19" s="11">
        <v>7.48</v>
      </c>
      <c r="AM19" s="11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1.1499999999999999</v>
      </c>
      <c r="AS19" s="8" t="s">
        <v>10908</v>
      </c>
      <c r="AT19" s="11">
        <v>0</v>
      </c>
      <c r="AU19" s="8" t="s">
        <v>10897</v>
      </c>
      <c r="AV19" s="8" t="s">
        <v>10909</v>
      </c>
    </row>
    <row r="20" spans="1:48" x14ac:dyDescent="0.25">
      <c r="A20" s="8" t="str">
        <f t="shared" si="0"/>
        <v>13006000004392200001421</v>
      </c>
      <c r="B20" s="8" t="s">
        <v>10929</v>
      </c>
      <c r="C20" s="8" t="s">
        <v>10895</v>
      </c>
      <c r="D20" s="8" t="s">
        <v>10896</v>
      </c>
      <c r="E20" s="8" t="s">
        <v>10897</v>
      </c>
      <c r="F20" s="8" t="s">
        <v>10898</v>
      </c>
      <c r="G20" s="8" t="s">
        <v>10917</v>
      </c>
      <c r="H20" s="8" t="s">
        <v>10918</v>
      </c>
      <c r="I20" s="8" t="s">
        <v>10901</v>
      </c>
      <c r="J20" s="8" t="s">
        <v>10902</v>
      </c>
      <c r="K20" s="8" t="s">
        <v>7709</v>
      </c>
      <c r="L20" s="8" t="s">
        <v>10922</v>
      </c>
      <c r="M20" s="8" t="s">
        <v>10904</v>
      </c>
      <c r="N20" s="8" t="s">
        <v>10930</v>
      </c>
      <c r="O20" s="9">
        <v>7.2560000000000002</v>
      </c>
      <c r="P20" s="10">
        <v>1</v>
      </c>
      <c r="Q20" s="11">
        <v>9.25</v>
      </c>
      <c r="R20" s="11">
        <v>4</v>
      </c>
      <c r="S20" s="8" t="s">
        <v>10906</v>
      </c>
      <c r="T20" s="8" t="s">
        <v>10907</v>
      </c>
      <c r="U20" s="9">
        <v>8.3640000000000008</v>
      </c>
      <c r="V20" s="10">
        <v>1</v>
      </c>
      <c r="W20" s="11">
        <v>7</v>
      </c>
      <c r="X20" s="9">
        <v>59.173000000000002</v>
      </c>
      <c r="Y20" s="8" t="s">
        <v>10901</v>
      </c>
      <c r="Z20" s="10">
        <v>1</v>
      </c>
      <c r="AA20" s="10">
        <v>1</v>
      </c>
      <c r="AB20" s="9">
        <v>59.173000000000002</v>
      </c>
      <c r="AC20" s="10">
        <v>1</v>
      </c>
      <c r="AD20" s="10">
        <v>1</v>
      </c>
      <c r="AE20" s="9">
        <v>59.173000000000002</v>
      </c>
      <c r="AF20" s="11">
        <v>15</v>
      </c>
      <c r="AG20" s="11">
        <v>0</v>
      </c>
      <c r="AH20" s="11">
        <v>0</v>
      </c>
      <c r="AI20" s="11">
        <v>0</v>
      </c>
      <c r="AJ20" s="11">
        <v>0</v>
      </c>
      <c r="AK20" s="12">
        <v>44368.001608796294</v>
      </c>
      <c r="AL20" s="11">
        <v>7.21</v>
      </c>
      <c r="AM20" s="11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3.87</v>
      </c>
      <c r="AS20" s="8" t="s">
        <v>10908</v>
      </c>
      <c r="AT20" s="11">
        <v>0</v>
      </c>
      <c r="AU20" s="8" t="s">
        <v>10897</v>
      </c>
      <c r="AV20" s="8" t="s">
        <v>10909</v>
      </c>
    </row>
    <row r="21" spans="1:48" x14ac:dyDescent="0.25">
      <c r="A21" s="8" t="str">
        <f t="shared" si="0"/>
        <v>14006000004392000005105</v>
      </c>
      <c r="B21" s="8" t="s">
        <v>10931</v>
      </c>
      <c r="C21" s="8" t="s">
        <v>10901</v>
      </c>
      <c r="D21" s="8" t="s">
        <v>10896</v>
      </c>
      <c r="E21" s="8" t="s">
        <v>10897</v>
      </c>
      <c r="F21" s="8" t="s">
        <v>10898</v>
      </c>
      <c r="G21" s="8" t="s">
        <v>10920</v>
      </c>
      <c r="H21" s="8" t="s">
        <v>10921</v>
      </c>
      <c r="I21" s="8" t="s">
        <v>10895</v>
      </c>
      <c r="J21" s="8" t="s">
        <v>10902</v>
      </c>
      <c r="K21" s="8" t="s">
        <v>7709</v>
      </c>
      <c r="L21" s="8" t="s">
        <v>10922</v>
      </c>
      <c r="M21" s="8" t="s">
        <v>10904</v>
      </c>
      <c r="N21" s="8" t="s">
        <v>10905</v>
      </c>
      <c r="O21" s="9">
        <v>7.0670000000000002</v>
      </c>
      <c r="P21" s="10">
        <v>1</v>
      </c>
      <c r="Q21" s="11">
        <v>9.25</v>
      </c>
      <c r="R21" s="11">
        <v>4</v>
      </c>
      <c r="S21" s="8" t="s">
        <v>10906</v>
      </c>
      <c r="T21" s="8" t="s">
        <v>10907</v>
      </c>
      <c r="U21" s="9">
        <v>8.1460000000000008</v>
      </c>
      <c r="V21" s="10">
        <v>1</v>
      </c>
      <c r="W21" s="11">
        <v>2</v>
      </c>
      <c r="X21" s="9">
        <v>41.72</v>
      </c>
      <c r="Y21" s="8" t="s">
        <v>10901</v>
      </c>
      <c r="Z21" s="10">
        <v>1</v>
      </c>
      <c r="AA21" s="10">
        <v>1</v>
      </c>
      <c r="AB21" s="9">
        <v>41.72</v>
      </c>
      <c r="AC21" s="10">
        <v>1</v>
      </c>
      <c r="AD21" s="10">
        <v>1</v>
      </c>
      <c r="AE21" s="9">
        <v>41.72</v>
      </c>
      <c r="AF21" s="11">
        <v>15</v>
      </c>
      <c r="AG21" s="11">
        <v>4</v>
      </c>
      <c r="AH21" s="11">
        <v>9.25</v>
      </c>
      <c r="AI21" s="11">
        <v>0</v>
      </c>
      <c r="AJ21" s="11">
        <v>0</v>
      </c>
      <c r="AK21" s="12">
        <v>44367.502002314817</v>
      </c>
      <c r="AL21" s="11">
        <v>7.03</v>
      </c>
      <c r="AM21" s="11">
        <v>100</v>
      </c>
      <c r="AN21" s="11">
        <v>0</v>
      </c>
      <c r="AO21" s="11">
        <v>1.87</v>
      </c>
      <c r="AP21" s="11">
        <v>4.33</v>
      </c>
      <c r="AQ21" s="11">
        <v>0</v>
      </c>
      <c r="AR21" s="11">
        <v>1.08</v>
      </c>
      <c r="AS21" s="8" t="s">
        <v>10908</v>
      </c>
      <c r="AT21" s="11">
        <v>0</v>
      </c>
      <c r="AU21" s="8" t="s">
        <v>10897</v>
      </c>
      <c r="AV21" s="8" t="s">
        <v>10909</v>
      </c>
    </row>
    <row r="22" spans="1:48" x14ac:dyDescent="0.25">
      <c r="A22" s="8" t="str">
        <f t="shared" si="0"/>
        <v>14006000004392200000102</v>
      </c>
      <c r="B22" s="8" t="s">
        <v>10931</v>
      </c>
      <c r="C22" s="8" t="s">
        <v>10895</v>
      </c>
      <c r="D22" s="8" t="s">
        <v>10896</v>
      </c>
      <c r="E22" s="8" t="s">
        <v>10897</v>
      </c>
      <c r="F22" s="8" t="s">
        <v>10898</v>
      </c>
      <c r="G22" s="8" t="s">
        <v>10899</v>
      </c>
      <c r="H22" s="8" t="s">
        <v>10900</v>
      </c>
      <c r="I22" s="8" t="s">
        <v>10901</v>
      </c>
      <c r="J22" s="8" t="s">
        <v>10902</v>
      </c>
      <c r="K22" s="8" t="s">
        <v>7709</v>
      </c>
      <c r="L22" s="8" t="s">
        <v>10922</v>
      </c>
      <c r="M22" s="8" t="s">
        <v>10904</v>
      </c>
      <c r="N22" s="8" t="s">
        <v>10905</v>
      </c>
      <c r="O22" s="9">
        <v>8.1950000000000003</v>
      </c>
      <c r="P22" s="10">
        <v>1</v>
      </c>
      <c r="Q22" s="11">
        <v>3.65</v>
      </c>
      <c r="R22" s="11">
        <v>4</v>
      </c>
      <c r="S22" s="8" t="s">
        <v>10906</v>
      </c>
      <c r="T22" s="8" t="s">
        <v>10907</v>
      </c>
      <c r="U22" s="9">
        <v>8.8740000000000006</v>
      </c>
      <c r="V22" s="10">
        <v>1</v>
      </c>
      <c r="W22" s="11">
        <v>2</v>
      </c>
      <c r="X22" s="9">
        <v>45.436</v>
      </c>
      <c r="Y22" s="8" t="s">
        <v>10901</v>
      </c>
      <c r="Z22" s="10">
        <v>1</v>
      </c>
      <c r="AA22" s="10">
        <v>1</v>
      </c>
      <c r="AB22" s="9">
        <v>45.436</v>
      </c>
      <c r="AC22" s="10">
        <v>1</v>
      </c>
      <c r="AD22" s="10">
        <v>1</v>
      </c>
      <c r="AE22" s="9">
        <v>45.436</v>
      </c>
      <c r="AF22" s="11">
        <v>15</v>
      </c>
      <c r="AG22" s="11">
        <v>4</v>
      </c>
      <c r="AH22" s="11">
        <v>9.25</v>
      </c>
      <c r="AI22" s="11">
        <v>0</v>
      </c>
      <c r="AJ22" s="11">
        <v>0</v>
      </c>
      <c r="AK22" s="12">
        <v>44368.001898148148</v>
      </c>
      <c r="AL22" s="11">
        <v>7.65</v>
      </c>
      <c r="AM22" s="11">
        <v>100</v>
      </c>
      <c r="AN22" s="11">
        <v>0</v>
      </c>
      <c r="AO22" s="11">
        <v>2.04</v>
      </c>
      <c r="AP22" s="11">
        <v>4.72</v>
      </c>
      <c r="AQ22" s="11">
        <v>0</v>
      </c>
      <c r="AR22" s="11">
        <v>1.17</v>
      </c>
      <c r="AS22" s="8" t="s">
        <v>10908</v>
      </c>
      <c r="AT22" s="11">
        <v>0</v>
      </c>
      <c r="AU22" s="8" t="s">
        <v>10897</v>
      </c>
      <c r="AV22" s="8" t="s">
        <v>10909</v>
      </c>
    </row>
    <row r="23" spans="1:48" x14ac:dyDescent="0.25">
      <c r="A23" s="8" t="str">
        <f t="shared" si="0"/>
        <v>14006000004392200001286</v>
      </c>
      <c r="B23" s="8" t="s">
        <v>10931</v>
      </c>
      <c r="C23" s="8" t="s">
        <v>10895</v>
      </c>
      <c r="D23" s="8" t="s">
        <v>10896</v>
      </c>
      <c r="E23" s="8" t="s">
        <v>10897</v>
      </c>
      <c r="F23" s="8" t="s">
        <v>10898</v>
      </c>
      <c r="G23" s="8" t="s">
        <v>10913</v>
      </c>
      <c r="H23" s="8" t="s">
        <v>10914</v>
      </c>
      <c r="I23" s="8" t="s">
        <v>10901</v>
      </c>
      <c r="J23" s="8" t="s">
        <v>10902</v>
      </c>
      <c r="K23" s="8" t="s">
        <v>7709</v>
      </c>
      <c r="L23" s="8" t="s">
        <v>10922</v>
      </c>
      <c r="M23" s="8" t="s">
        <v>10904</v>
      </c>
      <c r="N23" s="8" t="s">
        <v>10915</v>
      </c>
      <c r="O23" s="9">
        <v>9.93</v>
      </c>
      <c r="P23" s="10">
        <v>1</v>
      </c>
      <c r="Q23" s="11">
        <v>3.65</v>
      </c>
      <c r="R23" s="11">
        <v>1</v>
      </c>
      <c r="S23" s="8" t="s">
        <v>10906</v>
      </c>
      <c r="T23" s="8" t="s">
        <v>10907</v>
      </c>
      <c r="U23" s="9">
        <v>10.414</v>
      </c>
      <c r="V23" s="10">
        <v>1</v>
      </c>
      <c r="W23" s="11">
        <v>3</v>
      </c>
      <c r="X23" s="9">
        <v>53.741</v>
      </c>
      <c r="Y23" s="8" t="s">
        <v>10901</v>
      </c>
      <c r="Z23" s="10">
        <v>1</v>
      </c>
      <c r="AA23" s="10">
        <v>1</v>
      </c>
      <c r="AB23" s="9">
        <v>53.741</v>
      </c>
      <c r="AC23" s="10">
        <v>1</v>
      </c>
      <c r="AD23" s="10">
        <v>1</v>
      </c>
      <c r="AE23" s="9">
        <v>53.741</v>
      </c>
      <c r="AF23" s="11">
        <v>0</v>
      </c>
      <c r="AG23" s="11">
        <v>4</v>
      </c>
      <c r="AH23" s="11">
        <v>9.25</v>
      </c>
      <c r="AI23" s="11">
        <v>0</v>
      </c>
      <c r="AJ23" s="11">
        <v>0</v>
      </c>
      <c r="AK23" s="12">
        <v>44368.001898148148</v>
      </c>
      <c r="AL23" s="11">
        <v>0</v>
      </c>
      <c r="AM23" s="11">
        <v>100</v>
      </c>
      <c r="AN23" s="11">
        <v>0</v>
      </c>
      <c r="AO23" s="11">
        <v>2.4</v>
      </c>
      <c r="AP23" s="11">
        <v>5.54</v>
      </c>
      <c r="AQ23" s="11">
        <v>0</v>
      </c>
      <c r="AR23" s="11">
        <v>1.8</v>
      </c>
      <c r="AS23" s="8" t="s">
        <v>10908</v>
      </c>
      <c r="AT23" s="11">
        <v>0</v>
      </c>
      <c r="AU23" s="8" t="s">
        <v>10897</v>
      </c>
      <c r="AV23" s="8" t="s">
        <v>10909</v>
      </c>
    </row>
    <row r="24" spans="1:48" x14ac:dyDescent="0.25">
      <c r="A24" s="8" t="str">
        <f t="shared" si="0"/>
        <v>17006000004392000005105</v>
      </c>
      <c r="B24" s="8" t="s">
        <v>10932</v>
      </c>
      <c r="C24" s="8" t="s">
        <v>10895</v>
      </c>
      <c r="D24" s="8" t="s">
        <v>10896</v>
      </c>
      <c r="E24" s="8" t="s">
        <v>10897</v>
      </c>
      <c r="F24" s="8" t="s">
        <v>10898</v>
      </c>
      <c r="G24" s="8" t="s">
        <v>10920</v>
      </c>
      <c r="H24" s="8" t="s">
        <v>10921</v>
      </c>
      <c r="I24" s="8" t="s">
        <v>10901</v>
      </c>
      <c r="J24" s="8" t="s">
        <v>10902</v>
      </c>
      <c r="K24" s="8" t="s">
        <v>7709</v>
      </c>
      <c r="L24" s="8" t="s">
        <v>10922</v>
      </c>
      <c r="M24" s="8" t="s">
        <v>10904</v>
      </c>
      <c r="N24" s="8" t="s">
        <v>10933</v>
      </c>
      <c r="O24" s="9">
        <v>6.8739999999999997</v>
      </c>
      <c r="P24" s="10">
        <v>1</v>
      </c>
      <c r="Q24" s="11">
        <v>9.25</v>
      </c>
      <c r="R24" s="11">
        <v>4</v>
      </c>
      <c r="S24" s="8" t="s">
        <v>10906</v>
      </c>
      <c r="T24" s="8" t="s">
        <v>10907</v>
      </c>
      <c r="U24" s="9">
        <v>7.9240000000000004</v>
      </c>
      <c r="V24" s="10">
        <v>0.25</v>
      </c>
      <c r="W24" s="11">
        <v>7</v>
      </c>
      <c r="X24" s="9">
        <v>17.170999999999999</v>
      </c>
      <c r="Y24" s="8" t="s">
        <v>10901</v>
      </c>
      <c r="Z24" s="10">
        <v>4</v>
      </c>
      <c r="AA24" s="10">
        <v>1</v>
      </c>
      <c r="AB24" s="9">
        <v>68.683999999999997</v>
      </c>
      <c r="AC24" s="10">
        <v>1</v>
      </c>
      <c r="AD24" s="10">
        <v>1</v>
      </c>
      <c r="AE24" s="9">
        <v>68.683999999999997</v>
      </c>
      <c r="AF24" s="11">
        <v>15</v>
      </c>
      <c r="AG24" s="11">
        <v>4</v>
      </c>
      <c r="AH24" s="11">
        <v>0</v>
      </c>
      <c r="AI24" s="11">
        <v>17</v>
      </c>
      <c r="AJ24" s="11">
        <v>0</v>
      </c>
      <c r="AK24" s="12">
        <v>44368.001747685186</v>
      </c>
      <c r="AL24" s="11">
        <v>1.71</v>
      </c>
      <c r="AM24" s="11">
        <v>100</v>
      </c>
      <c r="AN24" s="11">
        <v>0</v>
      </c>
      <c r="AO24" s="11">
        <v>0.46</v>
      </c>
      <c r="AP24" s="11">
        <v>0</v>
      </c>
      <c r="AQ24" s="11">
        <v>2.95</v>
      </c>
      <c r="AR24" s="11">
        <v>1.1200000000000001</v>
      </c>
      <c r="AS24" s="8" t="s">
        <v>10908</v>
      </c>
      <c r="AT24" s="11">
        <v>0</v>
      </c>
      <c r="AU24" s="8" t="s">
        <v>10897</v>
      </c>
      <c r="AV24" s="8" t="s">
        <v>10909</v>
      </c>
    </row>
    <row r="25" spans="1:48" x14ac:dyDescent="0.25">
      <c r="A25" s="8" t="str">
        <f t="shared" si="0"/>
        <v>17006000004392200001421</v>
      </c>
      <c r="B25" s="8" t="s">
        <v>10932</v>
      </c>
      <c r="C25" s="8" t="s">
        <v>10901</v>
      </c>
      <c r="D25" s="8" t="s">
        <v>10896</v>
      </c>
      <c r="E25" s="8" t="s">
        <v>10897</v>
      </c>
      <c r="F25" s="8" t="s">
        <v>10898</v>
      </c>
      <c r="G25" s="8" t="s">
        <v>10917</v>
      </c>
      <c r="H25" s="8" t="s">
        <v>10918</v>
      </c>
      <c r="I25" s="8" t="s">
        <v>10895</v>
      </c>
      <c r="J25" s="8" t="s">
        <v>10902</v>
      </c>
      <c r="K25" s="8" t="s">
        <v>7709</v>
      </c>
      <c r="L25" s="8" t="s">
        <v>10922</v>
      </c>
      <c r="M25" s="8" t="s">
        <v>10904</v>
      </c>
      <c r="N25" s="8" t="s">
        <v>10933</v>
      </c>
      <c r="O25" s="9">
        <v>7.2560000000000002</v>
      </c>
      <c r="P25" s="10">
        <v>1</v>
      </c>
      <c r="Q25" s="11">
        <v>9.25</v>
      </c>
      <c r="R25" s="11">
        <v>4</v>
      </c>
      <c r="S25" s="8" t="s">
        <v>10906</v>
      </c>
      <c r="T25" s="8" t="s">
        <v>10907</v>
      </c>
      <c r="U25" s="9">
        <v>8.3640000000000008</v>
      </c>
      <c r="V25" s="10">
        <v>0.25</v>
      </c>
      <c r="W25" s="11">
        <v>3</v>
      </c>
      <c r="X25" s="9">
        <v>17.443000000000001</v>
      </c>
      <c r="Y25" s="8" t="s">
        <v>10901</v>
      </c>
      <c r="Z25" s="10">
        <v>4</v>
      </c>
      <c r="AA25" s="10">
        <v>1</v>
      </c>
      <c r="AB25" s="9">
        <v>69.772000000000006</v>
      </c>
      <c r="AC25" s="10">
        <v>1</v>
      </c>
      <c r="AD25" s="10">
        <v>1</v>
      </c>
      <c r="AE25" s="9">
        <v>69.772000000000006</v>
      </c>
      <c r="AF25" s="11">
        <v>15</v>
      </c>
      <c r="AG25" s="11">
        <v>4</v>
      </c>
      <c r="AH25" s="11">
        <v>0</v>
      </c>
      <c r="AI25" s="11">
        <v>17</v>
      </c>
      <c r="AJ25" s="11">
        <v>0</v>
      </c>
      <c r="AK25" s="12">
        <v>44367.525601851848</v>
      </c>
      <c r="AL25" s="11">
        <v>1.8</v>
      </c>
      <c r="AM25" s="11">
        <v>100</v>
      </c>
      <c r="AN25" s="11">
        <v>0</v>
      </c>
      <c r="AO25" s="11">
        <v>0.48</v>
      </c>
      <c r="AP25" s="11">
        <v>0</v>
      </c>
      <c r="AQ25" s="11">
        <v>3.11</v>
      </c>
      <c r="AR25" s="11">
        <v>0.51</v>
      </c>
      <c r="AS25" s="8" t="s">
        <v>10908</v>
      </c>
      <c r="AT25" s="11">
        <v>0</v>
      </c>
      <c r="AU25" s="8" t="s">
        <v>10897</v>
      </c>
      <c r="AV25" s="8" t="s">
        <v>10909</v>
      </c>
    </row>
    <row r="26" spans="1:48" x14ac:dyDescent="0.25">
      <c r="A26" s="8" t="str">
        <f t="shared" si="0"/>
        <v>10006000005412200000102</v>
      </c>
      <c r="B26" s="8" t="s">
        <v>10894</v>
      </c>
      <c r="C26" s="8" t="s">
        <v>10895</v>
      </c>
      <c r="D26" s="8" t="s">
        <v>10896</v>
      </c>
      <c r="E26" s="8" t="s">
        <v>10934</v>
      </c>
      <c r="F26" s="8" t="s">
        <v>10935</v>
      </c>
      <c r="G26" s="8" t="s">
        <v>10899</v>
      </c>
      <c r="H26" s="8" t="s">
        <v>10900</v>
      </c>
      <c r="I26" s="8" t="s">
        <v>10901</v>
      </c>
      <c r="J26" s="8" t="s">
        <v>10902</v>
      </c>
      <c r="K26" s="8" t="s">
        <v>7709</v>
      </c>
      <c r="L26" s="8" t="s">
        <v>10903</v>
      </c>
      <c r="M26" s="8" t="s">
        <v>10904</v>
      </c>
      <c r="N26" s="8" t="s">
        <v>10905</v>
      </c>
      <c r="O26" s="9">
        <v>10.116</v>
      </c>
      <c r="P26" s="10">
        <v>1</v>
      </c>
      <c r="Q26" s="11">
        <v>3.65</v>
      </c>
      <c r="R26" s="11">
        <v>4</v>
      </c>
      <c r="S26" s="8" t="s">
        <v>10906</v>
      </c>
      <c r="T26" s="8" t="s">
        <v>10907</v>
      </c>
      <c r="U26" s="9">
        <v>10.954000000000001</v>
      </c>
      <c r="V26" s="10">
        <v>1</v>
      </c>
      <c r="W26" s="11">
        <v>4.5</v>
      </c>
      <c r="X26" s="9">
        <v>57.896000000000001</v>
      </c>
      <c r="Y26" s="8" t="s">
        <v>10901</v>
      </c>
      <c r="Z26" s="10">
        <v>1</v>
      </c>
      <c r="AA26" s="10">
        <v>1</v>
      </c>
      <c r="AB26" s="9">
        <v>57.896000000000001</v>
      </c>
      <c r="AC26" s="10">
        <v>1</v>
      </c>
      <c r="AD26" s="10">
        <v>1</v>
      </c>
      <c r="AE26" s="9">
        <v>57.896000000000001</v>
      </c>
      <c r="AF26" s="11">
        <v>15</v>
      </c>
      <c r="AG26" s="11">
        <v>4</v>
      </c>
      <c r="AH26" s="11">
        <v>9.25</v>
      </c>
      <c r="AI26" s="11">
        <v>0</v>
      </c>
      <c r="AJ26" s="11">
        <v>0</v>
      </c>
      <c r="AK26" s="12">
        <v>44368.003587962965</v>
      </c>
      <c r="AL26" s="11">
        <v>9.4499999999999993</v>
      </c>
      <c r="AM26" s="11">
        <v>100</v>
      </c>
      <c r="AN26" s="11">
        <v>0</v>
      </c>
      <c r="AO26" s="11">
        <v>2.52</v>
      </c>
      <c r="AP26" s="11">
        <v>5.83</v>
      </c>
      <c r="AQ26" s="11">
        <v>0</v>
      </c>
      <c r="AR26" s="11">
        <v>3.26</v>
      </c>
      <c r="AS26" s="8" t="s">
        <v>10908</v>
      </c>
      <c r="AT26" s="11">
        <v>0</v>
      </c>
      <c r="AU26" s="8" t="s">
        <v>10934</v>
      </c>
      <c r="AV26" s="8" t="s">
        <v>10909</v>
      </c>
    </row>
    <row r="27" spans="1:48" x14ac:dyDescent="0.25">
      <c r="A27" s="8" t="str">
        <f t="shared" si="0"/>
        <v>10006000005412200001286</v>
      </c>
      <c r="B27" s="8" t="s">
        <v>10894</v>
      </c>
      <c r="C27" s="8" t="s">
        <v>10895</v>
      </c>
      <c r="D27" s="8" t="s">
        <v>10896</v>
      </c>
      <c r="E27" s="8" t="s">
        <v>10934</v>
      </c>
      <c r="F27" s="8" t="s">
        <v>10935</v>
      </c>
      <c r="G27" s="8" t="s">
        <v>10913</v>
      </c>
      <c r="H27" s="8" t="s">
        <v>10914</v>
      </c>
      <c r="I27" s="8" t="s">
        <v>10901</v>
      </c>
      <c r="J27" s="8" t="s">
        <v>10902</v>
      </c>
      <c r="K27" s="8" t="s">
        <v>7709</v>
      </c>
      <c r="L27" s="8" t="s">
        <v>10903</v>
      </c>
      <c r="M27" s="8" t="s">
        <v>10904</v>
      </c>
      <c r="N27" s="8" t="s">
        <v>10915</v>
      </c>
      <c r="O27" s="9">
        <v>12.257</v>
      </c>
      <c r="P27" s="10">
        <v>1</v>
      </c>
      <c r="Q27" s="11">
        <v>3.65</v>
      </c>
      <c r="R27" s="11">
        <v>1</v>
      </c>
      <c r="S27" s="8" t="s">
        <v>10906</v>
      </c>
      <c r="T27" s="8" t="s">
        <v>10907</v>
      </c>
      <c r="U27" s="9">
        <v>12.855</v>
      </c>
      <c r="V27" s="10">
        <v>1</v>
      </c>
      <c r="W27" s="11">
        <v>6</v>
      </c>
      <c r="X27" s="9">
        <v>68.546000000000006</v>
      </c>
      <c r="Y27" s="8" t="s">
        <v>10901</v>
      </c>
      <c r="Z27" s="10">
        <v>1</v>
      </c>
      <c r="AA27" s="10">
        <v>1</v>
      </c>
      <c r="AB27" s="9">
        <v>68.546000000000006</v>
      </c>
      <c r="AC27" s="10">
        <v>1</v>
      </c>
      <c r="AD27" s="10">
        <v>1</v>
      </c>
      <c r="AE27" s="9">
        <v>68.546000000000006</v>
      </c>
      <c r="AF27" s="11">
        <v>0</v>
      </c>
      <c r="AG27" s="11">
        <v>4</v>
      </c>
      <c r="AH27" s="11">
        <v>9.25</v>
      </c>
      <c r="AI27" s="11">
        <v>0</v>
      </c>
      <c r="AJ27" s="11">
        <v>0</v>
      </c>
      <c r="AK27" s="12">
        <v>44368.003587962965</v>
      </c>
      <c r="AL27" s="11">
        <v>0</v>
      </c>
      <c r="AM27" s="11">
        <v>100</v>
      </c>
      <c r="AN27" s="11">
        <v>0</v>
      </c>
      <c r="AO27" s="11">
        <v>2.96</v>
      </c>
      <c r="AP27" s="11">
        <v>6.84</v>
      </c>
      <c r="AQ27" s="11">
        <v>0</v>
      </c>
      <c r="AR27" s="11">
        <v>4.43</v>
      </c>
      <c r="AS27" s="8" t="s">
        <v>10908</v>
      </c>
      <c r="AT27" s="11">
        <v>0</v>
      </c>
      <c r="AU27" s="8" t="s">
        <v>10934</v>
      </c>
      <c r="AV27" s="8" t="s">
        <v>10909</v>
      </c>
    </row>
    <row r="28" spans="1:48" x14ac:dyDescent="0.25">
      <c r="A28" s="8" t="str">
        <f t="shared" si="0"/>
        <v>10006000005412200001327</v>
      </c>
      <c r="B28" s="8" t="s">
        <v>10894</v>
      </c>
      <c r="C28" s="8" t="s">
        <v>10895</v>
      </c>
      <c r="D28" s="8" t="s">
        <v>10896</v>
      </c>
      <c r="E28" s="8" t="s">
        <v>10934</v>
      </c>
      <c r="F28" s="8" t="s">
        <v>10935</v>
      </c>
      <c r="G28" s="8" t="s">
        <v>10916</v>
      </c>
      <c r="H28" s="8" t="s">
        <v>10900</v>
      </c>
      <c r="I28" s="8" t="s">
        <v>10901</v>
      </c>
      <c r="J28" s="8" t="s">
        <v>10902</v>
      </c>
      <c r="K28" s="8" t="s">
        <v>7709</v>
      </c>
      <c r="L28" s="8" t="s">
        <v>10903</v>
      </c>
      <c r="M28" s="8" t="s">
        <v>10904</v>
      </c>
      <c r="N28" s="8" t="s">
        <v>10905</v>
      </c>
      <c r="O28" s="9">
        <v>13.175000000000001</v>
      </c>
      <c r="P28" s="10">
        <v>0.75029199999999996</v>
      </c>
      <c r="Q28" s="11">
        <v>3.65</v>
      </c>
      <c r="R28" s="11">
        <v>4</v>
      </c>
      <c r="S28" s="8" t="s">
        <v>10906</v>
      </c>
      <c r="T28" s="8" t="s">
        <v>10907</v>
      </c>
      <c r="U28" s="9">
        <v>10.704000000000001</v>
      </c>
      <c r="V28" s="10">
        <v>1</v>
      </c>
      <c r="W28" s="11">
        <v>5</v>
      </c>
      <c r="X28" s="9">
        <v>56.927999999999997</v>
      </c>
      <c r="Y28" s="8" t="s">
        <v>10901</v>
      </c>
      <c r="Z28" s="10">
        <v>1</v>
      </c>
      <c r="AA28" s="10">
        <v>1</v>
      </c>
      <c r="AB28" s="9">
        <v>56.927999999999997</v>
      </c>
      <c r="AC28" s="10">
        <v>1</v>
      </c>
      <c r="AD28" s="10">
        <v>1</v>
      </c>
      <c r="AE28" s="9">
        <v>56.927999999999997</v>
      </c>
      <c r="AF28" s="11">
        <v>15</v>
      </c>
      <c r="AG28" s="11">
        <v>4</v>
      </c>
      <c r="AH28" s="11">
        <v>9.25</v>
      </c>
      <c r="AI28" s="11">
        <v>0</v>
      </c>
      <c r="AJ28" s="11">
        <v>0</v>
      </c>
      <c r="AK28" s="12">
        <v>44368.003587962965</v>
      </c>
      <c r="AL28" s="11">
        <v>9.23</v>
      </c>
      <c r="AM28" s="11">
        <v>100</v>
      </c>
      <c r="AN28" s="11">
        <v>0</v>
      </c>
      <c r="AO28" s="11">
        <v>2.46</v>
      </c>
      <c r="AP28" s="11">
        <v>5.7</v>
      </c>
      <c r="AQ28" s="11">
        <v>0</v>
      </c>
      <c r="AR28" s="11">
        <v>3.54</v>
      </c>
      <c r="AS28" s="8" t="s">
        <v>10908</v>
      </c>
      <c r="AT28" s="11">
        <v>0</v>
      </c>
      <c r="AU28" s="8" t="s">
        <v>10934</v>
      </c>
      <c r="AV28" s="8" t="s">
        <v>10909</v>
      </c>
    </row>
    <row r="29" spans="1:48" x14ac:dyDescent="0.25">
      <c r="A29" s="8" t="str">
        <f t="shared" si="0"/>
        <v>10006000005412200001421</v>
      </c>
      <c r="B29" s="8" t="s">
        <v>10894</v>
      </c>
      <c r="C29" s="8" t="s">
        <v>10895</v>
      </c>
      <c r="D29" s="8" t="s">
        <v>10896</v>
      </c>
      <c r="E29" s="8" t="s">
        <v>10934</v>
      </c>
      <c r="F29" s="8" t="s">
        <v>10935</v>
      </c>
      <c r="G29" s="8" t="s">
        <v>10917</v>
      </c>
      <c r="H29" s="8" t="s">
        <v>10918</v>
      </c>
      <c r="I29" s="8" t="s">
        <v>10901</v>
      </c>
      <c r="J29" s="8" t="s">
        <v>10902</v>
      </c>
      <c r="K29" s="8" t="s">
        <v>7709</v>
      </c>
      <c r="L29" s="8" t="s">
        <v>10903</v>
      </c>
      <c r="M29" s="8" t="s">
        <v>10904</v>
      </c>
      <c r="N29" s="8" t="s">
        <v>10905</v>
      </c>
      <c r="O29" s="9">
        <v>8.9559999999999995</v>
      </c>
      <c r="P29" s="10">
        <v>1</v>
      </c>
      <c r="Q29" s="11">
        <v>9.25</v>
      </c>
      <c r="R29" s="11">
        <v>4</v>
      </c>
      <c r="S29" s="8" t="s">
        <v>10906</v>
      </c>
      <c r="T29" s="8" t="s">
        <v>10907</v>
      </c>
      <c r="U29" s="9">
        <v>10.324</v>
      </c>
      <c r="V29" s="10">
        <v>1</v>
      </c>
      <c r="W29" s="11">
        <v>4</v>
      </c>
      <c r="X29" s="9">
        <v>54.232999999999997</v>
      </c>
      <c r="Y29" s="8" t="s">
        <v>10901</v>
      </c>
      <c r="Z29" s="10">
        <v>1</v>
      </c>
      <c r="AA29" s="10">
        <v>1</v>
      </c>
      <c r="AB29" s="9">
        <v>54.232999999999997</v>
      </c>
      <c r="AC29" s="10">
        <v>1</v>
      </c>
      <c r="AD29" s="10">
        <v>1</v>
      </c>
      <c r="AE29" s="9">
        <v>54.232999999999997</v>
      </c>
      <c r="AF29" s="11">
        <v>15</v>
      </c>
      <c r="AG29" s="11">
        <v>4</v>
      </c>
      <c r="AH29" s="11">
        <v>9.25</v>
      </c>
      <c r="AI29" s="11">
        <v>0</v>
      </c>
      <c r="AJ29" s="11">
        <v>0</v>
      </c>
      <c r="AK29" s="12">
        <v>44368.003587962965</v>
      </c>
      <c r="AL29" s="11">
        <v>8.9</v>
      </c>
      <c r="AM29" s="11">
        <v>100</v>
      </c>
      <c r="AN29" s="11">
        <v>0</v>
      </c>
      <c r="AO29" s="11">
        <v>2.37</v>
      </c>
      <c r="AP29" s="11">
        <v>5.49</v>
      </c>
      <c r="AQ29" s="11">
        <v>0</v>
      </c>
      <c r="AR29" s="11">
        <v>2.73</v>
      </c>
      <c r="AS29" s="8" t="s">
        <v>10908</v>
      </c>
      <c r="AT29" s="11">
        <v>0</v>
      </c>
      <c r="AU29" s="8" t="s">
        <v>10934</v>
      </c>
      <c r="AV29" s="8" t="s">
        <v>10909</v>
      </c>
    </row>
    <row r="30" spans="1:48" x14ac:dyDescent="0.25">
      <c r="A30" s="8" t="str">
        <f t="shared" si="0"/>
        <v>10006000005412200008955</v>
      </c>
      <c r="B30" s="8" t="s">
        <v>10894</v>
      </c>
      <c r="C30" s="8" t="s">
        <v>10901</v>
      </c>
      <c r="D30" s="8" t="s">
        <v>10896</v>
      </c>
      <c r="E30" s="8" t="s">
        <v>10934</v>
      </c>
      <c r="F30" s="8" t="s">
        <v>10935</v>
      </c>
      <c r="G30" s="8" t="s">
        <v>10936</v>
      </c>
      <c r="H30" s="8" t="s">
        <v>10937</v>
      </c>
      <c r="I30" s="8" t="s">
        <v>10895</v>
      </c>
      <c r="J30" s="8" t="s">
        <v>10902</v>
      </c>
      <c r="K30" s="8" t="s">
        <v>7709</v>
      </c>
      <c r="L30" s="8" t="s">
        <v>10903</v>
      </c>
      <c r="M30" s="8" t="s">
        <v>10904</v>
      </c>
      <c r="N30" s="8" t="s">
        <v>10912</v>
      </c>
      <c r="O30" s="9">
        <v>0</v>
      </c>
      <c r="P30" s="10">
        <v>1</v>
      </c>
      <c r="Q30" s="11">
        <v>0</v>
      </c>
      <c r="R30" s="11">
        <v>0</v>
      </c>
      <c r="S30" s="8" t="s">
        <v>10906</v>
      </c>
      <c r="T30" s="8" t="s">
        <v>10907</v>
      </c>
      <c r="U30" s="9">
        <v>5.86</v>
      </c>
      <c r="V30" s="10">
        <v>1</v>
      </c>
      <c r="W30" s="11">
        <v>0</v>
      </c>
      <c r="X30" s="9">
        <v>45.365000000000002</v>
      </c>
      <c r="Y30" s="8" t="s">
        <v>10901</v>
      </c>
      <c r="Z30" s="10">
        <v>1</v>
      </c>
      <c r="AA30" s="10">
        <v>1</v>
      </c>
      <c r="AB30" s="9">
        <v>45.365000000000002</v>
      </c>
      <c r="AC30" s="10">
        <v>1.105802</v>
      </c>
      <c r="AD30" s="10">
        <v>1</v>
      </c>
      <c r="AE30" s="9">
        <v>50.164999999999999</v>
      </c>
      <c r="AF30" s="11">
        <v>0</v>
      </c>
      <c r="AG30" s="11">
        <v>0</v>
      </c>
      <c r="AH30" s="11">
        <v>0</v>
      </c>
      <c r="AI30" s="11">
        <v>0</v>
      </c>
      <c r="AJ30" s="11">
        <v>11.67</v>
      </c>
      <c r="AK30" s="12">
        <v>44367.507847222223</v>
      </c>
      <c r="AL30" s="11">
        <v>0</v>
      </c>
      <c r="AM30" s="11">
        <v>0</v>
      </c>
      <c r="AN30" s="11">
        <v>0</v>
      </c>
      <c r="AO30" s="11">
        <v>0</v>
      </c>
      <c r="AP30" s="11">
        <v>0</v>
      </c>
      <c r="AQ30" s="11">
        <v>0</v>
      </c>
      <c r="AR30" s="11">
        <v>0</v>
      </c>
      <c r="AS30" s="8" t="s">
        <v>10908</v>
      </c>
      <c r="AT30" s="11">
        <v>34.630000000000003</v>
      </c>
      <c r="AU30" s="8" t="s">
        <v>10934</v>
      </c>
      <c r="AV30" s="8" t="s">
        <v>10909</v>
      </c>
    </row>
    <row r="31" spans="1:48" x14ac:dyDescent="0.25">
      <c r="A31" s="8" t="str">
        <f t="shared" si="0"/>
        <v>11006000005412000005105</v>
      </c>
      <c r="B31" s="8" t="s">
        <v>10919</v>
      </c>
      <c r="C31" s="8" t="s">
        <v>10901</v>
      </c>
      <c r="D31" s="8" t="s">
        <v>10896</v>
      </c>
      <c r="E31" s="8" t="s">
        <v>10934</v>
      </c>
      <c r="F31" s="8" t="s">
        <v>10935</v>
      </c>
      <c r="G31" s="8" t="s">
        <v>10920</v>
      </c>
      <c r="H31" s="8" t="s">
        <v>10921</v>
      </c>
      <c r="I31" s="8" t="s">
        <v>10895</v>
      </c>
      <c r="J31" s="8" t="s">
        <v>10902</v>
      </c>
      <c r="K31" s="8" t="s">
        <v>7709</v>
      </c>
      <c r="L31" s="8" t="s">
        <v>10922</v>
      </c>
      <c r="M31" s="8" t="s">
        <v>10904</v>
      </c>
      <c r="N31" s="8" t="s">
        <v>10905</v>
      </c>
      <c r="O31" s="9">
        <v>8.7230000000000008</v>
      </c>
      <c r="P31" s="10">
        <v>1</v>
      </c>
      <c r="Q31" s="11">
        <v>9.25</v>
      </c>
      <c r="R31" s="11">
        <v>4</v>
      </c>
      <c r="S31" s="8" t="s">
        <v>10906</v>
      </c>
      <c r="T31" s="8" t="s">
        <v>10907</v>
      </c>
      <c r="U31" s="9">
        <v>10.055</v>
      </c>
      <c r="V31" s="10">
        <v>1</v>
      </c>
      <c r="W31" s="11">
        <v>4</v>
      </c>
      <c r="X31" s="9">
        <v>58.165999999999997</v>
      </c>
      <c r="Y31" s="8" t="s">
        <v>10901</v>
      </c>
      <c r="Z31" s="10">
        <v>1</v>
      </c>
      <c r="AA31" s="10">
        <v>1</v>
      </c>
      <c r="AB31" s="9">
        <v>58.165999999999997</v>
      </c>
      <c r="AC31" s="10">
        <v>1</v>
      </c>
      <c r="AD31" s="10">
        <v>1</v>
      </c>
      <c r="AE31" s="9">
        <v>58.165999999999997</v>
      </c>
      <c r="AF31" s="11">
        <v>15</v>
      </c>
      <c r="AG31" s="11">
        <v>4</v>
      </c>
      <c r="AH31" s="11">
        <v>0</v>
      </c>
      <c r="AI31" s="11">
        <v>0</v>
      </c>
      <c r="AJ31" s="11">
        <v>0</v>
      </c>
      <c r="AK31" s="12">
        <v>44367.504629629628</v>
      </c>
      <c r="AL31" s="11">
        <v>8.67</v>
      </c>
      <c r="AM31" s="11">
        <v>100</v>
      </c>
      <c r="AN31" s="11">
        <v>0</v>
      </c>
      <c r="AO31" s="11">
        <v>2.31</v>
      </c>
      <c r="AP31" s="11">
        <v>0</v>
      </c>
      <c r="AQ31" s="11">
        <v>0</v>
      </c>
      <c r="AR31" s="11">
        <v>2.66</v>
      </c>
      <c r="AS31" s="8" t="s">
        <v>10908</v>
      </c>
      <c r="AT31" s="11">
        <v>0</v>
      </c>
      <c r="AU31" s="8" t="s">
        <v>10934</v>
      </c>
      <c r="AV31" s="8" t="s">
        <v>10909</v>
      </c>
    </row>
    <row r="32" spans="1:48" x14ac:dyDescent="0.25">
      <c r="A32" s="8" t="str">
        <f t="shared" si="0"/>
        <v>11006000005412200001286</v>
      </c>
      <c r="B32" s="8" t="s">
        <v>10919</v>
      </c>
      <c r="C32" s="8" t="s">
        <v>10895</v>
      </c>
      <c r="D32" s="8" t="s">
        <v>10896</v>
      </c>
      <c r="E32" s="8" t="s">
        <v>10934</v>
      </c>
      <c r="F32" s="8" t="s">
        <v>10935</v>
      </c>
      <c r="G32" s="8" t="s">
        <v>10913</v>
      </c>
      <c r="H32" s="8" t="s">
        <v>10914</v>
      </c>
      <c r="I32" s="8" t="s">
        <v>10901</v>
      </c>
      <c r="J32" s="8" t="s">
        <v>10902</v>
      </c>
      <c r="K32" s="8" t="s">
        <v>7709</v>
      </c>
      <c r="L32" s="8" t="s">
        <v>10922</v>
      </c>
      <c r="M32" s="8" t="s">
        <v>10904</v>
      </c>
      <c r="N32" s="8" t="s">
        <v>10915</v>
      </c>
      <c r="O32" s="9">
        <v>12.257</v>
      </c>
      <c r="P32" s="10">
        <v>1</v>
      </c>
      <c r="Q32" s="11">
        <v>3.65</v>
      </c>
      <c r="R32" s="11">
        <v>1</v>
      </c>
      <c r="S32" s="8" t="s">
        <v>10906</v>
      </c>
      <c r="T32" s="8" t="s">
        <v>10907</v>
      </c>
      <c r="U32" s="9">
        <v>12.855</v>
      </c>
      <c r="V32" s="10">
        <v>1</v>
      </c>
      <c r="W32" s="11">
        <v>5</v>
      </c>
      <c r="X32" s="9">
        <v>74.656000000000006</v>
      </c>
      <c r="Y32" s="8" t="s">
        <v>10901</v>
      </c>
      <c r="Z32" s="10">
        <v>1</v>
      </c>
      <c r="AA32" s="10">
        <v>1</v>
      </c>
      <c r="AB32" s="9">
        <v>74.656000000000006</v>
      </c>
      <c r="AC32" s="10">
        <v>1</v>
      </c>
      <c r="AD32" s="10">
        <v>1</v>
      </c>
      <c r="AE32" s="9">
        <v>74.656000000000006</v>
      </c>
      <c r="AF32" s="11">
        <v>0</v>
      </c>
      <c r="AG32" s="11">
        <v>4</v>
      </c>
      <c r="AH32" s="11">
        <v>0</v>
      </c>
      <c r="AI32" s="11">
        <v>0</v>
      </c>
      <c r="AJ32" s="11">
        <v>0</v>
      </c>
      <c r="AK32" s="12">
        <v>44368.004988425928</v>
      </c>
      <c r="AL32" s="11">
        <v>0</v>
      </c>
      <c r="AM32" s="11">
        <v>100</v>
      </c>
      <c r="AN32" s="11">
        <v>0</v>
      </c>
      <c r="AO32" s="11">
        <v>2.96</v>
      </c>
      <c r="AP32" s="11">
        <v>0</v>
      </c>
      <c r="AQ32" s="11">
        <v>0</v>
      </c>
      <c r="AR32" s="11">
        <v>3.7</v>
      </c>
      <c r="AS32" s="8" t="s">
        <v>10908</v>
      </c>
      <c r="AT32" s="11">
        <v>0</v>
      </c>
      <c r="AU32" s="8" t="s">
        <v>10934</v>
      </c>
      <c r="AV32" s="8" t="s">
        <v>10909</v>
      </c>
    </row>
    <row r="33" spans="1:48" x14ac:dyDescent="0.25">
      <c r="A33" s="8" t="str">
        <f t="shared" si="0"/>
        <v>11006000005412200001327</v>
      </c>
      <c r="B33" s="8" t="s">
        <v>10919</v>
      </c>
      <c r="C33" s="8" t="s">
        <v>10895</v>
      </c>
      <c r="D33" s="8" t="s">
        <v>10896</v>
      </c>
      <c r="E33" s="8" t="s">
        <v>10934</v>
      </c>
      <c r="F33" s="8" t="s">
        <v>10935</v>
      </c>
      <c r="G33" s="8" t="s">
        <v>10916</v>
      </c>
      <c r="H33" s="8" t="s">
        <v>10900</v>
      </c>
      <c r="I33" s="8" t="s">
        <v>10901</v>
      </c>
      <c r="J33" s="8" t="s">
        <v>10902</v>
      </c>
      <c r="K33" s="8" t="s">
        <v>7709</v>
      </c>
      <c r="L33" s="8" t="s">
        <v>10922</v>
      </c>
      <c r="M33" s="8" t="s">
        <v>10904</v>
      </c>
      <c r="N33" s="8" t="s">
        <v>10923</v>
      </c>
      <c r="O33" s="9">
        <v>13.175000000000001</v>
      </c>
      <c r="P33" s="10">
        <v>0.75029199999999996</v>
      </c>
      <c r="Q33" s="11">
        <v>0</v>
      </c>
      <c r="R33" s="11">
        <v>4</v>
      </c>
      <c r="S33" s="8" t="s">
        <v>10906</v>
      </c>
      <c r="T33" s="8" t="s">
        <v>10907</v>
      </c>
      <c r="U33" s="9">
        <v>10.297000000000001</v>
      </c>
      <c r="V33" s="10">
        <v>1</v>
      </c>
      <c r="W33" s="11">
        <v>5</v>
      </c>
      <c r="X33" s="9">
        <v>60.238</v>
      </c>
      <c r="Y33" s="8" t="s">
        <v>10901</v>
      </c>
      <c r="Z33" s="10">
        <v>1</v>
      </c>
      <c r="AA33" s="10">
        <v>1</v>
      </c>
      <c r="AB33" s="9">
        <v>60.238</v>
      </c>
      <c r="AC33" s="10">
        <v>1</v>
      </c>
      <c r="AD33" s="10">
        <v>1</v>
      </c>
      <c r="AE33" s="9">
        <v>60.238</v>
      </c>
      <c r="AF33" s="11">
        <v>15</v>
      </c>
      <c r="AG33" s="11">
        <v>4</v>
      </c>
      <c r="AH33" s="11">
        <v>0</v>
      </c>
      <c r="AI33" s="11">
        <v>0</v>
      </c>
      <c r="AJ33" s="11">
        <v>0</v>
      </c>
      <c r="AK33" s="12">
        <v>44368.004988425928</v>
      </c>
      <c r="AL33" s="11">
        <v>8.8800000000000008</v>
      </c>
      <c r="AM33" s="11">
        <v>100</v>
      </c>
      <c r="AN33" s="11">
        <v>0</v>
      </c>
      <c r="AO33" s="11">
        <v>2.37</v>
      </c>
      <c r="AP33" s="11">
        <v>0</v>
      </c>
      <c r="AQ33" s="11">
        <v>0</v>
      </c>
      <c r="AR33" s="11">
        <v>3.4</v>
      </c>
      <c r="AS33" s="8" t="s">
        <v>10908</v>
      </c>
      <c r="AT33" s="11">
        <v>0</v>
      </c>
      <c r="AU33" s="8" t="s">
        <v>10934</v>
      </c>
      <c r="AV33" s="8" t="s">
        <v>10909</v>
      </c>
    </row>
    <row r="34" spans="1:48" x14ac:dyDescent="0.25">
      <c r="A34" s="8" t="str">
        <f t="shared" si="0"/>
        <v>11006000005412200001421</v>
      </c>
      <c r="B34" s="8" t="s">
        <v>10919</v>
      </c>
      <c r="C34" s="8" t="s">
        <v>10895</v>
      </c>
      <c r="D34" s="8" t="s">
        <v>10896</v>
      </c>
      <c r="E34" s="8" t="s">
        <v>10934</v>
      </c>
      <c r="F34" s="8" t="s">
        <v>10935</v>
      </c>
      <c r="G34" s="8" t="s">
        <v>10917</v>
      </c>
      <c r="H34" s="8" t="s">
        <v>10918</v>
      </c>
      <c r="I34" s="8" t="s">
        <v>10901</v>
      </c>
      <c r="J34" s="8" t="s">
        <v>10902</v>
      </c>
      <c r="K34" s="8" t="s">
        <v>7709</v>
      </c>
      <c r="L34" s="8" t="s">
        <v>10922</v>
      </c>
      <c r="M34" s="8" t="s">
        <v>10904</v>
      </c>
      <c r="N34" s="8" t="s">
        <v>10905</v>
      </c>
      <c r="O34" s="9">
        <v>8.9559999999999995</v>
      </c>
      <c r="P34" s="10">
        <v>1</v>
      </c>
      <c r="Q34" s="11">
        <v>9.25</v>
      </c>
      <c r="R34" s="11">
        <v>4</v>
      </c>
      <c r="S34" s="8" t="s">
        <v>10906</v>
      </c>
      <c r="T34" s="8" t="s">
        <v>10907</v>
      </c>
      <c r="U34" s="9">
        <v>10.324</v>
      </c>
      <c r="V34" s="10">
        <v>1</v>
      </c>
      <c r="W34" s="11">
        <v>3</v>
      </c>
      <c r="X34" s="9">
        <v>59.042999999999999</v>
      </c>
      <c r="Y34" s="8" t="s">
        <v>10901</v>
      </c>
      <c r="Z34" s="10">
        <v>1</v>
      </c>
      <c r="AA34" s="10">
        <v>1</v>
      </c>
      <c r="AB34" s="9">
        <v>59.042999999999999</v>
      </c>
      <c r="AC34" s="10">
        <v>1</v>
      </c>
      <c r="AD34" s="10">
        <v>1</v>
      </c>
      <c r="AE34" s="9">
        <v>59.042999999999999</v>
      </c>
      <c r="AF34" s="11">
        <v>15</v>
      </c>
      <c r="AG34" s="11">
        <v>4</v>
      </c>
      <c r="AH34" s="11">
        <v>0</v>
      </c>
      <c r="AI34" s="11">
        <v>0</v>
      </c>
      <c r="AJ34" s="11">
        <v>0</v>
      </c>
      <c r="AK34" s="12">
        <v>44368.005011574074</v>
      </c>
      <c r="AL34" s="11">
        <v>8.9</v>
      </c>
      <c r="AM34" s="11">
        <v>100</v>
      </c>
      <c r="AN34" s="11">
        <v>0</v>
      </c>
      <c r="AO34" s="11">
        <v>2.37</v>
      </c>
      <c r="AP34" s="11">
        <v>0</v>
      </c>
      <c r="AQ34" s="11">
        <v>0</v>
      </c>
      <c r="AR34" s="11">
        <v>2.0499999999999998</v>
      </c>
      <c r="AS34" s="8" t="s">
        <v>10908</v>
      </c>
      <c r="AT34" s="11">
        <v>0</v>
      </c>
      <c r="AU34" s="8" t="s">
        <v>10934</v>
      </c>
      <c r="AV34" s="8" t="s">
        <v>10909</v>
      </c>
    </row>
    <row r="35" spans="1:48" x14ac:dyDescent="0.25">
      <c r="A35" s="8" t="str">
        <f t="shared" si="0"/>
        <v>11106000005412000005105</v>
      </c>
      <c r="B35" s="8" t="s">
        <v>10924</v>
      </c>
      <c r="C35" s="8" t="s">
        <v>10901</v>
      </c>
      <c r="D35" s="8" t="s">
        <v>10896</v>
      </c>
      <c r="E35" s="8" t="s">
        <v>10934</v>
      </c>
      <c r="F35" s="8" t="s">
        <v>10935</v>
      </c>
      <c r="G35" s="8" t="s">
        <v>10920</v>
      </c>
      <c r="H35" s="8" t="s">
        <v>10921</v>
      </c>
      <c r="I35" s="8" t="s">
        <v>10895</v>
      </c>
      <c r="J35" s="8" t="s">
        <v>10902</v>
      </c>
      <c r="K35" s="8" t="s">
        <v>7709</v>
      </c>
      <c r="L35" s="8" t="s">
        <v>10922</v>
      </c>
      <c r="M35" s="8" t="s">
        <v>10904</v>
      </c>
      <c r="N35" s="8" t="s">
        <v>10925</v>
      </c>
      <c r="O35" s="9">
        <v>8.7230000000000008</v>
      </c>
      <c r="P35" s="10">
        <v>1</v>
      </c>
      <c r="Q35" s="11">
        <v>9.25</v>
      </c>
      <c r="R35" s="11">
        <v>4</v>
      </c>
      <c r="S35" s="8" t="s">
        <v>10906</v>
      </c>
      <c r="T35" s="8" t="s">
        <v>10907</v>
      </c>
      <c r="U35" s="9">
        <v>10.055</v>
      </c>
      <c r="V35" s="10">
        <v>1</v>
      </c>
      <c r="W35" s="11">
        <v>4</v>
      </c>
      <c r="X35" s="9">
        <v>75.756</v>
      </c>
      <c r="Y35" s="8" t="s">
        <v>10901</v>
      </c>
      <c r="Z35" s="10">
        <v>1</v>
      </c>
      <c r="AA35" s="10">
        <v>0.75024100000000005</v>
      </c>
      <c r="AB35" s="9">
        <v>75.756</v>
      </c>
      <c r="AC35" s="10">
        <v>1</v>
      </c>
      <c r="AD35" s="10">
        <v>0.75024100000000005</v>
      </c>
      <c r="AE35" s="9">
        <v>75.756</v>
      </c>
      <c r="AF35" s="11">
        <v>15</v>
      </c>
      <c r="AG35" s="11">
        <v>4</v>
      </c>
      <c r="AH35" s="11">
        <v>0</v>
      </c>
      <c r="AI35" s="11">
        <v>17</v>
      </c>
      <c r="AJ35" s="11">
        <v>0</v>
      </c>
      <c r="AK35" s="12">
        <v>44367.504629629628</v>
      </c>
      <c r="AL35" s="11">
        <v>8.67</v>
      </c>
      <c r="AM35" s="11">
        <v>100</v>
      </c>
      <c r="AN35" s="11">
        <v>0</v>
      </c>
      <c r="AO35" s="11">
        <v>2.31</v>
      </c>
      <c r="AP35" s="11">
        <v>0</v>
      </c>
      <c r="AQ35" s="11">
        <v>14.69</v>
      </c>
      <c r="AR35" s="11">
        <v>3.25</v>
      </c>
      <c r="AS35" s="8" t="s">
        <v>10908</v>
      </c>
      <c r="AT35" s="11">
        <v>0</v>
      </c>
      <c r="AU35" s="8" t="s">
        <v>10934</v>
      </c>
      <c r="AV35" s="8" t="s">
        <v>10909</v>
      </c>
    </row>
    <row r="36" spans="1:48" x14ac:dyDescent="0.25">
      <c r="A36" s="8" t="str">
        <f t="shared" si="0"/>
        <v>11106000005412200000102</v>
      </c>
      <c r="B36" s="8" t="s">
        <v>10924</v>
      </c>
      <c r="C36" s="8" t="s">
        <v>10895</v>
      </c>
      <c r="D36" s="8" t="s">
        <v>10896</v>
      </c>
      <c r="E36" s="8" t="s">
        <v>10934</v>
      </c>
      <c r="F36" s="8" t="s">
        <v>10935</v>
      </c>
      <c r="G36" s="8" t="s">
        <v>10899</v>
      </c>
      <c r="H36" s="8" t="s">
        <v>10900</v>
      </c>
      <c r="I36" s="8" t="s">
        <v>10901</v>
      </c>
      <c r="J36" s="8" t="s">
        <v>10902</v>
      </c>
      <c r="K36" s="8" t="s">
        <v>7709</v>
      </c>
      <c r="L36" s="8" t="s">
        <v>10922</v>
      </c>
      <c r="M36" s="8" t="s">
        <v>10904</v>
      </c>
      <c r="N36" s="8" t="s">
        <v>10926</v>
      </c>
      <c r="O36" s="9">
        <v>10.116</v>
      </c>
      <c r="P36" s="10">
        <v>1</v>
      </c>
      <c r="Q36" s="11">
        <v>0</v>
      </c>
      <c r="R36" s="11">
        <v>4</v>
      </c>
      <c r="S36" s="8" t="s">
        <v>10906</v>
      </c>
      <c r="T36" s="8" t="s">
        <v>10907</v>
      </c>
      <c r="U36" s="9">
        <v>10.538</v>
      </c>
      <c r="V36" s="10">
        <v>1</v>
      </c>
      <c r="W36" s="11">
        <v>4</v>
      </c>
      <c r="X36" s="9">
        <v>79.384</v>
      </c>
      <c r="Y36" s="8" t="s">
        <v>10901</v>
      </c>
      <c r="Z36" s="10">
        <v>1</v>
      </c>
      <c r="AA36" s="10">
        <v>0.767849</v>
      </c>
      <c r="AB36" s="9">
        <v>79.384</v>
      </c>
      <c r="AC36" s="10">
        <v>1</v>
      </c>
      <c r="AD36" s="10">
        <v>0.767849</v>
      </c>
      <c r="AE36" s="9">
        <v>79.384</v>
      </c>
      <c r="AF36" s="11">
        <v>15</v>
      </c>
      <c r="AG36" s="11">
        <v>4</v>
      </c>
      <c r="AH36" s="11">
        <v>0</v>
      </c>
      <c r="AI36" s="11">
        <v>17</v>
      </c>
      <c r="AJ36" s="11">
        <v>0</v>
      </c>
      <c r="AK36" s="12">
        <v>44368.005011574074</v>
      </c>
      <c r="AL36" s="11">
        <v>9.09</v>
      </c>
      <c r="AM36" s="11">
        <v>100</v>
      </c>
      <c r="AN36" s="11">
        <v>0</v>
      </c>
      <c r="AO36" s="11">
        <v>2.42</v>
      </c>
      <c r="AP36" s="11">
        <v>0</v>
      </c>
      <c r="AQ36" s="11">
        <v>15.39</v>
      </c>
      <c r="AR36" s="11">
        <v>3.4</v>
      </c>
      <c r="AS36" s="8" t="s">
        <v>10908</v>
      </c>
      <c r="AT36" s="11">
        <v>0</v>
      </c>
      <c r="AU36" s="8" t="s">
        <v>10934</v>
      </c>
      <c r="AV36" s="8" t="s">
        <v>10909</v>
      </c>
    </row>
    <row r="37" spans="1:48" x14ac:dyDescent="0.25">
      <c r="A37" s="8" t="str">
        <f t="shared" si="0"/>
        <v>11106000005412200001286</v>
      </c>
      <c r="B37" s="8" t="s">
        <v>10924</v>
      </c>
      <c r="C37" s="8" t="s">
        <v>10895</v>
      </c>
      <c r="D37" s="8" t="s">
        <v>10896</v>
      </c>
      <c r="E37" s="8" t="s">
        <v>10934</v>
      </c>
      <c r="F37" s="8" t="s">
        <v>10935</v>
      </c>
      <c r="G37" s="8" t="s">
        <v>10913</v>
      </c>
      <c r="H37" s="8" t="s">
        <v>10914</v>
      </c>
      <c r="I37" s="8" t="s">
        <v>10901</v>
      </c>
      <c r="J37" s="8" t="s">
        <v>10902</v>
      </c>
      <c r="K37" s="8" t="s">
        <v>7709</v>
      </c>
      <c r="L37" s="8" t="s">
        <v>10922</v>
      </c>
      <c r="M37" s="8" t="s">
        <v>10904</v>
      </c>
      <c r="N37" s="8" t="s">
        <v>10927</v>
      </c>
      <c r="O37" s="9">
        <v>12.257</v>
      </c>
      <c r="P37" s="10">
        <v>1</v>
      </c>
      <c r="Q37" s="11">
        <v>3.65</v>
      </c>
      <c r="R37" s="11">
        <v>1</v>
      </c>
      <c r="S37" s="8" t="s">
        <v>10906</v>
      </c>
      <c r="T37" s="8" t="s">
        <v>10907</v>
      </c>
      <c r="U37" s="9">
        <v>12.855</v>
      </c>
      <c r="V37" s="10">
        <v>1</v>
      </c>
      <c r="W37" s="11">
        <v>5</v>
      </c>
      <c r="X37" s="9">
        <v>97.325999999999993</v>
      </c>
      <c r="Y37" s="8" t="s">
        <v>10901</v>
      </c>
      <c r="Z37" s="10">
        <v>1</v>
      </c>
      <c r="AA37" s="10">
        <v>0.74941400000000002</v>
      </c>
      <c r="AB37" s="9">
        <v>97.325999999999993</v>
      </c>
      <c r="AC37" s="10">
        <v>1</v>
      </c>
      <c r="AD37" s="10">
        <v>0.74941400000000002</v>
      </c>
      <c r="AE37" s="9">
        <v>97.325999999999993</v>
      </c>
      <c r="AF37" s="11">
        <v>0</v>
      </c>
      <c r="AG37" s="11">
        <v>4</v>
      </c>
      <c r="AH37" s="11">
        <v>0</v>
      </c>
      <c r="AI37" s="11">
        <v>17</v>
      </c>
      <c r="AJ37" s="11">
        <v>0</v>
      </c>
      <c r="AK37" s="12">
        <v>44368.005011574074</v>
      </c>
      <c r="AL37" s="11">
        <v>0</v>
      </c>
      <c r="AM37" s="11">
        <v>100</v>
      </c>
      <c r="AN37" s="11">
        <v>0</v>
      </c>
      <c r="AO37" s="11">
        <v>2.96</v>
      </c>
      <c r="AP37" s="11">
        <v>0</v>
      </c>
      <c r="AQ37" s="11">
        <v>18.78</v>
      </c>
      <c r="AR37" s="11">
        <v>4.63</v>
      </c>
      <c r="AS37" s="8" t="s">
        <v>10908</v>
      </c>
      <c r="AT37" s="11">
        <v>0</v>
      </c>
      <c r="AU37" s="8" t="s">
        <v>10934</v>
      </c>
      <c r="AV37" s="8" t="s">
        <v>10909</v>
      </c>
    </row>
    <row r="38" spans="1:48" x14ac:dyDescent="0.25">
      <c r="A38" s="8" t="str">
        <f t="shared" si="0"/>
        <v>11106000005412200001421</v>
      </c>
      <c r="B38" s="8" t="s">
        <v>10924</v>
      </c>
      <c r="C38" s="8" t="s">
        <v>10895</v>
      </c>
      <c r="D38" s="8" t="s">
        <v>10896</v>
      </c>
      <c r="E38" s="8" t="s">
        <v>10934</v>
      </c>
      <c r="F38" s="8" t="s">
        <v>10935</v>
      </c>
      <c r="G38" s="8" t="s">
        <v>10917</v>
      </c>
      <c r="H38" s="8" t="s">
        <v>10918</v>
      </c>
      <c r="I38" s="8" t="s">
        <v>10901</v>
      </c>
      <c r="J38" s="8" t="s">
        <v>10902</v>
      </c>
      <c r="K38" s="8" t="s">
        <v>7709</v>
      </c>
      <c r="L38" s="8" t="s">
        <v>10922</v>
      </c>
      <c r="M38" s="8" t="s">
        <v>10904</v>
      </c>
      <c r="N38" s="8" t="s">
        <v>10925</v>
      </c>
      <c r="O38" s="9">
        <v>8.9559999999999995</v>
      </c>
      <c r="P38" s="10">
        <v>1</v>
      </c>
      <c r="Q38" s="11">
        <v>9.25</v>
      </c>
      <c r="R38" s="11">
        <v>4</v>
      </c>
      <c r="S38" s="8" t="s">
        <v>10906</v>
      </c>
      <c r="T38" s="8" t="s">
        <v>10907</v>
      </c>
      <c r="U38" s="9">
        <v>10.324</v>
      </c>
      <c r="V38" s="10">
        <v>1</v>
      </c>
      <c r="W38" s="11">
        <v>1.5</v>
      </c>
      <c r="X38" s="9">
        <v>75.692999999999998</v>
      </c>
      <c r="Y38" s="8" t="s">
        <v>10901</v>
      </c>
      <c r="Z38" s="10">
        <v>1</v>
      </c>
      <c r="AA38" s="10">
        <v>0.74811499999999997</v>
      </c>
      <c r="AB38" s="9">
        <v>75.692999999999998</v>
      </c>
      <c r="AC38" s="10">
        <v>1</v>
      </c>
      <c r="AD38" s="10">
        <v>0.74811499999999997</v>
      </c>
      <c r="AE38" s="9">
        <v>75.692999999999998</v>
      </c>
      <c r="AF38" s="11">
        <v>15</v>
      </c>
      <c r="AG38" s="11">
        <v>4</v>
      </c>
      <c r="AH38" s="11">
        <v>0</v>
      </c>
      <c r="AI38" s="11">
        <v>17</v>
      </c>
      <c r="AJ38" s="11">
        <v>0</v>
      </c>
      <c r="AK38" s="12">
        <v>44368.005011574074</v>
      </c>
      <c r="AL38" s="11">
        <v>8.9</v>
      </c>
      <c r="AM38" s="11">
        <v>100</v>
      </c>
      <c r="AN38" s="11">
        <v>0</v>
      </c>
      <c r="AO38" s="11">
        <v>2.37</v>
      </c>
      <c r="AP38" s="11">
        <v>0</v>
      </c>
      <c r="AQ38" s="11">
        <v>15.08</v>
      </c>
      <c r="AR38" s="11">
        <v>1.25</v>
      </c>
      <c r="AS38" s="8" t="s">
        <v>10908</v>
      </c>
      <c r="AT38" s="11">
        <v>0</v>
      </c>
      <c r="AU38" s="8" t="s">
        <v>10934</v>
      </c>
      <c r="AV38" s="8" t="s">
        <v>10909</v>
      </c>
    </row>
    <row r="39" spans="1:48" x14ac:dyDescent="0.25">
      <c r="A39" s="8" t="str">
        <f t="shared" si="0"/>
        <v>12106000005412000005105</v>
      </c>
      <c r="B39" s="8" t="s">
        <v>10928</v>
      </c>
      <c r="C39" s="8" t="s">
        <v>10901</v>
      </c>
      <c r="D39" s="8" t="s">
        <v>10896</v>
      </c>
      <c r="E39" s="8" t="s">
        <v>10934</v>
      </c>
      <c r="F39" s="8" t="s">
        <v>10935</v>
      </c>
      <c r="G39" s="8" t="s">
        <v>10920</v>
      </c>
      <c r="H39" s="8" t="s">
        <v>10921</v>
      </c>
      <c r="I39" s="8" t="s">
        <v>10895</v>
      </c>
      <c r="J39" s="8" t="s">
        <v>10902</v>
      </c>
      <c r="K39" s="8" t="s">
        <v>7709</v>
      </c>
      <c r="L39" s="8" t="s">
        <v>10922</v>
      </c>
      <c r="M39" s="8" t="s">
        <v>10904</v>
      </c>
      <c r="N39" s="8" t="s">
        <v>10905</v>
      </c>
      <c r="O39" s="9">
        <v>8.7230000000000008</v>
      </c>
      <c r="P39" s="10">
        <v>1</v>
      </c>
      <c r="Q39" s="11">
        <v>9.25</v>
      </c>
      <c r="R39" s="11">
        <v>4</v>
      </c>
      <c r="S39" s="8" t="s">
        <v>10906</v>
      </c>
      <c r="T39" s="8" t="s">
        <v>10907</v>
      </c>
      <c r="U39" s="9">
        <v>10.055</v>
      </c>
      <c r="V39" s="10">
        <v>1</v>
      </c>
      <c r="W39" s="11">
        <v>2</v>
      </c>
      <c r="X39" s="9">
        <v>51.496000000000002</v>
      </c>
      <c r="Y39" s="8" t="s">
        <v>10901</v>
      </c>
      <c r="Z39" s="10">
        <v>1</v>
      </c>
      <c r="AA39" s="10">
        <v>1</v>
      </c>
      <c r="AB39" s="9">
        <v>51.496000000000002</v>
      </c>
      <c r="AC39" s="10">
        <v>1</v>
      </c>
      <c r="AD39" s="10">
        <v>1</v>
      </c>
      <c r="AE39" s="9">
        <v>51.496000000000002</v>
      </c>
      <c r="AF39" s="11">
        <v>15</v>
      </c>
      <c r="AG39" s="11">
        <v>4</v>
      </c>
      <c r="AH39" s="11">
        <v>9.25</v>
      </c>
      <c r="AI39" s="11">
        <v>0</v>
      </c>
      <c r="AJ39" s="11">
        <v>0</v>
      </c>
      <c r="AK39" s="12">
        <v>44367.528344907405</v>
      </c>
      <c r="AL39" s="11">
        <v>8.67</v>
      </c>
      <c r="AM39" s="11">
        <v>100</v>
      </c>
      <c r="AN39" s="11">
        <v>0</v>
      </c>
      <c r="AO39" s="11">
        <v>2.31</v>
      </c>
      <c r="AP39" s="11">
        <v>5.34</v>
      </c>
      <c r="AQ39" s="11">
        <v>0</v>
      </c>
      <c r="AR39" s="11">
        <v>1.33</v>
      </c>
      <c r="AS39" s="8" t="s">
        <v>10908</v>
      </c>
      <c r="AT39" s="11">
        <v>0</v>
      </c>
      <c r="AU39" s="8" t="s">
        <v>10934</v>
      </c>
      <c r="AV39" s="8" t="s">
        <v>10909</v>
      </c>
    </row>
    <row r="40" spans="1:48" x14ac:dyDescent="0.25">
      <c r="A40" s="8" t="str">
        <f t="shared" si="0"/>
        <v>12106000005412200001421</v>
      </c>
      <c r="B40" s="8" t="s">
        <v>10928</v>
      </c>
      <c r="C40" s="8" t="s">
        <v>10895</v>
      </c>
      <c r="D40" s="8" t="s">
        <v>10896</v>
      </c>
      <c r="E40" s="8" t="s">
        <v>10934</v>
      </c>
      <c r="F40" s="8" t="s">
        <v>10935</v>
      </c>
      <c r="G40" s="8" t="s">
        <v>10917</v>
      </c>
      <c r="H40" s="8" t="s">
        <v>10918</v>
      </c>
      <c r="I40" s="8" t="s">
        <v>10901</v>
      </c>
      <c r="J40" s="8" t="s">
        <v>10902</v>
      </c>
      <c r="K40" s="8" t="s">
        <v>7709</v>
      </c>
      <c r="L40" s="8" t="s">
        <v>10922</v>
      </c>
      <c r="M40" s="8" t="s">
        <v>10904</v>
      </c>
      <c r="N40" s="8" t="s">
        <v>10905</v>
      </c>
      <c r="O40" s="9">
        <v>8.9559999999999995</v>
      </c>
      <c r="P40" s="10">
        <v>1</v>
      </c>
      <c r="Q40" s="11">
        <v>9.25</v>
      </c>
      <c r="R40" s="11">
        <v>18</v>
      </c>
      <c r="S40" s="8" t="s">
        <v>10906</v>
      </c>
      <c r="T40" s="8" t="s">
        <v>10907</v>
      </c>
      <c r="U40" s="9">
        <v>12.311</v>
      </c>
      <c r="V40" s="10">
        <v>1</v>
      </c>
      <c r="W40" s="11">
        <v>0</v>
      </c>
      <c r="X40" s="9">
        <v>51.497999999999998</v>
      </c>
      <c r="Y40" s="8" t="s">
        <v>10901</v>
      </c>
      <c r="Z40" s="10">
        <v>1</v>
      </c>
      <c r="AA40" s="10">
        <v>1</v>
      </c>
      <c r="AB40" s="9">
        <v>51.497999999999998</v>
      </c>
      <c r="AC40" s="10">
        <v>1</v>
      </c>
      <c r="AD40" s="10">
        <v>1</v>
      </c>
      <c r="AE40" s="9">
        <v>51.497999999999998</v>
      </c>
      <c r="AF40" s="11">
        <v>15</v>
      </c>
      <c r="AG40" s="11">
        <v>18</v>
      </c>
      <c r="AH40" s="11">
        <v>9.25</v>
      </c>
      <c r="AI40" s="11">
        <v>0</v>
      </c>
      <c r="AJ40" s="11">
        <v>0</v>
      </c>
      <c r="AK40" s="12">
        <v>44368.001064814816</v>
      </c>
      <c r="AL40" s="11">
        <v>10.62</v>
      </c>
      <c r="AM40" s="11">
        <v>100</v>
      </c>
      <c r="AN40" s="11">
        <v>0</v>
      </c>
      <c r="AO40" s="11">
        <v>12.74</v>
      </c>
      <c r="AP40" s="11">
        <v>6.55</v>
      </c>
      <c r="AQ40" s="11">
        <v>0</v>
      </c>
      <c r="AR40" s="11">
        <v>0</v>
      </c>
      <c r="AS40" s="8" t="s">
        <v>10908</v>
      </c>
      <c r="AT40" s="11">
        <v>0</v>
      </c>
      <c r="AU40" s="8" t="s">
        <v>10934</v>
      </c>
      <c r="AV40" s="8" t="s">
        <v>10909</v>
      </c>
    </row>
    <row r="41" spans="1:48" x14ac:dyDescent="0.25">
      <c r="A41" s="8" t="str">
        <f t="shared" si="0"/>
        <v>13006000005412000005105</v>
      </c>
      <c r="B41" s="8" t="s">
        <v>10929</v>
      </c>
      <c r="C41" s="8" t="s">
        <v>10901</v>
      </c>
      <c r="D41" s="8" t="s">
        <v>10896</v>
      </c>
      <c r="E41" s="8" t="s">
        <v>10934</v>
      </c>
      <c r="F41" s="8" t="s">
        <v>10935</v>
      </c>
      <c r="G41" s="8" t="s">
        <v>10920</v>
      </c>
      <c r="H41" s="8" t="s">
        <v>10921</v>
      </c>
      <c r="I41" s="8" t="s">
        <v>10895</v>
      </c>
      <c r="J41" s="8" t="s">
        <v>10902</v>
      </c>
      <c r="K41" s="8" t="s">
        <v>7709</v>
      </c>
      <c r="L41" s="8" t="s">
        <v>10922</v>
      </c>
      <c r="M41" s="8" t="s">
        <v>10904</v>
      </c>
      <c r="N41" s="8" t="s">
        <v>10930</v>
      </c>
      <c r="O41" s="9">
        <v>8.7230000000000008</v>
      </c>
      <c r="P41" s="10">
        <v>1</v>
      </c>
      <c r="Q41" s="11">
        <v>9.25</v>
      </c>
      <c r="R41" s="11">
        <v>4</v>
      </c>
      <c r="S41" s="8" t="s">
        <v>10906</v>
      </c>
      <c r="T41" s="8" t="s">
        <v>10907</v>
      </c>
      <c r="U41" s="9">
        <v>10.055</v>
      </c>
      <c r="V41" s="10">
        <v>1</v>
      </c>
      <c r="W41" s="11">
        <v>6</v>
      </c>
      <c r="X41" s="9">
        <v>70.475999999999999</v>
      </c>
      <c r="Y41" s="8" t="s">
        <v>10901</v>
      </c>
      <c r="Z41" s="10">
        <v>1</v>
      </c>
      <c r="AA41" s="10">
        <v>1</v>
      </c>
      <c r="AB41" s="9">
        <v>70.475999999999999</v>
      </c>
      <c r="AC41" s="10">
        <v>1</v>
      </c>
      <c r="AD41" s="10">
        <v>1</v>
      </c>
      <c r="AE41" s="9">
        <v>70.475999999999999</v>
      </c>
      <c r="AF41" s="11">
        <v>15</v>
      </c>
      <c r="AG41" s="11">
        <v>0</v>
      </c>
      <c r="AH41" s="11">
        <v>0</v>
      </c>
      <c r="AI41" s="11">
        <v>0</v>
      </c>
      <c r="AJ41" s="11">
        <v>0</v>
      </c>
      <c r="AK41" s="12">
        <v>44367.501909722225</v>
      </c>
      <c r="AL41" s="11">
        <v>8.67</v>
      </c>
      <c r="AM41" s="11">
        <v>0</v>
      </c>
      <c r="AN41" s="11">
        <v>0</v>
      </c>
      <c r="AO41" s="11">
        <v>0</v>
      </c>
      <c r="AP41" s="11">
        <v>0</v>
      </c>
      <c r="AQ41" s="11">
        <v>0</v>
      </c>
      <c r="AR41" s="11">
        <v>3.99</v>
      </c>
      <c r="AS41" s="8" t="s">
        <v>10908</v>
      </c>
      <c r="AT41" s="11">
        <v>0</v>
      </c>
      <c r="AU41" s="8" t="s">
        <v>10934</v>
      </c>
      <c r="AV41" s="8" t="s">
        <v>10909</v>
      </c>
    </row>
    <row r="42" spans="1:48" x14ac:dyDescent="0.25">
      <c r="A42" s="8" t="str">
        <f t="shared" si="0"/>
        <v>13006000005412200000102</v>
      </c>
      <c r="B42" s="8" t="s">
        <v>10929</v>
      </c>
      <c r="C42" s="8" t="s">
        <v>10895</v>
      </c>
      <c r="D42" s="8" t="s">
        <v>10896</v>
      </c>
      <c r="E42" s="8" t="s">
        <v>10934</v>
      </c>
      <c r="F42" s="8" t="s">
        <v>10935</v>
      </c>
      <c r="G42" s="8" t="s">
        <v>10899</v>
      </c>
      <c r="H42" s="8" t="s">
        <v>10900</v>
      </c>
      <c r="I42" s="8" t="s">
        <v>10901</v>
      </c>
      <c r="J42" s="8" t="s">
        <v>10902</v>
      </c>
      <c r="K42" s="8" t="s">
        <v>7709</v>
      </c>
      <c r="L42" s="8" t="s">
        <v>10922</v>
      </c>
      <c r="M42" s="8" t="s">
        <v>10904</v>
      </c>
      <c r="N42" s="8" t="s">
        <v>10930</v>
      </c>
      <c r="O42" s="9">
        <v>10.116</v>
      </c>
      <c r="P42" s="10">
        <v>1</v>
      </c>
      <c r="Q42" s="11">
        <v>3.65</v>
      </c>
      <c r="R42" s="11">
        <v>4</v>
      </c>
      <c r="S42" s="8" t="s">
        <v>10906</v>
      </c>
      <c r="T42" s="8" t="s">
        <v>10907</v>
      </c>
      <c r="U42" s="9">
        <v>10.954000000000001</v>
      </c>
      <c r="V42" s="10">
        <v>1</v>
      </c>
      <c r="W42" s="11">
        <v>3.5</v>
      </c>
      <c r="X42" s="9">
        <v>74.975999999999999</v>
      </c>
      <c r="Y42" s="8" t="s">
        <v>10901</v>
      </c>
      <c r="Z42" s="10">
        <v>1</v>
      </c>
      <c r="AA42" s="10">
        <v>1</v>
      </c>
      <c r="AB42" s="9">
        <v>74.975999999999999</v>
      </c>
      <c r="AC42" s="10">
        <v>1</v>
      </c>
      <c r="AD42" s="10">
        <v>1</v>
      </c>
      <c r="AE42" s="9">
        <v>74.975999999999999</v>
      </c>
      <c r="AF42" s="11">
        <v>15</v>
      </c>
      <c r="AG42" s="11">
        <v>0</v>
      </c>
      <c r="AH42" s="11">
        <v>0</v>
      </c>
      <c r="AI42" s="11">
        <v>0</v>
      </c>
      <c r="AJ42" s="11">
        <v>0</v>
      </c>
      <c r="AK42" s="12">
        <v>44368.001655092594</v>
      </c>
      <c r="AL42" s="11">
        <v>9.4499999999999993</v>
      </c>
      <c r="AM42" s="11">
        <v>0</v>
      </c>
      <c r="AN42" s="11">
        <v>0</v>
      </c>
      <c r="AO42" s="11">
        <v>0</v>
      </c>
      <c r="AP42" s="11">
        <v>0</v>
      </c>
      <c r="AQ42" s="11">
        <v>0</v>
      </c>
      <c r="AR42" s="11">
        <v>2.54</v>
      </c>
      <c r="AS42" s="8" t="s">
        <v>10908</v>
      </c>
      <c r="AT42" s="11">
        <v>0</v>
      </c>
      <c r="AU42" s="8" t="s">
        <v>10934</v>
      </c>
      <c r="AV42" s="8" t="s">
        <v>10909</v>
      </c>
    </row>
    <row r="43" spans="1:48" x14ac:dyDescent="0.25">
      <c r="A43" s="8" t="str">
        <f t="shared" si="0"/>
        <v>13006000005412200001327</v>
      </c>
      <c r="B43" s="8" t="s">
        <v>10929</v>
      </c>
      <c r="C43" s="8" t="s">
        <v>10895</v>
      </c>
      <c r="D43" s="8" t="s">
        <v>10896</v>
      </c>
      <c r="E43" s="8" t="s">
        <v>10934</v>
      </c>
      <c r="F43" s="8" t="s">
        <v>10935</v>
      </c>
      <c r="G43" s="8" t="s">
        <v>10916</v>
      </c>
      <c r="H43" s="8" t="s">
        <v>10900</v>
      </c>
      <c r="I43" s="8" t="s">
        <v>10901</v>
      </c>
      <c r="J43" s="8" t="s">
        <v>10902</v>
      </c>
      <c r="K43" s="8" t="s">
        <v>7709</v>
      </c>
      <c r="L43" s="8" t="s">
        <v>10922</v>
      </c>
      <c r="M43" s="8" t="s">
        <v>10904</v>
      </c>
      <c r="N43" s="8" t="s">
        <v>10930</v>
      </c>
      <c r="O43" s="9">
        <v>13.175000000000001</v>
      </c>
      <c r="P43" s="10">
        <v>0.75029199999999996</v>
      </c>
      <c r="Q43" s="11">
        <v>3.65</v>
      </c>
      <c r="R43" s="11">
        <v>4</v>
      </c>
      <c r="S43" s="8" t="s">
        <v>10906</v>
      </c>
      <c r="T43" s="8" t="s">
        <v>10907</v>
      </c>
      <c r="U43" s="9">
        <v>10.704000000000001</v>
      </c>
      <c r="V43" s="10">
        <v>1</v>
      </c>
      <c r="W43" s="11">
        <v>2</v>
      </c>
      <c r="X43" s="9">
        <v>72.197999999999993</v>
      </c>
      <c r="Y43" s="8" t="s">
        <v>10901</v>
      </c>
      <c r="Z43" s="10">
        <v>1</v>
      </c>
      <c r="AA43" s="10">
        <v>1</v>
      </c>
      <c r="AB43" s="9">
        <v>72.197999999999993</v>
      </c>
      <c r="AC43" s="10">
        <v>1</v>
      </c>
      <c r="AD43" s="10">
        <v>1</v>
      </c>
      <c r="AE43" s="9">
        <v>72.197999999999993</v>
      </c>
      <c r="AF43" s="11">
        <v>15</v>
      </c>
      <c r="AG43" s="11">
        <v>0</v>
      </c>
      <c r="AH43" s="11">
        <v>0</v>
      </c>
      <c r="AI43" s="11">
        <v>0</v>
      </c>
      <c r="AJ43" s="11">
        <v>0</v>
      </c>
      <c r="AK43" s="12">
        <v>44368.001655092594</v>
      </c>
      <c r="AL43" s="11">
        <v>9.23</v>
      </c>
      <c r="AM43" s="11">
        <v>0</v>
      </c>
      <c r="AN43" s="11">
        <v>0</v>
      </c>
      <c r="AO43" s="11">
        <v>0</v>
      </c>
      <c r="AP43" s="11">
        <v>0</v>
      </c>
      <c r="AQ43" s="11">
        <v>0</v>
      </c>
      <c r="AR43" s="11">
        <v>1.42</v>
      </c>
      <c r="AS43" s="8" t="s">
        <v>10908</v>
      </c>
      <c r="AT43" s="11">
        <v>0</v>
      </c>
      <c r="AU43" s="8" t="s">
        <v>10934</v>
      </c>
      <c r="AV43" s="8" t="s">
        <v>10909</v>
      </c>
    </row>
    <row r="44" spans="1:48" x14ac:dyDescent="0.25">
      <c r="A44" s="8" t="str">
        <f t="shared" si="0"/>
        <v>13006000005412200001421</v>
      </c>
      <c r="B44" s="8" t="s">
        <v>10929</v>
      </c>
      <c r="C44" s="8" t="s">
        <v>10895</v>
      </c>
      <c r="D44" s="8" t="s">
        <v>10896</v>
      </c>
      <c r="E44" s="8" t="s">
        <v>10934</v>
      </c>
      <c r="F44" s="8" t="s">
        <v>10935</v>
      </c>
      <c r="G44" s="8" t="s">
        <v>10917</v>
      </c>
      <c r="H44" s="8" t="s">
        <v>10918</v>
      </c>
      <c r="I44" s="8" t="s">
        <v>10901</v>
      </c>
      <c r="J44" s="8" t="s">
        <v>10902</v>
      </c>
      <c r="K44" s="8" t="s">
        <v>7709</v>
      </c>
      <c r="L44" s="8" t="s">
        <v>10922</v>
      </c>
      <c r="M44" s="8" t="s">
        <v>10904</v>
      </c>
      <c r="N44" s="8" t="s">
        <v>10930</v>
      </c>
      <c r="O44" s="9">
        <v>8.9559999999999995</v>
      </c>
      <c r="P44" s="10">
        <v>1</v>
      </c>
      <c r="Q44" s="11">
        <v>9.25</v>
      </c>
      <c r="R44" s="11">
        <v>4</v>
      </c>
      <c r="S44" s="8" t="s">
        <v>10906</v>
      </c>
      <c r="T44" s="8" t="s">
        <v>10907</v>
      </c>
      <c r="U44" s="9">
        <v>10.324</v>
      </c>
      <c r="V44" s="10">
        <v>1</v>
      </c>
      <c r="W44" s="11">
        <v>7</v>
      </c>
      <c r="X44" s="9">
        <v>73.043000000000006</v>
      </c>
      <c r="Y44" s="8" t="s">
        <v>10901</v>
      </c>
      <c r="Z44" s="10">
        <v>1</v>
      </c>
      <c r="AA44" s="10">
        <v>1</v>
      </c>
      <c r="AB44" s="9">
        <v>73.043000000000006</v>
      </c>
      <c r="AC44" s="10">
        <v>1</v>
      </c>
      <c r="AD44" s="10">
        <v>1</v>
      </c>
      <c r="AE44" s="9">
        <v>73.043000000000006</v>
      </c>
      <c r="AF44" s="11">
        <v>15</v>
      </c>
      <c r="AG44" s="11">
        <v>0</v>
      </c>
      <c r="AH44" s="11">
        <v>0</v>
      </c>
      <c r="AI44" s="11">
        <v>0</v>
      </c>
      <c r="AJ44" s="11">
        <v>0</v>
      </c>
      <c r="AK44" s="12">
        <v>44368.001655092594</v>
      </c>
      <c r="AL44" s="11">
        <v>8.9</v>
      </c>
      <c r="AM44" s="11">
        <v>0</v>
      </c>
      <c r="AN44" s="11">
        <v>0</v>
      </c>
      <c r="AO44" s="11">
        <v>0</v>
      </c>
      <c r="AP44" s="11">
        <v>0</v>
      </c>
      <c r="AQ44" s="11">
        <v>0</v>
      </c>
      <c r="AR44" s="11">
        <v>4.78</v>
      </c>
      <c r="AS44" s="8" t="s">
        <v>10908</v>
      </c>
      <c r="AT44" s="11">
        <v>0</v>
      </c>
      <c r="AU44" s="8" t="s">
        <v>10934</v>
      </c>
      <c r="AV44" s="8" t="s">
        <v>10909</v>
      </c>
    </row>
    <row r="45" spans="1:48" x14ac:dyDescent="0.25">
      <c r="A45" s="8" t="str">
        <f t="shared" si="0"/>
        <v>14006000005412000005105</v>
      </c>
      <c r="B45" s="8" t="s">
        <v>10931</v>
      </c>
      <c r="C45" s="8" t="s">
        <v>10901</v>
      </c>
      <c r="D45" s="8" t="s">
        <v>10896</v>
      </c>
      <c r="E45" s="8" t="s">
        <v>10934</v>
      </c>
      <c r="F45" s="8" t="s">
        <v>10935</v>
      </c>
      <c r="G45" s="8" t="s">
        <v>10920</v>
      </c>
      <c r="H45" s="8" t="s">
        <v>10921</v>
      </c>
      <c r="I45" s="8" t="s">
        <v>10895</v>
      </c>
      <c r="J45" s="8" t="s">
        <v>10902</v>
      </c>
      <c r="K45" s="8" t="s">
        <v>7709</v>
      </c>
      <c r="L45" s="8" t="s">
        <v>10922</v>
      </c>
      <c r="M45" s="8" t="s">
        <v>10904</v>
      </c>
      <c r="N45" s="8" t="s">
        <v>10905</v>
      </c>
      <c r="O45" s="9">
        <v>8.7230000000000008</v>
      </c>
      <c r="P45" s="10">
        <v>1</v>
      </c>
      <c r="Q45" s="11">
        <v>9.25</v>
      </c>
      <c r="R45" s="11">
        <v>4</v>
      </c>
      <c r="S45" s="8" t="s">
        <v>10906</v>
      </c>
      <c r="T45" s="8" t="s">
        <v>10907</v>
      </c>
      <c r="U45" s="9">
        <v>10.055</v>
      </c>
      <c r="V45" s="10">
        <v>1</v>
      </c>
      <c r="W45" s="11">
        <v>2</v>
      </c>
      <c r="X45" s="9">
        <v>51.496000000000002</v>
      </c>
      <c r="Y45" s="8" t="s">
        <v>10901</v>
      </c>
      <c r="Z45" s="10">
        <v>1</v>
      </c>
      <c r="AA45" s="10">
        <v>1</v>
      </c>
      <c r="AB45" s="9">
        <v>51.496000000000002</v>
      </c>
      <c r="AC45" s="10">
        <v>1</v>
      </c>
      <c r="AD45" s="10">
        <v>1</v>
      </c>
      <c r="AE45" s="9">
        <v>51.496000000000002</v>
      </c>
      <c r="AF45" s="11">
        <v>15</v>
      </c>
      <c r="AG45" s="11">
        <v>4</v>
      </c>
      <c r="AH45" s="11">
        <v>9.25</v>
      </c>
      <c r="AI45" s="11">
        <v>0</v>
      </c>
      <c r="AJ45" s="11">
        <v>0</v>
      </c>
      <c r="AK45" s="12">
        <v>44367.502118055556</v>
      </c>
      <c r="AL45" s="11">
        <v>8.67</v>
      </c>
      <c r="AM45" s="11">
        <v>100</v>
      </c>
      <c r="AN45" s="11">
        <v>0</v>
      </c>
      <c r="AO45" s="11">
        <v>2.31</v>
      </c>
      <c r="AP45" s="11">
        <v>5.34</v>
      </c>
      <c r="AQ45" s="11">
        <v>0</v>
      </c>
      <c r="AR45" s="11">
        <v>1.33</v>
      </c>
      <c r="AS45" s="8" t="s">
        <v>10908</v>
      </c>
      <c r="AT45" s="11">
        <v>0</v>
      </c>
      <c r="AU45" s="8" t="s">
        <v>10934</v>
      </c>
      <c r="AV45" s="8" t="s">
        <v>10909</v>
      </c>
    </row>
    <row r="46" spans="1:48" x14ac:dyDescent="0.25">
      <c r="A46" s="8" t="str">
        <f t="shared" si="0"/>
        <v>14006000005412200000102</v>
      </c>
      <c r="B46" s="8" t="s">
        <v>10931</v>
      </c>
      <c r="C46" s="8" t="s">
        <v>10895</v>
      </c>
      <c r="D46" s="8" t="s">
        <v>10896</v>
      </c>
      <c r="E46" s="8" t="s">
        <v>10934</v>
      </c>
      <c r="F46" s="8" t="s">
        <v>10935</v>
      </c>
      <c r="G46" s="8" t="s">
        <v>10899</v>
      </c>
      <c r="H46" s="8" t="s">
        <v>10900</v>
      </c>
      <c r="I46" s="8" t="s">
        <v>10901</v>
      </c>
      <c r="J46" s="8" t="s">
        <v>10902</v>
      </c>
      <c r="K46" s="8" t="s">
        <v>7709</v>
      </c>
      <c r="L46" s="8" t="s">
        <v>10922</v>
      </c>
      <c r="M46" s="8" t="s">
        <v>10904</v>
      </c>
      <c r="N46" s="8" t="s">
        <v>10905</v>
      </c>
      <c r="O46" s="9">
        <v>10.116</v>
      </c>
      <c r="P46" s="10">
        <v>1</v>
      </c>
      <c r="Q46" s="11">
        <v>3.65</v>
      </c>
      <c r="R46" s="11">
        <v>4</v>
      </c>
      <c r="S46" s="8" t="s">
        <v>10906</v>
      </c>
      <c r="T46" s="8" t="s">
        <v>10907</v>
      </c>
      <c r="U46" s="9">
        <v>10.954000000000001</v>
      </c>
      <c r="V46" s="10">
        <v>1</v>
      </c>
      <c r="W46" s="11">
        <v>2</v>
      </c>
      <c r="X46" s="9">
        <v>56.085999999999999</v>
      </c>
      <c r="Y46" s="8" t="s">
        <v>10901</v>
      </c>
      <c r="Z46" s="10">
        <v>1</v>
      </c>
      <c r="AA46" s="10">
        <v>1</v>
      </c>
      <c r="AB46" s="9">
        <v>56.085999999999999</v>
      </c>
      <c r="AC46" s="10">
        <v>1</v>
      </c>
      <c r="AD46" s="10">
        <v>1</v>
      </c>
      <c r="AE46" s="9">
        <v>56.085999999999999</v>
      </c>
      <c r="AF46" s="11">
        <v>15</v>
      </c>
      <c r="AG46" s="11">
        <v>4</v>
      </c>
      <c r="AH46" s="11">
        <v>9.25</v>
      </c>
      <c r="AI46" s="11">
        <v>0</v>
      </c>
      <c r="AJ46" s="11">
        <v>0</v>
      </c>
      <c r="AK46" s="12">
        <v>44368.001979166664</v>
      </c>
      <c r="AL46" s="11">
        <v>9.4499999999999993</v>
      </c>
      <c r="AM46" s="11">
        <v>100</v>
      </c>
      <c r="AN46" s="11">
        <v>0</v>
      </c>
      <c r="AO46" s="11">
        <v>2.52</v>
      </c>
      <c r="AP46" s="11">
        <v>5.83</v>
      </c>
      <c r="AQ46" s="11">
        <v>0</v>
      </c>
      <c r="AR46" s="11">
        <v>1.45</v>
      </c>
      <c r="AS46" s="8" t="s">
        <v>10908</v>
      </c>
      <c r="AT46" s="11">
        <v>0</v>
      </c>
      <c r="AU46" s="8" t="s">
        <v>10934</v>
      </c>
      <c r="AV46" s="8" t="s">
        <v>10909</v>
      </c>
    </row>
    <row r="47" spans="1:48" x14ac:dyDescent="0.25">
      <c r="A47" s="8" t="str">
        <f t="shared" si="0"/>
        <v>14006000005412200001286</v>
      </c>
      <c r="B47" s="8" t="s">
        <v>10931</v>
      </c>
      <c r="C47" s="8" t="s">
        <v>10895</v>
      </c>
      <c r="D47" s="8" t="s">
        <v>10896</v>
      </c>
      <c r="E47" s="8" t="s">
        <v>10934</v>
      </c>
      <c r="F47" s="8" t="s">
        <v>10935</v>
      </c>
      <c r="G47" s="8" t="s">
        <v>10913</v>
      </c>
      <c r="H47" s="8" t="s">
        <v>10914</v>
      </c>
      <c r="I47" s="8" t="s">
        <v>10901</v>
      </c>
      <c r="J47" s="8" t="s">
        <v>10902</v>
      </c>
      <c r="K47" s="8" t="s">
        <v>7709</v>
      </c>
      <c r="L47" s="8" t="s">
        <v>10922</v>
      </c>
      <c r="M47" s="8" t="s">
        <v>10904</v>
      </c>
      <c r="N47" s="8" t="s">
        <v>10915</v>
      </c>
      <c r="O47" s="9">
        <v>12.257</v>
      </c>
      <c r="P47" s="10">
        <v>1</v>
      </c>
      <c r="Q47" s="11">
        <v>3.65</v>
      </c>
      <c r="R47" s="11">
        <v>1</v>
      </c>
      <c r="S47" s="8" t="s">
        <v>10906</v>
      </c>
      <c r="T47" s="8" t="s">
        <v>10907</v>
      </c>
      <c r="U47" s="9">
        <v>12.855</v>
      </c>
      <c r="V47" s="10">
        <v>1</v>
      </c>
      <c r="W47" s="11">
        <v>3</v>
      </c>
      <c r="X47" s="9">
        <v>66.335999999999999</v>
      </c>
      <c r="Y47" s="8" t="s">
        <v>10901</v>
      </c>
      <c r="Z47" s="10">
        <v>1</v>
      </c>
      <c r="AA47" s="10">
        <v>1</v>
      </c>
      <c r="AB47" s="9">
        <v>66.335999999999999</v>
      </c>
      <c r="AC47" s="10">
        <v>1</v>
      </c>
      <c r="AD47" s="10">
        <v>1</v>
      </c>
      <c r="AE47" s="9">
        <v>66.335999999999999</v>
      </c>
      <c r="AF47" s="11">
        <v>0</v>
      </c>
      <c r="AG47" s="11">
        <v>4</v>
      </c>
      <c r="AH47" s="11">
        <v>9.25</v>
      </c>
      <c r="AI47" s="11">
        <v>0</v>
      </c>
      <c r="AJ47" s="11">
        <v>0</v>
      </c>
      <c r="AK47" s="12">
        <v>44368.001979166664</v>
      </c>
      <c r="AL47" s="11">
        <v>0</v>
      </c>
      <c r="AM47" s="11">
        <v>100</v>
      </c>
      <c r="AN47" s="11">
        <v>0</v>
      </c>
      <c r="AO47" s="11">
        <v>2.96</v>
      </c>
      <c r="AP47" s="11">
        <v>6.84</v>
      </c>
      <c r="AQ47" s="11">
        <v>0</v>
      </c>
      <c r="AR47" s="11">
        <v>2.2200000000000002</v>
      </c>
      <c r="AS47" s="8" t="s">
        <v>10908</v>
      </c>
      <c r="AT47" s="11">
        <v>0</v>
      </c>
      <c r="AU47" s="8" t="s">
        <v>10934</v>
      </c>
      <c r="AV47" s="8" t="s">
        <v>10909</v>
      </c>
    </row>
    <row r="48" spans="1:48" x14ac:dyDescent="0.25">
      <c r="A48" s="8" t="str">
        <f t="shared" si="0"/>
        <v>17006000005412000005105</v>
      </c>
      <c r="B48" s="8" t="s">
        <v>10932</v>
      </c>
      <c r="C48" s="8" t="s">
        <v>10895</v>
      </c>
      <c r="D48" s="8" t="s">
        <v>10896</v>
      </c>
      <c r="E48" s="8" t="s">
        <v>10934</v>
      </c>
      <c r="F48" s="8" t="s">
        <v>10935</v>
      </c>
      <c r="G48" s="8" t="s">
        <v>10920</v>
      </c>
      <c r="H48" s="8" t="s">
        <v>10921</v>
      </c>
      <c r="I48" s="8" t="s">
        <v>10901</v>
      </c>
      <c r="J48" s="8" t="s">
        <v>10902</v>
      </c>
      <c r="K48" s="8" t="s">
        <v>7709</v>
      </c>
      <c r="L48" s="8" t="s">
        <v>10922</v>
      </c>
      <c r="M48" s="8" t="s">
        <v>10904</v>
      </c>
      <c r="N48" s="8" t="s">
        <v>10933</v>
      </c>
      <c r="O48" s="9">
        <v>7.88</v>
      </c>
      <c r="P48" s="10">
        <v>1</v>
      </c>
      <c r="Q48" s="11">
        <v>9.25</v>
      </c>
      <c r="R48" s="11">
        <v>4</v>
      </c>
      <c r="S48" s="8" t="s">
        <v>10906</v>
      </c>
      <c r="T48" s="8" t="s">
        <v>10907</v>
      </c>
      <c r="U48" s="9">
        <v>9.0839999999999996</v>
      </c>
      <c r="V48" s="10">
        <v>0.25</v>
      </c>
      <c r="W48" s="11">
        <v>7</v>
      </c>
      <c r="X48" s="9">
        <v>19.687999999999999</v>
      </c>
      <c r="Y48" s="8" t="s">
        <v>10901</v>
      </c>
      <c r="Z48" s="10">
        <v>4</v>
      </c>
      <c r="AA48" s="10">
        <v>1</v>
      </c>
      <c r="AB48" s="9">
        <v>78.751999999999995</v>
      </c>
      <c r="AC48" s="10">
        <v>1</v>
      </c>
      <c r="AD48" s="10">
        <v>1</v>
      </c>
      <c r="AE48" s="9">
        <v>78.751999999999995</v>
      </c>
      <c r="AF48" s="11">
        <v>15</v>
      </c>
      <c r="AG48" s="11">
        <v>4</v>
      </c>
      <c r="AH48" s="11">
        <v>0</v>
      </c>
      <c r="AI48" s="11">
        <v>17</v>
      </c>
      <c r="AJ48" s="11">
        <v>0</v>
      </c>
      <c r="AK48" s="12">
        <v>44368.001886574071</v>
      </c>
      <c r="AL48" s="11">
        <v>1.96</v>
      </c>
      <c r="AM48" s="11">
        <v>100</v>
      </c>
      <c r="AN48" s="11">
        <v>0</v>
      </c>
      <c r="AO48" s="11">
        <v>0.52</v>
      </c>
      <c r="AP48" s="11">
        <v>0</v>
      </c>
      <c r="AQ48" s="11">
        <v>3.38</v>
      </c>
      <c r="AR48" s="11">
        <v>1.29</v>
      </c>
      <c r="AS48" s="8" t="s">
        <v>10908</v>
      </c>
      <c r="AT48" s="11">
        <v>0</v>
      </c>
      <c r="AU48" s="8" t="s">
        <v>10934</v>
      </c>
      <c r="AV48" s="8" t="s">
        <v>10909</v>
      </c>
    </row>
    <row r="49" spans="1:48" x14ac:dyDescent="0.25">
      <c r="A49" s="8" t="str">
        <f t="shared" si="0"/>
        <v>17006000005412200001421</v>
      </c>
      <c r="B49" s="8" t="s">
        <v>10932</v>
      </c>
      <c r="C49" s="8" t="s">
        <v>10901</v>
      </c>
      <c r="D49" s="8" t="s">
        <v>10896</v>
      </c>
      <c r="E49" s="8" t="s">
        <v>10934</v>
      </c>
      <c r="F49" s="8" t="s">
        <v>10935</v>
      </c>
      <c r="G49" s="8" t="s">
        <v>10917</v>
      </c>
      <c r="H49" s="8" t="s">
        <v>10918</v>
      </c>
      <c r="I49" s="8" t="s">
        <v>10895</v>
      </c>
      <c r="J49" s="8" t="s">
        <v>10902</v>
      </c>
      <c r="K49" s="8" t="s">
        <v>7709</v>
      </c>
      <c r="L49" s="8" t="s">
        <v>10922</v>
      </c>
      <c r="M49" s="8" t="s">
        <v>10904</v>
      </c>
      <c r="N49" s="8" t="s">
        <v>10933</v>
      </c>
      <c r="O49" s="9">
        <v>8.9559999999999995</v>
      </c>
      <c r="P49" s="10">
        <v>1</v>
      </c>
      <c r="Q49" s="11">
        <v>9.25</v>
      </c>
      <c r="R49" s="11">
        <v>4</v>
      </c>
      <c r="S49" s="8" t="s">
        <v>10906</v>
      </c>
      <c r="T49" s="8" t="s">
        <v>10907</v>
      </c>
      <c r="U49" s="9">
        <v>10.324</v>
      </c>
      <c r="V49" s="10">
        <v>0.25</v>
      </c>
      <c r="W49" s="11">
        <v>3</v>
      </c>
      <c r="X49" s="9">
        <v>21.541</v>
      </c>
      <c r="Y49" s="8" t="s">
        <v>10901</v>
      </c>
      <c r="Z49" s="10">
        <v>4</v>
      </c>
      <c r="AA49" s="10">
        <v>1</v>
      </c>
      <c r="AB49" s="9">
        <v>86.164000000000001</v>
      </c>
      <c r="AC49" s="10">
        <v>1</v>
      </c>
      <c r="AD49" s="10">
        <v>1</v>
      </c>
      <c r="AE49" s="9">
        <v>86.164000000000001</v>
      </c>
      <c r="AF49" s="11">
        <v>15</v>
      </c>
      <c r="AG49" s="11">
        <v>4</v>
      </c>
      <c r="AH49" s="11">
        <v>0</v>
      </c>
      <c r="AI49" s="11">
        <v>17</v>
      </c>
      <c r="AJ49" s="11">
        <v>0</v>
      </c>
      <c r="AK49" s="12">
        <v>44367.526192129626</v>
      </c>
      <c r="AL49" s="11">
        <v>2.23</v>
      </c>
      <c r="AM49" s="11">
        <v>100</v>
      </c>
      <c r="AN49" s="11">
        <v>0</v>
      </c>
      <c r="AO49" s="11">
        <v>0.59</v>
      </c>
      <c r="AP49" s="11">
        <v>0</v>
      </c>
      <c r="AQ49" s="11">
        <v>3.84</v>
      </c>
      <c r="AR49" s="11">
        <v>0.63</v>
      </c>
      <c r="AS49" s="8" t="s">
        <v>10908</v>
      </c>
      <c r="AT49" s="11">
        <v>0</v>
      </c>
      <c r="AU49" s="8" t="s">
        <v>10934</v>
      </c>
      <c r="AV49" s="8" t="s">
        <v>10909</v>
      </c>
    </row>
    <row r="50" spans="1:48" x14ac:dyDescent="0.25">
      <c r="A50" s="8" t="str">
        <f t="shared" si="0"/>
        <v>10006000015502200000102</v>
      </c>
      <c r="B50" s="8" t="s">
        <v>10894</v>
      </c>
      <c r="C50" s="8" t="s">
        <v>10895</v>
      </c>
      <c r="D50" s="8" t="s">
        <v>10896</v>
      </c>
      <c r="E50" s="8" t="s">
        <v>10938</v>
      </c>
      <c r="F50" s="8" t="s">
        <v>10939</v>
      </c>
      <c r="G50" s="8" t="s">
        <v>10899</v>
      </c>
      <c r="H50" s="8" t="s">
        <v>10900</v>
      </c>
      <c r="I50" s="8" t="s">
        <v>10901</v>
      </c>
      <c r="J50" s="8" t="s">
        <v>10902</v>
      </c>
      <c r="K50" s="8" t="s">
        <v>7711</v>
      </c>
      <c r="L50" s="8" t="s">
        <v>10903</v>
      </c>
      <c r="M50" s="8" t="s">
        <v>10904</v>
      </c>
      <c r="N50" s="8" t="s">
        <v>10905</v>
      </c>
      <c r="O50" s="9">
        <v>0.438</v>
      </c>
      <c r="P50" s="10">
        <v>1</v>
      </c>
      <c r="Q50" s="11">
        <v>3.65</v>
      </c>
      <c r="R50" s="11">
        <v>4</v>
      </c>
      <c r="S50" s="8" t="s">
        <v>10906</v>
      </c>
      <c r="T50" s="8" t="s">
        <v>10907</v>
      </c>
      <c r="U50" s="9">
        <v>0.47399999999999998</v>
      </c>
      <c r="V50" s="10">
        <v>1</v>
      </c>
      <c r="W50" s="11">
        <v>4.5</v>
      </c>
      <c r="X50" s="9">
        <v>2.496</v>
      </c>
      <c r="Y50" s="8" t="s">
        <v>10901</v>
      </c>
      <c r="Z50" s="10">
        <v>1</v>
      </c>
      <c r="AA50" s="10">
        <v>1</v>
      </c>
      <c r="AB50" s="9">
        <v>2.496</v>
      </c>
      <c r="AC50" s="10">
        <v>1</v>
      </c>
      <c r="AD50" s="10">
        <v>1</v>
      </c>
      <c r="AE50" s="9">
        <v>2.496</v>
      </c>
      <c r="AF50" s="11">
        <v>15</v>
      </c>
      <c r="AG50" s="11">
        <v>4</v>
      </c>
      <c r="AH50" s="11">
        <v>9.25</v>
      </c>
      <c r="AI50" s="11">
        <v>0</v>
      </c>
      <c r="AJ50" s="11">
        <v>0</v>
      </c>
      <c r="AK50" s="12">
        <v>44368.008599537039</v>
      </c>
      <c r="AL50" s="11">
        <v>0.41</v>
      </c>
      <c r="AM50" s="11">
        <v>100</v>
      </c>
      <c r="AN50" s="11">
        <v>0</v>
      </c>
      <c r="AO50" s="11">
        <v>0.11</v>
      </c>
      <c r="AP50" s="11">
        <v>0.26</v>
      </c>
      <c r="AQ50" s="11">
        <v>0</v>
      </c>
      <c r="AR50" s="11">
        <v>0.14000000000000001</v>
      </c>
      <c r="AS50" s="8" t="s">
        <v>10908</v>
      </c>
      <c r="AT50" s="11">
        <v>0</v>
      </c>
      <c r="AU50" s="8" t="s">
        <v>10938</v>
      </c>
      <c r="AV50" s="8" t="s">
        <v>10909</v>
      </c>
    </row>
    <row r="51" spans="1:48" x14ac:dyDescent="0.25">
      <c r="A51" s="8" t="str">
        <f t="shared" si="0"/>
        <v>10006000015502200000363</v>
      </c>
      <c r="B51" s="8" t="s">
        <v>10894</v>
      </c>
      <c r="C51" s="8" t="s">
        <v>10901</v>
      </c>
      <c r="D51" s="8" t="s">
        <v>10896</v>
      </c>
      <c r="E51" s="8" t="s">
        <v>10938</v>
      </c>
      <c r="F51" s="8" t="s">
        <v>10939</v>
      </c>
      <c r="G51" s="8" t="s">
        <v>10940</v>
      </c>
      <c r="H51" s="8" t="s">
        <v>10941</v>
      </c>
      <c r="I51" s="8" t="s">
        <v>10895</v>
      </c>
      <c r="J51" s="8" t="s">
        <v>10902</v>
      </c>
      <c r="K51" s="8" t="s">
        <v>7711</v>
      </c>
      <c r="L51" s="8" t="s">
        <v>10903</v>
      </c>
      <c r="M51" s="8" t="s">
        <v>10904</v>
      </c>
      <c r="N51" s="8" t="s">
        <v>10912</v>
      </c>
      <c r="O51" s="9">
        <v>0</v>
      </c>
      <c r="P51" s="10">
        <v>1</v>
      </c>
      <c r="Q51" s="11">
        <v>0</v>
      </c>
      <c r="R51" s="11">
        <v>0</v>
      </c>
      <c r="S51" s="8" t="s">
        <v>10906</v>
      </c>
      <c r="T51" s="8" t="s">
        <v>10907</v>
      </c>
      <c r="U51" s="9">
        <v>0.28000000000000003</v>
      </c>
      <c r="V51" s="10">
        <v>1</v>
      </c>
      <c r="W51" s="11">
        <v>0</v>
      </c>
      <c r="X51" s="9">
        <v>2.17</v>
      </c>
      <c r="Y51" s="8" t="s">
        <v>10901</v>
      </c>
      <c r="Z51" s="10">
        <v>1</v>
      </c>
      <c r="AA51" s="10">
        <v>1</v>
      </c>
      <c r="AB51" s="9">
        <v>2.17</v>
      </c>
      <c r="AC51" s="10">
        <v>1</v>
      </c>
      <c r="AD51" s="10">
        <v>1</v>
      </c>
      <c r="AE51" s="9">
        <v>2.17</v>
      </c>
      <c r="AF51" s="11">
        <v>0</v>
      </c>
      <c r="AG51" s="11">
        <v>0</v>
      </c>
      <c r="AH51" s="11">
        <v>0</v>
      </c>
      <c r="AI51" s="11">
        <v>0</v>
      </c>
      <c r="AJ51" s="11">
        <v>0.56000000000000005</v>
      </c>
      <c r="AK51" s="12">
        <v>44367.513703703706</v>
      </c>
      <c r="AL51" s="11">
        <v>0</v>
      </c>
      <c r="AM51" s="11">
        <v>0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8" t="s">
        <v>10908</v>
      </c>
      <c r="AT51" s="11">
        <v>34.630000000000003</v>
      </c>
      <c r="AU51" s="8" t="s">
        <v>10938</v>
      </c>
      <c r="AV51" s="8" t="s">
        <v>10909</v>
      </c>
    </row>
    <row r="52" spans="1:48" x14ac:dyDescent="0.25">
      <c r="A52" s="8" t="str">
        <f t="shared" si="0"/>
        <v>10006000015502200001286</v>
      </c>
      <c r="B52" s="8" t="s">
        <v>10894</v>
      </c>
      <c r="C52" s="8" t="s">
        <v>10895</v>
      </c>
      <c r="D52" s="8" t="s">
        <v>10896</v>
      </c>
      <c r="E52" s="8" t="s">
        <v>10938</v>
      </c>
      <c r="F52" s="8" t="s">
        <v>10939</v>
      </c>
      <c r="G52" s="8" t="s">
        <v>10913</v>
      </c>
      <c r="H52" s="8" t="s">
        <v>10914</v>
      </c>
      <c r="I52" s="8" t="s">
        <v>10901</v>
      </c>
      <c r="J52" s="8" t="s">
        <v>10902</v>
      </c>
      <c r="K52" s="8" t="s">
        <v>7711</v>
      </c>
      <c r="L52" s="8" t="s">
        <v>10903</v>
      </c>
      <c r="M52" s="8" t="s">
        <v>10904</v>
      </c>
      <c r="N52" s="8" t="s">
        <v>10915</v>
      </c>
      <c r="O52" s="9">
        <v>0.53100000000000003</v>
      </c>
      <c r="P52" s="10">
        <v>1</v>
      </c>
      <c r="Q52" s="11">
        <v>3.65</v>
      </c>
      <c r="R52" s="11">
        <v>1</v>
      </c>
      <c r="S52" s="8" t="s">
        <v>10906</v>
      </c>
      <c r="T52" s="8" t="s">
        <v>10907</v>
      </c>
      <c r="U52" s="9">
        <v>0.55700000000000005</v>
      </c>
      <c r="V52" s="10">
        <v>1</v>
      </c>
      <c r="W52" s="11">
        <v>6</v>
      </c>
      <c r="X52" s="9">
        <v>2.9729999999999999</v>
      </c>
      <c r="Y52" s="8" t="s">
        <v>10901</v>
      </c>
      <c r="Z52" s="10">
        <v>1</v>
      </c>
      <c r="AA52" s="10">
        <v>1</v>
      </c>
      <c r="AB52" s="9">
        <v>2.9729999999999999</v>
      </c>
      <c r="AC52" s="10">
        <v>1</v>
      </c>
      <c r="AD52" s="10">
        <v>1</v>
      </c>
      <c r="AE52" s="9">
        <v>2.9729999999999999</v>
      </c>
      <c r="AF52" s="11">
        <v>0</v>
      </c>
      <c r="AG52" s="11">
        <v>4</v>
      </c>
      <c r="AH52" s="11">
        <v>9.25</v>
      </c>
      <c r="AI52" s="11">
        <v>0</v>
      </c>
      <c r="AJ52" s="11">
        <v>0</v>
      </c>
      <c r="AK52" s="12">
        <v>44368.008599537039</v>
      </c>
      <c r="AL52" s="11">
        <v>0</v>
      </c>
      <c r="AM52" s="11">
        <v>100</v>
      </c>
      <c r="AN52" s="11">
        <v>0</v>
      </c>
      <c r="AO52" s="11">
        <v>0.13</v>
      </c>
      <c r="AP52" s="11">
        <v>0.28999999999999998</v>
      </c>
      <c r="AQ52" s="11">
        <v>0</v>
      </c>
      <c r="AR52" s="11">
        <v>0.19</v>
      </c>
      <c r="AS52" s="8" t="s">
        <v>10908</v>
      </c>
      <c r="AT52" s="11">
        <v>0</v>
      </c>
      <c r="AU52" s="8" t="s">
        <v>10938</v>
      </c>
      <c r="AV52" s="8" t="s">
        <v>10909</v>
      </c>
    </row>
    <row r="53" spans="1:48" x14ac:dyDescent="0.25">
      <c r="A53" s="8" t="str">
        <f t="shared" si="0"/>
        <v>10006000015502200001327</v>
      </c>
      <c r="B53" s="8" t="s">
        <v>10894</v>
      </c>
      <c r="C53" s="8" t="s">
        <v>10895</v>
      </c>
      <c r="D53" s="8" t="s">
        <v>10896</v>
      </c>
      <c r="E53" s="8" t="s">
        <v>10938</v>
      </c>
      <c r="F53" s="8" t="s">
        <v>10939</v>
      </c>
      <c r="G53" s="8" t="s">
        <v>10916</v>
      </c>
      <c r="H53" s="8" t="s">
        <v>10900</v>
      </c>
      <c r="I53" s="8" t="s">
        <v>10901</v>
      </c>
      <c r="J53" s="8" t="s">
        <v>10902</v>
      </c>
      <c r="K53" s="8" t="s">
        <v>7711</v>
      </c>
      <c r="L53" s="8" t="s">
        <v>10903</v>
      </c>
      <c r="M53" s="8" t="s">
        <v>10904</v>
      </c>
      <c r="N53" s="8" t="s">
        <v>10905</v>
      </c>
      <c r="O53" s="9">
        <v>0.57099999999999995</v>
      </c>
      <c r="P53" s="10">
        <v>0.75046599999999997</v>
      </c>
      <c r="Q53" s="11">
        <v>3.65</v>
      </c>
      <c r="R53" s="11">
        <v>4</v>
      </c>
      <c r="S53" s="8" t="s">
        <v>10906</v>
      </c>
      <c r="T53" s="8" t="s">
        <v>10907</v>
      </c>
      <c r="U53" s="9">
        <v>0.46400000000000002</v>
      </c>
      <c r="V53" s="10">
        <v>1</v>
      </c>
      <c r="W53" s="11">
        <v>5</v>
      </c>
      <c r="X53" s="9">
        <v>2.468</v>
      </c>
      <c r="Y53" s="8" t="s">
        <v>10901</v>
      </c>
      <c r="Z53" s="10">
        <v>1</v>
      </c>
      <c r="AA53" s="10">
        <v>1</v>
      </c>
      <c r="AB53" s="9">
        <v>2.468</v>
      </c>
      <c r="AC53" s="10">
        <v>1</v>
      </c>
      <c r="AD53" s="10">
        <v>1</v>
      </c>
      <c r="AE53" s="9">
        <v>2.468</v>
      </c>
      <c r="AF53" s="11">
        <v>15</v>
      </c>
      <c r="AG53" s="11">
        <v>4</v>
      </c>
      <c r="AH53" s="11">
        <v>9.25</v>
      </c>
      <c r="AI53" s="11">
        <v>0</v>
      </c>
      <c r="AJ53" s="11">
        <v>0</v>
      </c>
      <c r="AK53" s="12">
        <v>44368.008599537039</v>
      </c>
      <c r="AL53" s="11">
        <v>0.4</v>
      </c>
      <c r="AM53" s="11">
        <v>100</v>
      </c>
      <c r="AN53" s="11">
        <v>0</v>
      </c>
      <c r="AO53" s="11">
        <v>0.11</v>
      </c>
      <c r="AP53" s="11">
        <v>0.24</v>
      </c>
      <c r="AQ53" s="11">
        <v>0</v>
      </c>
      <c r="AR53" s="11">
        <v>0.15</v>
      </c>
      <c r="AS53" s="8" t="s">
        <v>10908</v>
      </c>
      <c r="AT53" s="11">
        <v>0</v>
      </c>
      <c r="AU53" s="8" t="s">
        <v>10938</v>
      </c>
      <c r="AV53" s="8" t="s">
        <v>10909</v>
      </c>
    </row>
    <row r="54" spans="1:48" x14ac:dyDescent="0.25">
      <c r="A54" s="8" t="str">
        <f t="shared" si="0"/>
        <v>10006000015502200001421</v>
      </c>
      <c r="B54" s="8" t="s">
        <v>10894</v>
      </c>
      <c r="C54" s="8" t="s">
        <v>10895</v>
      </c>
      <c r="D54" s="8" t="s">
        <v>10896</v>
      </c>
      <c r="E54" s="8" t="s">
        <v>10938</v>
      </c>
      <c r="F54" s="8" t="s">
        <v>10939</v>
      </c>
      <c r="G54" s="8" t="s">
        <v>10917</v>
      </c>
      <c r="H54" s="8" t="s">
        <v>10918</v>
      </c>
      <c r="I54" s="8" t="s">
        <v>10901</v>
      </c>
      <c r="J54" s="8" t="s">
        <v>10902</v>
      </c>
      <c r="K54" s="8" t="s">
        <v>7711</v>
      </c>
      <c r="L54" s="8" t="s">
        <v>10903</v>
      </c>
      <c r="M54" s="8" t="s">
        <v>10904</v>
      </c>
      <c r="N54" s="8" t="s">
        <v>10905</v>
      </c>
      <c r="O54" s="9">
        <v>0.34899999999999998</v>
      </c>
      <c r="P54" s="10">
        <v>1</v>
      </c>
      <c r="Q54" s="11">
        <v>9.25</v>
      </c>
      <c r="R54" s="11">
        <v>4</v>
      </c>
      <c r="S54" s="8" t="s">
        <v>10906</v>
      </c>
      <c r="T54" s="8" t="s">
        <v>10907</v>
      </c>
      <c r="U54" s="9">
        <v>0.40200000000000002</v>
      </c>
      <c r="V54" s="10">
        <v>1</v>
      </c>
      <c r="W54" s="11">
        <v>4</v>
      </c>
      <c r="X54" s="9">
        <v>2.1120000000000001</v>
      </c>
      <c r="Y54" s="8" t="s">
        <v>10901</v>
      </c>
      <c r="Z54" s="10">
        <v>1</v>
      </c>
      <c r="AA54" s="10">
        <v>1</v>
      </c>
      <c r="AB54" s="9">
        <v>2.1120000000000001</v>
      </c>
      <c r="AC54" s="10">
        <v>1</v>
      </c>
      <c r="AD54" s="10">
        <v>1</v>
      </c>
      <c r="AE54" s="9">
        <v>2.1120000000000001</v>
      </c>
      <c r="AF54" s="11">
        <v>15</v>
      </c>
      <c r="AG54" s="11">
        <v>4</v>
      </c>
      <c r="AH54" s="11">
        <v>9.25</v>
      </c>
      <c r="AI54" s="11">
        <v>0</v>
      </c>
      <c r="AJ54" s="11">
        <v>0</v>
      </c>
      <c r="AK54" s="12">
        <v>44368.008599537039</v>
      </c>
      <c r="AL54" s="11">
        <v>0.35</v>
      </c>
      <c r="AM54" s="11">
        <v>100</v>
      </c>
      <c r="AN54" s="11">
        <v>0</v>
      </c>
      <c r="AO54" s="11">
        <v>0.09</v>
      </c>
      <c r="AP54" s="11">
        <v>0.22</v>
      </c>
      <c r="AQ54" s="11">
        <v>0</v>
      </c>
      <c r="AR54" s="11">
        <v>0.11</v>
      </c>
      <c r="AS54" s="8" t="s">
        <v>10908</v>
      </c>
      <c r="AT54" s="11">
        <v>0</v>
      </c>
      <c r="AU54" s="8" t="s">
        <v>10938</v>
      </c>
      <c r="AV54" s="8" t="s">
        <v>10909</v>
      </c>
    </row>
    <row r="55" spans="1:48" x14ac:dyDescent="0.25">
      <c r="A55" s="8" t="str">
        <f t="shared" si="0"/>
        <v>11006000015502000005105</v>
      </c>
      <c r="B55" s="8" t="s">
        <v>10919</v>
      </c>
      <c r="C55" s="8" t="s">
        <v>10901</v>
      </c>
      <c r="D55" s="8" t="s">
        <v>10896</v>
      </c>
      <c r="E55" s="8" t="s">
        <v>10938</v>
      </c>
      <c r="F55" s="8" t="s">
        <v>10939</v>
      </c>
      <c r="G55" s="8" t="s">
        <v>10920</v>
      </c>
      <c r="H55" s="8" t="s">
        <v>10921</v>
      </c>
      <c r="I55" s="8" t="s">
        <v>10895</v>
      </c>
      <c r="J55" s="8" t="s">
        <v>10902</v>
      </c>
      <c r="K55" s="8" t="s">
        <v>7711</v>
      </c>
      <c r="L55" s="8" t="s">
        <v>10922</v>
      </c>
      <c r="M55" s="8" t="s">
        <v>10904</v>
      </c>
      <c r="N55" s="8" t="s">
        <v>10905</v>
      </c>
      <c r="O55" s="9">
        <v>0.377</v>
      </c>
      <c r="P55" s="10">
        <v>1</v>
      </c>
      <c r="Q55" s="11">
        <v>9.25</v>
      </c>
      <c r="R55" s="11">
        <v>4</v>
      </c>
      <c r="S55" s="8" t="s">
        <v>10906</v>
      </c>
      <c r="T55" s="8" t="s">
        <v>10907</v>
      </c>
      <c r="U55" s="9">
        <v>0.435</v>
      </c>
      <c r="V55" s="10">
        <v>1</v>
      </c>
      <c r="W55" s="11">
        <v>4</v>
      </c>
      <c r="X55" s="9">
        <v>2.5209999999999999</v>
      </c>
      <c r="Y55" s="8" t="s">
        <v>10901</v>
      </c>
      <c r="Z55" s="10">
        <v>1</v>
      </c>
      <c r="AA55" s="10">
        <v>1</v>
      </c>
      <c r="AB55" s="9">
        <v>2.5209999999999999</v>
      </c>
      <c r="AC55" s="10">
        <v>1</v>
      </c>
      <c r="AD55" s="10">
        <v>1</v>
      </c>
      <c r="AE55" s="9">
        <v>2.5209999999999999</v>
      </c>
      <c r="AF55" s="11">
        <v>15</v>
      </c>
      <c r="AG55" s="11">
        <v>4</v>
      </c>
      <c r="AH55" s="11">
        <v>0</v>
      </c>
      <c r="AI55" s="11">
        <v>0</v>
      </c>
      <c r="AJ55" s="11">
        <v>0</v>
      </c>
      <c r="AK55" s="12">
        <v>44367.515567129631</v>
      </c>
      <c r="AL55" s="11">
        <v>0.38</v>
      </c>
      <c r="AM55" s="11">
        <v>100</v>
      </c>
      <c r="AN55" s="11">
        <v>0</v>
      </c>
      <c r="AO55" s="11">
        <v>0.1</v>
      </c>
      <c r="AP55" s="11">
        <v>0</v>
      </c>
      <c r="AQ55" s="11">
        <v>0</v>
      </c>
      <c r="AR55" s="11">
        <v>0.12</v>
      </c>
      <c r="AS55" s="8" t="s">
        <v>10908</v>
      </c>
      <c r="AT55" s="11">
        <v>0</v>
      </c>
      <c r="AU55" s="8" t="s">
        <v>10938</v>
      </c>
      <c r="AV55" s="8" t="s">
        <v>10909</v>
      </c>
    </row>
    <row r="56" spans="1:48" x14ac:dyDescent="0.25">
      <c r="A56" s="8" t="str">
        <f t="shared" si="0"/>
        <v>11006000015502200001286</v>
      </c>
      <c r="B56" s="8" t="s">
        <v>10919</v>
      </c>
      <c r="C56" s="8" t="s">
        <v>10895</v>
      </c>
      <c r="D56" s="8" t="s">
        <v>10896</v>
      </c>
      <c r="E56" s="8" t="s">
        <v>10938</v>
      </c>
      <c r="F56" s="8" t="s">
        <v>10939</v>
      </c>
      <c r="G56" s="8" t="s">
        <v>10913</v>
      </c>
      <c r="H56" s="8" t="s">
        <v>10914</v>
      </c>
      <c r="I56" s="8" t="s">
        <v>10901</v>
      </c>
      <c r="J56" s="8" t="s">
        <v>10902</v>
      </c>
      <c r="K56" s="8" t="s">
        <v>7711</v>
      </c>
      <c r="L56" s="8" t="s">
        <v>10922</v>
      </c>
      <c r="M56" s="8" t="s">
        <v>10904</v>
      </c>
      <c r="N56" s="8" t="s">
        <v>10915</v>
      </c>
      <c r="O56" s="9">
        <v>0.53100000000000003</v>
      </c>
      <c r="P56" s="10">
        <v>1</v>
      </c>
      <c r="Q56" s="11">
        <v>3.65</v>
      </c>
      <c r="R56" s="11">
        <v>1</v>
      </c>
      <c r="S56" s="8" t="s">
        <v>10906</v>
      </c>
      <c r="T56" s="8" t="s">
        <v>10907</v>
      </c>
      <c r="U56" s="9">
        <v>0.55700000000000005</v>
      </c>
      <c r="V56" s="10">
        <v>1</v>
      </c>
      <c r="W56" s="11">
        <v>5</v>
      </c>
      <c r="X56" s="9">
        <v>3.2330000000000001</v>
      </c>
      <c r="Y56" s="8" t="s">
        <v>10901</v>
      </c>
      <c r="Z56" s="10">
        <v>1</v>
      </c>
      <c r="AA56" s="10">
        <v>1</v>
      </c>
      <c r="AB56" s="9">
        <v>3.2330000000000001</v>
      </c>
      <c r="AC56" s="10">
        <v>1</v>
      </c>
      <c r="AD56" s="10">
        <v>1</v>
      </c>
      <c r="AE56" s="9">
        <v>3.2330000000000001</v>
      </c>
      <c r="AF56" s="11">
        <v>0</v>
      </c>
      <c r="AG56" s="11">
        <v>4</v>
      </c>
      <c r="AH56" s="11">
        <v>0</v>
      </c>
      <c r="AI56" s="11">
        <v>0</v>
      </c>
      <c r="AJ56" s="11">
        <v>0</v>
      </c>
      <c r="AK56" s="12">
        <v>44368.011053240742</v>
      </c>
      <c r="AL56" s="11">
        <v>0</v>
      </c>
      <c r="AM56" s="11">
        <v>100</v>
      </c>
      <c r="AN56" s="11">
        <v>0</v>
      </c>
      <c r="AO56" s="11">
        <v>0.13</v>
      </c>
      <c r="AP56" s="11">
        <v>0</v>
      </c>
      <c r="AQ56" s="11">
        <v>0</v>
      </c>
      <c r="AR56" s="11">
        <v>0.16</v>
      </c>
      <c r="AS56" s="8" t="s">
        <v>10908</v>
      </c>
      <c r="AT56" s="11">
        <v>0</v>
      </c>
      <c r="AU56" s="8" t="s">
        <v>10938</v>
      </c>
      <c r="AV56" s="8" t="s">
        <v>10909</v>
      </c>
    </row>
    <row r="57" spans="1:48" x14ac:dyDescent="0.25">
      <c r="A57" s="8" t="str">
        <f t="shared" si="0"/>
        <v>11006000015502200001327</v>
      </c>
      <c r="B57" s="8" t="s">
        <v>10919</v>
      </c>
      <c r="C57" s="8" t="s">
        <v>10895</v>
      </c>
      <c r="D57" s="8" t="s">
        <v>10896</v>
      </c>
      <c r="E57" s="8" t="s">
        <v>10938</v>
      </c>
      <c r="F57" s="8" t="s">
        <v>10939</v>
      </c>
      <c r="G57" s="8" t="s">
        <v>10916</v>
      </c>
      <c r="H57" s="8" t="s">
        <v>10900</v>
      </c>
      <c r="I57" s="8" t="s">
        <v>10901</v>
      </c>
      <c r="J57" s="8" t="s">
        <v>10902</v>
      </c>
      <c r="K57" s="8" t="s">
        <v>7711</v>
      </c>
      <c r="L57" s="8" t="s">
        <v>10922</v>
      </c>
      <c r="M57" s="8" t="s">
        <v>10904</v>
      </c>
      <c r="N57" s="8" t="s">
        <v>10923</v>
      </c>
      <c r="O57" s="9">
        <v>0.57099999999999995</v>
      </c>
      <c r="P57" s="10">
        <v>0.75046599999999997</v>
      </c>
      <c r="Q57" s="11">
        <v>0</v>
      </c>
      <c r="R57" s="11">
        <v>4</v>
      </c>
      <c r="S57" s="8" t="s">
        <v>10906</v>
      </c>
      <c r="T57" s="8" t="s">
        <v>10907</v>
      </c>
      <c r="U57" s="9">
        <v>0.44600000000000001</v>
      </c>
      <c r="V57" s="10">
        <v>1</v>
      </c>
      <c r="W57" s="11">
        <v>5</v>
      </c>
      <c r="X57" s="9">
        <v>2.6150000000000002</v>
      </c>
      <c r="Y57" s="8" t="s">
        <v>10901</v>
      </c>
      <c r="Z57" s="10">
        <v>1</v>
      </c>
      <c r="AA57" s="10">
        <v>1</v>
      </c>
      <c r="AB57" s="9">
        <v>2.6150000000000002</v>
      </c>
      <c r="AC57" s="10">
        <v>1</v>
      </c>
      <c r="AD57" s="10">
        <v>1</v>
      </c>
      <c r="AE57" s="9">
        <v>2.6150000000000002</v>
      </c>
      <c r="AF57" s="11">
        <v>15</v>
      </c>
      <c r="AG57" s="11">
        <v>4</v>
      </c>
      <c r="AH57" s="11">
        <v>0</v>
      </c>
      <c r="AI57" s="11">
        <v>0</v>
      </c>
      <c r="AJ57" s="11">
        <v>0</v>
      </c>
      <c r="AK57" s="12">
        <v>44368.011053240742</v>
      </c>
      <c r="AL57" s="11">
        <v>0.39</v>
      </c>
      <c r="AM57" s="11">
        <v>100</v>
      </c>
      <c r="AN57" s="11">
        <v>0</v>
      </c>
      <c r="AO57" s="11">
        <v>0.1</v>
      </c>
      <c r="AP57" s="11">
        <v>0</v>
      </c>
      <c r="AQ57" s="11">
        <v>0</v>
      </c>
      <c r="AR57" s="11">
        <v>0.15</v>
      </c>
      <c r="AS57" s="8" t="s">
        <v>10908</v>
      </c>
      <c r="AT57" s="11">
        <v>0</v>
      </c>
      <c r="AU57" s="8" t="s">
        <v>10938</v>
      </c>
      <c r="AV57" s="8" t="s">
        <v>10909</v>
      </c>
    </row>
    <row r="58" spans="1:48" x14ac:dyDescent="0.25">
      <c r="A58" s="8" t="str">
        <f t="shared" si="0"/>
        <v>11006000015502200001421</v>
      </c>
      <c r="B58" s="8" t="s">
        <v>10919</v>
      </c>
      <c r="C58" s="8" t="s">
        <v>10895</v>
      </c>
      <c r="D58" s="8" t="s">
        <v>10896</v>
      </c>
      <c r="E58" s="8" t="s">
        <v>10938</v>
      </c>
      <c r="F58" s="8" t="s">
        <v>10939</v>
      </c>
      <c r="G58" s="8" t="s">
        <v>10917</v>
      </c>
      <c r="H58" s="8" t="s">
        <v>10918</v>
      </c>
      <c r="I58" s="8" t="s">
        <v>10901</v>
      </c>
      <c r="J58" s="8" t="s">
        <v>10902</v>
      </c>
      <c r="K58" s="8" t="s">
        <v>7711</v>
      </c>
      <c r="L58" s="8" t="s">
        <v>10922</v>
      </c>
      <c r="M58" s="8" t="s">
        <v>10904</v>
      </c>
      <c r="N58" s="8" t="s">
        <v>10905</v>
      </c>
      <c r="O58" s="9">
        <v>0.34899999999999998</v>
      </c>
      <c r="P58" s="10">
        <v>1</v>
      </c>
      <c r="Q58" s="11">
        <v>9.25</v>
      </c>
      <c r="R58" s="11">
        <v>4</v>
      </c>
      <c r="S58" s="8" t="s">
        <v>10906</v>
      </c>
      <c r="T58" s="8" t="s">
        <v>10907</v>
      </c>
      <c r="U58" s="9">
        <v>0.40200000000000002</v>
      </c>
      <c r="V58" s="10">
        <v>1</v>
      </c>
      <c r="W58" s="11">
        <v>3</v>
      </c>
      <c r="X58" s="9">
        <v>2.302</v>
      </c>
      <c r="Y58" s="8" t="s">
        <v>10901</v>
      </c>
      <c r="Z58" s="10">
        <v>1</v>
      </c>
      <c r="AA58" s="10">
        <v>1</v>
      </c>
      <c r="AB58" s="9">
        <v>2.302</v>
      </c>
      <c r="AC58" s="10">
        <v>1</v>
      </c>
      <c r="AD58" s="10">
        <v>1</v>
      </c>
      <c r="AE58" s="9">
        <v>2.302</v>
      </c>
      <c r="AF58" s="11">
        <v>15</v>
      </c>
      <c r="AG58" s="11">
        <v>4</v>
      </c>
      <c r="AH58" s="11">
        <v>0</v>
      </c>
      <c r="AI58" s="11">
        <v>0</v>
      </c>
      <c r="AJ58" s="11">
        <v>0</v>
      </c>
      <c r="AK58" s="12">
        <v>44368.011053240742</v>
      </c>
      <c r="AL58" s="11">
        <v>0.35</v>
      </c>
      <c r="AM58" s="11">
        <v>100</v>
      </c>
      <c r="AN58" s="11">
        <v>0</v>
      </c>
      <c r="AO58" s="11">
        <v>0.09</v>
      </c>
      <c r="AP58" s="11">
        <v>0</v>
      </c>
      <c r="AQ58" s="11">
        <v>0</v>
      </c>
      <c r="AR58" s="11">
        <v>0.08</v>
      </c>
      <c r="AS58" s="8" t="s">
        <v>10908</v>
      </c>
      <c r="AT58" s="11">
        <v>0</v>
      </c>
      <c r="AU58" s="8" t="s">
        <v>10938</v>
      </c>
      <c r="AV58" s="8" t="s">
        <v>10909</v>
      </c>
    </row>
    <row r="59" spans="1:48" x14ac:dyDescent="0.25">
      <c r="A59" s="8" t="str">
        <f t="shared" si="0"/>
        <v>11106000015502000005105</v>
      </c>
      <c r="B59" s="8" t="s">
        <v>10924</v>
      </c>
      <c r="C59" s="8" t="s">
        <v>10901</v>
      </c>
      <c r="D59" s="8" t="s">
        <v>10896</v>
      </c>
      <c r="E59" s="8" t="s">
        <v>10938</v>
      </c>
      <c r="F59" s="8" t="s">
        <v>10939</v>
      </c>
      <c r="G59" s="8" t="s">
        <v>10920</v>
      </c>
      <c r="H59" s="8" t="s">
        <v>10921</v>
      </c>
      <c r="I59" s="8" t="s">
        <v>10895</v>
      </c>
      <c r="J59" s="8" t="s">
        <v>10902</v>
      </c>
      <c r="K59" s="8" t="s">
        <v>7711</v>
      </c>
      <c r="L59" s="8" t="s">
        <v>10922</v>
      </c>
      <c r="M59" s="8" t="s">
        <v>10904</v>
      </c>
      <c r="N59" s="8" t="s">
        <v>10925</v>
      </c>
      <c r="O59" s="9">
        <v>0.377</v>
      </c>
      <c r="P59" s="10">
        <v>1</v>
      </c>
      <c r="Q59" s="11">
        <v>9.25</v>
      </c>
      <c r="R59" s="11">
        <v>4</v>
      </c>
      <c r="S59" s="8" t="s">
        <v>10906</v>
      </c>
      <c r="T59" s="8" t="s">
        <v>10907</v>
      </c>
      <c r="U59" s="9">
        <v>0.435</v>
      </c>
      <c r="V59" s="10">
        <v>1</v>
      </c>
      <c r="W59" s="11">
        <v>4</v>
      </c>
      <c r="X59" s="9">
        <v>3.2810000000000001</v>
      </c>
      <c r="Y59" s="8" t="s">
        <v>10901</v>
      </c>
      <c r="Z59" s="10">
        <v>1</v>
      </c>
      <c r="AA59" s="10">
        <v>0.74874399999999997</v>
      </c>
      <c r="AB59" s="9">
        <v>3.2810000000000001</v>
      </c>
      <c r="AC59" s="10">
        <v>1</v>
      </c>
      <c r="AD59" s="10">
        <v>0.74874399999999997</v>
      </c>
      <c r="AE59" s="9">
        <v>3.2810000000000001</v>
      </c>
      <c r="AF59" s="11">
        <v>15</v>
      </c>
      <c r="AG59" s="11">
        <v>4</v>
      </c>
      <c r="AH59" s="11">
        <v>0</v>
      </c>
      <c r="AI59" s="11">
        <v>17</v>
      </c>
      <c r="AJ59" s="11">
        <v>0</v>
      </c>
      <c r="AK59" s="12">
        <v>44367.5155787037</v>
      </c>
      <c r="AL59" s="11">
        <v>0.38</v>
      </c>
      <c r="AM59" s="11">
        <v>100</v>
      </c>
      <c r="AN59" s="11">
        <v>0</v>
      </c>
      <c r="AO59" s="11">
        <v>0.1</v>
      </c>
      <c r="AP59" s="11">
        <v>0</v>
      </c>
      <c r="AQ59" s="11">
        <v>0.64</v>
      </c>
      <c r="AR59" s="11">
        <v>0.14000000000000001</v>
      </c>
      <c r="AS59" s="8" t="s">
        <v>10908</v>
      </c>
      <c r="AT59" s="11">
        <v>0</v>
      </c>
      <c r="AU59" s="8" t="s">
        <v>10938</v>
      </c>
      <c r="AV59" s="8" t="s">
        <v>10909</v>
      </c>
    </row>
    <row r="60" spans="1:48" x14ac:dyDescent="0.25">
      <c r="A60" s="8" t="str">
        <f t="shared" si="0"/>
        <v>11106000015502200000102</v>
      </c>
      <c r="B60" s="8" t="s">
        <v>10924</v>
      </c>
      <c r="C60" s="8" t="s">
        <v>10895</v>
      </c>
      <c r="D60" s="8" t="s">
        <v>10896</v>
      </c>
      <c r="E60" s="8" t="s">
        <v>10938</v>
      </c>
      <c r="F60" s="8" t="s">
        <v>10939</v>
      </c>
      <c r="G60" s="8" t="s">
        <v>10899</v>
      </c>
      <c r="H60" s="8" t="s">
        <v>10900</v>
      </c>
      <c r="I60" s="8" t="s">
        <v>10901</v>
      </c>
      <c r="J60" s="8" t="s">
        <v>10902</v>
      </c>
      <c r="K60" s="8" t="s">
        <v>7711</v>
      </c>
      <c r="L60" s="8" t="s">
        <v>10922</v>
      </c>
      <c r="M60" s="8" t="s">
        <v>10904</v>
      </c>
      <c r="N60" s="8" t="s">
        <v>10926</v>
      </c>
      <c r="O60" s="9">
        <v>0.438</v>
      </c>
      <c r="P60" s="10">
        <v>1</v>
      </c>
      <c r="Q60" s="11">
        <v>0</v>
      </c>
      <c r="R60" s="11">
        <v>4</v>
      </c>
      <c r="S60" s="8" t="s">
        <v>10906</v>
      </c>
      <c r="T60" s="8" t="s">
        <v>10907</v>
      </c>
      <c r="U60" s="9">
        <v>0.45600000000000002</v>
      </c>
      <c r="V60" s="10">
        <v>1</v>
      </c>
      <c r="W60" s="11">
        <v>4</v>
      </c>
      <c r="X60" s="9">
        <v>3.4420000000000002</v>
      </c>
      <c r="Y60" s="8" t="s">
        <v>10901</v>
      </c>
      <c r="Z60" s="10">
        <v>1</v>
      </c>
      <c r="AA60" s="10">
        <v>0.76544999999999996</v>
      </c>
      <c r="AB60" s="9">
        <v>3.4420000000000002</v>
      </c>
      <c r="AC60" s="10">
        <v>1</v>
      </c>
      <c r="AD60" s="10">
        <v>0.76544999999999996</v>
      </c>
      <c r="AE60" s="9">
        <v>3.4420000000000002</v>
      </c>
      <c r="AF60" s="11">
        <v>15</v>
      </c>
      <c r="AG60" s="11">
        <v>4</v>
      </c>
      <c r="AH60" s="11">
        <v>0</v>
      </c>
      <c r="AI60" s="11">
        <v>17</v>
      </c>
      <c r="AJ60" s="11">
        <v>0</v>
      </c>
      <c r="AK60" s="12">
        <v>44368.011053240742</v>
      </c>
      <c r="AL60" s="11">
        <v>0.39</v>
      </c>
      <c r="AM60" s="11">
        <v>100</v>
      </c>
      <c r="AN60" s="11">
        <v>0</v>
      </c>
      <c r="AO60" s="11">
        <v>0.11</v>
      </c>
      <c r="AP60" s="11">
        <v>0</v>
      </c>
      <c r="AQ60" s="11">
        <v>0.67</v>
      </c>
      <c r="AR60" s="11">
        <v>0.15</v>
      </c>
      <c r="AS60" s="8" t="s">
        <v>10908</v>
      </c>
      <c r="AT60" s="11">
        <v>0</v>
      </c>
      <c r="AU60" s="8" t="s">
        <v>10938</v>
      </c>
      <c r="AV60" s="8" t="s">
        <v>10909</v>
      </c>
    </row>
    <row r="61" spans="1:48" x14ac:dyDescent="0.25">
      <c r="A61" s="8" t="str">
        <f t="shared" si="0"/>
        <v>11106000015502200001286</v>
      </c>
      <c r="B61" s="8" t="s">
        <v>10924</v>
      </c>
      <c r="C61" s="8" t="s">
        <v>10895</v>
      </c>
      <c r="D61" s="8" t="s">
        <v>10896</v>
      </c>
      <c r="E61" s="8" t="s">
        <v>10938</v>
      </c>
      <c r="F61" s="8" t="s">
        <v>10939</v>
      </c>
      <c r="G61" s="8" t="s">
        <v>10913</v>
      </c>
      <c r="H61" s="8" t="s">
        <v>10914</v>
      </c>
      <c r="I61" s="8" t="s">
        <v>10901</v>
      </c>
      <c r="J61" s="8" t="s">
        <v>10902</v>
      </c>
      <c r="K61" s="8" t="s">
        <v>7711</v>
      </c>
      <c r="L61" s="8" t="s">
        <v>10922</v>
      </c>
      <c r="M61" s="8" t="s">
        <v>10904</v>
      </c>
      <c r="N61" s="8" t="s">
        <v>10927</v>
      </c>
      <c r="O61" s="9">
        <v>0.53100000000000003</v>
      </c>
      <c r="P61" s="10">
        <v>1</v>
      </c>
      <c r="Q61" s="11">
        <v>3.65</v>
      </c>
      <c r="R61" s="11">
        <v>1</v>
      </c>
      <c r="S61" s="8" t="s">
        <v>10906</v>
      </c>
      <c r="T61" s="8" t="s">
        <v>10907</v>
      </c>
      <c r="U61" s="9">
        <v>0.55700000000000005</v>
      </c>
      <c r="V61" s="10">
        <v>1</v>
      </c>
      <c r="W61" s="11">
        <v>5</v>
      </c>
      <c r="X61" s="9">
        <v>4.2130000000000001</v>
      </c>
      <c r="Y61" s="8" t="s">
        <v>10901</v>
      </c>
      <c r="Z61" s="10">
        <v>1</v>
      </c>
      <c r="AA61" s="10">
        <v>0.74973100000000004</v>
      </c>
      <c r="AB61" s="9">
        <v>4.2130000000000001</v>
      </c>
      <c r="AC61" s="10">
        <v>1</v>
      </c>
      <c r="AD61" s="10">
        <v>0.74973100000000004</v>
      </c>
      <c r="AE61" s="9">
        <v>4.2130000000000001</v>
      </c>
      <c r="AF61" s="11">
        <v>0</v>
      </c>
      <c r="AG61" s="11">
        <v>4</v>
      </c>
      <c r="AH61" s="11">
        <v>0</v>
      </c>
      <c r="AI61" s="11">
        <v>17</v>
      </c>
      <c r="AJ61" s="11">
        <v>0</v>
      </c>
      <c r="AK61" s="12">
        <v>44368.011064814818</v>
      </c>
      <c r="AL61" s="11">
        <v>0</v>
      </c>
      <c r="AM61" s="11">
        <v>100</v>
      </c>
      <c r="AN61" s="11">
        <v>0</v>
      </c>
      <c r="AO61" s="11">
        <v>0.13</v>
      </c>
      <c r="AP61" s="11">
        <v>0</v>
      </c>
      <c r="AQ61" s="11">
        <v>0.81</v>
      </c>
      <c r="AR61" s="11">
        <v>0.2</v>
      </c>
      <c r="AS61" s="8" t="s">
        <v>10908</v>
      </c>
      <c r="AT61" s="11">
        <v>0</v>
      </c>
      <c r="AU61" s="8" t="s">
        <v>10938</v>
      </c>
      <c r="AV61" s="8" t="s">
        <v>10909</v>
      </c>
    </row>
    <row r="62" spans="1:48" x14ac:dyDescent="0.25">
      <c r="A62" s="8" t="str">
        <f t="shared" si="0"/>
        <v>11106000015502200001421</v>
      </c>
      <c r="B62" s="8" t="s">
        <v>10924</v>
      </c>
      <c r="C62" s="8" t="s">
        <v>10895</v>
      </c>
      <c r="D62" s="8" t="s">
        <v>10896</v>
      </c>
      <c r="E62" s="8" t="s">
        <v>10938</v>
      </c>
      <c r="F62" s="8" t="s">
        <v>10939</v>
      </c>
      <c r="G62" s="8" t="s">
        <v>10917</v>
      </c>
      <c r="H62" s="8" t="s">
        <v>10918</v>
      </c>
      <c r="I62" s="8" t="s">
        <v>10901</v>
      </c>
      <c r="J62" s="8" t="s">
        <v>10902</v>
      </c>
      <c r="K62" s="8" t="s">
        <v>7711</v>
      </c>
      <c r="L62" s="8" t="s">
        <v>10922</v>
      </c>
      <c r="M62" s="8" t="s">
        <v>10904</v>
      </c>
      <c r="N62" s="8" t="s">
        <v>10925</v>
      </c>
      <c r="O62" s="9">
        <v>0.34899999999999998</v>
      </c>
      <c r="P62" s="10">
        <v>1</v>
      </c>
      <c r="Q62" s="11">
        <v>9.25</v>
      </c>
      <c r="R62" s="11">
        <v>4</v>
      </c>
      <c r="S62" s="8" t="s">
        <v>10906</v>
      </c>
      <c r="T62" s="8" t="s">
        <v>10907</v>
      </c>
      <c r="U62" s="9">
        <v>0.40200000000000002</v>
      </c>
      <c r="V62" s="10">
        <v>1</v>
      </c>
      <c r="W62" s="11">
        <v>1.5</v>
      </c>
      <c r="X62" s="9">
        <v>2.952</v>
      </c>
      <c r="Y62" s="8" t="s">
        <v>10901</v>
      </c>
      <c r="Z62" s="10">
        <v>1</v>
      </c>
      <c r="AA62" s="10">
        <v>0.74743800000000005</v>
      </c>
      <c r="AB62" s="9">
        <v>2.952</v>
      </c>
      <c r="AC62" s="10">
        <v>1</v>
      </c>
      <c r="AD62" s="10">
        <v>0.74743800000000005</v>
      </c>
      <c r="AE62" s="9">
        <v>2.952</v>
      </c>
      <c r="AF62" s="11">
        <v>15</v>
      </c>
      <c r="AG62" s="11">
        <v>4</v>
      </c>
      <c r="AH62" s="11">
        <v>0</v>
      </c>
      <c r="AI62" s="11">
        <v>17</v>
      </c>
      <c r="AJ62" s="11">
        <v>0</v>
      </c>
      <c r="AK62" s="12">
        <v>44368.011064814818</v>
      </c>
      <c r="AL62" s="11">
        <v>0.35</v>
      </c>
      <c r="AM62" s="11">
        <v>100</v>
      </c>
      <c r="AN62" s="11">
        <v>0</v>
      </c>
      <c r="AO62" s="11">
        <v>0.09</v>
      </c>
      <c r="AP62" s="11">
        <v>0</v>
      </c>
      <c r="AQ62" s="11">
        <v>0.59</v>
      </c>
      <c r="AR62" s="11">
        <v>0.05</v>
      </c>
      <c r="AS62" s="8" t="s">
        <v>10908</v>
      </c>
      <c r="AT62" s="11">
        <v>0</v>
      </c>
      <c r="AU62" s="8" t="s">
        <v>10938</v>
      </c>
      <c r="AV62" s="8" t="s">
        <v>10909</v>
      </c>
    </row>
    <row r="63" spans="1:48" x14ac:dyDescent="0.25">
      <c r="A63" s="8" t="str">
        <f t="shared" si="0"/>
        <v>12106000015502000005105</v>
      </c>
      <c r="B63" s="8" t="s">
        <v>10928</v>
      </c>
      <c r="C63" s="8" t="s">
        <v>10901</v>
      </c>
      <c r="D63" s="8" t="s">
        <v>10896</v>
      </c>
      <c r="E63" s="8" t="s">
        <v>10938</v>
      </c>
      <c r="F63" s="8" t="s">
        <v>10939</v>
      </c>
      <c r="G63" s="8" t="s">
        <v>10920</v>
      </c>
      <c r="H63" s="8" t="s">
        <v>10921</v>
      </c>
      <c r="I63" s="8" t="s">
        <v>10895</v>
      </c>
      <c r="J63" s="8" t="s">
        <v>10902</v>
      </c>
      <c r="K63" s="8" t="s">
        <v>7711</v>
      </c>
      <c r="L63" s="8" t="s">
        <v>10922</v>
      </c>
      <c r="M63" s="8" t="s">
        <v>10904</v>
      </c>
      <c r="N63" s="8" t="s">
        <v>10905</v>
      </c>
      <c r="O63" s="9">
        <v>0.377</v>
      </c>
      <c r="P63" s="10">
        <v>1</v>
      </c>
      <c r="Q63" s="11">
        <v>9.25</v>
      </c>
      <c r="R63" s="11">
        <v>4</v>
      </c>
      <c r="S63" s="8" t="s">
        <v>10906</v>
      </c>
      <c r="T63" s="8" t="s">
        <v>10907</v>
      </c>
      <c r="U63" s="9">
        <v>0.435</v>
      </c>
      <c r="V63" s="10">
        <v>1</v>
      </c>
      <c r="W63" s="11">
        <v>2</v>
      </c>
      <c r="X63" s="9">
        <v>2.2309999999999999</v>
      </c>
      <c r="Y63" s="8" t="s">
        <v>10901</v>
      </c>
      <c r="Z63" s="10">
        <v>1</v>
      </c>
      <c r="AA63" s="10">
        <v>1</v>
      </c>
      <c r="AB63" s="9">
        <v>2.2309999999999999</v>
      </c>
      <c r="AC63" s="10">
        <v>1</v>
      </c>
      <c r="AD63" s="10">
        <v>1</v>
      </c>
      <c r="AE63" s="9">
        <v>2.2309999999999999</v>
      </c>
      <c r="AF63" s="11">
        <v>15</v>
      </c>
      <c r="AG63" s="11">
        <v>4</v>
      </c>
      <c r="AH63" s="11">
        <v>9.25</v>
      </c>
      <c r="AI63" s="11">
        <v>0</v>
      </c>
      <c r="AJ63" s="11">
        <v>0</v>
      </c>
      <c r="AK63" s="12">
        <v>44367.530127314814</v>
      </c>
      <c r="AL63" s="11">
        <v>0.38</v>
      </c>
      <c r="AM63" s="11">
        <v>100</v>
      </c>
      <c r="AN63" s="11">
        <v>0</v>
      </c>
      <c r="AO63" s="11">
        <v>0.1</v>
      </c>
      <c r="AP63" s="11">
        <v>0.23</v>
      </c>
      <c r="AQ63" s="11">
        <v>0</v>
      </c>
      <c r="AR63" s="11">
        <v>0.06</v>
      </c>
      <c r="AS63" s="8" t="s">
        <v>10908</v>
      </c>
      <c r="AT63" s="11">
        <v>0</v>
      </c>
      <c r="AU63" s="8" t="s">
        <v>10938</v>
      </c>
      <c r="AV63" s="8" t="s">
        <v>10909</v>
      </c>
    </row>
    <row r="64" spans="1:48" x14ac:dyDescent="0.25">
      <c r="A64" s="8" t="str">
        <f t="shared" si="0"/>
        <v>12106000015502200001421</v>
      </c>
      <c r="B64" s="8" t="s">
        <v>10928</v>
      </c>
      <c r="C64" s="8" t="s">
        <v>10895</v>
      </c>
      <c r="D64" s="8" t="s">
        <v>10896</v>
      </c>
      <c r="E64" s="8" t="s">
        <v>10938</v>
      </c>
      <c r="F64" s="8" t="s">
        <v>10939</v>
      </c>
      <c r="G64" s="8" t="s">
        <v>10917</v>
      </c>
      <c r="H64" s="8" t="s">
        <v>10918</v>
      </c>
      <c r="I64" s="8" t="s">
        <v>10901</v>
      </c>
      <c r="J64" s="8" t="s">
        <v>10902</v>
      </c>
      <c r="K64" s="8" t="s">
        <v>7711</v>
      </c>
      <c r="L64" s="8" t="s">
        <v>10922</v>
      </c>
      <c r="M64" s="8" t="s">
        <v>10904</v>
      </c>
      <c r="N64" s="8" t="s">
        <v>10905</v>
      </c>
      <c r="O64" s="9">
        <v>0.34899999999999998</v>
      </c>
      <c r="P64" s="10">
        <v>1</v>
      </c>
      <c r="Q64" s="11">
        <v>9.25</v>
      </c>
      <c r="R64" s="11">
        <v>18</v>
      </c>
      <c r="S64" s="8" t="s">
        <v>10906</v>
      </c>
      <c r="T64" s="8" t="s">
        <v>10907</v>
      </c>
      <c r="U64" s="9">
        <v>0.48</v>
      </c>
      <c r="V64" s="10">
        <v>1</v>
      </c>
      <c r="W64" s="11">
        <v>0</v>
      </c>
      <c r="X64" s="9">
        <v>2</v>
      </c>
      <c r="Y64" s="8" t="s">
        <v>10901</v>
      </c>
      <c r="Z64" s="10">
        <v>1</v>
      </c>
      <c r="AA64" s="10">
        <v>1</v>
      </c>
      <c r="AB64" s="9">
        <v>2</v>
      </c>
      <c r="AC64" s="10">
        <v>1</v>
      </c>
      <c r="AD64" s="10">
        <v>1</v>
      </c>
      <c r="AE64" s="9">
        <v>2</v>
      </c>
      <c r="AF64" s="11">
        <v>15</v>
      </c>
      <c r="AG64" s="11">
        <v>18</v>
      </c>
      <c r="AH64" s="11">
        <v>9.25</v>
      </c>
      <c r="AI64" s="11">
        <v>0</v>
      </c>
      <c r="AJ64" s="11">
        <v>0</v>
      </c>
      <c r="AK64" s="12">
        <v>44368.001701388886</v>
      </c>
      <c r="AL64" s="11">
        <v>0.41</v>
      </c>
      <c r="AM64" s="11">
        <v>100</v>
      </c>
      <c r="AN64" s="11">
        <v>0</v>
      </c>
      <c r="AO64" s="11">
        <v>0.5</v>
      </c>
      <c r="AP64" s="11">
        <v>0.26</v>
      </c>
      <c r="AQ64" s="11">
        <v>0</v>
      </c>
      <c r="AR64" s="11">
        <v>0</v>
      </c>
      <c r="AS64" s="8" t="s">
        <v>10908</v>
      </c>
      <c r="AT64" s="11">
        <v>0</v>
      </c>
      <c r="AU64" s="8" t="s">
        <v>10938</v>
      </c>
      <c r="AV64" s="8" t="s">
        <v>10909</v>
      </c>
    </row>
    <row r="65" spans="1:48" x14ac:dyDescent="0.25">
      <c r="A65" s="8" t="str">
        <f t="shared" si="0"/>
        <v>13006000015502000005105</v>
      </c>
      <c r="B65" s="8" t="s">
        <v>10929</v>
      </c>
      <c r="C65" s="8" t="s">
        <v>10901</v>
      </c>
      <c r="D65" s="8" t="s">
        <v>10896</v>
      </c>
      <c r="E65" s="8" t="s">
        <v>10938</v>
      </c>
      <c r="F65" s="8" t="s">
        <v>10939</v>
      </c>
      <c r="G65" s="8" t="s">
        <v>10920</v>
      </c>
      <c r="H65" s="8" t="s">
        <v>10921</v>
      </c>
      <c r="I65" s="8" t="s">
        <v>10895</v>
      </c>
      <c r="J65" s="8" t="s">
        <v>10902</v>
      </c>
      <c r="K65" s="8" t="s">
        <v>7711</v>
      </c>
      <c r="L65" s="8" t="s">
        <v>10922</v>
      </c>
      <c r="M65" s="8" t="s">
        <v>10904</v>
      </c>
      <c r="N65" s="8" t="s">
        <v>10930</v>
      </c>
      <c r="O65" s="9">
        <v>0.377</v>
      </c>
      <c r="P65" s="10">
        <v>1</v>
      </c>
      <c r="Q65" s="11">
        <v>9.25</v>
      </c>
      <c r="R65" s="11">
        <v>4</v>
      </c>
      <c r="S65" s="8" t="s">
        <v>10906</v>
      </c>
      <c r="T65" s="8" t="s">
        <v>10907</v>
      </c>
      <c r="U65" s="9">
        <v>0.435</v>
      </c>
      <c r="V65" s="10">
        <v>1</v>
      </c>
      <c r="W65" s="11">
        <v>6</v>
      </c>
      <c r="X65" s="9">
        <v>3.0510000000000002</v>
      </c>
      <c r="Y65" s="8" t="s">
        <v>10901</v>
      </c>
      <c r="Z65" s="10">
        <v>1</v>
      </c>
      <c r="AA65" s="10">
        <v>1</v>
      </c>
      <c r="AB65" s="9">
        <v>3.0510000000000002</v>
      </c>
      <c r="AC65" s="10">
        <v>1</v>
      </c>
      <c r="AD65" s="10">
        <v>1</v>
      </c>
      <c r="AE65" s="9">
        <v>3.0510000000000002</v>
      </c>
      <c r="AF65" s="11">
        <v>15</v>
      </c>
      <c r="AG65" s="11">
        <v>0</v>
      </c>
      <c r="AH65" s="11">
        <v>0</v>
      </c>
      <c r="AI65" s="11">
        <v>0</v>
      </c>
      <c r="AJ65" s="11">
        <v>0</v>
      </c>
      <c r="AK65" s="12">
        <v>44367.503310185188</v>
      </c>
      <c r="AL65" s="11">
        <v>0.38</v>
      </c>
      <c r="AM65" s="11">
        <v>0</v>
      </c>
      <c r="AN65" s="11">
        <v>0</v>
      </c>
      <c r="AO65" s="11">
        <v>0</v>
      </c>
      <c r="AP65" s="11">
        <v>0</v>
      </c>
      <c r="AQ65" s="11">
        <v>0</v>
      </c>
      <c r="AR65" s="11">
        <v>0.17</v>
      </c>
      <c r="AS65" s="8" t="s">
        <v>10908</v>
      </c>
      <c r="AT65" s="11">
        <v>0</v>
      </c>
      <c r="AU65" s="8" t="s">
        <v>10938</v>
      </c>
      <c r="AV65" s="8" t="s">
        <v>10909</v>
      </c>
    </row>
    <row r="66" spans="1:48" x14ac:dyDescent="0.25">
      <c r="A66" s="8" t="str">
        <f t="shared" si="0"/>
        <v>13006000015502200000102</v>
      </c>
      <c r="B66" s="8" t="s">
        <v>10929</v>
      </c>
      <c r="C66" s="8" t="s">
        <v>10895</v>
      </c>
      <c r="D66" s="8" t="s">
        <v>10896</v>
      </c>
      <c r="E66" s="8" t="s">
        <v>10938</v>
      </c>
      <c r="F66" s="8" t="s">
        <v>10939</v>
      </c>
      <c r="G66" s="8" t="s">
        <v>10899</v>
      </c>
      <c r="H66" s="8" t="s">
        <v>10900</v>
      </c>
      <c r="I66" s="8" t="s">
        <v>10901</v>
      </c>
      <c r="J66" s="8" t="s">
        <v>10902</v>
      </c>
      <c r="K66" s="8" t="s">
        <v>7711</v>
      </c>
      <c r="L66" s="8" t="s">
        <v>10922</v>
      </c>
      <c r="M66" s="8" t="s">
        <v>10904</v>
      </c>
      <c r="N66" s="8" t="s">
        <v>10930</v>
      </c>
      <c r="O66" s="9">
        <v>0.438</v>
      </c>
      <c r="P66" s="10">
        <v>1</v>
      </c>
      <c r="Q66" s="11">
        <v>3.65</v>
      </c>
      <c r="R66" s="11">
        <v>4</v>
      </c>
      <c r="S66" s="8" t="s">
        <v>10906</v>
      </c>
      <c r="T66" s="8" t="s">
        <v>10907</v>
      </c>
      <c r="U66" s="9">
        <v>0.47399999999999998</v>
      </c>
      <c r="V66" s="10">
        <v>1</v>
      </c>
      <c r="W66" s="11">
        <v>3.5</v>
      </c>
      <c r="X66" s="9">
        <v>3.246</v>
      </c>
      <c r="Y66" s="8" t="s">
        <v>10901</v>
      </c>
      <c r="Z66" s="10">
        <v>1</v>
      </c>
      <c r="AA66" s="10">
        <v>1</v>
      </c>
      <c r="AB66" s="9">
        <v>3.246</v>
      </c>
      <c r="AC66" s="10">
        <v>1</v>
      </c>
      <c r="AD66" s="10">
        <v>1</v>
      </c>
      <c r="AE66" s="9">
        <v>3.246</v>
      </c>
      <c r="AF66" s="11">
        <v>15</v>
      </c>
      <c r="AG66" s="11">
        <v>0</v>
      </c>
      <c r="AH66" s="11">
        <v>0</v>
      </c>
      <c r="AI66" s="11">
        <v>0</v>
      </c>
      <c r="AJ66" s="11">
        <v>0</v>
      </c>
      <c r="AK66" s="12">
        <v>44368.003692129627</v>
      </c>
      <c r="AL66" s="11">
        <v>0.41</v>
      </c>
      <c r="AM66" s="11">
        <v>0</v>
      </c>
      <c r="AN66" s="11">
        <v>0</v>
      </c>
      <c r="AO66" s="11">
        <v>0</v>
      </c>
      <c r="AP66" s="11">
        <v>0</v>
      </c>
      <c r="AQ66" s="11">
        <v>0</v>
      </c>
      <c r="AR66" s="11">
        <v>0.11</v>
      </c>
      <c r="AS66" s="8" t="s">
        <v>10908</v>
      </c>
      <c r="AT66" s="11">
        <v>0</v>
      </c>
      <c r="AU66" s="8" t="s">
        <v>10938</v>
      </c>
      <c r="AV66" s="8" t="s">
        <v>10909</v>
      </c>
    </row>
    <row r="67" spans="1:48" x14ac:dyDescent="0.25">
      <c r="A67" s="8" t="str">
        <f t="shared" ref="A67:A130" si="1">_xlfn.CONCAT(B67,E67,G67)</f>
        <v>13006000015502200001327</v>
      </c>
      <c r="B67" s="8" t="s">
        <v>10929</v>
      </c>
      <c r="C67" s="8" t="s">
        <v>10895</v>
      </c>
      <c r="D67" s="8" t="s">
        <v>10896</v>
      </c>
      <c r="E67" s="8" t="s">
        <v>10938</v>
      </c>
      <c r="F67" s="8" t="s">
        <v>10939</v>
      </c>
      <c r="G67" s="8" t="s">
        <v>10916</v>
      </c>
      <c r="H67" s="8" t="s">
        <v>10900</v>
      </c>
      <c r="I67" s="8" t="s">
        <v>10901</v>
      </c>
      <c r="J67" s="8" t="s">
        <v>10902</v>
      </c>
      <c r="K67" s="8" t="s">
        <v>7711</v>
      </c>
      <c r="L67" s="8" t="s">
        <v>10922</v>
      </c>
      <c r="M67" s="8" t="s">
        <v>10904</v>
      </c>
      <c r="N67" s="8" t="s">
        <v>10930</v>
      </c>
      <c r="O67" s="9">
        <v>0.57099999999999995</v>
      </c>
      <c r="P67" s="10">
        <v>0.75046599999999997</v>
      </c>
      <c r="Q67" s="11">
        <v>3.65</v>
      </c>
      <c r="R67" s="11">
        <v>4</v>
      </c>
      <c r="S67" s="8" t="s">
        <v>10906</v>
      </c>
      <c r="T67" s="8" t="s">
        <v>10907</v>
      </c>
      <c r="U67" s="9">
        <v>0.46400000000000002</v>
      </c>
      <c r="V67" s="10">
        <v>1</v>
      </c>
      <c r="W67" s="11">
        <v>2</v>
      </c>
      <c r="X67" s="9">
        <v>3.1280000000000001</v>
      </c>
      <c r="Y67" s="8" t="s">
        <v>10901</v>
      </c>
      <c r="Z67" s="10">
        <v>1</v>
      </c>
      <c r="AA67" s="10">
        <v>1</v>
      </c>
      <c r="AB67" s="9">
        <v>3.1280000000000001</v>
      </c>
      <c r="AC67" s="10">
        <v>1</v>
      </c>
      <c r="AD67" s="10">
        <v>1</v>
      </c>
      <c r="AE67" s="9">
        <v>3.1280000000000001</v>
      </c>
      <c r="AF67" s="11">
        <v>15</v>
      </c>
      <c r="AG67" s="11">
        <v>0</v>
      </c>
      <c r="AH67" s="11">
        <v>0</v>
      </c>
      <c r="AI67" s="11">
        <v>0</v>
      </c>
      <c r="AJ67" s="11">
        <v>0</v>
      </c>
      <c r="AK67" s="12">
        <v>44368.003692129627</v>
      </c>
      <c r="AL67" s="11">
        <v>0.4</v>
      </c>
      <c r="AM67" s="11">
        <v>0</v>
      </c>
      <c r="AN67" s="11">
        <v>0</v>
      </c>
      <c r="AO67" s="11">
        <v>0</v>
      </c>
      <c r="AP67" s="11">
        <v>0</v>
      </c>
      <c r="AQ67" s="11">
        <v>0</v>
      </c>
      <c r="AR67" s="11">
        <v>0.06</v>
      </c>
      <c r="AS67" s="8" t="s">
        <v>10908</v>
      </c>
      <c r="AT67" s="11">
        <v>0</v>
      </c>
      <c r="AU67" s="8" t="s">
        <v>10938</v>
      </c>
      <c r="AV67" s="8" t="s">
        <v>10909</v>
      </c>
    </row>
    <row r="68" spans="1:48" x14ac:dyDescent="0.25">
      <c r="A68" s="8" t="str">
        <f t="shared" si="1"/>
        <v>13006000015502200001421</v>
      </c>
      <c r="B68" s="8" t="s">
        <v>10929</v>
      </c>
      <c r="C68" s="8" t="s">
        <v>10895</v>
      </c>
      <c r="D68" s="8" t="s">
        <v>10896</v>
      </c>
      <c r="E68" s="8" t="s">
        <v>10938</v>
      </c>
      <c r="F68" s="8" t="s">
        <v>10939</v>
      </c>
      <c r="G68" s="8" t="s">
        <v>10917</v>
      </c>
      <c r="H68" s="8" t="s">
        <v>10918</v>
      </c>
      <c r="I68" s="8" t="s">
        <v>10901</v>
      </c>
      <c r="J68" s="8" t="s">
        <v>10902</v>
      </c>
      <c r="K68" s="8" t="s">
        <v>7711</v>
      </c>
      <c r="L68" s="8" t="s">
        <v>10922</v>
      </c>
      <c r="M68" s="8" t="s">
        <v>10904</v>
      </c>
      <c r="N68" s="8" t="s">
        <v>10930</v>
      </c>
      <c r="O68" s="9">
        <v>0.34899999999999998</v>
      </c>
      <c r="P68" s="10">
        <v>1</v>
      </c>
      <c r="Q68" s="11">
        <v>9.25</v>
      </c>
      <c r="R68" s="11">
        <v>4</v>
      </c>
      <c r="S68" s="8" t="s">
        <v>10906</v>
      </c>
      <c r="T68" s="8" t="s">
        <v>10907</v>
      </c>
      <c r="U68" s="9">
        <v>0.40200000000000002</v>
      </c>
      <c r="V68" s="10">
        <v>1</v>
      </c>
      <c r="W68" s="11">
        <v>7</v>
      </c>
      <c r="X68" s="9">
        <v>2.8519999999999999</v>
      </c>
      <c r="Y68" s="8" t="s">
        <v>10901</v>
      </c>
      <c r="Z68" s="10">
        <v>1</v>
      </c>
      <c r="AA68" s="10">
        <v>1</v>
      </c>
      <c r="AB68" s="9">
        <v>2.8519999999999999</v>
      </c>
      <c r="AC68" s="10">
        <v>1</v>
      </c>
      <c r="AD68" s="10">
        <v>1</v>
      </c>
      <c r="AE68" s="9">
        <v>2.8519999999999999</v>
      </c>
      <c r="AF68" s="11">
        <v>15</v>
      </c>
      <c r="AG68" s="11">
        <v>0</v>
      </c>
      <c r="AH68" s="11">
        <v>0</v>
      </c>
      <c r="AI68" s="11">
        <v>0</v>
      </c>
      <c r="AJ68" s="11">
        <v>0</v>
      </c>
      <c r="AK68" s="12">
        <v>44368.003692129627</v>
      </c>
      <c r="AL68" s="11">
        <v>0.35</v>
      </c>
      <c r="AM68" s="11">
        <v>0</v>
      </c>
      <c r="AN68" s="11">
        <v>0</v>
      </c>
      <c r="AO68" s="11">
        <v>0</v>
      </c>
      <c r="AP68" s="11">
        <v>0</v>
      </c>
      <c r="AQ68" s="11">
        <v>0</v>
      </c>
      <c r="AR68" s="11">
        <v>0.19</v>
      </c>
      <c r="AS68" s="8" t="s">
        <v>10908</v>
      </c>
      <c r="AT68" s="11">
        <v>0</v>
      </c>
      <c r="AU68" s="8" t="s">
        <v>10938</v>
      </c>
      <c r="AV68" s="8" t="s">
        <v>10909</v>
      </c>
    </row>
    <row r="69" spans="1:48" x14ac:dyDescent="0.25">
      <c r="A69" s="8" t="str">
        <f t="shared" si="1"/>
        <v>14006000015502000005105</v>
      </c>
      <c r="B69" s="8" t="s">
        <v>10931</v>
      </c>
      <c r="C69" s="8" t="s">
        <v>10901</v>
      </c>
      <c r="D69" s="8" t="s">
        <v>10896</v>
      </c>
      <c r="E69" s="8" t="s">
        <v>10938</v>
      </c>
      <c r="F69" s="8" t="s">
        <v>10939</v>
      </c>
      <c r="G69" s="8" t="s">
        <v>10920</v>
      </c>
      <c r="H69" s="8" t="s">
        <v>10921</v>
      </c>
      <c r="I69" s="8" t="s">
        <v>10895</v>
      </c>
      <c r="J69" s="8" t="s">
        <v>10902</v>
      </c>
      <c r="K69" s="8" t="s">
        <v>7711</v>
      </c>
      <c r="L69" s="8" t="s">
        <v>10922</v>
      </c>
      <c r="M69" s="8" t="s">
        <v>10904</v>
      </c>
      <c r="N69" s="8" t="s">
        <v>10905</v>
      </c>
      <c r="O69" s="9">
        <v>0.377</v>
      </c>
      <c r="P69" s="10">
        <v>1</v>
      </c>
      <c r="Q69" s="11">
        <v>9.25</v>
      </c>
      <c r="R69" s="11">
        <v>4</v>
      </c>
      <c r="S69" s="8" t="s">
        <v>10906</v>
      </c>
      <c r="T69" s="8" t="s">
        <v>10907</v>
      </c>
      <c r="U69" s="9">
        <v>0.435</v>
      </c>
      <c r="V69" s="10">
        <v>1</v>
      </c>
      <c r="W69" s="11">
        <v>2</v>
      </c>
      <c r="X69" s="9">
        <v>2.2309999999999999</v>
      </c>
      <c r="Y69" s="8" t="s">
        <v>10901</v>
      </c>
      <c r="Z69" s="10">
        <v>1</v>
      </c>
      <c r="AA69" s="10">
        <v>1</v>
      </c>
      <c r="AB69" s="9">
        <v>2.2309999999999999</v>
      </c>
      <c r="AC69" s="10">
        <v>1</v>
      </c>
      <c r="AD69" s="10">
        <v>1</v>
      </c>
      <c r="AE69" s="9">
        <v>2.2309999999999999</v>
      </c>
      <c r="AF69" s="11">
        <v>15</v>
      </c>
      <c r="AG69" s="11">
        <v>4</v>
      </c>
      <c r="AH69" s="11">
        <v>9.25</v>
      </c>
      <c r="AI69" s="11">
        <v>0</v>
      </c>
      <c r="AJ69" s="11">
        <v>0</v>
      </c>
      <c r="AK69" s="12">
        <v>44367.506377314814</v>
      </c>
      <c r="AL69" s="11">
        <v>0.38</v>
      </c>
      <c r="AM69" s="11">
        <v>100</v>
      </c>
      <c r="AN69" s="11">
        <v>0</v>
      </c>
      <c r="AO69" s="11">
        <v>0.1</v>
      </c>
      <c r="AP69" s="11">
        <v>0.23</v>
      </c>
      <c r="AQ69" s="11">
        <v>0</v>
      </c>
      <c r="AR69" s="11">
        <v>0.06</v>
      </c>
      <c r="AS69" s="8" t="s">
        <v>10908</v>
      </c>
      <c r="AT69" s="11">
        <v>0</v>
      </c>
      <c r="AU69" s="8" t="s">
        <v>10938</v>
      </c>
      <c r="AV69" s="8" t="s">
        <v>10909</v>
      </c>
    </row>
    <row r="70" spans="1:48" x14ac:dyDescent="0.25">
      <c r="A70" s="8" t="str">
        <f t="shared" si="1"/>
        <v>14006000015502200000102</v>
      </c>
      <c r="B70" s="8" t="s">
        <v>10931</v>
      </c>
      <c r="C70" s="8" t="s">
        <v>10895</v>
      </c>
      <c r="D70" s="8" t="s">
        <v>10896</v>
      </c>
      <c r="E70" s="8" t="s">
        <v>10938</v>
      </c>
      <c r="F70" s="8" t="s">
        <v>10939</v>
      </c>
      <c r="G70" s="8" t="s">
        <v>10899</v>
      </c>
      <c r="H70" s="8" t="s">
        <v>10900</v>
      </c>
      <c r="I70" s="8" t="s">
        <v>10901</v>
      </c>
      <c r="J70" s="8" t="s">
        <v>10902</v>
      </c>
      <c r="K70" s="8" t="s">
        <v>7711</v>
      </c>
      <c r="L70" s="8" t="s">
        <v>10922</v>
      </c>
      <c r="M70" s="8" t="s">
        <v>10904</v>
      </c>
      <c r="N70" s="8" t="s">
        <v>10905</v>
      </c>
      <c r="O70" s="9">
        <v>0.438</v>
      </c>
      <c r="P70" s="10">
        <v>1</v>
      </c>
      <c r="Q70" s="11">
        <v>3.65</v>
      </c>
      <c r="R70" s="11">
        <v>4</v>
      </c>
      <c r="S70" s="8" t="s">
        <v>10906</v>
      </c>
      <c r="T70" s="8" t="s">
        <v>10907</v>
      </c>
      <c r="U70" s="9">
        <v>0.47399999999999998</v>
      </c>
      <c r="V70" s="10">
        <v>1</v>
      </c>
      <c r="W70" s="11">
        <v>2</v>
      </c>
      <c r="X70" s="9">
        <v>2.4159999999999999</v>
      </c>
      <c r="Y70" s="8" t="s">
        <v>10901</v>
      </c>
      <c r="Z70" s="10">
        <v>1</v>
      </c>
      <c r="AA70" s="10">
        <v>1</v>
      </c>
      <c r="AB70" s="9">
        <v>2.4159999999999999</v>
      </c>
      <c r="AC70" s="10">
        <v>1</v>
      </c>
      <c r="AD70" s="10">
        <v>1</v>
      </c>
      <c r="AE70" s="9">
        <v>2.4159999999999999</v>
      </c>
      <c r="AF70" s="11">
        <v>15</v>
      </c>
      <c r="AG70" s="11">
        <v>4</v>
      </c>
      <c r="AH70" s="11">
        <v>9.25</v>
      </c>
      <c r="AI70" s="11">
        <v>0</v>
      </c>
      <c r="AJ70" s="11">
        <v>0</v>
      </c>
      <c r="AK70" s="12">
        <v>44368.003981481481</v>
      </c>
      <c r="AL70" s="11">
        <v>0.41</v>
      </c>
      <c r="AM70" s="11">
        <v>100</v>
      </c>
      <c r="AN70" s="11">
        <v>0</v>
      </c>
      <c r="AO70" s="11">
        <v>0.11</v>
      </c>
      <c r="AP70" s="11">
        <v>0.26</v>
      </c>
      <c r="AQ70" s="11">
        <v>0</v>
      </c>
      <c r="AR70" s="11">
        <v>0.06</v>
      </c>
      <c r="AS70" s="8" t="s">
        <v>10908</v>
      </c>
      <c r="AT70" s="11">
        <v>0</v>
      </c>
      <c r="AU70" s="8" t="s">
        <v>10938</v>
      </c>
      <c r="AV70" s="8" t="s">
        <v>10909</v>
      </c>
    </row>
    <row r="71" spans="1:48" x14ac:dyDescent="0.25">
      <c r="A71" s="8" t="str">
        <f t="shared" si="1"/>
        <v>14006000015502200001286</v>
      </c>
      <c r="B71" s="8" t="s">
        <v>10931</v>
      </c>
      <c r="C71" s="8" t="s">
        <v>10895</v>
      </c>
      <c r="D71" s="8" t="s">
        <v>10896</v>
      </c>
      <c r="E71" s="8" t="s">
        <v>10938</v>
      </c>
      <c r="F71" s="8" t="s">
        <v>10939</v>
      </c>
      <c r="G71" s="8" t="s">
        <v>10913</v>
      </c>
      <c r="H71" s="8" t="s">
        <v>10914</v>
      </c>
      <c r="I71" s="8" t="s">
        <v>10901</v>
      </c>
      <c r="J71" s="8" t="s">
        <v>10902</v>
      </c>
      <c r="K71" s="8" t="s">
        <v>7711</v>
      </c>
      <c r="L71" s="8" t="s">
        <v>10922</v>
      </c>
      <c r="M71" s="8" t="s">
        <v>10904</v>
      </c>
      <c r="N71" s="8" t="s">
        <v>10915</v>
      </c>
      <c r="O71" s="9">
        <v>0.53100000000000003</v>
      </c>
      <c r="P71" s="10">
        <v>1</v>
      </c>
      <c r="Q71" s="11">
        <v>3.65</v>
      </c>
      <c r="R71" s="11">
        <v>1</v>
      </c>
      <c r="S71" s="8" t="s">
        <v>10906</v>
      </c>
      <c r="T71" s="8" t="s">
        <v>10907</v>
      </c>
      <c r="U71" s="9">
        <v>0.55700000000000005</v>
      </c>
      <c r="V71" s="10">
        <v>1</v>
      </c>
      <c r="W71" s="11">
        <v>3</v>
      </c>
      <c r="X71" s="9">
        <v>2.883</v>
      </c>
      <c r="Y71" s="8" t="s">
        <v>10901</v>
      </c>
      <c r="Z71" s="10">
        <v>1</v>
      </c>
      <c r="AA71" s="10">
        <v>1</v>
      </c>
      <c r="AB71" s="9">
        <v>2.883</v>
      </c>
      <c r="AC71" s="10">
        <v>1</v>
      </c>
      <c r="AD71" s="10">
        <v>1</v>
      </c>
      <c r="AE71" s="9">
        <v>2.883</v>
      </c>
      <c r="AF71" s="11">
        <v>0</v>
      </c>
      <c r="AG71" s="11">
        <v>4</v>
      </c>
      <c r="AH71" s="11">
        <v>9.25</v>
      </c>
      <c r="AI71" s="11">
        <v>0</v>
      </c>
      <c r="AJ71" s="11">
        <v>0</v>
      </c>
      <c r="AK71" s="12">
        <v>44368.003981481481</v>
      </c>
      <c r="AL71" s="11">
        <v>0</v>
      </c>
      <c r="AM71" s="11">
        <v>100</v>
      </c>
      <c r="AN71" s="11">
        <v>0</v>
      </c>
      <c r="AO71" s="11">
        <v>0.13</v>
      </c>
      <c r="AP71" s="11">
        <v>0.28999999999999998</v>
      </c>
      <c r="AQ71" s="11">
        <v>0</v>
      </c>
      <c r="AR71" s="11">
        <v>0.1</v>
      </c>
      <c r="AS71" s="8" t="s">
        <v>10908</v>
      </c>
      <c r="AT71" s="11">
        <v>0</v>
      </c>
      <c r="AU71" s="8" t="s">
        <v>10938</v>
      </c>
      <c r="AV71" s="8" t="s">
        <v>10909</v>
      </c>
    </row>
    <row r="72" spans="1:48" x14ac:dyDescent="0.25">
      <c r="A72" s="8" t="str">
        <f t="shared" si="1"/>
        <v>17006000015502000005105</v>
      </c>
      <c r="B72" s="8" t="s">
        <v>10932</v>
      </c>
      <c r="C72" s="8" t="s">
        <v>10895</v>
      </c>
      <c r="D72" s="8" t="s">
        <v>10896</v>
      </c>
      <c r="E72" s="8" t="s">
        <v>10938</v>
      </c>
      <c r="F72" s="8" t="s">
        <v>10939</v>
      </c>
      <c r="G72" s="8" t="s">
        <v>10920</v>
      </c>
      <c r="H72" s="8" t="s">
        <v>10921</v>
      </c>
      <c r="I72" s="8" t="s">
        <v>10901</v>
      </c>
      <c r="J72" s="8" t="s">
        <v>10902</v>
      </c>
      <c r="K72" s="8" t="s">
        <v>7711</v>
      </c>
      <c r="L72" s="8" t="s">
        <v>10922</v>
      </c>
      <c r="M72" s="8" t="s">
        <v>10904</v>
      </c>
      <c r="N72" s="8" t="s">
        <v>10933</v>
      </c>
      <c r="O72" s="9">
        <v>0.34</v>
      </c>
      <c r="P72" s="10">
        <v>1</v>
      </c>
      <c r="Q72" s="11">
        <v>9.25</v>
      </c>
      <c r="R72" s="11">
        <v>4</v>
      </c>
      <c r="S72" s="8" t="s">
        <v>10906</v>
      </c>
      <c r="T72" s="8" t="s">
        <v>10907</v>
      </c>
      <c r="U72" s="9">
        <v>0.39200000000000002</v>
      </c>
      <c r="V72" s="10">
        <v>0.25</v>
      </c>
      <c r="W72" s="11">
        <v>7</v>
      </c>
      <c r="X72" s="9">
        <v>0.83399999999999996</v>
      </c>
      <c r="Y72" s="8" t="s">
        <v>10901</v>
      </c>
      <c r="Z72" s="10">
        <v>4</v>
      </c>
      <c r="AA72" s="10">
        <v>1</v>
      </c>
      <c r="AB72" s="9">
        <v>3.3359999999999999</v>
      </c>
      <c r="AC72" s="10">
        <v>1</v>
      </c>
      <c r="AD72" s="10">
        <v>1</v>
      </c>
      <c r="AE72" s="9">
        <v>3.3359999999999999</v>
      </c>
      <c r="AF72" s="11">
        <v>15</v>
      </c>
      <c r="AG72" s="11">
        <v>4</v>
      </c>
      <c r="AH72" s="11">
        <v>0</v>
      </c>
      <c r="AI72" s="11">
        <v>17</v>
      </c>
      <c r="AJ72" s="11">
        <v>0</v>
      </c>
      <c r="AK72" s="12">
        <v>44368.004236111112</v>
      </c>
      <c r="AL72" s="11">
        <v>0.08</v>
      </c>
      <c r="AM72" s="11">
        <v>100</v>
      </c>
      <c r="AN72" s="11">
        <v>0</v>
      </c>
      <c r="AO72" s="11">
        <v>0.02</v>
      </c>
      <c r="AP72" s="11">
        <v>0</v>
      </c>
      <c r="AQ72" s="11">
        <v>0.14000000000000001</v>
      </c>
      <c r="AR72" s="11">
        <v>0.05</v>
      </c>
      <c r="AS72" s="8" t="s">
        <v>10908</v>
      </c>
      <c r="AT72" s="11">
        <v>0</v>
      </c>
      <c r="AU72" s="8" t="s">
        <v>10938</v>
      </c>
      <c r="AV72" s="8" t="s">
        <v>10909</v>
      </c>
    </row>
    <row r="73" spans="1:48" x14ac:dyDescent="0.25">
      <c r="A73" s="8" t="str">
        <f t="shared" si="1"/>
        <v>17006000015502200001421</v>
      </c>
      <c r="B73" s="8" t="s">
        <v>10932</v>
      </c>
      <c r="C73" s="8" t="s">
        <v>10901</v>
      </c>
      <c r="D73" s="8" t="s">
        <v>10896</v>
      </c>
      <c r="E73" s="8" t="s">
        <v>10938</v>
      </c>
      <c r="F73" s="8" t="s">
        <v>10939</v>
      </c>
      <c r="G73" s="8" t="s">
        <v>10917</v>
      </c>
      <c r="H73" s="8" t="s">
        <v>10918</v>
      </c>
      <c r="I73" s="8" t="s">
        <v>10895</v>
      </c>
      <c r="J73" s="8" t="s">
        <v>10902</v>
      </c>
      <c r="K73" s="8" t="s">
        <v>7711</v>
      </c>
      <c r="L73" s="8" t="s">
        <v>10922</v>
      </c>
      <c r="M73" s="8" t="s">
        <v>10904</v>
      </c>
      <c r="N73" s="8" t="s">
        <v>10933</v>
      </c>
      <c r="O73" s="9">
        <v>0.38800000000000001</v>
      </c>
      <c r="P73" s="10">
        <v>1</v>
      </c>
      <c r="Q73" s="11">
        <v>9.25</v>
      </c>
      <c r="R73" s="11">
        <v>4</v>
      </c>
      <c r="S73" s="8" t="s">
        <v>10906</v>
      </c>
      <c r="T73" s="8" t="s">
        <v>10907</v>
      </c>
      <c r="U73" s="9">
        <v>0.44700000000000001</v>
      </c>
      <c r="V73" s="10">
        <v>0.25</v>
      </c>
      <c r="W73" s="11">
        <v>3</v>
      </c>
      <c r="X73" s="9">
        <v>0.94299999999999995</v>
      </c>
      <c r="Y73" s="8" t="s">
        <v>10901</v>
      </c>
      <c r="Z73" s="10">
        <v>4</v>
      </c>
      <c r="AA73" s="10">
        <v>1</v>
      </c>
      <c r="AB73" s="9">
        <v>3.7719999999999998</v>
      </c>
      <c r="AC73" s="10">
        <v>1</v>
      </c>
      <c r="AD73" s="10">
        <v>1</v>
      </c>
      <c r="AE73" s="9">
        <v>3.7719999999999998</v>
      </c>
      <c r="AF73" s="11">
        <v>15</v>
      </c>
      <c r="AG73" s="11">
        <v>4</v>
      </c>
      <c r="AH73" s="11">
        <v>0</v>
      </c>
      <c r="AI73" s="11">
        <v>17</v>
      </c>
      <c r="AJ73" s="11">
        <v>0</v>
      </c>
      <c r="AK73" s="12">
        <v>44367.531284722223</v>
      </c>
      <c r="AL73" s="11">
        <v>0.1</v>
      </c>
      <c r="AM73" s="11">
        <v>100</v>
      </c>
      <c r="AN73" s="11">
        <v>0</v>
      </c>
      <c r="AO73" s="11">
        <v>0.03</v>
      </c>
      <c r="AP73" s="11">
        <v>0</v>
      </c>
      <c r="AQ73" s="11">
        <v>0.17</v>
      </c>
      <c r="AR73" s="11">
        <v>0.03</v>
      </c>
      <c r="AS73" s="8" t="s">
        <v>10908</v>
      </c>
      <c r="AT73" s="11">
        <v>0</v>
      </c>
      <c r="AU73" s="8" t="s">
        <v>10938</v>
      </c>
      <c r="AV73" s="8" t="s">
        <v>10909</v>
      </c>
    </row>
    <row r="74" spans="1:48" x14ac:dyDescent="0.25">
      <c r="A74" s="8" t="str">
        <f t="shared" si="1"/>
        <v>10006000015512200000102</v>
      </c>
      <c r="B74" s="8" t="s">
        <v>10894</v>
      </c>
      <c r="C74" s="8" t="s">
        <v>10895</v>
      </c>
      <c r="D74" s="8" t="s">
        <v>10896</v>
      </c>
      <c r="E74" s="8" t="s">
        <v>10942</v>
      </c>
      <c r="F74" s="8" t="s">
        <v>10943</v>
      </c>
      <c r="G74" s="8" t="s">
        <v>10899</v>
      </c>
      <c r="H74" s="8" t="s">
        <v>10900</v>
      </c>
      <c r="I74" s="8" t="s">
        <v>10901</v>
      </c>
      <c r="J74" s="8" t="s">
        <v>10902</v>
      </c>
      <c r="K74" s="8" t="s">
        <v>7711</v>
      </c>
      <c r="L74" s="8" t="s">
        <v>10903</v>
      </c>
      <c r="M74" s="8" t="s">
        <v>10904</v>
      </c>
      <c r="N74" s="8" t="s">
        <v>10905</v>
      </c>
      <c r="O74" s="9">
        <v>1.1240000000000001</v>
      </c>
      <c r="P74" s="10">
        <v>1</v>
      </c>
      <c r="Q74" s="11">
        <v>3.65</v>
      </c>
      <c r="R74" s="11">
        <v>4</v>
      </c>
      <c r="S74" s="8" t="s">
        <v>10906</v>
      </c>
      <c r="T74" s="8" t="s">
        <v>10907</v>
      </c>
      <c r="U74" s="9">
        <v>1.2170000000000001</v>
      </c>
      <c r="V74" s="10">
        <v>1</v>
      </c>
      <c r="W74" s="11">
        <v>4.5</v>
      </c>
      <c r="X74" s="9">
        <v>6.4279999999999999</v>
      </c>
      <c r="Y74" s="8" t="s">
        <v>10901</v>
      </c>
      <c r="Z74" s="10">
        <v>1</v>
      </c>
      <c r="AA74" s="10">
        <v>1</v>
      </c>
      <c r="AB74" s="9">
        <v>6.4279999999999999</v>
      </c>
      <c r="AC74" s="10">
        <v>1</v>
      </c>
      <c r="AD74" s="10">
        <v>1</v>
      </c>
      <c r="AE74" s="9">
        <v>6.4279999999999999</v>
      </c>
      <c r="AF74" s="11">
        <v>15</v>
      </c>
      <c r="AG74" s="11">
        <v>4</v>
      </c>
      <c r="AH74" s="11">
        <v>9.25</v>
      </c>
      <c r="AI74" s="11">
        <v>0</v>
      </c>
      <c r="AJ74" s="11">
        <v>0</v>
      </c>
      <c r="AK74" s="12">
        <v>44368.008611111109</v>
      </c>
      <c r="AL74" s="11">
        <v>1.05</v>
      </c>
      <c r="AM74" s="11">
        <v>100</v>
      </c>
      <c r="AN74" s="11">
        <v>0</v>
      </c>
      <c r="AO74" s="11">
        <v>0.28000000000000003</v>
      </c>
      <c r="AP74" s="11">
        <v>0.65</v>
      </c>
      <c r="AQ74" s="11">
        <v>0</v>
      </c>
      <c r="AR74" s="11">
        <v>0.36</v>
      </c>
      <c r="AS74" s="8" t="s">
        <v>10908</v>
      </c>
      <c r="AT74" s="11">
        <v>0</v>
      </c>
      <c r="AU74" s="8" t="s">
        <v>10942</v>
      </c>
      <c r="AV74" s="8" t="s">
        <v>10909</v>
      </c>
    </row>
    <row r="75" spans="1:48" x14ac:dyDescent="0.25">
      <c r="A75" s="8" t="str">
        <f t="shared" si="1"/>
        <v>10006000015512200000362</v>
      </c>
      <c r="B75" s="8" t="s">
        <v>10894</v>
      </c>
      <c r="C75" s="8" t="s">
        <v>10901</v>
      </c>
      <c r="D75" s="8" t="s">
        <v>10896</v>
      </c>
      <c r="E75" s="8" t="s">
        <v>10942</v>
      </c>
      <c r="F75" s="8" t="s">
        <v>10943</v>
      </c>
      <c r="G75" s="8" t="s">
        <v>10910</v>
      </c>
      <c r="H75" s="8" t="s">
        <v>10911</v>
      </c>
      <c r="I75" s="8" t="s">
        <v>10895</v>
      </c>
      <c r="J75" s="8" t="s">
        <v>10902</v>
      </c>
      <c r="K75" s="8" t="s">
        <v>7711</v>
      </c>
      <c r="L75" s="8" t="s">
        <v>10903</v>
      </c>
      <c r="M75" s="8" t="s">
        <v>10904</v>
      </c>
      <c r="N75" s="8" t="s">
        <v>10912</v>
      </c>
      <c r="O75" s="9">
        <v>0</v>
      </c>
      <c r="P75" s="10">
        <v>1</v>
      </c>
      <c r="Q75" s="11">
        <v>0</v>
      </c>
      <c r="R75" s="11">
        <v>0</v>
      </c>
      <c r="S75" s="8" t="s">
        <v>10906</v>
      </c>
      <c r="T75" s="8" t="s">
        <v>10907</v>
      </c>
      <c r="U75" s="9">
        <v>0.68899999999999995</v>
      </c>
      <c r="V75" s="10">
        <v>1</v>
      </c>
      <c r="W75" s="11">
        <v>0</v>
      </c>
      <c r="X75" s="9">
        <v>5.3319999999999999</v>
      </c>
      <c r="Y75" s="8" t="s">
        <v>10901</v>
      </c>
      <c r="Z75" s="10">
        <v>1</v>
      </c>
      <c r="AA75" s="10">
        <v>1</v>
      </c>
      <c r="AB75" s="9">
        <v>5.3319999999999999</v>
      </c>
      <c r="AC75" s="10">
        <v>1.0449930000000001</v>
      </c>
      <c r="AD75" s="10">
        <v>1</v>
      </c>
      <c r="AE75" s="9">
        <v>5.5720000000000001</v>
      </c>
      <c r="AF75" s="11">
        <v>0</v>
      </c>
      <c r="AG75" s="11">
        <v>0</v>
      </c>
      <c r="AH75" s="11">
        <v>0</v>
      </c>
      <c r="AI75" s="11">
        <v>0</v>
      </c>
      <c r="AJ75" s="11">
        <v>1.37</v>
      </c>
      <c r="AK75" s="12">
        <v>44367.513703703706</v>
      </c>
      <c r="AL75" s="11">
        <v>0</v>
      </c>
      <c r="AM75" s="11">
        <v>0</v>
      </c>
      <c r="AN75" s="11">
        <v>0</v>
      </c>
      <c r="AO75" s="11">
        <v>0</v>
      </c>
      <c r="AP75" s="11">
        <v>0</v>
      </c>
      <c r="AQ75" s="11">
        <v>0</v>
      </c>
      <c r="AR75" s="11">
        <v>0</v>
      </c>
      <c r="AS75" s="8" t="s">
        <v>10908</v>
      </c>
      <c r="AT75" s="11">
        <v>34.630000000000003</v>
      </c>
      <c r="AU75" s="8" t="s">
        <v>10942</v>
      </c>
      <c r="AV75" s="8" t="s">
        <v>10909</v>
      </c>
    </row>
    <row r="76" spans="1:48" x14ac:dyDescent="0.25">
      <c r="A76" s="8" t="str">
        <f t="shared" si="1"/>
        <v>10006000015512200001286</v>
      </c>
      <c r="B76" s="8" t="s">
        <v>10894</v>
      </c>
      <c r="C76" s="8" t="s">
        <v>10895</v>
      </c>
      <c r="D76" s="8" t="s">
        <v>10896</v>
      </c>
      <c r="E76" s="8" t="s">
        <v>10942</v>
      </c>
      <c r="F76" s="8" t="s">
        <v>10943</v>
      </c>
      <c r="G76" s="8" t="s">
        <v>10913</v>
      </c>
      <c r="H76" s="8" t="s">
        <v>10914</v>
      </c>
      <c r="I76" s="8" t="s">
        <v>10901</v>
      </c>
      <c r="J76" s="8" t="s">
        <v>10902</v>
      </c>
      <c r="K76" s="8" t="s">
        <v>7711</v>
      </c>
      <c r="L76" s="8" t="s">
        <v>10903</v>
      </c>
      <c r="M76" s="8" t="s">
        <v>10904</v>
      </c>
      <c r="N76" s="8" t="s">
        <v>10915</v>
      </c>
      <c r="O76" s="9">
        <v>1.361</v>
      </c>
      <c r="P76" s="10">
        <v>1</v>
      </c>
      <c r="Q76" s="11">
        <v>3.65</v>
      </c>
      <c r="R76" s="11">
        <v>1</v>
      </c>
      <c r="S76" s="8" t="s">
        <v>10906</v>
      </c>
      <c r="T76" s="8" t="s">
        <v>10907</v>
      </c>
      <c r="U76" s="9">
        <v>1.427</v>
      </c>
      <c r="V76" s="10">
        <v>1</v>
      </c>
      <c r="W76" s="11">
        <v>6</v>
      </c>
      <c r="X76" s="9">
        <v>7.6050000000000004</v>
      </c>
      <c r="Y76" s="8" t="s">
        <v>10901</v>
      </c>
      <c r="Z76" s="10">
        <v>1</v>
      </c>
      <c r="AA76" s="10">
        <v>1</v>
      </c>
      <c r="AB76" s="9">
        <v>7.6050000000000004</v>
      </c>
      <c r="AC76" s="10">
        <v>1</v>
      </c>
      <c r="AD76" s="10">
        <v>1</v>
      </c>
      <c r="AE76" s="9">
        <v>7.6050000000000004</v>
      </c>
      <c r="AF76" s="11">
        <v>0</v>
      </c>
      <c r="AG76" s="11">
        <v>4</v>
      </c>
      <c r="AH76" s="11">
        <v>9.25</v>
      </c>
      <c r="AI76" s="11">
        <v>0</v>
      </c>
      <c r="AJ76" s="11">
        <v>0</v>
      </c>
      <c r="AK76" s="12">
        <v>44368.008611111109</v>
      </c>
      <c r="AL76" s="11">
        <v>0</v>
      </c>
      <c r="AM76" s="11">
        <v>100</v>
      </c>
      <c r="AN76" s="11">
        <v>0</v>
      </c>
      <c r="AO76" s="11">
        <v>0.33</v>
      </c>
      <c r="AP76" s="11">
        <v>0.76</v>
      </c>
      <c r="AQ76" s="11">
        <v>0</v>
      </c>
      <c r="AR76" s="11">
        <v>0.49</v>
      </c>
      <c r="AS76" s="8" t="s">
        <v>10908</v>
      </c>
      <c r="AT76" s="11">
        <v>0</v>
      </c>
      <c r="AU76" s="8" t="s">
        <v>10942</v>
      </c>
      <c r="AV76" s="8" t="s">
        <v>10909</v>
      </c>
    </row>
    <row r="77" spans="1:48" x14ac:dyDescent="0.25">
      <c r="A77" s="8" t="str">
        <f t="shared" si="1"/>
        <v>10006000015512200001327</v>
      </c>
      <c r="B77" s="8" t="s">
        <v>10894</v>
      </c>
      <c r="C77" s="8" t="s">
        <v>10895</v>
      </c>
      <c r="D77" s="8" t="s">
        <v>10896</v>
      </c>
      <c r="E77" s="8" t="s">
        <v>10942</v>
      </c>
      <c r="F77" s="8" t="s">
        <v>10943</v>
      </c>
      <c r="G77" s="8" t="s">
        <v>10916</v>
      </c>
      <c r="H77" s="8" t="s">
        <v>10900</v>
      </c>
      <c r="I77" s="8" t="s">
        <v>10901</v>
      </c>
      <c r="J77" s="8" t="s">
        <v>10902</v>
      </c>
      <c r="K77" s="8" t="s">
        <v>7711</v>
      </c>
      <c r="L77" s="8" t="s">
        <v>10903</v>
      </c>
      <c r="M77" s="8" t="s">
        <v>10904</v>
      </c>
      <c r="N77" s="8" t="s">
        <v>10905</v>
      </c>
      <c r="O77" s="9">
        <v>1.4630000000000001</v>
      </c>
      <c r="P77" s="10">
        <v>0.75</v>
      </c>
      <c r="Q77" s="11">
        <v>3.65</v>
      </c>
      <c r="R77" s="11">
        <v>4</v>
      </c>
      <c r="S77" s="8" t="s">
        <v>10906</v>
      </c>
      <c r="T77" s="8" t="s">
        <v>10907</v>
      </c>
      <c r="U77" s="9">
        <v>1.1879999999999999</v>
      </c>
      <c r="V77" s="10">
        <v>1</v>
      </c>
      <c r="W77" s="11">
        <v>5</v>
      </c>
      <c r="X77" s="9">
        <v>6.3209999999999997</v>
      </c>
      <c r="Y77" s="8" t="s">
        <v>10901</v>
      </c>
      <c r="Z77" s="10">
        <v>1</v>
      </c>
      <c r="AA77" s="10">
        <v>1</v>
      </c>
      <c r="AB77" s="9">
        <v>6.3209999999999997</v>
      </c>
      <c r="AC77" s="10">
        <v>1</v>
      </c>
      <c r="AD77" s="10">
        <v>1</v>
      </c>
      <c r="AE77" s="9">
        <v>6.3209999999999997</v>
      </c>
      <c r="AF77" s="11">
        <v>15</v>
      </c>
      <c r="AG77" s="11">
        <v>4</v>
      </c>
      <c r="AH77" s="11">
        <v>9.25</v>
      </c>
      <c r="AI77" s="11">
        <v>0</v>
      </c>
      <c r="AJ77" s="11">
        <v>0</v>
      </c>
      <c r="AK77" s="12">
        <v>44368.008611111109</v>
      </c>
      <c r="AL77" s="11">
        <v>1.02</v>
      </c>
      <c r="AM77" s="11">
        <v>100</v>
      </c>
      <c r="AN77" s="11">
        <v>0</v>
      </c>
      <c r="AO77" s="11">
        <v>0.27</v>
      </c>
      <c r="AP77" s="11">
        <v>0.63</v>
      </c>
      <c r="AQ77" s="11">
        <v>0</v>
      </c>
      <c r="AR77" s="11">
        <v>0.39</v>
      </c>
      <c r="AS77" s="8" t="s">
        <v>10908</v>
      </c>
      <c r="AT77" s="11">
        <v>0</v>
      </c>
      <c r="AU77" s="8" t="s">
        <v>10942</v>
      </c>
      <c r="AV77" s="8" t="s">
        <v>10909</v>
      </c>
    </row>
    <row r="78" spans="1:48" x14ac:dyDescent="0.25">
      <c r="A78" s="8" t="str">
        <f t="shared" si="1"/>
        <v>10006000015512200001421</v>
      </c>
      <c r="B78" s="8" t="s">
        <v>10894</v>
      </c>
      <c r="C78" s="8" t="s">
        <v>10895</v>
      </c>
      <c r="D78" s="8" t="s">
        <v>10896</v>
      </c>
      <c r="E78" s="8" t="s">
        <v>10942</v>
      </c>
      <c r="F78" s="8" t="s">
        <v>10943</v>
      </c>
      <c r="G78" s="8" t="s">
        <v>10917</v>
      </c>
      <c r="H78" s="8" t="s">
        <v>10918</v>
      </c>
      <c r="I78" s="8" t="s">
        <v>10901</v>
      </c>
      <c r="J78" s="8" t="s">
        <v>10902</v>
      </c>
      <c r="K78" s="8" t="s">
        <v>7711</v>
      </c>
      <c r="L78" s="8" t="s">
        <v>10903</v>
      </c>
      <c r="M78" s="8" t="s">
        <v>10904</v>
      </c>
      <c r="N78" s="8" t="s">
        <v>10905</v>
      </c>
      <c r="O78" s="9">
        <v>0.98099999999999998</v>
      </c>
      <c r="P78" s="10">
        <v>1</v>
      </c>
      <c r="Q78" s="11">
        <v>9.25</v>
      </c>
      <c r="R78" s="11">
        <v>4</v>
      </c>
      <c r="S78" s="8" t="s">
        <v>10906</v>
      </c>
      <c r="T78" s="8" t="s">
        <v>10907</v>
      </c>
      <c r="U78" s="9">
        <v>1.131</v>
      </c>
      <c r="V78" s="10">
        <v>1</v>
      </c>
      <c r="W78" s="11">
        <v>4</v>
      </c>
      <c r="X78" s="9">
        <v>5.9429999999999996</v>
      </c>
      <c r="Y78" s="8" t="s">
        <v>10901</v>
      </c>
      <c r="Z78" s="10">
        <v>1</v>
      </c>
      <c r="AA78" s="10">
        <v>1</v>
      </c>
      <c r="AB78" s="9">
        <v>5.9429999999999996</v>
      </c>
      <c r="AC78" s="10">
        <v>1</v>
      </c>
      <c r="AD78" s="10">
        <v>1</v>
      </c>
      <c r="AE78" s="9">
        <v>5.9429999999999996</v>
      </c>
      <c r="AF78" s="11">
        <v>15</v>
      </c>
      <c r="AG78" s="11">
        <v>4</v>
      </c>
      <c r="AH78" s="11">
        <v>9.25</v>
      </c>
      <c r="AI78" s="11">
        <v>0</v>
      </c>
      <c r="AJ78" s="11">
        <v>0</v>
      </c>
      <c r="AK78" s="12">
        <v>44368.008611111109</v>
      </c>
      <c r="AL78" s="11">
        <v>0.98</v>
      </c>
      <c r="AM78" s="11">
        <v>100</v>
      </c>
      <c r="AN78" s="11">
        <v>0</v>
      </c>
      <c r="AO78" s="11">
        <v>0.26</v>
      </c>
      <c r="AP78" s="11">
        <v>0.6</v>
      </c>
      <c r="AQ78" s="11">
        <v>0</v>
      </c>
      <c r="AR78" s="11">
        <v>0.3</v>
      </c>
      <c r="AS78" s="8" t="s">
        <v>10908</v>
      </c>
      <c r="AT78" s="11">
        <v>0</v>
      </c>
      <c r="AU78" s="8" t="s">
        <v>10942</v>
      </c>
      <c r="AV78" s="8" t="s">
        <v>10909</v>
      </c>
    </row>
    <row r="79" spans="1:48" x14ac:dyDescent="0.25">
      <c r="A79" s="8" t="str">
        <f t="shared" si="1"/>
        <v>11006000015512000005105</v>
      </c>
      <c r="B79" s="8" t="s">
        <v>10919</v>
      </c>
      <c r="C79" s="8" t="s">
        <v>10901</v>
      </c>
      <c r="D79" s="8" t="s">
        <v>10896</v>
      </c>
      <c r="E79" s="8" t="s">
        <v>10942</v>
      </c>
      <c r="F79" s="8" t="s">
        <v>10943</v>
      </c>
      <c r="G79" s="8" t="s">
        <v>10920</v>
      </c>
      <c r="H79" s="8" t="s">
        <v>10921</v>
      </c>
      <c r="I79" s="8" t="s">
        <v>10895</v>
      </c>
      <c r="J79" s="8" t="s">
        <v>10902</v>
      </c>
      <c r="K79" s="8" t="s">
        <v>7711</v>
      </c>
      <c r="L79" s="8" t="s">
        <v>10922</v>
      </c>
      <c r="M79" s="8" t="s">
        <v>10904</v>
      </c>
      <c r="N79" s="8" t="s">
        <v>10905</v>
      </c>
      <c r="O79" s="9">
        <v>0.96899999999999997</v>
      </c>
      <c r="P79" s="10">
        <v>1</v>
      </c>
      <c r="Q79" s="11">
        <v>9.25</v>
      </c>
      <c r="R79" s="11">
        <v>4</v>
      </c>
      <c r="S79" s="8" t="s">
        <v>10906</v>
      </c>
      <c r="T79" s="8" t="s">
        <v>10907</v>
      </c>
      <c r="U79" s="9">
        <v>1.117</v>
      </c>
      <c r="V79" s="10">
        <v>1</v>
      </c>
      <c r="W79" s="11">
        <v>4</v>
      </c>
      <c r="X79" s="9">
        <v>6.4630000000000001</v>
      </c>
      <c r="Y79" s="8" t="s">
        <v>10901</v>
      </c>
      <c r="Z79" s="10">
        <v>1</v>
      </c>
      <c r="AA79" s="10">
        <v>1</v>
      </c>
      <c r="AB79" s="9">
        <v>6.4630000000000001</v>
      </c>
      <c r="AC79" s="10">
        <v>1</v>
      </c>
      <c r="AD79" s="10">
        <v>1</v>
      </c>
      <c r="AE79" s="9">
        <v>6.4630000000000001</v>
      </c>
      <c r="AF79" s="11">
        <v>15</v>
      </c>
      <c r="AG79" s="11">
        <v>4</v>
      </c>
      <c r="AH79" s="11">
        <v>0</v>
      </c>
      <c r="AI79" s="11">
        <v>0</v>
      </c>
      <c r="AJ79" s="11">
        <v>0</v>
      </c>
      <c r="AK79" s="12">
        <v>44367.515590277777</v>
      </c>
      <c r="AL79" s="11">
        <v>0.96</v>
      </c>
      <c r="AM79" s="11">
        <v>100</v>
      </c>
      <c r="AN79" s="11">
        <v>0</v>
      </c>
      <c r="AO79" s="11">
        <v>0.26</v>
      </c>
      <c r="AP79" s="11">
        <v>0</v>
      </c>
      <c r="AQ79" s="11">
        <v>0</v>
      </c>
      <c r="AR79" s="11">
        <v>0.3</v>
      </c>
      <c r="AS79" s="8" t="s">
        <v>10908</v>
      </c>
      <c r="AT79" s="11">
        <v>0</v>
      </c>
      <c r="AU79" s="8" t="s">
        <v>10942</v>
      </c>
      <c r="AV79" s="8" t="s">
        <v>10909</v>
      </c>
    </row>
    <row r="80" spans="1:48" x14ac:dyDescent="0.25">
      <c r="A80" s="8" t="str">
        <f t="shared" si="1"/>
        <v>11006000015512200001286</v>
      </c>
      <c r="B80" s="8" t="s">
        <v>10919</v>
      </c>
      <c r="C80" s="8" t="s">
        <v>10895</v>
      </c>
      <c r="D80" s="8" t="s">
        <v>10896</v>
      </c>
      <c r="E80" s="8" t="s">
        <v>10942</v>
      </c>
      <c r="F80" s="8" t="s">
        <v>10943</v>
      </c>
      <c r="G80" s="8" t="s">
        <v>10913</v>
      </c>
      <c r="H80" s="8" t="s">
        <v>10914</v>
      </c>
      <c r="I80" s="8" t="s">
        <v>10901</v>
      </c>
      <c r="J80" s="8" t="s">
        <v>10902</v>
      </c>
      <c r="K80" s="8" t="s">
        <v>7711</v>
      </c>
      <c r="L80" s="8" t="s">
        <v>10922</v>
      </c>
      <c r="M80" s="8" t="s">
        <v>10904</v>
      </c>
      <c r="N80" s="8" t="s">
        <v>10915</v>
      </c>
      <c r="O80" s="9">
        <v>1.361</v>
      </c>
      <c r="P80" s="10">
        <v>1</v>
      </c>
      <c r="Q80" s="11">
        <v>3.65</v>
      </c>
      <c r="R80" s="11">
        <v>1</v>
      </c>
      <c r="S80" s="8" t="s">
        <v>10906</v>
      </c>
      <c r="T80" s="8" t="s">
        <v>10907</v>
      </c>
      <c r="U80" s="9">
        <v>1.427</v>
      </c>
      <c r="V80" s="10">
        <v>1</v>
      </c>
      <c r="W80" s="11">
        <v>5</v>
      </c>
      <c r="X80" s="9">
        <v>8.2850000000000001</v>
      </c>
      <c r="Y80" s="8" t="s">
        <v>10901</v>
      </c>
      <c r="Z80" s="10">
        <v>1</v>
      </c>
      <c r="AA80" s="10">
        <v>1</v>
      </c>
      <c r="AB80" s="9">
        <v>8.2850000000000001</v>
      </c>
      <c r="AC80" s="10">
        <v>1</v>
      </c>
      <c r="AD80" s="10">
        <v>1</v>
      </c>
      <c r="AE80" s="9">
        <v>8.2850000000000001</v>
      </c>
      <c r="AF80" s="11">
        <v>0</v>
      </c>
      <c r="AG80" s="11">
        <v>4</v>
      </c>
      <c r="AH80" s="11">
        <v>0</v>
      </c>
      <c r="AI80" s="11">
        <v>0</v>
      </c>
      <c r="AJ80" s="11">
        <v>0</v>
      </c>
      <c r="AK80" s="12">
        <v>44368.011076388888</v>
      </c>
      <c r="AL80" s="11">
        <v>0</v>
      </c>
      <c r="AM80" s="11">
        <v>100</v>
      </c>
      <c r="AN80" s="11">
        <v>0</v>
      </c>
      <c r="AO80" s="11">
        <v>0.33</v>
      </c>
      <c r="AP80" s="11">
        <v>0</v>
      </c>
      <c r="AQ80" s="11">
        <v>0</v>
      </c>
      <c r="AR80" s="11">
        <v>0.41</v>
      </c>
      <c r="AS80" s="8" t="s">
        <v>10908</v>
      </c>
      <c r="AT80" s="11">
        <v>0</v>
      </c>
      <c r="AU80" s="8" t="s">
        <v>10942</v>
      </c>
      <c r="AV80" s="8" t="s">
        <v>10909</v>
      </c>
    </row>
    <row r="81" spans="1:48" x14ac:dyDescent="0.25">
      <c r="A81" s="8" t="str">
        <f t="shared" si="1"/>
        <v>11006000015512200001327</v>
      </c>
      <c r="B81" s="8" t="s">
        <v>10919</v>
      </c>
      <c r="C81" s="8" t="s">
        <v>10895</v>
      </c>
      <c r="D81" s="8" t="s">
        <v>10896</v>
      </c>
      <c r="E81" s="8" t="s">
        <v>10942</v>
      </c>
      <c r="F81" s="8" t="s">
        <v>10943</v>
      </c>
      <c r="G81" s="8" t="s">
        <v>10916</v>
      </c>
      <c r="H81" s="8" t="s">
        <v>10900</v>
      </c>
      <c r="I81" s="8" t="s">
        <v>10901</v>
      </c>
      <c r="J81" s="8" t="s">
        <v>10902</v>
      </c>
      <c r="K81" s="8" t="s">
        <v>7711</v>
      </c>
      <c r="L81" s="8" t="s">
        <v>10922</v>
      </c>
      <c r="M81" s="8" t="s">
        <v>10904</v>
      </c>
      <c r="N81" s="8" t="s">
        <v>10923</v>
      </c>
      <c r="O81" s="9">
        <v>1.4630000000000001</v>
      </c>
      <c r="P81" s="10">
        <v>0.75</v>
      </c>
      <c r="Q81" s="11">
        <v>0</v>
      </c>
      <c r="R81" s="11">
        <v>4</v>
      </c>
      <c r="S81" s="8" t="s">
        <v>10906</v>
      </c>
      <c r="T81" s="8" t="s">
        <v>10907</v>
      </c>
      <c r="U81" s="9">
        <v>1.143</v>
      </c>
      <c r="V81" s="10">
        <v>1</v>
      </c>
      <c r="W81" s="11">
        <v>5</v>
      </c>
      <c r="X81" s="9">
        <v>6.6920000000000002</v>
      </c>
      <c r="Y81" s="8" t="s">
        <v>10901</v>
      </c>
      <c r="Z81" s="10">
        <v>1</v>
      </c>
      <c r="AA81" s="10">
        <v>1</v>
      </c>
      <c r="AB81" s="9">
        <v>6.6920000000000002</v>
      </c>
      <c r="AC81" s="10">
        <v>1</v>
      </c>
      <c r="AD81" s="10">
        <v>1</v>
      </c>
      <c r="AE81" s="9">
        <v>6.6920000000000002</v>
      </c>
      <c r="AF81" s="11">
        <v>15</v>
      </c>
      <c r="AG81" s="11">
        <v>4</v>
      </c>
      <c r="AH81" s="11">
        <v>0</v>
      </c>
      <c r="AI81" s="11">
        <v>0</v>
      </c>
      <c r="AJ81" s="11">
        <v>0</v>
      </c>
      <c r="AK81" s="12">
        <v>44368.011076388888</v>
      </c>
      <c r="AL81" s="11">
        <v>0.99</v>
      </c>
      <c r="AM81" s="11">
        <v>100</v>
      </c>
      <c r="AN81" s="11">
        <v>0</v>
      </c>
      <c r="AO81" s="11">
        <v>0.26</v>
      </c>
      <c r="AP81" s="11">
        <v>0</v>
      </c>
      <c r="AQ81" s="11">
        <v>0</v>
      </c>
      <c r="AR81" s="11">
        <v>0.38</v>
      </c>
      <c r="AS81" s="8" t="s">
        <v>10908</v>
      </c>
      <c r="AT81" s="11">
        <v>0</v>
      </c>
      <c r="AU81" s="8" t="s">
        <v>10942</v>
      </c>
      <c r="AV81" s="8" t="s">
        <v>10909</v>
      </c>
    </row>
    <row r="82" spans="1:48" x14ac:dyDescent="0.25">
      <c r="A82" s="8" t="str">
        <f t="shared" si="1"/>
        <v>11006000015512200001421</v>
      </c>
      <c r="B82" s="8" t="s">
        <v>10919</v>
      </c>
      <c r="C82" s="8" t="s">
        <v>10895</v>
      </c>
      <c r="D82" s="8" t="s">
        <v>10896</v>
      </c>
      <c r="E82" s="8" t="s">
        <v>10942</v>
      </c>
      <c r="F82" s="8" t="s">
        <v>10943</v>
      </c>
      <c r="G82" s="8" t="s">
        <v>10917</v>
      </c>
      <c r="H82" s="8" t="s">
        <v>10918</v>
      </c>
      <c r="I82" s="8" t="s">
        <v>10901</v>
      </c>
      <c r="J82" s="8" t="s">
        <v>10902</v>
      </c>
      <c r="K82" s="8" t="s">
        <v>7711</v>
      </c>
      <c r="L82" s="8" t="s">
        <v>10922</v>
      </c>
      <c r="M82" s="8" t="s">
        <v>10904</v>
      </c>
      <c r="N82" s="8" t="s">
        <v>10905</v>
      </c>
      <c r="O82" s="9">
        <v>0.98099999999999998</v>
      </c>
      <c r="P82" s="10">
        <v>1</v>
      </c>
      <c r="Q82" s="11">
        <v>9.25</v>
      </c>
      <c r="R82" s="11">
        <v>4</v>
      </c>
      <c r="S82" s="8" t="s">
        <v>10906</v>
      </c>
      <c r="T82" s="8" t="s">
        <v>10907</v>
      </c>
      <c r="U82" s="9">
        <v>1.131</v>
      </c>
      <c r="V82" s="10">
        <v>1</v>
      </c>
      <c r="W82" s="11">
        <v>3</v>
      </c>
      <c r="X82" s="9">
        <v>6.4630000000000001</v>
      </c>
      <c r="Y82" s="8" t="s">
        <v>10901</v>
      </c>
      <c r="Z82" s="10">
        <v>1</v>
      </c>
      <c r="AA82" s="10">
        <v>1</v>
      </c>
      <c r="AB82" s="9">
        <v>6.4630000000000001</v>
      </c>
      <c r="AC82" s="10">
        <v>1</v>
      </c>
      <c r="AD82" s="10">
        <v>1</v>
      </c>
      <c r="AE82" s="9">
        <v>6.4630000000000001</v>
      </c>
      <c r="AF82" s="11">
        <v>15</v>
      </c>
      <c r="AG82" s="11">
        <v>4</v>
      </c>
      <c r="AH82" s="11">
        <v>0</v>
      </c>
      <c r="AI82" s="11">
        <v>0</v>
      </c>
      <c r="AJ82" s="11">
        <v>0</v>
      </c>
      <c r="AK82" s="12">
        <v>44368.011076388888</v>
      </c>
      <c r="AL82" s="11">
        <v>0.98</v>
      </c>
      <c r="AM82" s="11">
        <v>100</v>
      </c>
      <c r="AN82" s="11">
        <v>0</v>
      </c>
      <c r="AO82" s="11">
        <v>0.26</v>
      </c>
      <c r="AP82" s="11">
        <v>0</v>
      </c>
      <c r="AQ82" s="11">
        <v>0</v>
      </c>
      <c r="AR82" s="11">
        <v>0.22</v>
      </c>
      <c r="AS82" s="8" t="s">
        <v>10908</v>
      </c>
      <c r="AT82" s="11">
        <v>0</v>
      </c>
      <c r="AU82" s="8" t="s">
        <v>10942</v>
      </c>
      <c r="AV82" s="8" t="s">
        <v>10909</v>
      </c>
    </row>
    <row r="83" spans="1:48" x14ac:dyDescent="0.25">
      <c r="A83" s="8" t="str">
        <f t="shared" si="1"/>
        <v>11106000015512000005105</v>
      </c>
      <c r="B83" s="8" t="s">
        <v>10924</v>
      </c>
      <c r="C83" s="8" t="s">
        <v>10901</v>
      </c>
      <c r="D83" s="8" t="s">
        <v>10896</v>
      </c>
      <c r="E83" s="8" t="s">
        <v>10942</v>
      </c>
      <c r="F83" s="8" t="s">
        <v>10943</v>
      </c>
      <c r="G83" s="8" t="s">
        <v>10920</v>
      </c>
      <c r="H83" s="8" t="s">
        <v>10921</v>
      </c>
      <c r="I83" s="8" t="s">
        <v>10895</v>
      </c>
      <c r="J83" s="8" t="s">
        <v>10902</v>
      </c>
      <c r="K83" s="8" t="s">
        <v>7711</v>
      </c>
      <c r="L83" s="8" t="s">
        <v>10922</v>
      </c>
      <c r="M83" s="8" t="s">
        <v>10904</v>
      </c>
      <c r="N83" s="8" t="s">
        <v>10925</v>
      </c>
      <c r="O83" s="9">
        <v>0.96899999999999997</v>
      </c>
      <c r="P83" s="10">
        <v>1</v>
      </c>
      <c r="Q83" s="11">
        <v>9.25</v>
      </c>
      <c r="R83" s="11">
        <v>4</v>
      </c>
      <c r="S83" s="8" t="s">
        <v>10906</v>
      </c>
      <c r="T83" s="8" t="s">
        <v>10907</v>
      </c>
      <c r="U83" s="9">
        <v>1.117</v>
      </c>
      <c r="V83" s="10">
        <v>1</v>
      </c>
      <c r="W83" s="11">
        <v>4</v>
      </c>
      <c r="X83" s="9">
        <v>8.4130000000000003</v>
      </c>
      <c r="Y83" s="8" t="s">
        <v>10901</v>
      </c>
      <c r="Z83" s="10">
        <v>1</v>
      </c>
      <c r="AA83" s="10">
        <v>0.75108699999999995</v>
      </c>
      <c r="AB83" s="9">
        <v>8.4130000000000003</v>
      </c>
      <c r="AC83" s="10">
        <v>1</v>
      </c>
      <c r="AD83" s="10">
        <v>0.75108699999999995</v>
      </c>
      <c r="AE83" s="9">
        <v>8.4130000000000003</v>
      </c>
      <c r="AF83" s="11">
        <v>15</v>
      </c>
      <c r="AG83" s="11">
        <v>4</v>
      </c>
      <c r="AH83" s="11">
        <v>0</v>
      </c>
      <c r="AI83" s="11">
        <v>17</v>
      </c>
      <c r="AJ83" s="11">
        <v>0</v>
      </c>
      <c r="AK83" s="12">
        <v>44367.515590277777</v>
      </c>
      <c r="AL83" s="11">
        <v>0.96</v>
      </c>
      <c r="AM83" s="11">
        <v>100</v>
      </c>
      <c r="AN83" s="11">
        <v>0</v>
      </c>
      <c r="AO83" s="11">
        <v>0.26</v>
      </c>
      <c r="AP83" s="11">
        <v>0</v>
      </c>
      <c r="AQ83" s="11">
        <v>1.63</v>
      </c>
      <c r="AR83" s="11">
        <v>0.36</v>
      </c>
      <c r="AS83" s="8" t="s">
        <v>10908</v>
      </c>
      <c r="AT83" s="11">
        <v>0</v>
      </c>
      <c r="AU83" s="8" t="s">
        <v>10942</v>
      </c>
      <c r="AV83" s="8" t="s">
        <v>10909</v>
      </c>
    </row>
    <row r="84" spans="1:48" x14ac:dyDescent="0.25">
      <c r="A84" s="8" t="str">
        <f t="shared" si="1"/>
        <v>11106000015512200000102</v>
      </c>
      <c r="B84" s="8" t="s">
        <v>10924</v>
      </c>
      <c r="C84" s="8" t="s">
        <v>10895</v>
      </c>
      <c r="D84" s="8" t="s">
        <v>10896</v>
      </c>
      <c r="E84" s="8" t="s">
        <v>10942</v>
      </c>
      <c r="F84" s="8" t="s">
        <v>10943</v>
      </c>
      <c r="G84" s="8" t="s">
        <v>10899</v>
      </c>
      <c r="H84" s="8" t="s">
        <v>10900</v>
      </c>
      <c r="I84" s="8" t="s">
        <v>10901</v>
      </c>
      <c r="J84" s="8" t="s">
        <v>10902</v>
      </c>
      <c r="K84" s="8" t="s">
        <v>7711</v>
      </c>
      <c r="L84" s="8" t="s">
        <v>10922</v>
      </c>
      <c r="M84" s="8" t="s">
        <v>10904</v>
      </c>
      <c r="N84" s="8" t="s">
        <v>10926</v>
      </c>
      <c r="O84" s="9">
        <v>1.1240000000000001</v>
      </c>
      <c r="P84" s="10">
        <v>1</v>
      </c>
      <c r="Q84" s="11">
        <v>0</v>
      </c>
      <c r="R84" s="11">
        <v>4</v>
      </c>
      <c r="S84" s="8" t="s">
        <v>10906</v>
      </c>
      <c r="T84" s="8" t="s">
        <v>10907</v>
      </c>
      <c r="U84" s="9">
        <v>1.171</v>
      </c>
      <c r="V84" s="10">
        <v>1</v>
      </c>
      <c r="W84" s="11">
        <v>4</v>
      </c>
      <c r="X84" s="9">
        <v>8.8230000000000004</v>
      </c>
      <c r="Y84" s="8" t="s">
        <v>10901</v>
      </c>
      <c r="Z84" s="10">
        <v>1</v>
      </c>
      <c r="AA84" s="10">
        <v>0.76809000000000005</v>
      </c>
      <c r="AB84" s="9">
        <v>8.8230000000000004</v>
      </c>
      <c r="AC84" s="10">
        <v>1</v>
      </c>
      <c r="AD84" s="10">
        <v>0.76809000000000005</v>
      </c>
      <c r="AE84" s="9">
        <v>8.8230000000000004</v>
      </c>
      <c r="AF84" s="11">
        <v>15</v>
      </c>
      <c r="AG84" s="11">
        <v>4</v>
      </c>
      <c r="AH84" s="11">
        <v>0</v>
      </c>
      <c r="AI84" s="11">
        <v>17</v>
      </c>
      <c r="AJ84" s="11">
        <v>0</v>
      </c>
      <c r="AK84" s="12">
        <v>44368.011087962965</v>
      </c>
      <c r="AL84" s="11">
        <v>1.01</v>
      </c>
      <c r="AM84" s="11">
        <v>100</v>
      </c>
      <c r="AN84" s="11">
        <v>0</v>
      </c>
      <c r="AO84" s="11">
        <v>0.27</v>
      </c>
      <c r="AP84" s="11">
        <v>0</v>
      </c>
      <c r="AQ84" s="11">
        <v>1.71</v>
      </c>
      <c r="AR84" s="11">
        <v>0.38</v>
      </c>
      <c r="AS84" s="8" t="s">
        <v>10908</v>
      </c>
      <c r="AT84" s="11">
        <v>0</v>
      </c>
      <c r="AU84" s="8" t="s">
        <v>10942</v>
      </c>
      <c r="AV84" s="8" t="s">
        <v>10909</v>
      </c>
    </row>
    <row r="85" spans="1:48" x14ac:dyDescent="0.25">
      <c r="A85" s="8" t="str">
        <f t="shared" si="1"/>
        <v>11106000015512200001286</v>
      </c>
      <c r="B85" s="8" t="s">
        <v>10924</v>
      </c>
      <c r="C85" s="8" t="s">
        <v>10895</v>
      </c>
      <c r="D85" s="8" t="s">
        <v>10896</v>
      </c>
      <c r="E85" s="8" t="s">
        <v>10942</v>
      </c>
      <c r="F85" s="8" t="s">
        <v>10943</v>
      </c>
      <c r="G85" s="8" t="s">
        <v>10913</v>
      </c>
      <c r="H85" s="8" t="s">
        <v>10914</v>
      </c>
      <c r="I85" s="8" t="s">
        <v>10901</v>
      </c>
      <c r="J85" s="8" t="s">
        <v>10902</v>
      </c>
      <c r="K85" s="8" t="s">
        <v>7711</v>
      </c>
      <c r="L85" s="8" t="s">
        <v>10922</v>
      </c>
      <c r="M85" s="8" t="s">
        <v>10904</v>
      </c>
      <c r="N85" s="8" t="s">
        <v>10927</v>
      </c>
      <c r="O85" s="9">
        <v>1.361</v>
      </c>
      <c r="P85" s="10">
        <v>1</v>
      </c>
      <c r="Q85" s="11">
        <v>3.65</v>
      </c>
      <c r="R85" s="11">
        <v>1</v>
      </c>
      <c r="S85" s="8" t="s">
        <v>10906</v>
      </c>
      <c r="T85" s="8" t="s">
        <v>10907</v>
      </c>
      <c r="U85" s="9">
        <v>1.427</v>
      </c>
      <c r="V85" s="10">
        <v>1</v>
      </c>
      <c r="W85" s="11">
        <v>5</v>
      </c>
      <c r="X85" s="9">
        <v>10.805</v>
      </c>
      <c r="Y85" s="8" t="s">
        <v>10901</v>
      </c>
      <c r="Z85" s="10">
        <v>1</v>
      </c>
      <c r="AA85" s="10">
        <v>0.75021199999999999</v>
      </c>
      <c r="AB85" s="9">
        <v>10.805</v>
      </c>
      <c r="AC85" s="10">
        <v>1</v>
      </c>
      <c r="AD85" s="10">
        <v>0.75021199999999999</v>
      </c>
      <c r="AE85" s="9">
        <v>10.805</v>
      </c>
      <c r="AF85" s="11">
        <v>0</v>
      </c>
      <c r="AG85" s="11">
        <v>4</v>
      </c>
      <c r="AH85" s="11">
        <v>0</v>
      </c>
      <c r="AI85" s="11">
        <v>17</v>
      </c>
      <c r="AJ85" s="11">
        <v>0</v>
      </c>
      <c r="AK85" s="12">
        <v>44368.011087962965</v>
      </c>
      <c r="AL85" s="11">
        <v>0</v>
      </c>
      <c r="AM85" s="11">
        <v>100</v>
      </c>
      <c r="AN85" s="11">
        <v>0</v>
      </c>
      <c r="AO85" s="11">
        <v>0.33</v>
      </c>
      <c r="AP85" s="11">
        <v>0</v>
      </c>
      <c r="AQ85" s="11">
        <v>2.09</v>
      </c>
      <c r="AR85" s="11">
        <v>0.51</v>
      </c>
      <c r="AS85" s="8" t="s">
        <v>10908</v>
      </c>
      <c r="AT85" s="11">
        <v>0</v>
      </c>
      <c r="AU85" s="8" t="s">
        <v>10942</v>
      </c>
      <c r="AV85" s="8" t="s">
        <v>10909</v>
      </c>
    </row>
    <row r="86" spans="1:48" x14ac:dyDescent="0.25">
      <c r="A86" s="8" t="str">
        <f t="shared" si="1"/>
        <v>11106000015512200001421</v>
      </c>
      <c r="B86" s="8" t="s">
        <v>10924</v>
      </c>
      <c r="C86" s="8" t="s">
        <v>10895</v>
      </c>
      <c r="D86" s="8" t="s">
        <v>10896</v>
      </c>
      <c r="E86" s="8" t="s">
        <v>10942</v>
      </c>
      <c r="F86" s="8" t="s">
        <v>10943</v>
      </c>
      <c r="G86" s="8" t="s">
        <v>10917</v>
      </c>
      <c r="H86" s="8" t="s">
        <v>10918</v>
      </c>
      <c r="I86" s="8" t="s">
        <v>10901</v>
      </c>
      <c r="J86" s="8" t="s">
        <v>10902</v>
      </c>
      <c r="K86" s="8" t="s">
        <v>7711</v>
      </c>
      <c r="L86" s="8" t="s">
        <v>10922</v>
      </c>
      <c r="M86" s="8" t="s">
        <v>10904</v>
      </c>
      <c r="N86" s="8" t="s">
        <v>10925</v>
      </c>
      <c r="O86" s="9">
        <v>0.98099999999999998</v>
      </c>
      <c r="P86" s="10">
        <v>1</v>
      </c>
      <c r="Q86" s="11">
        <v>9.25</v>
      </c>
      <c r="R86" s="11">
        <v>4</v>
      </c>
      <c r="S86" s="8" t="s">
        <v>10906</v>
      </c>
      <c r="T86" s="8" t="s">
        <v>10907</v>
      </c>
      <c r="U86" s="9">
        <v>1.131</v>
      </c>
      <c r="V86" s="10">
        <v>1</v>
      </c>
      <c r="W86" s="11">
        <v>1.5</v>
      </c>
      <c r="X86" s="9">
        <v>8.2929999999999993</v>
      </c>
      <c r="Y86" s="8" t="s">
        <v>10901</v>
      </c>
      <c r="Z86" s="10">
        <v>1</v>
      </c>
      <c r="AA86" s="10">
        <v>0.74729199999999996</v>
      </c>
      <c r="AB86" s="9">
        <v>8.2929999999999993</v>
      </c>
      <c r="AC86" s="10">
        <v>1</v>
      </c>
      <c r="AD86" s="10">
        <v>0.74729199999999996</v>
      </c>
      <c r="AE86" s="9">
        <v>8.2929999999999993</v>
      </c>
      <c r="AF86" s="11">
        <v>15</v>
      </c>
      <c r="AG86" s="11">
        <v>4</v>
      </c>
      <c r="AH86" s="11">
        <v>0</v>
      </c>
      <c r="AI86" s="11">
        <v>17</v>
      </c>
      <c r="AJ86" s="11">
        <v>0</v>
      </c>
      <c r="AK86" s="12">
        <v>44368.011087962965</v>
      </c>
      <c r="AL86" s="11">
        <v>0.98</v>
      </c>
      <c r="AM86" s="11">
        <v>100</v>
      </c>
      <c r="AN86" s="11">
        <v>0</v>
      </c>
      <c r="AO86" s="11">
        <v>0.26</v>
      </c>
      <c r="AP86" s="11">
        <v>0</v>
      </c>
      <c r="AQ86" s="11">
        <v>1.65</v>
      </c>
      <c r="AR86" s="11">
        <v>0.14000000000000001</v>
      </c>
      <c r="AS86" s="8" t="s">
        <v>10908</v>
      </c>
      <c r="AT86" s="11">
        <v>0</v>
      </c>
      <c r="AU86" s="8" t="s">
        <v>10942</v>
      </c>
      <c r="AV86" s="8" t="s">
        <v>10909</v>
      </c>
    </row>
    <row r="87" spans="1:48" x14ac:dyDescent="0.25">
      <c r="A87" s="8" t="str">
        <f t="shared" si="1"/>
        <v>12106000015512000005105</v>
      </c>
      <c r="B87" s="8" t="s">
        <v>10928</v>
      </c>
      <c r="C87" s="8" t="s">
        <v>10901</v>
      </c>
      <c r="D87" s="8" t="s">
        <v>10896</v>
      </c>
      <c r="E87" s="8" t="s">
        <v>10942</v>
      </c>
      <c r="F87" s="8" t="s">
        <v>10943</v>
      </c>
      <c r="G87" s="8" t="s">
        <v>10920</v>
      </c>
      <c r="H87" s="8" t="s">
        <v>10921</v>
      </c>
      <c r="I87" s="8" t="s">
        <v>10895</v>
      </c>
      <c r="J87" s="8" t="s">
        <v>10902</v>
      </c>
      <c r="K87" s="8" t="s">
        <v>7711</v>
      </c>
      <c r="L87" s="8" t="s">
        <v>10922</v>
      </c>
      <c r="M87" s="8" t="s">
        <v>10904</v>
      </c>
      <c r="N87" s="8" t="s">
        <v>10905</v>
      </c>
      <c r="O87" s="9">
        <v>0.96899999999999997</v>
      </c>
      <c r="P87" s="10">
        <v>1</v>
      </c>
      <c r="Q87" s="11">
        <v>9.25</v>
      </c>
      <c r="R87" s="11">
        <v>4</v>
      </c>
      <c r="S87" s="8" t="s">
        <v>10906</v>
      </c>
      <c r="T87" s="8" t="s">
        <v>10907</v>
      </c>
      <c r="U87" s="9">
        <v>1.117</v>
      </c>
      <c r="V87" s="10">
        <v>1</v>
      </c>
      <c r="W87" s="11">
        <v>2</v>
      </c>
      <c r="X87" s="9">
        <v>5.7130000000000001</v>
      </c>
      <c r="Y87" s="8" t="s">
        <v>10901</v>
      </c>
      <c r="Z87" s="10">
        <v>1</v>
      </c>
      <c r="AA87" s="10">
        <v>1</v>
      </c>
      <c r="AB87" s="9">
        <v>5.7130000000000001</v>
      </c>
      <c r="AC87" s="10">
        <v>1</v>
      </c>
      <c r="AD87" s="10">
        <v>1</v>
      </c>
      <c r="AE87" s="9">
        <v>5.7130000000000001</v>
      </c>
      <c r="AF87" s="11">
        <v>15</v>
      </c>
      <c r="AG87" s="11">
        <v>4</v>
      </c>
      <c r="AH87" s="11">
        <v>9.25</v>
      </c>
      <c r="AI87" s="11">
        <v>0</v>
      </c>
      <c r="AJ87" s="11">
        <v>0</v>
      </c>
      <c r="AK87" s="12">
        <v>44367.530127314814</v>
      </c>
      <c r="AL87" s="11">
        <v>0.96</v>
      </c>
      <c r="AM87" s="11">
        <v>100</v>
      </c>
      <c r="AN87" s="11">
        <v>0</v>
      </c>
      <c r="AO87" s="11">
        <v>0.26</v>
      </c>
      <c r="AP87" s="11">
        <v>0.6</v>
      </c>
      <c r="AQ87" s="11">
        <v>0</v>
      </c>
      <c r="AR87" s="11">
        <v>0.15</v>
      </c>
      <c r="AS87" s="8" t="s">
        <v>10908</v>
      </c>
      <c r="AT87" s="11">
        <v>0</v>
      </c>
      <c r="AU87" s="8" t="s">
        <v>10942</v>
      </c>
      <c r="AV87" s="8" t="s">
        <v>10909</v>
      </c>
    </row>
    <row r="88" spans="1:48" x14ac:dyDescent="0.25">
      <c r="A88" s="8" t="str">
        <f t="shared" si="1"/>
        <v>12106000015512200001421</v>
      </c>
      <c r="B88" s="8" t="s">
        <v>10928</v>
      </c>
      <c r="C88" s="8" t="s">
        <v>10895</v>
      </c>
      <c r="D88" s="8" t="s">
        <v>10896</v>
      </c>
      <c r="E88" s="8" t="s">
        <v>10942</v>
      </c>
      <c r="F88" s="8" t="s">
        <v>10943</v>
      </c>
      <c r="G88" s="8" t="s">
        <v>10917</v>
      </c>
      <c r="H88" s="8" t="s">
        <v>10918</v>
      </c>
      <c r="I88" s="8" t="s">
        <v>10901</v>
      </c>
      <c r="J88" s="8" t="s">
        <v>10902</v>
      </c>
      <c r="K88" s="8" t="s">
        <v>7711</v>
      </c>
      <c r="L88" s="8" t="s">
        <v>10922</v>
      </c>
      <c r="M88" s="8" t="s">
        <v>10904</v>
      </c>
      <c r="N88" s="8" t="s">
        <v>10905</v>
      </c>
      <c r="O88" s="9">
        <v>0.98099999999999998</v>
      </c>
      <c r="P88" s="10">
        <v>1</v>
      </c>
      <c r="Q88" s="11">
        <v>9.25</v>
      </c>
      <c r="R88" s="11">
        <v>18</v>
      </c>
      <c r="S88" s="8" t="s">
        <v>10906</v>
      </c>
      <c r="T88" s="8" t="s">
        <v>10907</v>
      </c>
      <c r="U88" s="9">
        <v>1.3480000000000001</v>
      </c>
      <c r="V88" s="10">
        <v>1</v>
      </c>
      <c r="W88" s="11">
        <v>0</v>
      </c>
      <c r="X88" s="9">
        <v>5.641</v>
      </c>
      <c r="Y88" s="8" t="s">
        <v>10901</v>
      </c>
      <c r="Z88" s="10">
        <v>1</v>
      </c>
      <c r="AA88" s="10">
        <v>1</v>
      </c>
      <c r="AB88" s="9">
        <v>5.641</v>
      </c>
      <c r="AC88" s="10">
        <v>1</v>
      </c>
      <c r="AD88" s="10">
        <v>1</v>
      </c>
      <c r="AE88" s="9">
        <v>5.641</v>
      </c>
      <c r="AF88" s="11">
        <v>15</v>
      </c>
      <c r="AG88" s="11">
        <v>18</v>
      </c>
      <c r="AH88" s="11">
        <v>9.25</v>
      </c>
      <c r="AI88" s="11">
        <v>0</v>
      </c>
      <c r="AJ88" s="11">
        <v>0</v>
      </c>
      <c r="AK88" s="12">
        <v>44368.001701388886</v>
      </c>
      <c r="AL88" s="11">
        <v>1.1599999999999999</v>
      </c>
      <c r="AM88" s="11">
        <v>100</v>
      </c>
      <c r="AN88" s="11">
        <v>0</v>
      </c>
      <c r="AO88" s="11">
        <v>1.39</v>
      </c>
      <c r="AP88" s="11">
        <v>0.72</v>
      </c>
      <c r="AQ88" s="11">
        <v>0</v>
      </c>
      <c r="AR88" s="11">
        <v>0</v>
      </c>
      <c r="AS88" s="8" t="s">
        <v>10908</v>
      </c>
      <c r="AT88" s="11">
        <v>0</v>
      </c>
      <c r="AU88" s="8" t="s">
        <v>10942</v>
      </c>
      <c r="AV88" s="8" t="s">
        <v>10909</v>
      </c>
    </row>
    <row r="89" spans="1:48" x14ac:dyDescent="0.25">
      <c r="A89" s="8" t="str">
        <f t="shared" si="1"/>
        <v>13006000015512000005105</v>
      </c>
      <c r="B89" s="8" t="s">
        <v>10929</v>
      </c>
      <c r="C89" s="8" t="s">
        <v>10901</v>
      </c>
      <c r="D89" s="8" t="s">
        <v>10896</v>
      </c>
      <c r="E89" s="8" t="s">
        <v>10942</v>
      </c>
      <c r="F89" s="8" t="s">
        <v>10943</v>
      </c>
      <c r="G89" s="8" t="s">
        <v>10920</v>
      </c>
      <c r="H89" s="8" t="s">
        <v>10921</v>
      </c>
      <c r="I89" s="8" t="s">
        <v>10895</v>
      </c>
      <c r="J89" s="8" t="s">
        <v>10902</v>
      </c>
      <c r="K89" s="8" t="s">
        <v>7711</v>
      </c>
      <c r="L89" s="8" t="s">
        <v>10922</v>
      </c>
      <c r="M89" s="8" t="s">
        <v>10904</v>
      </c>
      <c r="N89" s="8" t="s">
        <v>10930</v>
      </c>
      <c r="O89" s="9">
        <v>0.96899999999999997</v>
      </c>
      <c r="P89" s="10">
        <v>1</v>
      </c>
      <c r="Q89" s="11">
        <v>9.25</v>
      </c>
      <c r="R89" s="11">
        <v>4</v>
      </c>
      <c r="S89" s="8" t="s">
        <v>10906</v>
      </c>
      <c r="T89" s="8" t="s">
        <v>10907</v>
      </c>
      <c r="U89" s="9">
        <v>1.117</v>
      </c>
      <c r="V89" s="10">
        <v>1</v>
      </c>
      <c r="W89" s="11">
        <v>6</v>
      </c>
      <c r="X89" s="9">
        <v>7.8230000000000004</v>
      </c>
      <c r="Y89" s="8" t="s">
        <v>10901</v>
      </c>
      <c r="Z89" s="10">
        <v>1</v>
      </c>
      <c r="AA89" s="10">
        <v>1</v>
      </c>
      <c r="AB89" s="9">
        <v>7.8230000000000004</v>
      </c>
      <c r="AC89" s="10">
        <v>1</v>
      </c>
      <c r="AD89" s="10">
        <v>1</v>
      </c>
      <c r="AE89" s="9">
        <v>7.8230000000000004</v>
      </c>
      <c r="AF89" s="11">
        <v>15</v>
      </c>
      <c r="AG89" s="11">
        <v>0</v>
      </c>
      <c r="AH89" s="11">
        <v>0</v>
      </c>
      <c r="AI89" s="11">
        <v>0</v>
      </c>
      <c r="AJ89" s="11">
        <v>0</v>
      </c>
      <c r="AK89" s="12">
        <v>44367.503310185188</v>
      </c>
      <c r="AL89" s="11">
        <v>0.96</v>
      </c>
      <c r="AM89" s="11">
        <v>0</v>
      </c>
      <c r="AN89" s="11">
        <v>0</v>
      </c>
      <c r="AO89" s="11">
        <v>0</v>
      </c>
      <c r="AP89" s="11">
        <v>0</v>
      </c>
      <c r="AQ89" s="11">
        <v>0</v>
      </c>
      <c r="AR89" s="11">
        <v>0.44</v>
      </c>
      <c r="AS89" s="8" t="s">
        <v>10908</v>
      </c>
      <c r="AT89" s="11">
        <v>0</v>
      </c>
      <c r="AU89" s="8" t="s">
        <v>10942</v>
      </c>
      <c r="AV89" s="8" t="s">
        <v>10909</v>
      </c>
    </row>
    <row r="90" spans="1:48" x14ac:dyDescent="0.25">
      <c r="A90" s="8" t="str">
        <f t="shared" si="1"/>
        <v>13006000015512200000102</v>
      </c>
      <c r="B90" s="8" t="s">
        <v>10929</v>
      </c>
      <c r="C90" s="8" t="s">
        <v>10895</v>
      </c>
      <c r="D90" s="8" t="s">
        <v>10896</v>
      </c>
      <c r="E90" s="8" t="s">
        <v>10942</v>
      </c>
      <c r="F90" s="8" t="s">
        <v>10943</v>
      </c>
      <c r="G90" s="8" t="s">
        <v>10899</v>
      </c>
      <c r="H90" s="8" t="s">
        <v>10900</v>
      </c>
      <c r="I90" s="8" t="s">
        <v>10901</v>
      </c>
      <c r="J90" s="8" t="s">
        <v>10902</v>
      </c>
      <c r="K90" s="8" t="s">
        <v>7711</v>
      </c>
      <c r="L90" s="8" t="s">
        <v>10922</v>
      </c>
      <c r="M90" s="8" t="s">
        <v>10904</v>
      </c>
      <c r="N90" s="8" t="s">
        <v>10930</v>
      </c>
      <c r="O90" s="9">
        <v>1.1240000000000001</v>
      </c>
      <c r="P90" s="10">
        <v>1</v>
      </c>
      <c r="Q90" s="11">
        <v>3.65</v>
      </c>
      <c r="R90" s="11">
        <v>4</v>
      </c>
      <c r="S90" s="8" t="s">
        <v>10906</v>
      </c>
      <c r="T90" s="8" t="s">
        <v>10907</v>
      </c>
      <c r="U90" s="9">
        <v>1.2170000000000001</v>
      </c>
      <c r="V90" s="10">
        <v>1</v>
      </c>
      <c r="W90" s="11">
        <v>3.5</v>
      </c>
      <c r="X90" s="9">
        <v>8.3279999999999994</v>
      </c>
      <c r="Y90" s="8" t="s">
        <v>10901</v>
      </c>
      <c r="Z90" s="10">
        <v>1</v>
      </c>
      <c r="AA90" s="10">
        <v>1</v>
      </c>
      <c r="AB90" s="9">
        <v>8.3279999999999994</v>
      </c>
      <c r="AC90" s="10">
        <v>1</v>
      </c>
      <c r="AD90" s="10">
        <v>1</v>
      </c>
      <c r="AE90" s="9">
        <v>8.3279999999999994</v>
      </c>
      <c r="AF90" s="11">
        <v>15</v>
      </c>
      <c r="AG90" s="11">
        <v>0</v>
      </c>
      <c r="AH90" s="11">
        <v>0</v>
      </c>
      <c r="AI90" s="11">
        <v>0</v>
      </c>
      <c r="AJ90" s="11">
        <v>0</v>
      </c>
      <c r="AK90" s="12">
        <v>44368.003692129627</v>
      </c>
      <c r="AL90" s="11">
        <v>1.05</v>
      </c>
      <c r="AM90" s="11">
        <v>0</v>
      </c>
      <c r="AN90" s="11">
        <v>0</v>
      </c>
      <c r="AO90" s="11">
        <v>0</v>
      </c>
      <c r="AP90" s="11">
        <v>0</v>
      </c>
      <c r="AQ90" s="11">
        <v>0</v>
      </c>
      <c r="AR90" s="11">
        <v>0.28000000000000003</v>
      </c>
      <c r="AS90" s="8" t="s">
        <v>10908</v>
      </c>
      <c r="AT90" s="11">
        <v>0</v>
      </c>
      <c r="AU90" s="8" t="s">
        <v>10942</v>
      </c>
      <c r="AV90" s="8" t="s">
        <v>10909</v>
      </c>
    </row>
    <row r="91" spans="1:48" x14ac:dyDescent="0.25">
      <c r="A91" s="8" t="str">
        <f t="shared" si="1"/>
        <v>13006000015512200001327</v>
      </c>
      <c r="B91" s="8" t="s">
        <v>10929</v>
      </c>
      <c r="C91" s="8" t="s">
        <v>10895</v>
      </c>
      <c r="D91" s="8" t="s">
        <v>10896</v>
      </c>
      <c r="E91" s="8" t="s">
        <v>10942</v>
      </c>
      <c r="F91" s="8" t="s">
        <v>10943</v>
      </c>
      <c r="G91" s="8" t="s">
        <v>10916</v>
      </c>
      <c r="H91" s="8" t="s">
        <v>10900</v>
      </c>
      <c r="I91" s="8" t="s">
        <v>10901</v>
      </c>
      <c r="J91" s="8" t="s">
        <v>10902</v>
      </c>
      <c r="K91" s="8" t="s">
        <v>7711</v>
      </c>
      <c r="L91" s="8" t="s">
        <v>10922</v>
      </c>
      <c r="M91" s="8" t="s">
        <v>10904</v>
      </c>
      <c r="N91" s="8" t="s">
        <v>10930</v>
      </c>
      <c r="O91" s="9">
        <v>1.4630000000000001</v>
      </c>
      <c r="P91" s="10">
        <v>0.75</v>
      </c>
      <c r="Q91" s="11">
        <v>3.65</v>
      </c>
      <c r="R91" s="11">
        <v>4</v>
      </c>
      <c r="S91" s="8" t="s">
        <v>10906</v>
      </c>
      <c r="T91" s="8" t="s">
        <v>10907</v>
      </c>
      <c r="U91" s="9">
        <v>1.1879999999999999</v>
      </c>
      <c r="V91" s="10">
        <v>1</v>
      </c>
      <c r="W91" s="11">
        <v>2</v>
      </c>
      <c r="X91" s="9">
        <v>8.0109999999999992</v>
      </c>
      <c r="Y91" s="8" t="s">
        <v>10901</v>
      </c>
      <c r="Z91" s="10">
        <v>1</v>
      </c>
      <c r="AA91" s="10">
        <v>1</v>
      </c>
      <c r="AB91" s="9">
        <v>8.0109999999999992</v>
      </c>
      <c r="AC91" s="10">
        <v>1</v>
      </c>
      <c r="AD91" s="10">
        <v>1</v>
      </c>
      <c r="AE91" s="9">
        <v>8.0109999999999992</v>
      </c>
      <c r="AF91" s="11">
        <v>15</v>
      </c>
      <c r="AG91" s="11">
        <v>0</v>
      </c>
      <c r="AH91" s="11">
        <v>0</v>
      </c>
      <c r="AI91" s="11">
        <v>0</v>
      </c>
      <c r="AJ91" s="11">
        <v>0</v>
      </c>
      <c r="AK91" s="12">
        <v>44368.003692129627</v>
      </c>
      <c r="AL91" s="11">
        <v>1.02</v>
      </c>
      <c r="AM91" s="11">
        <v>0</v>
      </c>
      <c r="AN91" s="11">
        <v>0</v>
      </c>
      <c r="AO91" s="11">
        <v>0</v>
      </c>
      <c r="AP91" s="11">
        <v>0</v>
      </c>
      <c r="AQ91" s="11">
        <v>0</v>
      </c>
      <c r="AR91" s="11">
        <v>0.16</v>
      </c>
      <c r="AS91" s="8" t="s">
        <v>10908</v>
      </c>
      <c r="AT91" s="11">
        <v>0</v>
      </c>
      <c r="AU91" s="8" t="s">
        <v>10942</v>
      </c>
      <c r="AV91" s="8" t="s">
        <v>10909</v>
      </c>
    </row>
    <row r="92" spans="1:48" x14ac:dyDescent="0.25">
      <c r="A92" s="8" t="str">
        <f t="shared" si="1"/>
        <v>13006000015512200001421</v>
      </c>
      <c r="B92" s="8" t="s">
        <v>10929</v>
      </c>
      <c r="C92" s="8" t="s">
        <v>10895</v>
      </c>
      <c r="D92" s="8" t="s">
        <v>10896</v>
      </c>
      <c r="E92" s="8" t="s">
        <v>10942</v>
      </c>
      <c r="F92" s="8" t="s">
        <v>10943</v>
      </c>
      <c r="G92" s="8" t="s">
        <v>10917</v>
      </c>
      <c r="H92" s="8" t="s">
        <v>10918</v>
      </c>
      <c r="I92" s="8" t="s">
        <v>10901</v>
      </c>
      <c r="J92" s="8" t="s">
        <v>10902</v>
      </c>
      <c r="K92" s="8" t="s">
        <v>7711</v>
      </c>
      <c r="L92" s="8" t="s">
        <v>10922</v>
      </c>
      <c r="M92" s="8" t="s">
        <v>10904</v>
      </c>
      <c r="N92" s="8" t="s">
        <v>10930</v>
      </c>
      <c r="O92" s="9">
        <v>0.98099999999999998</v>
      </c>
      <c r="P92" s="10">
        <v>1</v>
      </c>
      <c r="Q92" s="11">
        <v>9.25</v>
      </c>
      <c r="R92" s="11">
        <v>4</v>
      </c>
      <c r="S92" s="8" t="s">
        <v>10906</v>
      </c>
      <c r="T92" s="8" t="s">
        <v>10907</v>
      </c>
      <c r="U92" s="9">
        <v>1.131</v>
      </c>
      <c r="V92" s="10">
        <v>1</v>
      </c>
      <c r="W92" s="11">
        <v>7</v>
      </c>
      <c r="X92" s="9">
        <v>8.0030000000000001</v>
      </c>
      <c r="Y92" s="8" t="s">
        <v>10901</v>
      </c>
      <c r="Z92" s="10">
        <v>1</v>
      </c>
      <c r="AA92" s="10">
        <v>1</v>
      </c>
      <c r="AB92" s="9">
        <v>8.0030000000000001</v>
      </c>
      <c r="AC92" s="10">
        <v>1</v>
      </c>
      <c r="AD92" s="10">
        <v>1</v>
      </c>
      <c r="AE92" s="9">
        <v>8.0030000000000001</v>
      </c>
      <c r="AF92" s="11">
        <v>15</v>
      </c>
      <c r="AG92" s="11">
        <v>0</v>
      </c>
      <c r="AH92" s="11">
        <v>0</v>
      </c>
      <c r="AI92" s="11">
        <v>0</v>
      </c>
      <c r="AJ92" s="11">
        <v>0</v>
      </c>
      <c r="AK92" s="12">
        <v>44368.003703703704</v>
      </c>
      <c r="AL92" s="11">
        <v>0.98</v>
      </c>
      <c r="AM92" s="11">
        <v>0</v>
      </c>
      <c r="AN92" s="11">
        <v>0</v>
      </c>
      <c r="AO92" s="11">
        <v>0</v>
      </c>
      <c r="AP92" s="11">
        <v>0</v>
      </c>
      <c r="AQ92" s="11">
        <v>0</v>
      </c>
      <c r="AR92" s="11">
        <v>0.52</v>
      </c>
      <c r="AS92" s="8" t="s">
        <v>10908</v>
      </c>
      <c r="AT92" s="11">
        <v>0</v>
      </c>
      <c r="AU92" s="8" t="s">
        <v>10942</v>
      </c>
      <c r="AV92" s="8" t="s">
        <v>10909</v>
      </c>
    </row>
    <row r="93" spans="1:48" x14ac:dyDescent="0.25">
      <c r="A93" s="8" t="str">
        <f t="shared" si="1"/>
        <v>14006000015512000005105</v>
      </c>
      <c r="B93" s="8" t="s">
        <v>10931</v>
      </c>
      <c r="C93" s="8" t="s">
        <v>10901</v>
      </c>
      <c r="D93" s="8" t="s">
        <v>10896</v>
      </c>
      <c r="E93" s="8" t="s">
        <v>10942</v>
      </c>
      <c r="F93" s="8" t="s">
        <v>10943</v>
      </c>
      <c r="G93" s="8" t="s">
        <v>10920</v>
      </c>
      <c r="H93" s="8" t="s">
        <v>10921</v>
      </c>
      <c r="I93" s="8" t="s">
        <v>10895</v>
      </c>
      <c r="J93" s="8" t="s">
        <v>10902</v>
      </c>
      <c r="K93" s="8" t="s">
        <v>7711</v>
      </c>
      <c r="L93" s="8" t="s">
        <v>10922</v>
      </c>
      <c r="M93" s="8" t="s">
        <v>10904</v>
      </c>
      <c r="N93" s="8" t="s">
        <v>10905</v>
      </c>
      <c r="O93" s="9">
        <v>0.96899999999999997</v>
      </c>
      <c r="P93" s="10">
        <v>1</v>
      </c>
      <c r="Q93" s="11">
        <v>9.25</v>
      </c>
      <c r="R93" s="11">
        <v>4</v>
      </c>
      <c r="S93" s="8" t="s">
        <v>10906</v>
      </c>
      <c r="T93" s="8" t="s">
        <v>10907</v>
      </c>
      <c r="U93" s="9">
        <v>1.117</v>
      </c>
      <c r="V93" s="10">
        <v>1</v>
      </c>
      <c r="W93" s="11">
        <v>2</v>
      </c>
      <c r="X93" s="9">
        <v>5.7130000000000001</v>
      </c>
      <c r="Y93" s="8" t="s">
        <v>10901</v>
      </c>
      <c r="Z93" s="10">
        <v>1</v>
      </c>
      <c r="AA93" s="10">
        <v>1</v>
      </c>
      <c r="AB93" s="9">
        <v>5.7130000000000001</v>
      </c>
      <c r="AC93" s="10">
        <v>1</v>
      </c>
      <c r="AD93" s="10">
        <v>1</v>
      </c>
      <c r="AE93" s="9">
        <v>5.7130000000000001</v>
      </c>
      <c r="AF93" s="11">
        <v>15</v>
      </c>
      <c r="AG93" s="11">
        <v>4</v>
      </c>
      <c r="AH93" s="11">
        <v>9.25</v>
      </c>
      <c r="AI93" s="11">
        <v>0</v>
      </c>
      <c r="AJ93" s="11">
        <v>0</v>
      </c>
      <c r="AK93" s="12">
        <v>44367.506377314814</v>
      </c>
      <c r="AL93" s="11">
        <v>0.96</v>
      </c>
      <c r="AM93" s="11">
        <v>100</v>
      </c>
      <c r="AN93" s="11">
        <v>0</v>
      </c>
      <c r="AO93" s="11">
        <v>0.26</v>
      </c>
      <c r="AP93" s="11">
        <v>0.6</v>
      </c>
      <c r="AQ93" s="11">
        <v>0</v>
      </c>
      <c r="AR93" s="11">
        <v>0.15</v>
      </c>
      <c r="AS93" s="8" t="s">
        <v>10908</v>
      </c>
      <c r="AT93" s="11">
        <v>0</v>
      </c>
      <c r="AU93" s="8" t="s">
        <v>10942</v>
      </c>
      <c r="AV93" s="8" t="s">
        <v>10909</v>
      </c>
    </row>
    <row r="94" spans="1:48" x14ac:dyDescent="0.25">
      <c r="A94" s="8" t="str">
        <f t="shared" si="1"/>
        <v>14006000015512200000102</v>
      </c>
      <c r="B94" s="8" t="s">
        <v>10931</v>
      </c>
      <c r="C94" s="8" t="s">
        <v>10895</v>
      </c>
      <c r="D94" s="8" t="s">
        <v>10896</v>
      </c>
      <c r="E94" s="8" t="s">
        <v>10942</v>
      </c>
      <c r="F94" s="8" t="s">
        <v>10943</v>
      </c>
      <c r="G94" s="8" t="s">
        <v>10899</v>
      </c>
      <c r="H94" s="8" t="s">
        <v>10900</v>
      </c>
      <c r="I94" s="8" t="s">
        <v>10901</v>
      </c>
      <c r="J94" s="8" t="s">
        <v>10902</v>
      </c>
      <c r="K94" s="8" t="s">
        <v>7711</v>
      </c>
      <c r="L94" s="8" t="s">
        <v>10922</v>
      </c>
      <c r="M94" s="8" t="s">
        <v>10904</v>
      </c>
      <c r="N94" s="8" t="s">
        <v>10905</v>
      </c>
      <c r="O94" s="9">
        <v>1.1240000000000001</v>
      </c>
      <c r="P94" s="10">
        <v>1</v>
      </c>
      <c r="Q94" s="11">
        <v>3.65</v>
      </c>
      <c r="R94" s="11">
        <v>4</v>
      </c>
      <c r="S94" s="8" t="s">
        <v>10906</v>
      </c>
      <c r="T94" s="8" t="s">
        <v>10907</v>
      </c>
      <c r="U94" s="9">
        <v>1.2170000000000001</v>
      </c>
      <c r="V94" s="10">
        <v>1</v>
      </c>
      <c r="W94" s="11">
        <v>2</v>
      </c>
      <c r="X94" s="9">
        <v>6.2279999999999998</v>
      </c>
      <c r="Y94" s="8" t="s">
        <v>10901</v>
      </c>
      <c r="Z94" s="10">
        <v>1</v>
      </c>
      <c r="AA94" s="10">
        <v>1</v>
      </c>
      <c r="AB94" s="9">
        <v>6.2279999999999998</v>
      </c>
      <c r="AC94" s="10">
        <v>1</v>
      </c>
      <c r="AD94" s="10">
        <v>1</v>
      </c>
      <c r="AE94" s="9">
        <v>6.2279999999999998</v>
      </c>
      <c r="AF94" s="11">
        <v>15</v>
      </c>
      <c r="AG94" s="11">
        <v>4</v>
      </c>
      <c r="AH94" s="11">
        <v>9.25</v>
      </c>
      <c r="AI94" s="11">
        <v>0</v>
      </c>
      <c r="AJ94" s="11">
        <v>0</v>
      </c>
      <c r="AK94" s="12">
        <v>44368.004004629627</v>
      </c>
      <c r="AL94" s="11">
        <v>1.05</v>
      </c>
      <c r="AM94" s="11">
        <v>100</v>
      </c>
      <c r="AN94" s="11">
        <v>0</v>
      </c>
      <c r="AO94" s="11">
        <v>0.28000000000000003</v>
      </c>
      <c r="AP94" s="11">
        <v>0.65</v>
      </c>
      <c r="AQ94" s="11">
        <v>0</v>
      </c>
      <c r="AR94" s="11">
        <v>0.16</v>
      </c>
      <c r="AS94" s="8" t="s">
        <v>10908</v>
      </c>
      <c r="AT94" s="11">
        <v>0</v>
      </c>
      <c r="AU94" s="8" t="s">
        <v>10942</v>
      </c>
      <c r="AV94" s="8" t="s">
        <v>10909</v>
      </c>
    </row>
    <row r="95" spans="1:48" x14ac:dyDescent="0.25">
      <c r="A95" s="8" t="str">
        <f t="shared" si="1"/>
        <v>14006000015512200001286</v>
      </c>
      <c r="B95" s="8" t="s">
        <v>10931</v>
      </c>
      <c r="C95" s="8" t="s">
        <v>10895</v>
      </c>
      <c r="D95" s="8" t="s">
        <v>10896</v>
      </c>
      <c r="E95" s="8" t="s">
        <v>10942</v>
      </c>
      <c r="F95" s="8" t="s">
        <v>10943</v>
      </c>
      <c r="G95" s="8" t="s">
        <v>10913</v>
      </c>
      <c r="H95" s="8" t="s">
        <v>10914</v>
      </c>
      <c r="I95" s="8" t="s">
        <v>10901</v>
      </c>
      <c r="J95" s="8" t="s">
        <v>10902</v>
      </c>
      <c r="K95" s="8" t="s">
        <v>7711</v>
      </c>
      <c r="L95" s="8" t="s">
        <v>10922</v>
      </c>
      <c r="M95" s="8" t="s">
        <v>10904</v>
      </c>
      <c r="N95" s="8" t="s">
        <v>10915</v>
      </c>
      <c r="O95" s="9">
        <v>1.361</v>
      </c>
      <c r="P95" s="10">
        <v>1</v>
      </c>
      <c r="Q95" s="11">
        <v>3.65</v>
      </c>
      <c r="R95" s="11">
        <v>1</v>
      </c>
      <c r="S95" s="8" t="s">
        <v>10906</v>
      </c>
      <c r="T95" s="8" t="s">
        <v>10907</v>
      </c>
      <c r="U95" s="9">
        <v>1.427</v>
      </c>
      <c r="V95" s="10">
        <v>1</v>
      </c>
      <c r="W95" s="11">
        <v>3</v>
      </c>
      <c r="X95" s="9">
        <v>7.3650000000000002</v>
      </c>
      <c r="Y95" s="8" t="s">
        <v>10901</v>
      </c>
      <c r="Z95" s="10">
        <v>1</v>
      </c>
      <c r="AA95" s="10">
        <v>1</v>
      </c>
      <c r="AB95" s="9">
        <v>7.3650000000000002</v>
      </c>
      <c r="AC95" s="10">
        <v>1</v>
      </c>
      <c r="AD95" s="10">
        <v>1</v>
      </c>
      <c r="AE95" s="9">
        <v>7.3650000000000002</v>
      </c>
      <c r="AF95" s="11">
        <v>0</v>
      </c>
      <c r="AG95" s="11">
        <v>4</v>
      </c>
      <c r="AH95" s="11">
        <v>9.25</v>
      </c>
      <c r="AI95" s="11">
        <v>0</v>
      </c>
      <c r="AJ95" s="11">
        <v>0</v>
      </c>
      <c r="AK95" s="12">
        <v>44368.004016203704</v>
      </c>
      <c r="AL95" s="11">
        <v>0</v>
      </c>
      <c r="AM95" s="11">
        <v>100</v>
      </c>
      <c r="AN95" s="11">
        <v>0</v>
      </c>
      <c r="AO95" s="11">
        <v>0.33</v>
      </c>
      <c r="AP95" s="11">
        <v>0.76</v>
      </c>
      <c r="AQ95" s="11">
        <v>0</v>
      </c>
      <c r="AR95" s="11">
        <v>0.25</v>
      </c>
      <c r="AS95" s="8" t="s">
        <v>10908</v>
      </c>
      <c r="AT95" s="11">
        <v>0</v>
      </c>
      <c r="AU95" s="8" t="s">
        <v>10942</v>
      </c>
      <c r="AV95" s="8" t="s">
        <v>10909</v>
      </c>
    </row>
    <row r="96" spans="1:48" x14ac:dyDescent="0.25">
      <c r="A96" s="8" t="str">
        <f t="shared" si="1"/>
        <v>17006000015512000005105</v>
      </c>
      <c r="B96" s="8" t="s">
        <v>10932</v>
      </c>
      <c r="C96" s="8" t="s">
        <v>10895</v>
      </c>
      <c r="D96" s="8" t="s">
        <v>10896</v>
      </c>
      <c r="E96" s="8" t="s">
        <v>10942</v>
      </c>
      <c r="F96" s="8" t="s">
        <v>10943</v>
      </c>
      <c r="G96" s="8" t="s">
        <v>10920</v>
      </c>
      <c r="H96" s="8" t="s">
        <v>10921</v>
      </c>
      <c r="I96" s="8" t="s">
        <v>10901</v>
      </c>
      <c r="J96" s="8" t="s">
        <v>10902</v>
      </c>
      <c r="K96" s="8" t="s">
        <v>7711</v>
      </c>
      <c r="L96" s="8" t="s">
        <v>10922</v>
      </c>
      <c r="M96" s="8" t="s">
        <v>10904</v>
      </c>
      <c r="N96" s="8" t="s">
        <v>10933</v>
      </c>
      <c r="O96" s="9">
        <v>0.95299999999999996</v>
      </c>
      <c r="P96" s="10">
        <v>1</v>
      </c>
      <c r="Q96" s="11">
        <v>9.25</v>
      </c>
      <c r="R96" s="11">
        <v>4</v>
      </c>
      <c r="S96" s="8" t="s">
        <v>10906</v>
      </c>
      <c r="T96" s="8" t="s">
        <v>10907</v>
      </c>
      <c r="U96" s="9">
        <v>1.099</v>
      </c>
      <c r="V96" s="10">
        <v>0.25</v>
      </c>
      <c r="W96" s="11">
        <v>7</v>
      </c>
      <c r="X96" s="9">
        <v>2.39</v>
      </c>
      <c r="Y96" s="8" t="s">
        <v>10901</v>
      </c>
      <c r="Z96" s="10">
        <v>4</v>
      </c>
      <c r="AA96" s="10">
        <v>1</v>
      </c>
      <c r="AB96" s="9">
        <v>9.56</v>
      </c>
      <c r="AC96" s="10">
        <v>1</v>
      </c>
      <c r="AD96" s="10">
        <v>1</v>
      </c>
      <c r="AE96" s="9">
        <v>9.56</v>
      </c>
      <c r="AF96" s="11">
        <v>15</v>
      </c>
      <c r="AG96" s="11">
        <v>4</v>
      </c>
      <c r="AH96" s="11">
        <v>0</v>
      </c>
      <c r="AI96" s="11">
        <v>17</v>
      </c>
      <c r="AJ96" s="11">
        <v>0</v>
      </c>
      <c r="AK96" s="12">
        <v>44368.004236111112</v>
      </c>
      <c r="AL96" s="11">
        <v>0.24</v>
      </c>
      <c r="AM96" s="11">
        <v>100</v>
      </c>
      <c r="AN96" s="11">
        <v>0</v>
      </c>
      <c r="AO96" s="11">
        <v>0.06</v>
      </c>
      <c r="AP96" s="11">
        <v>0</v>
      </c>
      <c r="AQ96" s="11">
        <v>0.41</v>
      </c>
      <c r="AR96" s="11">
        <v>0.16</v>
      </c>
      <c r="AS96" s="8" t="s">
        <v>10908</v>
      </c>
      <c r="AT96" s="11">
        <v>0</v>
      </c>
      <c r="AU96" s="8" t="s">
        <v>10942</v>
      </c>
      <c r="AV96" s="8" t="s">
        <v>10909</v>
      </c>
    </row>
    <row r="97" spans="1:48" x14ac:dyDescent="0.25">
      <c r="A97" s="8" t="str">
        <f t="shared" si="1"/>
        <v>17006000015512200001421</v>
      </c>
      <c r="B97" s="8" t="s">
        <v>10932</v>
      </c>
      <c r="C97" s="8" t="s">
        <v>10901</v>
      </c>
      <c r="D97" s="8" t="s">
        <v>10896</v>
      </c>
      <c r="E97" s="8" t="s">
        <v>10942</v>
      </c>
      <c r="F97" s="8" t="s">
        <v>10943</v>
      </c>
      <c r="G97" s="8" t="s">
        <v>10917</v>
      </c>
      <c r="H97" s="8" t="s">
        <v>10918</v>
      </c>
      <c r="I97" s="8" t="s">
        <v>10895</v>
      </c>
      <c r="J97" s="8" t="s">
        <v>10902</v>
      </c>
      <c r="K97" s="8" t="s">
        <v>7711</v>
      </c>
      <c r="L97" s="8" t="s">
        <v>10922</v>
      </c>
      <c r="M97" s="8" t="s">
        <v>10904</v>
      </c>
      <c r="N97" s="8" t="s">
        <v>10933</v>
      </c>
      <c r="O97" s="9">
        <v>0.99399999999999999</v>
      </c>
      <c r="P97" s="10">
        <v>1</v>
      </c>
      <c r="Q97" s="11">
        <v>9.25</v>
      </c>
      <c r="R97" s="11">
        <v>4</v>
      </c>
      <c r="S97" s="8" t="s">
        <v>10906</v>
      </c>
      <c r="T97" s="8" t="s">
        <v>10907</v>
      </c>
      <c r="U97" s="9">
        <v>1.1459999999999999</v>
      </c>
      <c r="V97" s="10">
        <v>0.25</v>
      </c>
      <c r="W97" s="11">
        <v>3</v>
      </c>
      <c r="X97" s="9">
        <v>2.3969999999999998</v>
      </c>
      <c r="Y97" s="8" t="s">
        <v>10901</v>
      </c>
      <c r="Z97" s="10">
        <v>4</v>
      </c>
      <c r="AA97" s="10">
        <v>1</v>
      </c>
      <c r="AB97" s="9">
        <v>9.5879999999999992</v>
      </c>
      <c r="AC97" s="10">
        <v>1</v>
      </c>
      <c r="AD97" s="10">
        <v>1</v>
      </c>
      <c r="AE97" s="9">
        <v>9.5879999999999992</v>
      </c>
      <c r="AF97" s="11">
        <v>15</v>
      </c>
      <c r="AG97" s="11">
        <v>4</v>
      </c>
      <c r="AH97" s="11">
        <v>0</v>
      </c>
      <c r="AI97" s="11">
        <v>17</v>
      </c>
      <c r="AJ97" s="11">
        <v>0</v>
      </c>
      <c r="AK97" s="12">
        <v>44367.531284722223</v>
      </c>
      <c r="AL97" s="11">
        <v>0.25</v>
      </c>
      <c r="AM97" s="11">
        <v>100</v>
      </c>
      <c r="AN97" s="11">
        <v>0</v>
      </c>
      <c r="AO97" s="11">
        <v>7.0000000000000007E-2</v>
      </c>
      <c r="AP97" s="11">
        <v>0</v>
      </c>
      <c r="AQ97" s="11">
        <v>0.43</v>
      </c>
      <c r="AR97" s="11">
        <v>7.0000000000000007E-2</v>
      </c>
      <c r="AS97" s="8" t="s">
        <v>10908</v>
      </c>
      <c r="AT97" s="11">
        <v>0</v>
      </c>
      <c r="AU97" s="8" t="s">
        <v>10942</v>
      </c>
      <c r="AV97" s="8" t="s">
        <v>10909</v>
      </c>
    </row>
    <row r="98" spans="1:48" x14ac:dyDescent="0.25">
      <c r="A98" s="8" t="str">
        <f t="shared" si="1"/>
        <v>10006000016442200000102</v>
      </c>
      <c r="B98" s="8" t="s">
        <v>10894</v>
      </c>
      <c r="C98" s="8" t="s">
        <v>10895</v>
      </c>
      <c r="D98" s="8" t="s">
        <v>10896</v>
      </c>
      <c r="E98" s="8" t="s">
        <v>10944</v>
      </c>
      <c r="F98" s="8" t="s">
        <v>10945</v>
      </c>
      <c r="G98" s="8" t="s">
        <v>10899</v>
      </c>
      <c r="H98" s="8" t="s">
        <v>10900</v>
      </c>
      <c r="I98" s="8" t="s">
        <v>10901</v>
      </c>
      <c r="J98" s="8" t="s">
        <v>10902</v>
      </c>
      <c r="K98" s="8" t="s">
        <v>7711</v>
      </c>
      <c r="L98" s="8" t="s">
        <v>10903</v>
      </c>
      <c r="M98" s="8" t="s">
        <v>10904</v>
      </c>
      <c r="N98" s="8" t="s">
        <v>10905</v>
      </c>
      <c r="O98" s="9">
        <v>1.905</v>
      </c>
      <c r="P98" s="10">
        <v>1</v>
      </c>
      <c r="Q98" s="11">
        <v>3.65</v>
      </c>
      <c r="R98" s="11">
        <v>4</v>
      </c>
      <c r="S98" s="8" t="s">
        <v>10906</v>
      </c>
      <c r="T98" s="8" t="s">
        <v>10907</v>
      </c>
      <c r="U98" s="9">
        <v>2.0630000000000002</v>
      </c>
      <c r="V98" s="10">
        <v>1</v>
      </c>
      <c r="W98" s="11">
        <v>4.5</v>
      </c>
      <c r="X98" s="9">
        <v>10.901999999999999</v>
      </c>
      <c r="Y98" s="8" t="s">
        <v>10901</v>
      </c>
      <c r="Z98" s="10">
        <v>1</v>
      </c>
      <c r="AA98" s="10">
        <v>1</v>
      </c>
      <c r="AB98" s="9">
        <v>10.901999999999999</v>
      </c>
      <c r="AC98" s="10">
        <v>1</v>
      </c>
      <c r="AD98" s="10">
        <v>1</v>
      </c>
      <c r="AE98" s="9">
        <v>10.901999999999999</v>
      </c>
      <c r="AF98" s="11">
        <v>15</v>
      </c>
      <c r="AG98" s="11">
        <v>4</v>
      </c>
      <c r="AH98" s="11">
        <v>9.25</v>
      </c>
      <c r="AI98" s="11">
        <v>0</v>
      </c>
      <c r="AJ98" s="11">
        <v>0</v>
      </c>
      <c r="AK98" s="12">
        <v>44368.009317129632</v>
      </c>
      <c r="AL98" s="11">
        <v>1.78</v>
      </c>
      <c r="AM98" s="11">
        <v>100</v>
      </c>
      <c r="AN98" s="11">
        <v>0</v>
      </c>
      <c r="AO98" s="11">
        <v>0.47</v>
      </c>
      <c r="AP98" s="11">
        <v>1.1000000000000001</v>
      </c>
      <c r="AQ98" s="11">
        <v>0</v>
      </c>
      <c r="AR98" s="11">
        <v>0.61</v>
      </c>
      <c r="AS98" s="8" t="s">
        <v>10908</v>
      </c>
      <c r="AT98" s="11">
        <v>0</v>
      </c>
      <c r="AU98" s="8" t="s">
        <v>10944</v>
      </c>
      <c r="AV98" s="8" t="s">
        <v>10909</v>
      </c>
    </row>
    <row r="99" spans="1:48" x14ac:dyDescent="0.25">
      <c r="A99" s="8" t="str">
        <f t="shared" si="1"/>
        <v>10006000016442200001286</v>
      </c>
      <c r="B99" s="8" t="s">
        <v>10894</v>
      </c>
      <c r="C99" s="8" t="s">
        <v>10895</v>
      </c>
      <c r="D99" s="8" t="s">
        <v>10896</v>
      </c>
      <c r="E99" s="8" t="s">
        <v>10944</v>
      </c>
      <c r="F99" s="8" t="s">
        <v>10945</v>
      </c>
      <c r="G99" s="8" t="s">
        <v>10913</v>
      </c>
      <c r="H99" s="8" t="s">
        <v>10914</v>
      </c>
      <c r="I99" s="8" t="s">
        <v>10901</v>
      </c>
      <c r="J99" s="8" t="s">
        <v>10902</v>
      </c>
      <c r="K99" s="8" t="s">
        <v>7711</v>
      </c>
      <c r="L99" s="8" t="s">
        <v>10903</v>
      </c>
      <c r="M99" s="8" t="s">
        <v>10904</v>
      </c>
      <c r="N99" s="8" t="s">
        <v>10915</v>
      </c>
      <c r="O99" s="9">
        <v>2.3079999999999998</v>
      </c>
      <c r="P99" s="10">
        <v>1</v>
      </c>
      <c r="Q99" s="11">
        <v>3.65</v>
      </c>
      <c r="R99" s="11">
        <v>1</v>
      </c>
      <c r="S99" s="8" t="s">
        <v>10906</v>
      </c>
      <c r="T99" s="8" t="s">
        <v>10907</v>
      </c>
      <c r="U99" s="9">
        <v>2.4209999999999998</v>
      </c>
      <c r="V99" s="10">
        <v>1</v>
      </c>
      <c r="W99" s="11">
        <v>6</v>
      </c>
      <c r="X99" s="9">
        <v>12.911</v>
      </c>
      <c r="Y99" s="8" t="s">
        <v>10901</v>
      </c>
      <c r="Z99" s="10">
        <v>1</v>
      </c>
      <c r="AA99" s="10">
        <v>1</v>
      </c>
      <c r="AB99" s="9">
        <v>12.911</v>
      </c>
      <c r="AC99" s="10">
        <v>1</v>
      </c>
      <c r="AD99" s="10">
        <v>1</v>
      </c>
      <c r="AE99" s="9">
        <v>12.911</v>
      </c>
      <c r="AF99" s="11">
        <v>0</v>
      </c>
      <c r="AG99" s="11">
        <v>4</v>
      </c>
      <c r="AH99" s="11">
        <v>9.25</v>
      </c>
      <c r="AI99" s="11">
        <v>0</v>
      </c>
      <c r="AJ99" s="11">
        <v>0</v>
      </c>
      <c r="AK99" s="12">
        <v>44368.009328703702</v>
      </c>
      <c r="AL99" s="11">
        <v>0</v>
      </c>
      <c r="AM99" s="11">
        <v>100</v>
      </c>
      <c r="AN99" s="11">
        <v>0</v>
      </c>
      <c r="AO99" s="11">
        <v>0.56000000000000005</v>
      </c>
      <c r="AP99" s="11">
        <v>1.29</v>
      </c>
      <c r="AQ99" s="11">
        <v>0</v>
      </c>
      <c r="AR99" s="11">
        <v>0.84</v>
      </c>
      <c r="AS99" s="8" t="s">
        <v>10908</v>
      </c>
      <c r="AT99" s="11">
        <v>0</v>
      </c>
      <c r="AU99" s="8" t="s">
        <v>10944</v>
      </c>
      <c r="AV99" s="8" t="s">
        <v>10909</v>
      </c>
    </row>
    <row r="100" spans="1:48" x14ac:dyDescent="0.25">
      <c r="A100" s="8" t="str">
        <f t="shared" si="1"/>
        <v>10006000016442200001327</v>
      </c>
      <c r="B100" s="8" t="s">
        <v>10894</v>
      </c>
      <c r="C100" s="8" t="s">
        <v>10895</v>
      </c>
      <c r="D100" s="8" t="s">
        <v>10896</v>
      </c>
      <c r="E100" s="8" t="s">
        <v>10944</v>
      </c>
      <c r="F100" s="8" t="s">
        <v>10945</v>
      </c>
      <c r="G100" s="8" t="s">
        <v>10916</v>
      </c>
      <c r="H100" s="8" t="s">
        <v>10900</v>
      </c>
      <c r="I100" s="8" t="s">
        <v>10901</v>
      </c>
      <c r="J100" s="8" t="s">
        <v>10902</v>
      </c>
      <c r="K100" s="8" t="s">
        <v>7711</v>
      </c>
      <c r="L100" s="8" t="s">
        <v>10903</v>
      </c>
      <c r="M100" s="8" t="s">
        <v>10904</v>
      </c>
      <c r="N100" s="8" t="s">
        <v>10905</v>
      </c>
      <c r="O100" s="9">
        <v>2.4820000000000002</v>
      </c>
      <c r="P100" s="10">
        <v>0.74931800000000004</v>
      </c>
      <c r="Q100" s="11">
        <v>3.65</v>
      </c>
      <c r="R100" s="11">
        <v>4</v>
      </c>
      <c r="S100" s="8" t="s">
        <v>10906</v>
      </c>
      <c r="T100" s="8" t="s">
        <v>10907</v>
      </c>
      <c r="U100" s="9">
        <v>2.0139999999999998</v>
      </c>
      <c r="V100" s="10">
        <v>1</v>
      </c>
      <c r="W100" s="11">
        <v>5</v>
      </c>
      <c r="X100" s="9">
        <v>10.721</v>
      </c>
      <c r="Y100" s="8" t="s">
        <v>10901</v>
      </c>
      <c r="Z100" s="10">
        <v>1</v>
      </c>
      <c r="AA100" s="10">
        <v>1</v>
      </c>
      <c r="AB100" s="9">
        <v>10.721</v>
      </c>
      <c r="AC100" s="10">
        <v>1</v>
      </c>
      <c r="AD100" s="10">
        <v>1</v>
      </c>
      <c r="AE100" s="9">
        <v>10.721</v>
      </c>
      <c r="AF100" s="11">
        <v>15</v>
      </c>
      <c r="AG100" s="11">
        <v>4</v>
      </c>
      <c r="AH100" s="11">
        <v>9.25</v>
      </c>
      <c r="AI100" s="11">
        <v>0</v>
      </c>
      <c r="AJ100" s="11">
        <v>0</v>
      </c>
      <c r="AK100" s="12">
        <v>44368.009328703702</v>
      </c>
      <c r="AL100" s="11">
        <v>1.74</v>
      </c>
      <c r="AM100" s="11">
        <v>100</v>
      </c>
      <c r="AN100" s="11">
        <v>0</v>
      </c>
      <c r="AO100" s="11">
        <v>0.46</v>
      </c>
      <c r="AP100" s="11">
        <v>1.07</v>
      </c>
      <c r="AQ100" s="11">
        <v>0</v>
      </c>
      <c r="AR100" s="11">
        <v>0.67</v>
      </c>
      <c r="AS100" s="8" t="s">
        <v>10908</v>
      </c>
      <c r="AT100" s="11">
        <v>0</v>
      </c>
      <c r="AU100" s="8" t="s">
        <v>10944</v>
      </c>
      <c r="AV100" s="8" t="s">
        <v>10909</v>
      </c>
    </row>
    <row r="101" spans="1:48" x14ac:dyDescent="0.25">
      <c r="A101" s="8" t="str">
        <f t="shared" si="1"/>
        <v>10006000016442200001421</v>
      </c>
      <c r="B101" s="8" t="s">
        <v>10894</v>
      </c>
      <c r="C101" s="8" t="s">
        <v>10895</v>
      </c>
      <c r="D101" s="8" t="s">
        <v>10896</v>
      </c>
      <c r="E101" s="8" t="s">
        <v>10944</v>
      </c>
      <c r="F101" s="8" t="s">
        <v>10945</v>
      </c>
      <c r="G101" s="8" t="s">
        <v>10917</v>
      </c>
      <c r="H101" s="8" t="s">
        <v>10918</v>
      </c>
      <c r="I101" s="8" t="s">
        <v>10901</v>
      </c>
      <c r="J101" s="8" t="s">
        <v>10902</v>
      </c>
      <c r="K101" s="8" t="s">
        <v>7711</v>
      </c>
      <c r="L101" s="8" t="s">
        <v>10903</v>
      </c>
      <c r="M101" s="8" t="s">
        <v>10904</v>
      </c>
      <c r="N101" s="8" t="s">
        <v>10905</v>
      </c>
      <c r="O101" s="9">
        <v>1.52</v>
      </c>
      <c r="P101" s="10">
        <v>1</v>
      </c>
      <c r="Q101" s="11">
        <v>9.25</v>
      </c>
      <c r="R101" s="11">
        <v>4</v>
      </c>
      <c r="S101" s="8" t="s">
        <v>10906</v>
      </c>
      <c r="T101" s="8" t="s">
        <v>10907</v>
      </c>
      <c r="U101" s="9">
        <v>1.752</v>
      </c>
      <c r="V101" s="10">
        <v>1</v>
      </c>
      <c r="W101" s="11">
        <v>4</v>
      </c>
      <c r="X101" s="9">
        <v>9.1940000000000008</v>
      </c>
      <c r="Y101" s="8" t="s">
        <v>10901</v>
      </c>
      <c r="Z101" s="10">
        <v>1</v>
      </c>
      <c r="AA101" s="10">
        <v>1</v>
      </c>
      <c r="AB101" s="9">
        <v>9.1940000000000008</v>
      </c>
      <c r="AC101" s="10">
        <v>1</v>
      </c>
      <c r="AD101" s="10">
        <v>1</v>
      </c>
      <c r="AE101" s="9">
        <v>9.1940000000000008</v>
      </c>
      <c r="AF101" s="11">
        <v>15</v>
      </c>
      <c r="AG101" s="11">
        <v>4</v>
      </c>
      <c r="AH101" s="11">
        <v>9.25</v>
      </c>
      <c r="AI101" s="11">
        <v>0</v>
      </c>
      <c r="AJ101" s="11">
        <v>0</v>
      </c>
      <c r="AK101" s="12">
        <v>44368.009328703702</v>
      </c>
      <c r="AL101" s="11">
        <v>1.51</v>
      </c>
      <c r="AM101" s="11">
        <v>100</v>
      </c>
      <c r="AN101" s="11">
        <v>0</v>
      </c>
      <c r="AO101" s="11">
        <v>0.4</v>
      </c>
      <c r="AP101" s="11">
        <v>0.94</v>
      </c>
      <c r="AQ101" s="11">
        <v>0</v>
      </c>
      <c r="AR101" s="11">
        <v>0.46</v>
      </c>
      <c r="AS101" s="8" t="s">
        <v>10908</v>
      </c>
      <c r="AT101" s="11">
        <v>0</v>
      </c>
      <c r="AU101" s="8" t="s">
        <v>10944</v>
      </c>
      <c r="AV101" s="8" t="s">
        <v>10909</v>
      </c>
    </row>
    <row r="102" spans="1:48" x14ac:dyDescent="0.25">
      <c r="A102" s="8" t="str">
        <f t="shared" si="1"/>
        <v>10006000016442200008967</v>
      </c>
      <c r="B102" s="8" t="s">
        <v>10894</v>
      </c>
      <c r="C102" s="8" t="s">
        <v>10901</v>
      </c>
      <c r="D102" s="8" t="s">
        <v>10896</v>
      </c>
      <c r="E102" s="8" t="s">
        <v>10944</v>
      </c>
      <c r="F102" s="8" t="s">
        <v>10945</v>
      </c>
      <c r="G102" s="8" t="s">
        <v>10946</v>
      </c>
      <c r="H102" s="8" t="s">
        <v>10947</v>
      </c>
      <c r="I102" s="8" t="s">
        <v>10895</v>
      </c>
      <c r="J102" s="8" t="s">
        <v>10902</v>
      </c>
      <c r="K102" s="8" t="s">
        <v>7711</v>
      </c>
      <c r="L102" s="8" t="s">
        <v>10903</v>
      </c>
      <c r="M102" s="8" t="s">
        <v>10904</v>
      </c>
      <c r="N102" s="8" t="s">
        <v>10912</v>
      </c>
      <c r="O102" s="9">
        <v>0</v>
      </c>
      <c r="P102" s="10">
        <v>1</v>
      </c>
      <c r="Q102" s="11">
        <v>0</v>
      </c>
      <c r="R102" s="11">
        <v>0</v>
      </c>
      <c r="S102" s="8" t="s">
        <v>10906</v>
      </c>
      <c r="T102" s="8" t="s">
        <v>10907</v>
      </c>
      <c r="U102" s="9">
        <v>0.95</v>
      </c>
      <c r="V102" s="10">
        <v>1</v>
      </c>
      <c r="W102" s="11">
        <v>0</v>
      </c>
      <c r="X102" s="9">
        <v>7.3529999999999998</v>
      </c>
      <c r="Y102" s="8" t="s">
        <v>10901</v>
      </c>
      <c r="Z102" s="10">
        <v>1</v>
      </c>
      <c r="AA102" s="10">
        <v>1</v>
      </c>
      <c r="AB102" s="9">
        <v>7.3529999999999998</v>
      </c>
      <c r="AC102" s="10">
        <v>1.284211</v>
      </c>
      <c r="AD102" s="10">
        <v>1</v>
      </c>
      <c r="AE102" s="9">
        <v>9.4429999999999996</v>
      </c>
      <c r="AF102" s="11">
        <v>0</v>
      </c>
      <c r="AG102" s="11">
        <v>0</v>
      </c>
      <c r="AH102" s="11">
        <v>0</v>
      </c>
      <c r="AI102" s="11">
        <v>0</v>
      </c>
      <c r="AJ102" s="11">
        <v>1.89</v>
      </c>
      <c r="AK102" s="12">
        <v>44367.514421296299</v>
      </c>
      <c r="AL102" s="11">
        <v>0</v>
      </c>
      <c r="AM102" s="11">
        <v>0</v>
      </c>
      <c r="AN102" s="11">
        <v>0</v>
      </c>
      <c r="AO102" s="11">
        <v>0</v>
      </c>
      <c r="AP102" s="11">
        <v>0</v>
      </c>
      <c r="AQ102" s="11">
        <v>0</v>
      </c>
      <c r="AR102" s="11">
        <v>0</v>
      </c>
      <c r="AS102" s="8" t="s">
        <v>10908</v>
      </c>
      <c r="AT102" s="11">
        <v>34.630000000000003</v>
      </c>
      <c r="AU102" s="8" t="s">
        <v>10944</v>
      </c>
      <c r="AV102" s="8" t="s">
        <v>10909</v>
      </c>
    </row>
    <row r="103" spans="1:48" x14ac:dyDescent="0.25">
      <c r="A103" s="8" t="str">
        <f t="shared" si="1"/>
        <v>11006000016442000005105</v>
      </c>
      <c r="B103" s="8" t="s">
        <v>10919</v>
      </c>
      <c r="C103" s="8" t="s">
        <v>10901</v>
      </c>
      <c r="D103" s="8" t="s">
        <v>10896</v>
      </c>
      <c r="E103" s="8" t="s">
        <v>10944</v>
      </c>
      <c r="F103" s="8" t="s">
        <v>10945</v>
      </c>
      <c r="G103" s="8" t="s">
        <v>10920</v>
      </c>
      <c r="H103" s="8" t="s">
        <v>10921</v>
      </c>
      <c r="I103" s="8" t="s">
        <v>10895</v>
      </c>
      <c r="J103" s="8" t="s">
        <v>10902</v>
      </c>
      <c r="K103" s="8" t="s">
        <v>7711</v>
      </c>
      <c r="L103" s="8" t="s">
        <v>10922</v>
      </c>
      <c r="M103" s="8" t="s">
        <v>10904</v>
      </c>
      <c r="N103" s="8" t="s">
        <v>10905</v>
      </c>
      <c r="O103" s="9">
        <v>1.643</v>
      </c>
      <c r="P103" s="10">
        <v>1</v>
      </c>
      <c r="Q103" s="11">
        <v>9.25</v>
      </c>
      <c r="R103" s="11">
        <v>4</v>
      </c>
      <c r="S103" s="8" t="s">
        <v>10906</v>
      </c>
      <c r="T103" s="8" t="s">
        <v>10907</v>
      </c>
      <c r="U103" s="9">
        <v>1.8939999999999999</v>
      </c>
      <c r="V103" s="10">
        <v>1</v>
      </c>
      <c r="W103" s="11">
        <v>4</v>
      </c>
      <c r="X103" s="9">
        <v>10.951000000000001</v>
      </c>
      <c r="Y103" s="8" t="s">
        <v>10901</v>
      </c>
      <c r="Z103" s="10">
        <v>1</v>
      </c>
      <c r="AA103" s="10">
        <v>1</v>
      </c>
      <c r="AB103" s="9">
        <v>10.951000000000001</v>
      </c>
      <c r="AC103" s="10">
        <v>1</v>
      </c>
      <c r="AD103" s="10">
        <v>1</v>
      </c>
      <c r="AE103" s="9">
        <v>10.951000000000001</v>
      </c>
      <c r="AF103" s="11">
        <v>15</v>
      </c>
      <c r="AG103" s="11">
        <v>4</v>
      </c>
      <c r="AH103" s="11">
        <v>0</v>
      </c>
      <c r="AI103" s="11">
        <v>0</v>
      </c>
      <c r="AJ103" s="11">
        <v>0</v>
      </c>
      <c r="AK103" s="12">
        <v>44367.51703703704</v>
      </c>
      <c r="AL103" s="11">
        <v>1.63</v>
      </c>
      <c r="AM103" s="11">
        <v>100</v>
      </c>
      <c r="AN103" s="11">
        <v>0</v>
      </c>
      <c r="AO103" s="11">
        <v>0.44</v>
      </c>
      <c r="AP103" s="11">
        <v>0</v>
      </c>
      <c r="AQ103" s="11">
        <v>0</v>
      </c>
      <c r="AR103" s="11">
        <v>0.5</v>
      </c>
      <c r="AS103" s="8" t="s">
        <v>10908</v>
      </c>
      <c r="AT103" s="11">
        <v>0</v>
      </c>
      <c r="AU103" s="8" t="s">
        <v>10944</v>
      </c>
      <c r="AV103" s="8" t="s">
        <v>10909</v>
      </c>
    </row>
    <row r="104" spans="1:48" x14ac:dyDescent="0.25">
      <c r="A104" s="8" t="str">
        <f t="shared" si="1"/>
        <v>11006000016442200001286</v>
      </c>
      <c r="B104" s="8" t="s">
        <v>10919</v>
      </c>
      <c r="C104" s="8" t="s">
        <v>10895</v>
      </c>
      <c r="D104" s="8" t="s">
        <v>10896</v>
      </c>
      <c r="E104" s="8" t="s">
        <v>10944</v>
      </c>
      <c r="F104" s="8" t="s">
        <v>10945</v>
      </c>
      <c r="G104" s="8" t="s">
        <v>10913</v>
      </c>
      <c r="H104" s="8" t="s">
        <v>10914</v>
      </c>
      <c r="I104" s="8" t="s">
        <v>10901</v>
      </c>
      <c r="J104" s="8" t="s">
        <v>10902</v>
      </c>
      <c r="K104" s="8" t="s">
        <v>7711</v>
      </c>
      <c r="L104" s="8" t="s">
        <v>10922</v>
      </c>
      <c r="M104" s="8" t="s">
        <v>10904</v>
      </c>
      <c r="N104" s="8" t="s">
        <v>10915</v>
      </c>
      <c r="O104" s="9">
        <v>2.3079999999999998</v>
      </c>
      <c r="P104" s="10">
        <v>1</v>
      </c>
      <c r="Q104" s="11">
        <v>3.65</v>
      </c>
      <c r="R104" s="11">
        <v>1</v>
      </c>
      <c r="S104" s="8" t="s">
        <v>10906</v>
      </c>
      <c r="T104" s="8" t="s">
        <v>10907</v>
      </c>
      <c r="U104" s="9">
        <v>2.4209999999999998</v>
      </c>
      <c r="V104" s="10">
        <v>1</v>
      </c>
      <c r="W104" s="11">
        <v>5</v>
      </c>
      <c r="X104" s="9">
        <v>14.061</v>
      </c>
      <c r="Y104" s="8" t="s">
        <v>10901</v>
      </c>
      <c r="Z104" s="10">
        <v>1</v>
      </c>
      <c r="AA104" s="10">
        <v>1</v>
      </c>
      <c r="AB104" s="9">
        <v>14.061</v>
      </c>
      <c r="AC104" s="10">
        <v>1</v>
      </c>
      <c r="AD104" s="10">
        <v>1</v>
      </c>
      <c r="AE104" s="9">
        <v>14.061</v>
      </c>
      <c r="AF104" s="11">
        <v>0</v>
      </c>
      <c r="AG104" s="11">
        <v>4</v>
      </c>
      <c r="AH104" s="11">
        <v>0</v>
      </c>
      <c r="AI104" s="11">
        <v>0</v>
      </c>
      <c r="AJ104" s="11">
        <v>0</v>
      </c>
      <c r="AK104" s="12">
        <v>44368.012118055558</v>
      </c>
      <c r="AL104" s="11">
        <v>0</v>
      </c>
      <c r="AM104" s="11">
        <v>100</v>
      </c>
      <c r="AN104" s="11">
        <v>0</v>
      </c>
      <c r="AO104" s="11">
        <v>0.56000000000000005</v>
      </c>
      <c r="AP104" s="11">
        <v>0</v>
      </c>
      <c r="AQ104" s="11">
        <v>0</v>
      </c>
      <c r="AR104" s="11">
        <v>0.7</v>
      </c>
      <c r="AS104" s="8" t="s">
        <v>10908</v>
      </c>
      <c r="AT104" s="11">
        <v>0</v>
      </c>
      <c r="AU104" s="8" t="s">
        <v>10944</v>
      </c>
      <c r="AV104" s="8" t="s">
        <v>10909</v>
      </c>
    </row>
    <row r="105" spans="1:48" x14ac:dyDescent="0.25">
      <c r="A105" s="8" t="str">
        <f t="shared" si="1"/>
        <v>11006000016442200001327</v>
      </c>
      <c r="B105" s="8" t="s">
        <v>10919</v>
      </c>
      <c r="C105" s="8" t="s">
        <v>10895</v>
      </c>
      <c r="D105" s="8" t="s">
        <v>10896</v>
      </c>
      <c r="E105" s="8" t="s">
        <v>10944</v>
      </c>
      <c r="F105" s="8" t="s">
        <v>10945</v>
      </c>
      <c r="G105" s="8" t="s">
        <v>10916</v>
      </c>
      <c r="H105" s="8" t="s">
        <v>10900</v>
      </c>
      <c r="I105" s="8" t="s">
        <v>10901</v>
      </c>
      <c r="J105" s="8" t="s">
        <v>10902</v>
      </c>
      <c r="K105" s="8" t="s">
        <v>7711</v>
      </c>
      <c r="L105" s="8" t="s">
        <v>10922</v>
      </c>
      <c r="M105" s="8" t="s">
        <v>10904</v>
      </c>
      <c r="N105" s="8" t="s">
        <v>10923</v>
      </c>
      <c r="O105" s="9">
        <v>2.4820000000000002</v>
      </c>
      <c r="P105" s="10">
        <v>0.74931800000000004</v>
      </c>
      <c r="Q105" s="11">
        <v>0</v>
      </c>
      <c r="R105" s="11">
        <v>4</v>
      </c>
      <c r="S105" s="8" t="s">
        <v>10906</v>
      </c>
      <c r="T105" s="8" t="s">
        <v>10907</v>
      </c>
      <c r="U105" s="9">
        <v>1.9370000000000001</v>
      </c>
      <c r="V105" s="10">
        <v>1</v>
      </c>
      <c r="W105" s="11">
        <v>5</v>
      </c>
      <c r="X105" s="9">
        <v>11.327999999999999</v>
      </c>
      <c r="Y105" s="8" t="s">
        <v>10901</v>
      </c>
      <c r="Z105" s="10">
        <v>1</v>
      </c>
      <c r="AA105" s="10">
        <v>1</v>
      </c>
      <c r="AB105" s="9">
        <v>11.327999999999999</v>
      </c>
      <c r="AC105" s="10">
        <v>1</v>
      </c>
      <c r="AD105" s="10">
        <v>1</v>
      </c>
      <c r="AE105" s="9">
        <v>11.327999999999999</v>
      </c>
      <c r="AF105" s="11">
        <v>15</v>
      </c>
      <c r="AG105" s="11">
        <v>4</v>
      </c>
      <c r="AH105" s="11">
        <v>0</v>
      </c>
      <c r="AI105" s="11">
        <v>0</v>
      </c>
      <c r="AJ105" s="11">
        <v>0</v>
      </c>
      <c r="AK105" s="12">
        <v>44368.012118055558</v>
      </c>
      <c r="AL105" s="11">
        <v>1.67</v>
      </c>
      <c r="AM105" s="11">
        <v>100</v>
      </c>
      <c r="AN105" s="11">
        <v>0</v>
      </c>
      <c r="AO105" s="11">
        <v>0.45</v>
      </c>
      <c r="AP105" s="11">
        <v>0</v>
      </c>
      <c r="AQ105" s="11">
        <v>0</v>
      </c>
      <c r="AR105" s="11">
        <v>0.64</v>
      </c>
      <c r="AS105" s="8" t="s">
        <v>10908</v>
      </c>
      <c r="AT105" s="11">
        <v>0</v>
      </c>
      <c r="AU105" s="8" t="s">
        <v>10944</v>
      </c>
      <c r="AV105" s="8" t="s">
        <v>10909</v>
      </c>
    </row>
    <row r="106" spans="1:48" x14ac:dyDescent="0.25">
      <c r="A106" s="8" t="str">
        <f t="shared" si="1"/>
        <v>11006000016442200001421</v>
      </c>
      <c r="B106" s="8" t="s">
        <v>10919</v>
      </c>
      <c r="C106" s="8" t="s">
        <v>10895</v>
      </c>
      <c r="D106" s="8" t="s">
        <v>10896</v>
      </c>
      <c r="E106" s="8" t="s">
        <v>10944</v>
      </c>
      <c r="F106" s="8" t="s">
        <v>10945</v>
      </c>
      <c r="G106" s="8" t="s">
        <v>10917</v>
      </c>
      <c r="H106" s="8" t="s">
        <v>10918</v>
      </c>
      <c r="I106" s="8" t="s">
        <v>10901</v>
      </c>
      <c r="J106" s="8" t="s">
        <v>10902</v>
      </c>
      <c r="K106" s="8" t="s">
        <v>7711</v>
      </c>
      <c r="L106" s="8" t="s">
        <v>10922</v>
      </c>
      <c r="M106" s="8" t="s">
        <v>10904</v>
      </c>
      <c r="N106" s="8" t="s">
        <v>10905</v>
      </c>
      <c r="O106" s="9">
        <v>1.52</v>
      </c>
      <c r="P106" s="10">
        <v>1</v>
      </c>
      <c r="Q106" s="11">
        <v>9.25</v>
      </c>
      <c r="R106" s="11">
        <v>4</v>
      </c>
      <c r="S106" s="8" t="s">
        <v>10906</v>
      </c>
      <c r="T106" s="8" t="s">
        <v>10907</v>
      </c>
      <c r="U106" s="9">
        <v>1.752</v>
      </c>
      <c r="V106" s="10">
        <v>1</v>
      </c>
      <c r="W106" s="11">
        <v>3</v>
      </c>
      <c r="X106" s="9">
        <v>10.023999999999999</v>
      </c>
      <c r="Y106" s="8" t="s">
        <v>10901</v>
      </c>
      <c r="Z106" s="10">
        <v>1</v>
      </c>
      <c r="AA106" s="10">
        <v>1</v>
      </c>
      <c r="AB106" s="9">
        <v>10.023999999999999</v>
      </c>
      <c r="AC106" s="10">
        <v>1</v>
      </c>
      <c r="AD106" s="10">
        <v>1</v>
      </c>
      <c r="AE106" s="9">
        <v>10.023999999999999</v>
      </c>
      <c r="AF106" s="11">
        <v>15</v>
      </c>
      <c r="AG106" s="11">
        <v>4</v>
      </c>
      <c r="AH106" s="11">
        <v>0</v>
      </c>
      <c r="AI106" s="11">
        <v>0</v>
      </c>
      <c r="AJ106" s="11">
        <v>0</v>
      </c>
      <c r="AK106" s="12">
        <v>44368.012175925927</v>
      </c>
      <c r="AL106" s="11">
        <v>1.51</v>
      </c>
      <c r="AM106" s="11">
        <v>100</v>
      </c>
      <c r="AN106" s="11">
        <v>0</v>
      </c>
      <c r="AO106" s="11">
        <v>0.4</v>
      </c>
      <c r="AP106" s="11">
        <v>0</v>
      </c>
      <c r="AQ106" s="11">
        <v>0</v>
      </c>
      <c r="AR106" s="11">
        <v>0.35</v>
      </c>
      <c r="AS106" s="8" t="s">
        <v>10908</v>
      </c>
      <c r="AT106" s="11">
        <v>0</v>
      </c>
      <c r="AU106" s="8" t="s">
        <v>10944</v>
      </c>
      <c r="AV106" s="8" t="s">
        <v>10909</v>
      </c>
    </row>
    <row r="107" spans="1:48" x14ac:dyDescent="0.25">
      <c r="A107" s="8" t="str">
        <f t="shared" si="1"/>
        <v>11106000016442000005105</v>
      </c>
      <c r="B107" s="8" t="s">
        <v>10924</v>
      </c>
      <c r="C107" s="8" t="s">
        <v>10901</v>
      </c>
      <c r="D107" s="8" t="s">
        <v>10896</v>
      </c>
      <c r="E107" s="8" t="s">
        <v>10944</v>
      </c>
      <c r="F107" s="8" t="s">
        <v>10945</v>
      </c>
      <c r="G107" s="8" t="s">
        <v>10920</v>
      </c>
      <c r="H107" s="8" t="s">
        <v>10921</v>
      </c>
      <c r="I107" s="8" t="s">
        <v>10895</v>
      </c>
      <c r="J107" s="8" t="s">
        <v>10902</v>
      </c>
      <c r="K107" s="8" t="s">
        <v>7711</v>
      </c>
      <c r="L107" s="8" t="s">
        <v>10922</v>
      </c>
      <c r="M107" s="8" t="s">
        <v>10904</v>
      </c>
      <c r="N107" s="8" t="s">
        <v>10925</v>
      </c>
      <c r="O107" s="9">
        <v>1.643</v>
      </c>
      <c r="P107" s="10">
        <v>1</v>
      </c>
      <c r="Q107" s="11">
        <v>9.25</v>
      </c>
      <c r="R107" s="11">
        <v>4</v>
      </c>
      <c r="S107" s="8" t="s">
        <v>10906</v>
      </c>
      <c r="T107" s="8" t="s">
        <v>10907</v>
      </c>
      <c r="U107" s="9">
        <v>1.8939999999999999</v>
      </c>
      <c r="V107" s="10">
        <v>1</v>
      </c>
      <c r="W107" s="11">
        <v>4</v>
      </c>
      <c r="X107" s="9">
        <v>14.271000000000001</v>
      </c>
      <c r="Y107" s="8" t="s">
        <v>10901</v>
      </c>
      <c r="Z107" s="10">
        <v>1</v>
      </c>
      <c r="AA107" s="10">
        <v>0.75015299999999996</v>
      </c>
      <c r="AB107" s="9">
        <v>14.271000000000001</v>
      </c>
      <c r="AC107" s="10">
        <v>1</v>
      </c>
      <c r="AD107" s="10">
        <v>0.75015299999999996</v>
      </c>
      <c r="AE107" s="9">
        <v>14.271000000000001</v>
      </c>
      <c r="AF107" s="11">
        <v>15</v>
      </c>
      <c r="AG107" s="11">
        <v>4</v>
      </c>
      <c r="AH107" s="11">
        <v>0</v>
      </c>
      <c r="AI107" s="11">
        <v>17</v>
      </c>
      <c r="AJ107" s="11">
        <v>0</v>
      </c>
      <c r="AK107" s="12">
        <v>44367.51703703704</v>
      </c>
      <c r="AL107" s="11">
        <v>1.63</v>
      </c>
      <c r="AM107" s="11">
        <v>100</v>
      </c>
      <c r="AN107" s="11">
        <v>0</v>
      </c>
      <c r="AO107" s="11">
        <v>0.44</v>
      </c>
      <c r="AP107" s="11">
        <v>0</v>
      </c>
      <c r="AQ107" s="11">
        <v>2.77</v>
      </c>
      <c r="AR107" s="11">
        <v>0.61</v>
      </c>
      <c r="AS107" s="8" t="s">
        <v>10908</v>
      </c>
      <c r="AT107" s="11">
        <v>0</v>
      </c>
      <c r="AU107" s="8" t="s">
        <v>10944</v>
      </c>
      <c r="AV107" s="8" t="s">
        <v>10909</v>
      </c>
    </row>
    <row r="108" spans="1:48" x14ac:dyDescent="0.25">
      <c r="A108" s="8" t="str">
        <f t="shared" si="1"/>
        <v>11106000016442200000102</v>
      </c>
      <c r="B108" s="8" t="s">
        <v>10924</v>
      </c>
      <c r="C108" s="8" t="s">
        <v>10895</v>
      </c>
      <c r="D108" s="8" t="s">
        <v>10896</v>
      </c>
      <c r="E108" s="8" t="s">
        <v>10944</v>
      </c>
      <c r="F108" s="8" t="s">
        <v>10945</v>
      </c>
      <c r="G108" s="8" t="s">
        <v>10899</v>
      </c>
      <c r="H108" s="8" t="s">
        <v>10900</v>
      </c>
      <c r="I108" s="8" t="s">
        <v>10901</v>
      </c>
      <c r="J108" s="8" t="s">
        <v>10902</v>
      </c>
      <c r="K108" s="8" t="s">
        <v>7711</v>
      </c>
      <c r="L108" s="8" t="s">
        <v>10922</v>
      </c>
      <c r="M108" s="8" t="s">
        <v>10904</v>
      </c>
      <c r="N108" s="8" t="s">
        <v>10926</v>
      </c>
      <c r="O108" s="9">
        <v>1.905</v>
      </c>
      <c r="P108" s="10">
        <v>1</v>
      </c>
      <c r="Q108" s="11">
        <v>0</v>
      </c>
      <c r="R108" s="11">
        <v>4</v>
      </c>
      <c r="S108" s="8" t="s">
        <v>10906</v>
      </c>
      <c r="T108" s="8" t="s">
        <v>10907</v>
      </c>
      <c r="U108" s="9">
        <v>1.984</v>
      </c>
      <c r="V108" s="10">
        <v>1</v>
      </c>
      <c r="W108" s="11">
        <v>4</v>
      </c>
      <c r="X108" s="9">
        <v>14.948</v>
      </c>
      <c r="Y108" s="8" t="s">
        <v>10901</v>
      </c>
      <c r="Z108" s="10">
        <v>1</v>
      </c>
      <c r="AA108" s="10">
        <v>0.76734199999999997</v>
      </c>
      <c r="AB108" s="9">
        <v>14.948</v>
      </c>
      <c r="AC108" s="10">
        <v>1</v>
      </c>
      <c r="AD108" s="10">
        <v>0.76734199999999997</v>
      </c>
      <c r="AE108" s="9">
        <v>14.948</v>
      </c>
      <c r="AF108" s="11">
        <v>15</v>
      </c>
      <c r="AG108" s="11">
        <v>4</v>
      </c>
      <c r="AH108" s="11">
        <v>0</v>
      </c>
      <c r="AI108" s="11">
        <v>17</v>
      </c>
      <c r="AJ108" s="11">
        <v>0</v>
      </c>
      <c r="AK108" s="12">
        <v>44368.012175925927</v>
      </c>
      <c r="AL108" s="11">
        <v>1.71</v>
      </c>
      <c r="AM108" s="11">
        <v>100</v>
      </c>
      <c r="AN108" s="11">
        <v>0</v>
      </c>
      <c r="AO108" s="11">
        <v>0.46</v>
      </c>
      <c r="AP108" s="11">
        <v>0</v>
      </c>
      <c r="AQ108" s="11">
        <v>2.9</v>
      </c>
      <c r="AR108" s="11">
        <v>0.64</v>
      </c>
      <c r="AS108" s="8" t="s">
        <v>10908</v>
      </c>
      <c r="AT108" s="11">
        <v>0</v>
      </c>
      <c r="AU108" s="8" t="s">
        <v>10944</v>
      </c>
      <c r="AV108" s="8" t="s">
        <v>10909</v>
      </c>
    </row>
    <row r="109" spans="1:48" x14ac:dyDescent="0.25">
      <c r="A109" s="8" t="str">
        <f t="shared" si="1"/>
        <v>11106000016442200001286</v>
      </c>
      <c r="B109" s="8" t="s">
        <v>10924</v>
      </c>
      <c r="C109" s="8" t="s">
        <v>10895</v>
      </c>
      <c r="D109" s="8" t="s">
        <v>10896</v>
      </c>
      <c r="E109" s="8" t="s">
        <v>10944</v>
      </c>
      <c r="F109" s="8" t="s">
        <v>10945</v>
      </c>
      <c r="G109" s="8" t="s">
        <v>10913</v>
      </c>
      <c r="H109" s="8" t="s">
        <v>10914</v>
      </c>
      <c r="I109" s="8" t="s">
        <v>10901</v>
      </c>
      <c r="J109" s="8" t="s">
        <v>10902</v>
      </c>
      <c r="K109" s="8" t="s">
        <v>7711</v>
      </c>
      <c r="L109" s="8" t="s">
        <v>10922</v>
      </c>
      <c r="M109" s="8" t="s">
        <v>10904</v>
      </c>
      <c r="N109" s="8" t="s">
        <v>10927</v>
      </c>
      <c r="O109" s="9">
        <v>2.3079999999999998</v>
      </c>
      <c r="P109" s="10">
        <v>1</v>
      </c>
      <c r="Q109" s="11">
        <v>3.65</v>
      </c>
      <c r="R109" s="11">
        <v>1</v>
      </c>
      <c r="S109" s="8" t="s">
        <v>10906</v>
      </c>
      <c r="T109" s="8" t="s">
        <v>10907</v>
      </c>
      <c r="U109" s="9">
        <v>2.4209999999999998</v>
      </c>
      <c r="V109" s="10">
        <v>1</v>
      </c>
      <c r="W109" s="11">
        <v>5</v>
      </c>
      <c r="X109" s="9">
        <v>18.331</v>
      </c>
      <c r="Y109" s="8" t="s">
        <v>10901</v>
      </c>
      <c r="Z109" s="10">
        <v>1</v>
      </c>
      <c r="AA109" s="10">
        <v>0.74920100000000001</v>
      </c>
      <c r="AB109" s="9">
        <v>18.331</v>
      </c>
      <c r="AC109" s="10">
        <v>1</v>
      </c>
      <c r="AD109" s="10">
        <v>0.74920100000000001</v>
      </c>
      <c r="AE109" s="9">
        <v>18.331</v>
      </c>
      <c r="AF109" s="11">
        <v>0</v>
      </c>
      <c r="AG109" s="11">
        <v>4</v>
      </c>
      <c r="AH109" s="11">
        <v>0</v>
      </c>
      <c r="AI109" s="11">
        <v>17</v>
      </c>
      <c r="AJ109" s="11">
        <v>0</v>
      </c>
      <c r="AK109" s="12">
        <v>44368.012175925927</v>
      </c>
      <c r="AL109" s="11">
        <v>0</v>
      </c>
      <c r="AM109" s="11">
        <v>100</v>
      </c>
      <c r="AN109" s="11">
        <v>0</v>
      </c>
      <c r="AO109" s="11">
        <v>0.56000000000000005</v>
      </c>
      <c r="AP109" s="11">
        <v>0</v>
      </c>
      <c r="AQ109" s="11">
        <v>3.54</v>
      </c>
      <c r="AR109" s="11">
        <v>0.87</v>
      </c>
      <c r="AS109" s="8" t="s">
        <v>10908</v>
      </c>
      <c r="AT109" s="11">
        <v>0</v>
      </c>
      <c r="AU109" s="8" t="s">
        <v>10944</v>
      </c>
      <c r="AV109" s="8" t="s">
        <v>10909</v>
      </c>
    </row>
    <row r="110" spans="1:48" x14ac:dyDescent="0.25">
      <c r="A110" s="8" t="str">
        <f t="shared" si="1"/>
        <v>11106000016442200001421</v>
      </c>
      <c r="B110" s="8" t="s">
        <v>10924</v>
      </c>
      <c r="C110" s="8" t="s">
        <v>10895</v>
      </c>
      <c r="D110" s="8" t="s">
        <v>10896</v>
      </c>
      <c r="E110" s="8" t="s">
        <v>10944</v>
      </c>
      <c r="F110" s="8" t="s">
        <v>10945</v>
      </c>
      <c r="G110" s="8" t="s">
        <v>10917</v>
      </c>
      <c r="H110" s="8" t="s">
        <v>10918</v>
      </c>
      <c r="I110" s="8" t="s">
        <v>10901</v>
      </c>
      <c r="J110" s="8" t="s">
        <v>10902</v>
      </c>
      <c r="K110" s="8" t="s">
        <v>7711</v>
      </c>
      <c r="L110" s="8" t="s">
        <v>10922</v>
      </c>
      <c r="M110" s="8" t="s">
        <v>10904</v>
      </c>
      <c r="N110" s="8" t="s">
        <v>10925</v>
      </c>
      <c r="O110" s="9">
        <v>1.52</v>
      </c>
      <c r="P110" s="10">
        <v>1</v>
      </c>
      <c r="Q110" s="11">
        <v>9.25</v>
      </c>
      <c r="R110" s="11">
        <v>4</v>
      </c>
      <c r="S110" s="8" t="s">
        <v>10906</v>
      </c>
      <c r="T110" s="8" t="s">
        <v>10907</v>
      </c>
      <c r="U110" s="9">
        <v>1.752</v>
      </c>
      <c r="V110" s="10">
        <v>1</v>
      </c>
      <c r="W110" s="11">
        <v>1.5</v>
      </c>
      <c r="X110" s="9">
        <v>12.843999999999999</v>
      </c>
      <c r="Y110" s="8" t="s">
        <v>10901</v>
      </c>
      <c r="Z110" s="10">
        <v>1</v>
      </c>
      <c r="AA110" s="10">
        <v>0.74798399999999998</v>
      </c>
      <c r="AB110" s="9">
        <v>12.843999999999999</v>
      </c>
      <c r="AC110" s="10">
        <v>1</v>
      </c>
      <c r="AD110" s="10">
        <v>0.74798399999999998</v>
      </c>
      <c r="AE110" s="9">
        <v>12.843999999999999</v>
      </c>
      <c r="AF110" s="11">
        <v>15</v>
      </c>
      <c r="AG110" s="11">
        <v>4</v>
      </c>
      <c r="AH110" s="11">
        <v>0</v>
      </c>
      <c r="AI110" s="11">
        <v>17</v>
      </c>
      <c r="AJ110" s="11">
        <v>0</v>
      </c>
      <c r="AK110" s="12">
        <v>44368.012187499997</v>
      </c>
      <c r="AL110" s="11">
        <v>1.51</v>
      </c>
      <c r="AM110" s="11">
        <v>100</v>
      </c>
      <c r="AN110" s="11">
        <v>0</v>
      </c>
      <c r="AO110" s="11">
        <v>0.4</v>
      </c>
      <c r="AP110" s="11">
        <v>0</v>
      </c>
      <c r="AQ110" s="11">
        <v>2.56</v>
      </c>
      <c r="AR110" s="11">
        <v>0.21</v>
      </c>
      <c r="AS110" s="8" t="s">
        <v>10908</v>
      </c>
      <c r="AT110" s="11">
        <v>0</v>
      </c>
      <c r="AU110" s="8" t="s">
        <v>10944</v>
      </c>
      <c r="AV110" s="8" t="s">
        <v>10909</v>
      </c>
    </row>
    <row r="111" spans="1:48" x14ac:dyDescent="0.25">
      <c r="A111" s="8" t="str">
        <f t="shared" si="1"/>
        <v>12106000016442000005105</v>
      </c>
      <c r="B111" s="8" t="s">
        <v>10928</v>
      </c>
      <c r="C111" s="8" t="s">
        <v>10901</v>
      </c>
      <c r="D111" s="8" t="s">
        <v>10896</v>
      </c>
      <c r="E111" s="8" t="s">
        <v>10944</v>
      </c>
      <c r="F111" s="8" t="s">
        <v>10945</v>
      </c>
      <c r="G111" s="8" t="s">
        <v>10920</v>
      </c>
      <c r="H111" s="8" t="s">
        <v>10921</v>
      </c>
      <c r="I111" s="8" t="s">
        <v>10895</v>
      </c>
      <c r="J111" s="8" t="s">
        <v>10902</v>
      </c>
      <c r="K111" s="8" t="s">
        <v>7711</v>
      </c>
      <c r="L111" s="8" t="s">
        <v>10922</v>
      </c>
      <c r="M111" s="8" t="s">
        <v>10904</v>
      </c>
      <c r="N111" s="8" t="s">
        <v>10905</v>
      </c>
      <c r="O111" s="9">
        <v>1.643</v>
      </c>
      <c r="P111" s="10">
        <v>1</v>
      </c>
      <c r="Q111" s="11">
        <v>9.25</v>
      </c>
      <c r="R111" s="11">
        <v>4</v>
      </c>
      <c r="S111" s="8" t="s">
        <v>10906</v>
      </c>
      <c r="T111" s="8" t="s">
        <v>10907</v>
      </c>
      <c r="U111" s="9">
        <v>1.8939999999999999</v>
      </c>
      <c r="V111" s="10">
        <v>1</v>
      </c>
      <c r="W111" s="11">
        <v>2</v>
      </c>
      <c r="X111" s="9">
        <v>9.6910000000000007</v>
      </c>
      <c r="Y111" s="8" t="s">
        <v>10901</v>
      </c>
      <c r="Z111" s="10">
        <v>1</v>
      </c>
      <c r="AA111" s="10">
        <v>1</v>
      </c>
      <c r="AB111" s="9">
        <v>9.6910000000000007</v>
      </c>
      <c r="AC111" s="10">
        <v>1</v>
      </c>
      <c r="AD111" s="10">
        <v>1</v>
      </c>
      <c r="AE111" s="9">
        <v>9.6910000000000007</v>
      </c>
      <c r="AF111" s="11">
        <v>15</v>
      </c>
      <c r="AG111" s="11">
        <v>4</v>
      </c>
      <c r="AH111" s="11">
        <v>9.25</v>
      </c>
      <c r="AI111" s="11">
        <v>0</v>
      </c>
      <c r="AJ111" s="11">
        <v>0</v>
      </c>
      <c r="AK111" s="12">
        <v>44367.53020833333</v>
      </c>
      <c r="AL111" s="11">
        <v>1.63</v>
      </c>
      <c r="AM111" s="11">
        <v>100</v>
      </c>
      <c r="AN111" s="11">
        <v>0</v>
      </c>
      <c r="AO111" s="11">
        <v>0.44</v>
      </c>
      <c r="AP111" s="11">
        <v>1.01</v>
      </c>
      <c r="AQ111" s="11">
        <v>0</v>
      </c>
      <c r="AR111" s="11">
        <v>0.25</v>
      </c>
      <c r="AS111" s="8" t="s">
        <v>10908</v>
      </c>
      <c r="AT111" s="11">
        <v>0</v>
      </c>
      <c r="AU111" s="8" t="s">
        <v>10944</v>
      </c>
      <c r="AV111" s="8" t="s">
        <v>10909</v>
      </c>
    </row>
    <row r="112" spans="1:48" x14ac:dyDescent="0.25">
      <c r="A112" s="8" t="str">
        <f t="shared" si="1"/>
        <v>12106000016442200001421</v>
      </c>
      <c r="B112" s="8" t="s">
        <v>10928</v>
      </c>
      <c r="C112" s="8" t="s">
        <v>10895</v>
      </c>
      <c r="D112" s="8" t="s">
        <v>10896</v>
      </c>
      <c r="E112" s="8" t="s">
        <v>10944</v>
      </c>
      <c r="F112" s="8" t="s">
        <v>10945</v>
      </c>
      <c r="G112" s="8" t="s">
        <v>10917</v>
      </c>
      <c r="H112" s="8" t="s">
        <v>10918</v>
      </c>
      <c r="I112" s="8" t="s">
        <v>10901</v>
      </c>
      <c r="J112" s="8" t="s">
        <v>10902</v>
      </c>
      <c r="K112" s="8" t="s">
        <v>7711</v>
      </c>
      <c r="L112" s="8" t="s">
        <v>10922</v>
      </c>
      <c r="M112" s="8" t="s">
        <v>10904</v>
      </c>
      <c r="N112" s="8" t="s">
        <v>10905</v>
      </c>
      <c r="O112" s="9">
        <v>1.52</v>
      </c>
      <c r="P112" s="10">
        <v>1</v>
      </c>
      <c r="Q112" s="11">
        <v>9.25</v>
      </c>
      <c r="R112" s="11">
        <v>18</v>
      </c>
      <c r="S112" s="8" t="s">
        <v>10906</v>
      </c>
      <c r="T112" s="8" t="s">
        <v>10907</v>
      </c>
      <c r="U112" s="9">
        <v>2.089</v>
      </c>
      <c r="V112" s="10">
        <v>1</v>
      </c>
      <c r="W112" s="11">
        <v>0</v>
      </c>
      <c r="X112" s="9">
        <v>8.7420000000000009</v>
      </c>
      <c r="Y112" s="8" t="s">
        <v>10901</v>
      </c>
      <c r="Z112" s="10">
        <v>1</v>
      </c>
      <c r="AA112" s="10">
        <v>1</v>
      </c>
      <c r="AB112" s="9">
        <v>8.7420000000000009</v>
      </c>
      <c r="AC112" s="10">
        <v>1</v>
      </c>
      <c r="AD112" s="10">
        <v>1</v>
      </c>
      <c r="AE112" s="9">
        <v>8.7420000000000009</v>
      </c>
      <c r="AF112" s="11">
        <v>15</v>
      </c>
      <c r="AG112" s="11">
        <v>18</v>
      </c>
      <c r="AH112" s="11">
        <v>9.25</v>
      </c>
      <c r="AI112" s="11">
        <v>0</v>
      </c>
      <c r="AJ112" s="11">
        <v>0</v>
      </c>
      <c r="AK112" s="12">
        <v>44368.001701388886</v>
      </c>
      <c r="AL112" s="11">
        <v>1.8</v>
      </c>
      <c r="AM112" s="11">
        <v>100</v>
      </c>
      <c r="AN112" s="11">
        <v>0</v>
      </c>
      <c r="AO112" s="11">
        <v>2.16</v>
      </c>
      <c r="AP112" s="11">
        <v>1.1100000000000001</v>
      </c>
      <c r="AQ112" s="11">
        <v>0</v>
      </c>
      <c r="AR112" s="11">
        <v>0</v>
      </c>
      <c r="AS112" s="8" t="s">
        <v>10908</v>
      </c>
      <c r="AT112" s="11">
        <v>0</v>
      </c>
      <c r="AU112" s="8" t="s">
        <v>10944</v>
      </c>
      <c r="AV112" s="8" t="s">
        <v>10909</v>
      </c>
    </row>
    <row r="113" spans="1:48" x14ac:dyDescent="0.25">
      <c r="A113" s="8" t="str">
        <f t="shared" si="1"/>
        <v>13006000016442000005105</v>
      </c>
      <c r="B113" s="8" t="s">
        <v>10929</v>
      </c>
      <c r="C113" s="8" t="s">
        <v>10901</v>
      </c>
      <c r="D113" s="8" t="s">
        <v>10896</v>
      </c>
      <c r="E113" s="8" t="s">
        <v>10944</v>
      </c>
      <c r="F113" s="8" t="s">
        <v>10945</v>
      </c>
      <c r="G113" s="8" t="s">
        <v>10920</v>
      </c>
      <c r="H113" s="8" t="s">
        <v>10921</v>
      </c>
      <c r="I113" s="8" t="s">
        <v>10895</v>
      </c>
      <c r="J113" s="8" t="s">
        <v>10902</v>
      </c>
      <c r="K113" s="8" t="s">
        <v>7711</v>
      </c>
      <c r="L113" s="8" t="s">
        <v>10922</v>
      </c>
      <c r="M113" s="8" t="s">
        <v>10904</v>
      </c>
      <c r="N113" s="8" t="s">
        <v>10930</v>
      </c>
      <c r="O113" s="9">
        <v>1.643</v>
      </c>
      <c r="P113" s="10">
        <v>1</v>
      </c>
      <c r="Q113" s="11">
        <v>9.25</v>
      </c>
      <c r="R113" s="11">
        <v>4</v>
      </c>
      <c r="S113" s="8" t="s">
        <v>10906</v>
      </c>
      <c r="T113" s="8" t="s">
        <v>10907</v>
      </c>
      <c r="U113" s="9">
        <v>1.8939999999999999</v>
      </c>
      <c r="V113" s="10">
        <v>1</v>
      </c>
      <c r="W113" s="11">
        <v>6</v>
      </c>
      <c r="X113" s="9">
        <v>13.271000000000001</v>
      </c>
      <c r="Y113" s="8" t="s">
        <v>10901</v>
      </c>
      <c r="Z113" s="10">
        <v>1</v>
      </c>
      <c r="AA113" s="10">
        <v>1</v>
      </c>
      <c r="AB113" s="9">
        <v>13.271000000000001</v>
      </c>
      <c r="AC113" s="10">
        <v>1</v>
      </c>
      <c r="AD113" s="10">
        <v>1</v>
      </c>
      <c r="AE113" s="9">
        <v>13.271000000000001</v>
      </c>
      <c r="AF113" s="11">
        <v>15</v>
      </c>
      <c r="AG113" s="11">
        <v>0</v>
      </c>
      <c r="AH113" s="11">
        <v>0</v>
      </c>
      <c r="AI113" s="11">
        <v>0</v>
      </c>
      <c r="AJ113" s="11">
        <v>0</v>
      </c>
      <c r="AK113" s="12">
        <v>44367.503506944442</v>
      </c>
      <c r="AL113" s="11">
        <v>1.63</v>
      </c>
      <c r="AM113" s="11">
        <v>0</v>
      </c>
      <c r="AN113" s="11">
        <v>0</v>
      </c>
      <c r="AO113" s="11">
        <v>0</v>
      </c>
      <c r="AP113" s="11">
        <v>0</v>
      </c>
      <c r="AQ113" s="11">
        <v>0</v>
      </c>
      <c r="AR113" s="11">
        <v>0.75</v>
      </c>
      <c r="AS113" s="8" t="s">
        <v>10908</v>
      </c>
      <c r="AT113" s="11">
        <v>0</v>
      </c>
      <c r="AU113" s="8" t="s">
        <v>10944</v>
      </c>
      <c r="AV113" s="8" t="s">
        <v>10909</v>
      </c>
    </row>
    <row r="114" spans="1:48" x14ac:dyDescent="0.25">
      <c r="A114" s="8" t="str">
        <f t="shared" si="1"/>
        <v>13006000016442200000102</v>
      </c>
      <c r="B114" s="8" t="s">
        <v>10929</v>
      </c>
      <c r="C114" s="8" t="s">
        <v>10895</v>
      </c>
      <c r="D114" s="8" t="s">
        <v>10896</v>
      </c>
      <c r="E114" s="8" t="s">
        <v>10944</v>
      </c>
      <c r="F114" s="8" t="s">
        <v>10945</v>
      </c>
      <c r="G114" s="8" t="s">
        <v>10899</v>
      </c>
      <c r="H114" s="8" t="s">
        <v>10900</v>
      </c>
      <c r="I114" s="8" t="s">
        <v>10901</v>
      </c>
      <c r="J114" s="8" t="s">
        <v>10902</v>
      </c>
      <c r="K114" s="8" t="s">
        <v>7711</v>
      </c>
      <c r="L114" s="8" t="s">
        <v>10922</v>
      </c>
      <c r="M114" s="8" t="s">
        <v>10904</v>
      </c>
      <c r="N114" s="8" t="s">
        <v>10930</v>
      </c>
      <c r="O114" s="9">
        <v>1.905</v>
      </c>
      <c r="P114" s="10">
        <v>1</v>
      </c>
      <c r="Q114" s="11">
        <v>3.65</v>
      </c>
      <c r="R114" s="11">
        <v>4</v>
      </c>
      <c r="S114" s="8" t="s">
        <v>10906</v>
      </c>
      <c r="T114" s="8" t="s">
        <v>10907</v>
      </c>
      <c r="U114" s="9">
        <v>2.0630000000000002</v>
      </c>
      <c r="V114" s="10">
        <v>1</v>
      </c>
      <c r="W114" s="11">
        <v>3.5</v>
      </c>
      <c r="X114" s="9">
        <v>14.122</v>
      </c>
      <c r="Y114" s="8" t="s">
        <v>10901</v>
      </c>
      <c r="Z114" s="10">
        <v>1</v>
      </c>
      <c r="AA114" s="10">
        <v>1</v>
      </c>
      <c r="AB114" s="9">
        <v>14.122</v>
      </c>
      <c r="AC114" s="10">
        <v>1</v>
      </c>
      <c r="AD114" s="10">
        <v>1</v>
      </c>
      <c r="AE114" s="9">
        <v>14.122</v>
      </c>
      <c r="AF114" s="11">
        <v>15</v>
      </c>
      <c r="AG114" s="11">
        <v>0</v>
      </c>
      <c r="AH114" s="11">
        <v>0</v>
      </c>
      <c r="AI114" s="11">
        <v>0</v>
      </c>
      <c r="AJ114" s="11">
        <v>0</v>
      </c>
      <c r="AK114" s="12">
        <v>44368.004270833335</v>
      </c>
      <c r="AL114" s="11">
        <v>1.78</v>
      </c>
      <c r="AM114" s="11">
        <v>0</v>
      </c>
      <c r="AN114" s="11">
        <v>0</v>
      </c>
      <c r="AO114" s="11">
        <v>0</v>
      </c>
      <c r="AP114" s="11">
        <v>0</v>
      </c>
      <c r="AQ114" s="11">
        <v>0</v>
      </c>
      <c r="AR114" s="11">
        <v>0.48</v>
      </c>
      <c r="AS114" s="8" t="s">
        <v>10908</v>
      </c>
      <c r="AT114" s="11">
        <v>0</v>
      </c>
      <c r="AU114" s="8" t="s">
        <v>10944</v>
      </c>
      <c r="AV114" s="8" t="s">
        <v>10909</v>
      </c>
    </row>
    <row r="115" spans="1:48" x14ac:dyDescent="0.25">
      <c r="A115" s="8" t="str">
        <f t="shared" si="1"/>
        <v>13006000016442200001327</v>
      </c>
      <c r="B115" s="8" t="s">
        <v>10929</v>
      </c>
      <c r="C115" s="8" t="s">
        <v>10895</v>
      </c>
      <c r="D115" s="8" t="s">
        <v>10896</v>
      </c>
      <c r="E115" s="8" t="s">
        <v>10944</v>
      </c>
      <c r="F115" s="8" t="s">
        <v>10945</v>
      </c>
      <c r="G115" s="8" t="s">
        <v>10916</v>
      </c>
      <c r="H115" s="8" t="s">
        <v>10900</v>
      </c>
      <c r="I115" s="8" t="s">
        <v>10901</v>
      </c>
      <c r="J115" s="8" t="s">
        <v>10902</v>
      </c>
      <c r="K115" s="8" t="s">
        <v>7711</v>
      </c>
      <c r="L115" s="8" t="s">
        <v>10922</v>
      </c>
      <c r="M115" s="8" t="s">
        <v>10904</v>
      </c>
      <c r="N115" s="8" t="s">
        <v>10930</v>
      </c>
      <c r="O115" s="9">
        <v>2.4820000000000002</v>
      </c>
      <c r="P115" s="10">
        <v>0.74931800000000004</v>
      </c>
      <c r="Q115" s="11">
        <v>3.65</v>
      </c>
      <c r="R115" s="11">
        <v>4</v>
      </c>
      <c r="S115" s="8" t="s">
        <v>10906</v>
      </c>
      <c r="T115" s="8" t="s">
        <v>10907</v>
      </c>
      <c r="U115" s="9">
        <v>2.0139999999999998</v>
      </c>
      <c r="V115" s="10">
        <v>1</v>
      </c>
      <c r="W115" s="11">
        <v>2</v>
      </c>
      <c r="X115" s="9">
        <v>13.590999999999999</v>
      </c>
      <c r="Y115" s="8" t="s">
        <v>10901</v>
      </c>
      <c r="Z115" s="10">
        <v>1</v>
      </c>
      <c r="AA115" s="10">
        <v>1</v>
      </c>
      <c r="AB115" s="9">
        <v>13.590999999999999</v>
      </c>
      <c r="AC115" s="10">
        <v>1</v>
      </c>
      <c r="AD115" s="10">
        <v>1</v>
      </c>
      <c r="AE115" s="9">
        <v>13.590999999999999</v>
      </c>
      <c r="AF115" s="11">
        <v>15</v>
      </c>
      <c r="AG115" s="11">
        <v>0</v>
      </c>
      <c r="AH115" s="11">
        <v>0</v>
      </c>
      <c r="AI115" s="11">
        <v>0</v>
      </c>
      <c r="AJ115" s="11">
        <v>0</v>
      </c>
      <c r="AK115" s="12">
        <v>44368.004270833335</v>
      </c>
      <c r="AL115" s="11">
        <v>1.74</v>
      </c>
      <c r="AM115" s="11">
        <v>0</v>
      </c>
      <c r="AN115" s="11">
        <v>0</v>
      </c>
      <c r="AO115" s="11">
        <v>0</v>
      </c>
      <c r="AP115" s="11">
        <v>0</v>
      </c>
      <c r="AQ115" s="11">
        <v>0</v>
      </c>
      <c r="AR115" s="11">
        <v>0.27</v>
      </c>
      <c r="AS115" s="8" t="s">
        <v>10908</v>
      </c>
      <c r="AT115" s="11">
        <v>0</v>
      </c>
      <c r="AU115" s="8" t="s">
        <v>10944</v>
      </c>
      <c r="AV115" s="8" t="s">
        <v>10909</v>
      </c>
    </row>
    <row r="116" spans="1:48" x14ac:dyDescent="0.25">
      <c r="A116" s="8" t="str">
        <f t="shared" si="1"/>
        <v>13006000016442200001421</v>
      </c>
      <c r="B116" s="8" t="s">
        <v>10929</v>
      </c>
      <c r="C116" s="8" t="s">
        <v>10895</v>
      </c>
      <c r="D116" s="8" t="s">
        <v>10896</v>
      </c>
      <c r="E116" s="8" t="s">
        <v>10944</v>
      </c>
      <c r="F116" s="8" t="s">
        <v>10945</v>
      </c>
      <c r="G116" s="8" t="s">
        <v>10917</v>
      </c>
      <c r="H116" s="8" t="s">
        <v>10918</v>
      </c>
      <c r="I116" s="8" t="s">
        <v>10901</v>
      </c>
      <c r="J116" s="8" t="s">
        <v>10902</v>
      </c>
      <c r="K116" s="8" t="s">
        <v>7711</v>
      </c>
      <c r="L116" s="8" t="s">
        <v>10922</v>
      </c>
      <c r="M116" s="8" t="s">
        <v>10904</v>
      </c>
      <c r="N116" s="8" t="s">
        <v>10930</v>
      </c>
      <c r="O116" s="9">
        <v>1.52</v>
      </c>
      <c r="P116" s="10">
        <v>1</v>
      </c>
      <c r="Q116" s="11">
        <v>9.25</v>
      </c>
      <c r="R116" s="11">
        <v>4</v>
      </c>
      <c r="S116" s="8" t="s">
        <v>10906</v>
      </c>
      <c r="T116" s="8" t="s">
        <v>10907</v>
      </c>
      <c r="U116" s="9">
        <v>1.752</v>
      </c>
      <c r="V116" s="10">
        <v>1</v>
      </c>
      <c r="W116" s="11">
        <v>7</v>
      </c>
      <c r="X116" s="9">
        <v>12.394</v>
      </c>
      <c r="Y116" s="8" t="s">
        <v>10901</v>
      </c>
      <c r="Z116" s="10">
        <v>1</v>
      </c>
      <c r="AA116" s="10">
        <v>1</v>
      </c>
      <c r="AB116" s="9">
        <v>12.394</v>
      </c>
      <c r="AC116" s="10">
        <v>1</v>
      </c>
      <c r="AD116" s="10">
        <v>1</v>
      </c>
      <c r="AE116" s="9">
        <v>12.394</v>
      </c>
      <c r="AF116" s="11">
        <v>15</v>
      </c>
      <c r="AG116" s="11">
        <v>0</v>
      </c>
      <c r="AH116" s="11">
        <v>0</v>
      </c>
      <c r="AI116" s="11">
        <v>0</v>
      </c>
      <c r="AJ116" s="11">
        <v>0</v>
      </c>
      <c r="AK116" s="12">
        <v>44368.004270833335</v>
      </c>
      <c r="AL116" s="11">
        <v>1.51</v>
      </c>
      <c r="AM116" s="11">
        <v>0</v>
      </c>
      <c r="AN116" s="11">
        <v>0</v>
      </c>
      <c r="AO116" s="11">
        <v>0</v>
      </c>
      <c r="AP116" s="11">
        <v>0</v>
      </c>
      <c r="AQ116" s="11">
        <v>0</v>
      </c>
      <c r="AR116" s="11">
        <v>0.81</v>
      </c>
      <c r="AS116" s="8" t="s">
        <v>10908</v>
      </c>
      <c r="AT116" s="11">
        <v>0</v>
      </c>
      <c r="AU116" s="8" t="s">
        <v>10944</v>
      </c>
      <c r="AV116" s="8" t="s">
        <v>10909</v>
      </c>
    </row>
    <row r="117" spans="1:48" x14ac:dyDescent="0.25">
      <c r="A117" s="8" t="str">
        <f t="shared" si="1"/>
        <v>14006000016442000005105</v>
      </c>
      <c r="B117" s="8" t="s">
        <v>10931</v>
      </c>
      <c r="C117" s="8" t="s">
        <v>10901</v>
      </c>
      <c r="D117" s="8" t="s">
        <v>10896</v>
      </c>
      <c r="E117" s="8" t="s">
        <v>10944</v>
      </c>
      <c r="F117" s="8" t="s">
        <v>10945</v>
      </c>
      <c r="G117" s="8" t="s">
        <v>10920</v>
      </c>
      <c r="H117" s="8" t="s">
        <v>10921</v>
      </c>
      <c r="I117" s="8" t="s">
        <v>10895</v>
      </c>
      <c r="J117" s="8" t="s">
        <v>10902</v>
      </c>
      <c r="K117" s="8" t="s">
        <v>7711</v>
      </c>
      <c r="L117" s="8" t="s">
        <v>10922</v>
      </c>
      <c r="M117" s="8" t="s">
        <v>10904</v>
      </c>
      <c r="N117" s="8" t="s">
        <v>10905</v>
      </c>
      <c r="O117" s="9">
        <v>1.643</v>
      </c>
      <c r="P117" s="10">
        <v>1</v>
      </c>
      <c r="Q117" s="11">
        <v>9.25</v>
      </c>
      <c r="R117" s="11">
        <v>4</v>
      </c>
      <c r="S117" s="8" t="s">
        <v>10906</v>
      </c>
      <c r="T117" s="8" t="s">
        <v>10907</v>
      </c>
      <c r="U117" s="9">
        <v>1.8939999999999999</v>
      </c>
      <c r="V117" s="10">
        <v>1</v>
      </c>
      <c r="W117" s="11">
        <v>2</v>
      </c>
      <c r="X117" s="9">
        <v>9.6910000000000007</v>
      </c>
      <c r="Y117" s="8" t="s">
        <v>10901</v>
      </c>
      <c r="Z117" s="10">
        <v>1</v>
      </c>
      <c r="AA117" s="10">
        <v>1</v>
      </c>
      <c r="AB117" s="9">
        <v>9.6910000000000007</v>
      </c>
      <c r="AC117" s="10">
        <v>1</v>
      </c>
      <c r="AD117" s="10">
        <v>1</v>
      </c>
      <c r="AE117" s="9">
        <v>9.6910000000000007</v>
      </c>
      <c r="AF117" s="11">
        <v>15</v>
      </c>
      <c r="AG117" s="11">
        <v>4</v>
      </c>
      <c r="AH117" s="11">
        <v>9.25</v>
      </c>
      <c r="AI117" s="11">
        <v>0</v>
      </c>
      <c r="AJ117" s="11">
        <v>0</v>
      </c>
      <c r="AK117" s="12">
        <v>44367.506585648145</v>
      </c>
      <c r="AL117" s="11">
        <v>1.63</v>
      </c>
      <c r="AM117" s="11">
        <v>100</v>
      </c>
      <c r="AN117" s="11">
        <v>0</v>
      </c>
      <c r="AO117" s="11">
        <v>0.44</v>
      </c>
      <c r="AP117" s="11">
        <v>1.01</v>
      </c>
      <c r="AQ117" s="11">
        <v>0</v>
      </c>
      <c r="AR117" s="11">
        <v>0.25</v>
      </c>
      <c r="AS117" s="8" t="s">
        <v>10908</v>
      </c>
      <c r="AT117" s="11">
        <v>0</v>
      </c>
      <c r="AU117" s="8" t="s">
        <v>10944</v>
      </c>
      <c r="AV117" s="8" t="s">
        <v>10909</v>
      </c>
    </row>
    <row r="118" spans="1:48" x14ac:dyDescent="0.25">
      <c r="A118" s="8" t="str">
        <f t="shared" si="1"/>
        <v>14006000016442200000102</v>
      </c>
      <c r="B118" s="8" t="s">
        <v>10931</v>
      </c>
      <c r="C118" s="8" t="s">
        <v>10895</v>
      </c>
      <c r="D118" s="8" t="s">
        <v>10896</v>
      </c>
      <c r="E118" s="8" t="s">
        <v>10944</v>
      </c>
      <c r="F118" s="8" t="s">
        <v>10945</v>
      </c>
      <c r="G118" s="8" t="s">
        <v>10899</v>
      </c>
      <c r="H118" s="8" t="s">
        <v>10900</v>
      </c>
      <c r="I118" s="8" t="s">
        <v>10901</v>
      </c>
      <c r="J118" s="8" t="s">
        <v>10902</v>
      </c>
      <c r="K118" s="8" t="s">
        <v>7711</v>
      </c>
      <c r="L118" s="8" t="s">
        <v>10922</v>
      </c>
      <c r="M118" s="8" t="s">
        <v>10904</v>
      </c>
      <c r="N118" s="8" t="s">
        <v>10905</v>
      </c>
      <c r="O118" s="9">
        <v>1.905</v>
      </c>
      <c r="P118" s="10">
        <v>1</v>
      </c>
      <c r="Q118" s="11">
        <v>3.65</v>
      </c>
      <c r="R118" s="11">
        <v>4</v>
      </c>
      <c r="S118" s="8" t="s">
        <v>10906</v>
      </c>
      <c r="T118" s="8" t="s">
        <v>10907</v>
      </c>
      <c r="U118" s="9">
        <v>2.0630000000000002</v>
      </c>
      <c r="V118" s="10">
        <v>1</v>
      </c>
      <c r="W118" s="11">
        <v>2</v>
      </c>
      <c r="X118" s="9">
        <v>10.561999999999999</v>
      </c>
      <c r="Y118" s="8" t="s">
        <v>10901</v>
      </c>
      <c r="Z118" s="10">
        <v>1</v>
      </c>
      <c r="AA118" s="10">
        <v>1</v>
      </c>
      <c r="AB118" s="9">
        <v>10.561999999999999</v>
      </c>
      <c r="AC118" s="10">
        <v>1</v>
      </c>
      <c r="AD118" s="10">
        <v>1</v>
      </c>
      <c r="AE118" s="9">
        <v>10.561999999999999</v>
      </c>
      <c r="AF118" s="11">
        <v>15</v>
      </c>
      <c r="AG118" s="11">
        <v>4</v>
      </c>
      <c r="AH118" s="11">
        <v>9.25</v>
      </c>
      <c r="AI118" s="11">
        <v>0</v>
      </c>
      <c r="AJ118" s="11">
        <v>0</v>
      </c>
      <c r="AK118" s="12">
        <v>44368.00439814815</v>
      </c>
      <c r="AL118" s="11">
        <v>1.78</v>
      </c>
      <c r="AM118" s="11">
        <v>100</v>
      </c>
      <c r="AN118" s="11">
        <v>0</v>
      </c>
      <c r="AO118" s="11">
        <v>0.47</v>
      </c>
      <c r="AP118" s="11">
        <v>1.1000000000000001</v>
      </c>
      <c r="AQ118" s="11">
        <v>0</v>
      </c>
      <c r="AR118" s="11">
        <v>0.27</v>
      </c>
      <c r="AS118" s="8" t="s">
        <v>10908</v>
      </c>
      <c r="AT118" s="11">
        <v>0</v>
      </c>
      <c r="AU118" s="8" t="s">
        <v>10944</v>
      </c>
      <c r="AV118" s="8" t="s">
        <v>10909</v>
      </c>
    </row>
    <row r="119" spans="1:48" x14ac:dyDescent="0.25">
      <c r="A119" s="8" t="str">
        <f t="shared" si="1"/>
        <v>14006000016442200001286</v>
      </c>
      <c r="B119" s="8" t="s">
        <v>10931</v>
      </c>
      <c r="C119" s="8" t="s">
        <v>10895</v>
      </c>
      <c r="D119" s="8" t="s">
        <v>10896</v>
      </c>
      <c r="E119" s="8" t="s">
        <v>10944</v>
      </c>
      <c r="F119" s="8" t="s">
        <v>10945</v>
      </c>
      <c r="G119" s="8" t="s">
        <v>10913</v>
      </c>
      <c r="H119" s="8" t="s">
        <v>10914</v>
      </c>
      <c r="I119" s="8" t="s">
        <v>10901</v>
      </c>
      <c r="J119" s="8" t="s">
        <v>10902</v>
      </c>
      <c r="K119" s="8" t="s">
        <v>7711</v>
      </c>
      <c r="L119" s="8" t="s">
        <v>10922</v>
      </c>
      <c r="M119" s="8" t="s">
        <v>10904</v>
      </c>
      <c r="N119" s="8" t="s">
        <v>10915</v>
      </c>
      <c r="O119" s="9">
        <v>2.3079999999999998</v>
      </c>
      <c r="P119" s="10">
        <v>1</v>
      </c>
      <c r="Q119" s="11">
        <v>3.65</v>
      </c>
      <c r="R119" s="11">
        <v>1</v>
      </c>
      <c r="S119" s="8" t="s">
        <v>10906</v>
      </c>
      <c r="T119" s="8" t="s">
        <v>10907</v>
      </c>
      <c r="U119" s="9">
        <v>2.4209999999999998</v>
      </c>
      <c r="V119" s="10">
        <v>1</v>
      </c>
      <c r="W119" s="11">
        <v>3</v>
      </c>
      <c r="X119" s="9">
        <v>12.491</v>
      </c>
      <c r="Y119" s="8" t="s">
        <v>10901</v>
      </c>
      <c r="Z119" s="10">
        <v>1</v>
      </c>
      <c r="AA119" s="10">
        <v>1</v>
      </c>
      <c r="AB119" s="9">
        <v>12.491</v>
      </c>
      <c r="AC119" s="10">
        <v>1</v>
      </c>
      <c r="AD119" s="10">
        <v>1</v>
      </c>
      <c r="AE119" s="9">
        <v>12.491</v>
      </c>
      <c r="AF119" s="11">
        <v>0</v>
      </c>
      <c r="AG119" s="11">
        <v>4</v>
      </c>
      <c r="AH119" s="11">
        <v>9.25</v>
      </c>
      <c r="AI119" s="11">
        <v>0</v>
      </c>
      <c r="AJ119" s="11">
        <v>0</v>
      </c>
      <c r="AK119" s="12">
        <v>44368.00439814815</v>
      </c>
      <c r="AL119" s="11">
        <v>0</v>
      </c>
      <c r="AM119" s="11">
        <v>100</v>
      </c>
      <c r="AN119" s="11">
        <v>0</v>
      </c>
      <c r="AO119" s="11">
        <v>0.56000000000000005</v>
      </c>
      <c r="AP119" s="11">
        <v>1.29</v>
      </c>
      <c r="AQ119" s="11">
        <v>0</v>
      </c>
      <c r="AR119" s="11">
        <v>0.42</v>
      </c>
      <c r="AS119" s="8" t="s">
        <v>10908</v>
      </c>
      <c r="AT119" s="11">
        <v>0</v>
      </c>
      <c r="AU119" s="8" t="s">
        <v>10944</v>
      </c>
      <c r="AV119" s="8" t="s">
        <v>10909</v>
      </c>
    </row>
    <row r="120" spans="1:48" x14ac:dyDescent="0.25">
      <c r="A120" s="8" t="str">
        <f t="shared" si="1"/>
        <v>17006000016442000005105</v>
      </c>
      <c r="B120" s="8" t="s">
        <v>10932</v>
      </c>
      <c r="C120" s="8" t="s">
        <v>10895</v>
      </c>
      <c r="D120" s="8" t="s">
        <v>10896</v>
      </c>
      <c r="E120" s="8" t="s">
        <v>10944</v>
      </c>
      <c r="F120" s="8" t="s">
        <v>10945</v>
      </c>
      <c r="G120" s="8" t="s">
        <v>10920</v>
      </c>
      <c r="H120" s="8" t="s">
        <v>10921</v>
      </c>
      <c r="I120" s="8" t="s">
        <v>10901</v>
      </c>
      <c r="J120" s="8" t="s">
        <v>10902</v>
      </c>
      <c r="K120" s="8" t="s">
        <v>7711</v>
      </c>
      <c r="L120" s="8" t="s">
        <v>10922</v>
      </c>
      <c r="M120" s="8" t="s">
        <v>10904</v>
      </c>
      <c r="N120" s="8" t="s">
        <v>10933</v>
      </c>
      <c r="O120" s="9">
        <v>1.48</v>
      </c>
      <c r="P120" s="10">
        <v>1</v>
      </c>
      <c r="Q120" s="11">
        <v>9.25</v>
      </c>
      <c r="R120" s="11">
        <v>4</v>
      </c>
      <c r="S120" s="8" t="s">
        <v>10906</v>
      </c>
      <c r="T120" s="8" t="s">
        <v>10907</v>
      </c>
      <c r="U120" s="9">
        <v>1.706</v>
      </c>
      <c r="V120" s="10">
        <v>0.25</v>
      </c>
      <c r="W120" s="11">
        <v>7</v>
      </c>
      <c r="X120" s="9">
        <v>3.6920000000000002</v>
      </c>
      <c r="Y120" s="8" t="s">
        <v>10901</v>
      </c>
      <c r="Z120" s="10">
        <v>4</v>
      </c>
      <c r="AA120" s="10">
        <v>1</v>
      </c>
      <c r="AB120" s="9">
        <v>14.768000000000001</v>
      </c>
      <c r="AC120" s="10">
        <v>1</v>
      </c>
      <c r="AD120" s="10">
        <v>1</v>
      </c>
      <c r="AE120" s="9">
        <v>14.768000000000001</v>
      </c>
      <c r="AF120" s="11">
        <v>15</v>
      </c>
      <c r="AG120" s="11">
        <v>4</v>
      </c>
      <c r="AH120" s="11">
        <v>0</v>
      </c>
      <c r="AI120" s="11">
        <v>17</v>
      </c>
      <c r="AJ120" s="11">
        <v>0</v>
      </c>
      <c r="AK120" s="12">
        <v>44368.00445601852</v>
      </c>
      <c r="AL120" s="11">
        <v>0.37</v>
      </c>
      <c r="AM120" s="11">
        <v>100</v>
      </c>
      <c r="AN120" s="11">
        <v>0</v>
      </c>
      <c r="AO120" s="11">
        <v>0.1</v>
      </c>
      <c r="AP120" s="11">
        <v>0</v>
      </c>
      <c r="AQ120" s="11">
        <v>0.63</v>
      </c>
      <c r="AR120" s="11">
        <v>0.24</v>
      </c>
      <c r="AS120" s="8" t="s">
        <v>10908</v>
      </c>
      <c r="AT120" s="11">
        <v>0</v>
      </c>
      <c r="AU120" s="8" t="s">
        <v>10944</v>
      </c>
      <c r="AV120" s="8" t="s">
        <v>10909</v>
      </c>
    </row>
    <row r="121" spans="1:48" x14ac:dyDescent="0.25">
      <c r="A121" s="8" t="str">
        <f t="shared" si="1"/>
        <v>17006000016442200001421</v>
      </c>
      <c r="B121" s="8" t="s">
        <v>10932</v>
      </c>
      <c r="C121" s="8" t="s">
        <v>10901</v>
      </c>
      <c r="D121" s="8" t="s">
        <v>10896</v>
      </c>
      <c r="E121" s="8" t="s">
        <v>10944</v>
      </c>
      <c r="F121" s="8" t="s">
        <v>10945</v>
      </c>
      <c r="G121" s="8" t="s">
        <v>10917</v>
      </c>
      <c r="H121" s="8" t="s">
        <v>10918</v>
      </c>
      <c r="I121" s="8" t="s">
        <v>10895</v>
      </c>
      <c r="J121" s="8" t="s">
        <v>10902</v>
      </c>
      <c r="K121" s="8" t="s">
        <v>7711</v>
      </c>
      <c r="L121" s="8" t="s">
        <v>10922</v>
      </c>
      <c r="M121" s="8" t="s">
        <v>10904</v>
      </c>
      <c r="N121" s="8" t="s">
        <v>10933</v>
      </c>
      <c r="O121" s="9">
        <v>1.6850000000000001</v>
      </c>
      <c r="P121" s="10">
        <v>1</v>
      </c>
      <c r="Q121" s="11">
        <v>9.25</v>
      </c>
      <c r="R121" s="11">
        <v>4</v>
      </c>
      <c r="S121" s="8" t="s">
        <v>10906</v>
      </c>
      <c r="T121" s="8" t="s">
        <v>10907</v>
      </c>
      <c r="U121" s="9">
        <v>1.9419999999999999</v>
      </c>
      <c r="V121" s="10">
        <v>0.25</v>
      </c>
      <c r="W121" s="11">
        <v>3</v>
      </c>
      <c r="X121" s="9">
        <v>4.0519999999999996</v>
      </c>
      <c r="Y121" s="8" t="s">
        <v>10901</v>
      </c>
      <c r="Z121" s="10">
        <v>4</v>
      </c>
      <c r="AA121" s="10">
        <v>1</v>
      </c>
      <c r="AB121" s="9">
        <v>16.207999999999998</v>
      </c>
      <c r="AC121" s="10">
        <v>1</v>
      </c>
      <c r="AD121" s="10">
        <v>1</v>
      </c>
      <c r="AE121" s="9">
        <v>16.207999999999998</v>
      </c>
      <c r="AF121" s="11">
        <v>15</v>
      </c>
      <c r="AG121" s="11">
        <v>4</v>
      </c>
      <c r="AH121" s="11">
        <v>0</v>
      </c>
      <c r="AI121" s="11">
        <v>17</v>
      </c>
      <c r="AJ121" s="11">
        <v>0</v>
      </c>
      <c r="AK121" s="12">
        <v>44367.531585648147</v>
      </c>
      <c r="AL121" s="11">
        <v>0.42</v>
      </c>
      <c r="AM121" s="11">
        <v>100</v>
      </c>
      <c r="AN121" s="11">
        <v>0</v>
      </c>
      <c r="AO121" s="11">
        <v>0.11</v>
      </c>
      <c r="AP121" s="11">
        <v>0</v>
      </c>
      <c r="AQ121" s="11">
        <v>0.72</v>
      </c>
      <c r="AR121" s="11">
        <v>0.12</v>
      </c>
      <c r="AS121" s="8" t="s">
        <v>10908</v>
      </c>
      <c r="AT121" s="11">
        <v>0</v>
      </c>
      <c r="AU121" s="8" t="s">
        <v>10944</v>
      </c>
      <c r="AV121" s="8" t="s">
        <v>10909</v>
      </c>
    </row>
    <row r="122" spans="1:48" x14ac:dyDescent="0.25">
      <c r="A122" s="8" t="str">
        <f t="shared" si="1"/>
        <v>10006000016552200000102</v>
      </c>
      <c r="B122" s="8" t="s">
        <v>10894</v>
      </c>
      <c r="C122" s="8" t="s">
        <v>10895</v>
      </c>
      <c r="D122" s="8" t="s">
        <v>10896</v>
      </c>
      <c r="E122" s="8" t="s">
        <v>10948</v>
      </c>
      <c r="F122" s="8" t="s">
        <v>10949</v>
      </c>
      <c r="G122" s="8" t="s">
        <v>10899</v>
      </c>
      <c r="H122" s="8" t="s">
        <v>10900</v>
      </c>
      <c r="I122" s="8" t="s">
        <v>10901</v>
      </c>
      <c r="J122" s="8" t="s">
        <v>10902</v>
      </c>
      <c r="K122" s="8" t="s">
        <v>7711</v>
      </c>
      <c r="L122" s="8" t="s">
        <v>10903</v>
      </c>
      <c r="M122" s="8" t="s">
        <v>10904</v>
      </c>
      <c r="N122" s="8" t="s">
        <v>10905</v>
      </c>
      <c r="O122" s="9">
        <v>1.405</v>
      </c>
      <c r="P122" s="10">
        <v>1</v>
      </c>
      <c r="Q122" s="11">
        <v>3.65</v>
      </c>
      <c r="R122" s="11">
        <v>4</v>
      </c>
      <c r="S122" s="8" t="s">
        <v>10906</v>
      </c>
      <c r="T122" s="8" t="s">
        <v>10907</v>
      </c>
      <c r="U122" s="9">
        <v>1.5209999999999999</v>
      </c>
      <c r="V122" s="10">
        <v>1</v>
      </c>
      <c r="W122" s="11">
        <v>4.5</v>
      </c>
      <c r="X122" s="9">
        <v>8.0359999999999996</v>
      </c>
      <c r="Y122" s="8" t="s">
        <v>10901</v>
      </c>
      <c r="Z122" s="10">
        <v>1</v>
      </c>
      <c r="AA122" s="10">
        <v>1</v>
      </c>
      <c r="AB122" s="9">
        <v>8.0359999999999996</v>
      </c>
      <c r="AC122" s="10">
        <v>1</v>
      </c>
      <c r="AD122" s="10">
        <v>1</v>
      </c>
      <c r="AE122" s="9">
        <v>8.0359999999999996</v>
      </c>
      <c r="AF122" s="11">
        <v>15</v>
      </c>
      <c r="AG122" s="11">
        <v>4</v>
      </c>
      <c r="AH122" s="11">
        <v>9.25</v>
      </c>
      <c r="AI122" s="11">
        <v>0</v>
      </c>
      <c r="AJ122" s="11">
        <v>0</v>
      </c>
      <c r="AK122" s="12">
        <v>44368.009444444448</v>
      </c>
      <c r="AL122" s="11">
        <v>1.31</v>
      </c>
      <c r="AM122" s="11">
        <v>100</v>
      </c>
      <c r="AN122" s="11">
        <v>0</v>
      </c>
      <c r="AO122" s="11">
        <v>0.35</v>
      </c>
      <c r="AP122" s="11">
        <v>0.81</v>
      </c>
      <c r="AQ122" s="11">
        <v>0</v>
      </c>
      <c r="AR122" s="11">
        <v>0.45</v>
      </c>
      <c r="AS122" s="8" t="s">
        <v>10908</v>
      </c>
      <c r="AT122" s="11">
        <v>0</v>
      </c>
      <c r="AU122" s="8" t="s">
        <v>10948</v>
      </c>
      <c r="AV122" s="8" t="s">
        <v>10909</v>
      </c>
    </row>
    <row r="123" spans="1:48" x14ac:dyDescent="0.25">
      <c r="A123" s="8" t="str">
        <f t="shared" si="1"/>
        <v>10006000016552200001286</v>
      </c>
      <c r="B123" s="8" t="s">
        <v>10894</v>
      </c>
      <c r="C123" s="8" t="s">
        <v>10895</v>
      </c>
      <c r="D123" s="8" t="s">
        <v>10896</v>
      </c>
      <c r="E123" s="8" t="s">
        <v>10948</v>
      </c>
      <c r="F123" s="8" t="s">
        <v>10949</v>
      </c>
      <c r="G123" s="8" t="s">
        <v>10913</v>
      </c>
      <c r="H123" s="8" t="s">
        <v>10914</v>
      </c>
      <c r="I123" s="8" t="s">
        <v>10901</v>
      </c>
      <c r="J123" s="8" t="s">
        <v>10902</v>
      </c>
      <c r="K123" s="8" t="s">
        <v>7711</v>
      </c>
      <c r="L123" s="8" t="s">
        <v>10903</v>
      </c>
      <c r="M123" s="8" t="s">
        <v>10904</v>
      </c>
      <c r="N123" s="8" t="s">
        <v>10915</v>
      </c>
      <c r="O123" s="9">
        <v>1.7</v>
      </c>
      <c r="P123" s="10">
        <v>1</v>
      </c>
      <c r="Q123" s="11">
        <v>3.65</v>
      </c>
      <c r="R123" s="11">
        <v>1</v>
      </c>
      <c r="S123" s="8" t="s">
        <v>10906</v>
      </c>
      <c r="T123" s="8" t="s">
        <v>10907</v>
      </c>
      <c r="U123" s="9">
        <v>1.7829999999999999</v>
      </c>
      <c r="V123" s="10">
        <v>1</v>
      </c>
      <c r="W123" s="11">
        <v>6</v>
      </c>
      <c r="X123" s="9">
        <v>9.5120000000000005</v>
      </c>
      <c r="Y123" s="8" t="s">
        <v>10901</v>
      </c>
      <c r="Z123" s="10">
        <v>1</v>
      </c>
      <c r="AA123" s="10">
        <v>1</v>
      </c>
      <c r="AB123" s="9">
        <v>9.5120000000000005</v>
      </c>
      <c r="AC123" s="10">
        <v>1</v>
      </c>
      <c r="AD123" s="10">
        <v>1</v>
      </c>
      <c r="AE123" s="9">
        <v>9.5120000000000005</v>
      </c>
      <c r="AF123" s="11">
        <v>0</v>
      </c>
      <c r="AG123" s="11">
        <v>4</v>
      </c>
      <c r="AH123" s="11">
        <v>9.25</v>
      </c>
      <c r="AI123" s="11">
        <v>0</v>
      </c>
      <c r="AJ123" s="11">
        <v>0</v>
      </c>
      <c r="AK123" s="12">
        <v>44368.009444444448</v>
      </c>
      <c r="AL123" s="11">
        <v>0</v>
      </c>
      <c r="AM123" s="11">
        <v>100</v>
      </c>
      <c r="AN123" s="11">
        <v>0</v>
      </c>
      <c r="AO123" s="11">
        <v>0.41</v>
      </c>
      <c r="AP123" s="11">
        <v>0.95</v>
      </c>
      <c r="AQ123" s="11">
        <v>0</v>
      </c>
      <c r="AR123" s="11">
        <v>0.62</v>
      </c>
      <c r="AS123" s="8" t="s">
        <v>10908</v>
      </c>
      <c r="AT123" s="11">
        <v>0</v>
      </c>
      <c r="AU123" s="8" t="s">
        <v>10948</v>
      </c>
      <c r="AV123" s="8" t="s">
        <v>10909</v>
      </c>
    </row>
    <row r="124" spans="1:48" x14ac:dyDescent="0.25">
      <c r="A124" s="8" t="str">
        <f t="shared" si="1"/>
        <v>10006000016552200001327</v>
      </c>
      <c r="B124" s="8" t="s">
        <v>10894</v>
      </c>
      <c r="C124" s="8" t="s">
        <v>10895</v>
      </c>
      <c r="D124" s="8" t="s">
        <v>10896</v>
      </c>
      <c r="E124" s="8" t="s">
        <v>10948</v>
      </c>
      <c r="F124" s="8" t="s">
        <v>10949</v>
      </c>
      <c r="G124" s="8" t="s">
        <v>10916</v>
      </c>
      <c r="H124" s="8" t="s">
        <v>10900</v>
      </c>
      <c r="I124" s="8" t="s">
        <v>10901</v>
      </c>
      <c r="J124" s="8" t="s">
        <v>10902</v>
      </c>
      <c r="K124" s="8" t="s">
        <v>7711</v>
      </c>
      <c r="L124" s="8" t="s">
        <v>10903</v>
      </c>
      <c r="M124" s="8" t="s">
        <v>10904</v>
      </c>
      <c r="N124" s="8" t="s">
        <v>10905</v>
      </c>
      <c r="O124" s="9">
        <v>1.829</v>
      </c>
      <c r="P124" s="10">
        <v>0.75048400000000004</v>
      </c>
      <c r="Q124" s="11">
        <v>3.65</v>
      </c>
      <c r="R124" s="11">
        <v>4</v>
      </c>
      <c r="S124" s="8" t="s">
        <v>10906</v>
      </c>
      <c r="T124" s="8" t="s">
        <v>10907</v>
      </c>
      <c r="U124" s="9">
        <v>1.486</v>
      </c>
      <c r="V124" s="10">
        <v>1</v>
      </c>
      <c r="W124" s="11">
        <v>5</v>
      </c>
      <c r="X124" s="9">
        <v>7.9050000000000002</v>
      </c>
      <c r="Y124" s="8" t="s">
        <v>10901</v>
      </c>
      <c r="Z124" s="10">
        <v>1</v>
      </c>
      <c r="AA124" s="10">
        <v>1</v>
      </c>
      <c r="AB124" s="9">
        <v>7.9050000000000002</v>
      </c>
      <c r="AC124" s="10">
        <v>1</v>
      </c>
      <c r="AD124" s="10">
        <v>1</v>
      </c>
      <c r="AE124" s="9">
        <v>7.9050000000000002</v>
      </c>
      <c r="AF124" s="11">
        <v>15</v>
      </c>
      <c r="AG124" s="11">
        <v>4</v>
      </c>
      <c r="AH124" s="11">
        <v>9.25</v>
      </c>
      <c r="AI124" s="11">
        <v>0</v>
      </c>
      <c r="AJ124" s="11">
        <v>0</v>
      </c>
      <c r="AK124" s="12">
        <v>44368.009444444448</v>
      </c>
      <c r="AL124" s="11">
        <v>1.28</v>
      </c>
      <c r="AM124" s="11">
        <v>100</v>
      </c>
      <c r="AN124" s="11">
        <v>0</v>
      </c>
      <c r="AO124" s="11">
        <v>0.34</v>
      </c>
      <c r="AP124" s="11">
        <v>0.79</v>
      </c>
      <c r="AQ124" s="11">
        <v>0</v>
      </c>
      <c r="AR124" s="11">
        <v>0.49</v>
      </c>
      <c r="AS124" s="8" t="s">
        <v>10908</v>
      </c>
      <c r="AT124" s="11">
        <v>0</v>
      </c>
      <c r="AU124" s="8" t="s">
        <v>10948</v>
      </c>
      <c r="AV124" s="8" t="s">
        <v>10909</v>
      </c>
    </row>
    <row r="125" spans="1:48" x14ac:dyDescent="0.25">
      <c r="A125" s="8" t="str">
        <f t="shared" si="1"/>
        <v>10006000016552200001421</v>
      </c>
      <c r="B125" s="8" t="s">
        <v>10894</v>
      </c>
      <c r="C125" s="8" t="s">
        <v>10895</v>
      </c>
      <c r="D125" s="8" t="s">
        <v>10896</v>
      </c>
      <c r="E125" s="8" t="s">
        <v>10948</v>
      </c>
      <c r="F125" s="8" t="s">
        <v>10949</v>
      </c>
      <c r="G125" s="8" t="s">
        <v>10917</v>
      </c>
      <c r="H125" s="8" t="s">
        <v>10918</v>
      </c>
      <c r="I125" s="8" t="s">
        <v>10901</v>
      </c>
      <c r="J125" s="8" t="s">
        <v>10902</v>
      </c>
      <c r="K125" s="8" t="s">
        <v>7711</v>
      </c>
      <c r="L125" s="8" t="s">
        <v>10903</v>
      </c>
      <c r="M125" s="8" t="s">
        <v>10904</v>
      </c>
      <c r="N125" s="8" t="s">
        <v>10905</v>
      </c>
      <c r="O125" s="9">
        <v>1.2230000000000001</v>
      </c>
      <c r="P125" s="10">
        <v>1</v>
      </c>
      <c r="Q125" s="11">
        <v>9.25</v>
      </c>
      <c r="R125" s="11">
        <v>4</v>
      </c>
      <c r="S125" s="8" t="s">
        <v>10906</v>
      </c>
      <c r="T125" s="8" t="s">
        <v>10907</v>
      </c>
      <c r="U125" s="9">
        <v>1.41</v>
      </c>
      <c r="V125" s="10">
        <v>1</v>
      </c>
      <c r="W125" s="11">
        <v>4</v>
      </c>
      <c r="X125" s="9">
        <v>7.4080000000000004</v>
      </c>
      <c r="Y125" s="8" t="s">
        <v>10901</v>
      </c>
      <c r="Z125" s="10">
        <v>1</v>
      </c>
      <c r="AA125" s="10">
        <v>1</v>
      </c>
      <c r="AB125" s="9">
        <v>7.4080000000000004</v>
      </c>
      <c r="AC125" s="10">
        <v>1</v>
      </c>
      <c r="AD125" s="10">
        <v>1</v>
      </c>
      <c r="AE125" s="9">
        <v>7.4080000000000004</v>
      </c>
      <c r="AF125" s="11">
        <v>15</v>
      </c>
      <c r="AG125" s="11">
        <v>4</v>
      </c>
      <c r="AH125" s="11">
        <v>9.25</v>
      </c>
      <c r="AI125" s="11">
        <v>0</v>
      </c>
      <c r="AJ125" s="11">
        <v>0</v>
      </c>
      <c r="AK125" s="12">
        <v>44368.009456018517</v>
      </c>
      <c r="AL125" s="11">
        <v>1.22</v>
      </c>
      <c r="AM125" s="11">
        <v>100</v>
      </c>
      <c r="AN125" s="11">
        <v>0</v>
      </c>
      <c r="AO125" s="11">
        <v>0.32</v>
      </c>
      <c r="AP125" s="11">
        <v>0.75</v>
      </c>
      <c r="AQ125" s="11">
        <v>0</v>
      </c>
      <c r="AR125" s="11">
        <v>0.37</v>
      </c>
      <c r="AS125" s="8" t="s">
        <v>10908</v>
      </c>
      <c r="AT125" s="11">
        <v>0</v>
      </c>
      <c r="AU125" s="8" t="s">
        <v>10948</v>
      </c>
      <c r="AV125" s="8" t="s">
        <v>10909</v>
      </c>
    </row>
    <row r="126" spans="1:48" x14ac:dyDescent="0.25">
      <c r="A126" s="8" t="str">
        <f t="shared" si="1"/>
        <v>10006000016552200008967</v>
      </c>
      <c r="B126" s="8" t="s">
        <v>10894</v>
      </c>
      <c r="C126" s="8" t="s">
        <v>10901</v>
      </c>
      <c r="D126" s="8" t="s">
        <v>10896</v>
      </c>
      <c r="E126" s="8" t="s">
        <v>10948</v>
      </c>
      <c r="F126" s="8" t="s">
        <v>10949</v>
      </c>
      <c r="G126" s="8" t="s">
        <v>10946</v>
      </c>
      <c r="H126" s="8" t="s">
        <v>10947</v>
      </c>
      <c r="I126" s="8" t="s">
        <v>10895</v>
      </c>
      <c r="J126" s="8" t="s">
        <v>10902</v>
      </c>
      <c r="K126" s="8" t="s">
        <v>7711</v>
      </c>
      <c r="L126" s="8" t="s">
        <v>10903</v>
      </c>
      <c r="M126" s="8" t="s">
        <v>10904</v>
      </c>
      <c r="N126" s="8" t="s">
        <v>10912</v>
      </c>
      <c r="O126" s="9">
        <v>0</v>
      </c>
      <c r="P126" s="10">
        <v>1</v>
      </c>
      <c r="Q126" s="11">
        <v>0</v>
      </c>
      <c r="R126" s="11">
        <v>0</v>
      </c>
      <c r="S126" s="8" t="s">
        <v>10906</v>
      </c>
      <c r="T126" s="8" t="s">
        <v>10907</v>
      </c>
      <c r="U126" s="9">
        <v>0.82</v>
      </c>
      <c r="V126" s="10">
        <v>1</v>
      </c>
      <c r="W126" s="11">
        <v>0</v>
      </c>
      <c r="X126" s="9">
        <v>6.3449999999999998</v>
      </c>
      <c r="Y126" s="8" t="s">
        <v>10901</v>
      </c>
      <c r="Z126" s="10">
        <v>1</v>
      </c>
      <c r="AA126" s="10">
        <v>1</v>
      </c>
      <c r="AB126" s="9">
        <v>6.3449999999999998</v>
      </c>
      <c r="AC126" s="10">
        <v>1.097561</v>
      </c>
      <c r="AD126" s="10">
        <v>1</v>
      </c>
      <c r="AE126" s="9">
        <v>6.9640000000000004</v>
      </c>
      <c r="AF126" s="11">
        <v>0</v>
      </c>
      <c r="AG126" s="11">
        <v>0</v>
      </c>
      <c r="AH126" s="11">
        <v>0</v>
      </c>
      <c r="AI126" s="11">
        <v>0</v>
      </c>
      <c r="AJ126" s="11">
        <v>1.63</v>
      </c>
      <c r="AK126" s="12">
        <v>44367.514467592591</v>
      </c>
      <c r="AL126" s="11">
        <v>0</v>
      </c>
      <c r="AM126" s="11">
        <v>0</v>
      </c>
      <c r="AN126" s="11">
        <v>0</v>
      </c>
      <c r="AO126" s="11">
        <v>0</v>
      </c>
      <c r="AP126" s="11">
        <v>0</v>
      </c>
      <c r="AQ126" s="11">
        <v>0</v>
      </c>
      <c r="AR126" s="11">
        <v>0</v>
      </c>
      <c r="AS126" s="8" t="s">
        <v>10908</v>
      </c>
      <c r="AT126" s="11">
        <v>34.630000000000003</v>
      </c>
      <c r="AU126" s="8" t="s">
        <v>10948</v>
      </c>
      <c r="AV126" s="8" t="s">
        <v>10909</v>
      </c>
    </row>
    <row r="127" spans="1:48" x14ac:dyDescent="0.25">
      <c r="A127" s="8" t="str">
        <f t="shared" si="1"/>
        <v>11006000016552000005105</v>
      </c>
      <c r="B127" s="8" t="s">
        <v>10919</v>
      </c>
      <c r="C127" s="8" t="s">
        <v>10901</v>
      </c>
      <c r="D127" s="8" t="s">
        <v>10896</v>
      </c>
      <c r="E127" s="8" t="s">
        <v>10948</v>
      </c>
      <c r="F127" s="8" t="s">
        <v>10949</v>
      </c>
      <c r="G127" s="8" t="s">
        <v>10920</v>
      </c>
      <c r="H127" s="8" t="s">
        <v>10921</v>
      </c>
      <c r="I127" s="8" t="s">
        <v>10895</v>
      </c>
      <c r="J127" s="8" t="s">
        <v>10902</v>
      </c>
      <c r="K127" s="8" t="s">
        <v>7711</v>
      </c>
      <c r="L127" s="8" t="s">
        <v>10922</v>
      </c>
      <c r="M127" s="8" t="s">
        <v>10904</v>
      </c>
      <c r="N127" s="8" t="s">
        <v>10905</v>
      </c>
      <c r="O127" s="9">
        <v>1.2110000000000001</v>
      </c>
      <c r="P127" s="10">
        <v>1</v>
      </c>
      <c r="Q127" s="11">
        <v>9.25</v>
      </c>
      <c r="R127" s="11">
        <v>4</v>
      </c>
      <c r="S127" s="8" t="s">
        <v>10906</v>
      </c>
      <c r="T127" s="8" t="s">
        <v>10907</v>
      </c>
      <c r="U127" s="9">
        <v>1.3959999999999999</v>
      </c>
      <c r="V127" s="10">
        <v>1</v>
      </c>
      <c r="W127" s="11">
        <v>4</v>
      </c>
      <c r="X127" s="9">
        <v>8.077</v>
      </c>
      <c r="Y127" s="8" t="s">
        <v>10901</v>
      </c>
      <c r="Z127" s="10">
        <v>1</v>
      </c>
      <c r="AA127" s="10">
        <v>1</v>
      </c>
      <c r="AB127" s="9">
        <v>8.077</v>
      </c>
      <c r="AC127" s="10">
        <v>1</v>
      </c>
      <c r="AD127" s="10">
        <v>1</v>
      </c>
      <c r="AE127" s="9">
        <v>8.077</v>
      </c>
      <c r="AF127" s="11">
        <v>15</v>
      </c>
      <c r="AG127" s="11">
        <v>4</v>
      </c>
      <c r="AH127" s="11">
        <v>0</v>
      </c>
      <c r="AI127" s="11">
        <v>0</v>
      </c>
      <c r="AJ127" s="11">
        <v>0</v>
      </c>
      <c r="AK127" s="12">
        <v>44367.517106481479</v>
      </c>
      <c r="AL127" s="11">
        <v>1.2</v>
      </c>
      <c r="AM127" s="11">
        <v>100</v>
      </c>
      <c r="AN127" s="11">
        <v>0</v>
      </c>
      <c r="AO127" s="11">
        <v>0.32</v>
      </c>
      <c r="AP127" s="11">
        <v>0</v>
      </c>
      <c r="AQ127" s="11">
        <v>0</v>
      </c>
      <c r="AR127" s="11">
        <v>0.37</v>
      </c>
      <c r="AS127" s="8" t="s">
        <v>10908</v>
      </c>
      <c r="AT127" s="11">
        <v>0</v>
      </c>
      <c r="AU127" s="8" t="s">
        <v>10948</v>
      </c>
      <c r="AV127" s="8" t="s">
        <v>10909</v>
      </c>
    </row>
    <row r="128" spans="1:48" x14ac:dyDescent="0.25">
      <c r="A128" s="8" t="str">
        <f t="shared" si="1"/>
        <v>11006000016552200001286</v>
      </c>
      <c r="B128" s="8" t="s">
        <v>10919</v>
      </c>
      <c r="C128" s="8" t="s">
        <v>10895</v>
      </c>
      <c r="D128" s="8" t="s">
        <v>10896</v>
      </c>
      <c r="E128" s="8" t="s">
        <v>10948</v>
      </c>
      <c r="F128" s="8" t="s">
        <v>10949</v>
      </c>
      <c r="G128" s="8" t="s">
        <v>10913</v>
      </c>
      <c r="H128" s="8" t="s">
        <v>10914</v>
      </c>
      <c r="I128" s="8" t="s">
        <v>10901</v>
      </c>
      <c r="J128" s="8" t="s">
        <v>10902</v>
      </c>
      <c r="K128" s="8" t="s">
        <v>7711</v>
      </c>
      <c r="L128" s="8" t="s">
        <v>10922</v>
      </c>
      <c r="M128" s="8" t="s">
        <v>10904</v>
      </c>
      <c r="N128" s="8" t="s">
        <v>10915</v>
      </c>
      <c r="O128" s="9">
        <v>1.7</v>
      </c>
      <c r="P128" s="10">
        <v>1</v>
      </c>
      <c r="Q128" s="11">
        <v>3.65</v>
      </c>
      <c r="R128" s="11">
        <v>1</v>
      </c>
      <c r="S128" s="8" t="s">
        <v>10906</v>
      </c>
      <c r="T128" s="8" t="s">
        <v>10907</v>
      </c>
      <c r="U128" s="9">
        <v>1.7829999999999999</v>
      </c>
      <c r="V128" s="10">
        <v>1</v>
      </c>
      <c r="W128" s="11">
        <v>5</v>
      </c>
      <c r="X128" s="9">
        <v>10.352</v>
      </c>
      <c r="Y128" s="8" t="s">
        <v>10901</v>
      </c>
      <c r="Z128" s="10">
        <v>1</v>
      </c>
      <c r="AA128" s="10">
        <v>1</v>
      </c>
      <c r="AB128" s="9">
        <v>10.352</v>
      </c>
      <c r="AC128" s="10">
        <v>1</v>
      </c>
      <c r="AD128" s="10">
        <v>1</v>
      </c>
      <c r="AE128" s="9">
        <v>10.352</v>
      </c>
      <c r="AF128" s="11">
        <v>0</v>
      </c>
      <c r="AG128" s="11">
        <v>4</v>
      </c>
      <c r="AH128" s="11">
        <v>0</v>
      </c>
      <c r="AI128" s="11">
        <v>0</v>
      </c>
      <c r="AJ128" s="11">
        <v>0</v>
      </c>
      <c r="AK128" s="12">
        <v>44368.012291666666</v>
      </c>
      <c r="AL128" s="11">
        <v>0</v>
      </c>
      <c r="AM128" s="11">
        <v>100</v>
      </c>
      <c r="AN128" s="11">
        <v>0</v>
      </c>
      <c r="AO128" s="11">
        <v>0.41</v>
      </c>
      <c r="AP128" s="11">
        <v>0</v>
      </c>
      <c r="AQ128" s="11">
        <v>0</v>
      </c>
      <c r="AR128" s="11">
        <v>0.51</v>
      </c>
      <c r="AS128" s="8" t="s">
        <v>10908</v>
      </c>
      <c r="AT128" s="11">
        <v>0</v>
      </c>
      <c r="AU128" s="8" t="s">
        <v>10948</v>
      </c>
      <c r="AV128" s="8" t="s">
        <v>10909</v>
      </c>
    </row>
    <row r="129" spans="1:48" x14ac:dyDescent="0.25">
      <c r="A129" s="8" t="str">
        <f t="shared" si="1"/>
        <v>11006000016552200001327</v>
      </c>
      <c r="B129" s="8" t="s">
        <v>10919</v>
      </c>
      <c r="C129" s="8" t="s">
        <v>10895</v>
      </c>
      <c r="D129" s="8" t="s">
        <v>10896</v>
      </c>
      <c r="E129" s="8" t="s">
        <v>10948</v>
      </c>
      <c r="F129" s="8" t="s">
        <v>10949</v>
      </c>
      <c r="G129" s="8" t="s">
        <v>10916</v>
      </c>
      <c r="H129" s="8" t="s">
        <v>10900</v>
      </c>
      <c r="I129" s="8" t="s">
        <v>10901</v>
      </c>
      <c r="J129" s="8" t="s">
        <v>10902</v>
      </c>
      <c r="K129" s="8" t="s">
        <v>7711</v>
      </c>
      <c r="L129" s="8" t="s">
        <v>10922</v>
      </c>
      <c r="M129" s="8" t="s">
        <v>10904</v>
      </c>
      <c r="N129" s="8" t="s">
        <v>10923</v>
      </c>
      <c r="O129" s="9">
        <v>1.829</v>
      </c>
      <c r="P129" s="10">
        <v>0.75048400000000004</v>
      </c>
      <c r="Q129" s="11">
        <v>0</v>
      </c>
      <c r="R129" s="11">
        <v>4</v>
      </c>
      <c r="S129" s="8" t="s">
        <v>10906</v>
      </c>
      <c r="T129" s="8" t="s">
        <v>10907</v>
      </c>
      <c r="U129" s="9">
        <v>1.43</v>
      </c>
      <c r="V129" s="10">
        <v>1</v>
      </c>
      <c r="W129" s="11">
        <v>5</v>
      </c>
      <c r="X129" s="9">
        <v>8.3629999999999995</v>
      </c>
      <c r="Y129" s="8" t="s">
        <v>10901</v>
      </c>
      <c r="Z129" s="10">
        <v>1</v>
      </c>
      <c r="AA129" s="10">
        <v>1</v>
      </c>
      <c r="AB129" s="9">
        <v>8.3629999999999995</v>
      </c>
      <c r="AC129" s="10">
        <v>1</v>
      </c>
      <c r="AD129" s="10">
        <v>1</v>
      </c>
      <c r="AE129" s="9">
        <v>8.3629999999999995</v>
      </c>
      <c r="AF129" s="11">
        <v>15</v>
      </c>
      <c r="AG129" s="11">
        <v>4</v>
      </c>
      <c r="AH129" s="11">
        <v>0</v>
      </c>
      <c r="AI129" s="11">
        <v>0</v>
      </c>
      <c r="AJ129" s="11">
        <v>0</v>
      </c>
      <c r="AK129" s="12">
        <v>44368.012291666666</v>
      </c>
      <c r="AL129" s="11">
        <v>1.23</v>
      </c>
      <c r="AM129" s="11">
        <v>100</v>
      </c>
      <c r="AN129" s="11">
        <v>0</v>
      </c>
      <c r="AO129" s="11">
        <v>0.33</v>
      </c>
      <c r="AP129" s="11">
        <v>0</v>
      </c>
      <c r="AQ129" s="11">
        <v>0</v>
      </c>
      <c r="AR129" s="11">
        <v>0.47</v>
      </c>
      <c r="AS129" s="8" t="s">
        <v>10908</v>
      </c>
      <c r="AT129" s="11">
        <v>0</v>
      </c>
      <c r="AU129" s="8" t="s">
        <v>10948</v>
      </c>
      <c r="AV129" s="8" t="s">
        <v>10909</v>
      </c>
    </row>
    <row r="130" spans="1:48" x14ac:dyDescent="0.25">
      <c r="A130" s="8" t="str">
        <f t="shared" si="1"/>
        <v>11006000016552200001421</v>
      </c>
      <c r="B130" s="8" t="s">
        <v>10919</v>
      </c>
      <c r="C130" s="8" t="s">
        <v>10895</v>
      </c>
      <c r="D130" s="8" t="s">
        <v>10896</v>
      </c>
      <c r="E130" s="8" t="s">
        <v>10948</v>
      </c>
      <c r="F130" s="8" t="s">
        <v>10949</v>
      </c>
      <c r="G130" s="8" t="s">
        <v>10917</v>
      </c>
      <c r="H130" s="8" t="s">
        <v>10918</v>
      </c>
      <c r="I130" s="8" t="s">
        <v>10901</v>
      </c>
      <c r="J130" s="8" t="s">
        <v>10902</v>
      </c>
      <c r="K130" s="8" t="s">
        <v>7711</v>
      </c>
      <c r="L130" s="8" t="s">
        <v>10922</v>
      </c>
      <c r="M130" s="8" t="s">
        <v>10904</v>
      </c>
      <c r="N130" s="8" t="s">
        <v>10905</v>
      </c>
      <c r="O130" s="9">
        <v>1.2230000000000001</v>
      </c>
      <c r="P130" s="10">
        <v>1</v>
      </c>
      <c r="Q130" s="11">
        <v>9.25</v>
      </c>
      <c r="R130" s="11">
        <v>4</v>
      </c>
      <c r="S130" s="8" t="s">
        <v>10906</v>
      </c>
      <c r="T130" s="8" t="s">
        <v>10907</v>
      </c>
      <c r="U130" s="9">
        <v>1.41</v>
      </c>
      <c r="V130" s="10">
        <v>1</v>
      </c>
      <c r="W130" s="11">
        <v>3</v>
      </c>
      <c r="X130" s="9">
        <v>8.0679999999999996</v>
      </c>
      <c r="Y130" s="8" t="s">
        <v>10901</v>
      </c>
      <c r="Z130" s="10">
        <v>1</v>
      </c>
      <c r="AA130" s="10">
        <v>1</v>
      </c>
      <c r="AB130" s="9">
        <v>8.0679999999999996</v>
      </c>
      <c r="AC130" s="10">
        <v>1</v>
      </c>
      <c r="AD130" s="10">
        <v>1</v>
      </c>
      <c r="AE130" s="9">
        <v>8.0679999999999996</v>
      </c>
      <c r="AF130" s="11">
        <v>15</v>
      </c>
      <c r="AG130" s="11">
        <v>4</v>
      </c>
      <c r="AH130" s="11">
        <v>0</v>
      </c>
      <c r="AI130" s="11">
        <v>0</v>
      </c>
      <c r="AJ130" s="11">
        <v>0</v>
      </c>
      <c r="AK130" s="12">
        <v>44368.012291666666</v>
      </c>
      <c r="AL130" s="11">
        <v>1.22</v>
      </c>
      <c r="AM130" s="11">
        <v>100</v>
      </c>
      <c r="AN130" s="11">
        <v>0</v>
      </c>
      <c r="AO130" s="11">
        <v>0.32</v>
      </c>
      <c r="AP130" s="11">
        <v>0</v>
      </c>
      <c r="AQ130" s="11">
        <v>0</v>
      </c>
      <c r="AR130" s="11">
        <v>0.28000000000000003</v>
      </c>
      <c r="AS130" s="8" t="s">
        <v>10908</v>
      </c>
      <c r="AT130" s="11">
        <v>0</v>
      </c>
      <c r="AU130" s="8" t="s">
        <v>10948</v>
      </c>
      <c r="AV130" s="8" t="s">
        <v>10909</v>
      </c>
    </row>
    <row r="131" spans="1:48" x14ac:dyDescent="0.25">
      <c r="A131" s="8" t="str">
        <f t="shared" ref="A131:A194" si="2">_xlfn.CONCAT(B131,E131,G131)</f>
        <v>11106000016552000005105</v>
      </c>
      <c r="B131" s="8" t="s">
        <v>10924</v>
      </c>
      <c r="C131" s="8" t="s">
        <v>10901</v>
      </c>
      <c r="D131" s="8" t="s">
        <v>10896</v>
      </c>
      <c r="E131" s="8" t="s">
        <v>10948</v>
      </c>
      <c r="F131" s="8" t="s">
        <v>10949</v>
      </c>
      <c r="G131" s="8" t="s">
        <v>10920</v>
      </c>
      <c r="H131" s="8" t="s">
        <v>10921</v>
      </c>
      <c r="I131" s="8" t="s">
        <v>10895</v>
      </c>
      <c r="J131" s="8" t="s">
        <v>10902</v>
      </c>
      <c r="K131" s="8" t="s">
        <v>7711</v>
      </c>
      <c r="L131" s="8" t="s">
        <v>10922</v>
      </c>
      <c r="M131" s="8" t="s">
        <v>10904</v>
      </c>
      <c r="N131" s="8" t="s">
        <v>10925</v>
      </c>
      <c r="O131" s="9">
        <v>1.2110000000000001</v>
      </c>
      <c r="P131" s="10">
        <v>1</v>
      </c>
      <c r="Q131" s="11">
        <v>9.25</v>
      </c>
      <c r="R131" s="11">
        <v>4</v>
      </c>
      <c r="S131" s="8" t="s">
        <v>10906</v>
      </c>
      <c r="T131" s="8" t="s">
        <v>10907</v>
      </c>
      <c r="U131" s="9">
        <v>1.3959999999999999</v>
      </c>
      <c r="V131" s="10">
        <v>1</v>
      </c>
      <c r="W131" s="11">
        <v>4</v>
      </c>
      <c r="X131" s="9">
        <v>10.516999999999999</v>
      </c>
      <c r="Y131" s="8" t="s">
        <v>10901</v>
      </c>
      <c r="Z131" s="10">
        <v>1</v>
      </c>
      <c r="AA131" s="10">
        <v>0.75092499999999995</v>
      </c>
      <c r="AB131" s="9">
        <v>10.516999999999999</v>
      </c>
      <c r="AC131" s="10">
        <v>1</v>
      </c>
      <c r="AD131" s="10">
        <v>0.75092499999999995</v>
      </c>
      <c r="AE131" s="9">
        <v>10.516999999999999</v>
      </c>
      <c r="AF131" s="11">
        <v>15</v>
      </c>
      <c r="AG131" s="11">
        <v>4</v>
      </c>
      <c r="AH131" s="11">
        <v>0</v>
      </c>
      <c r="AI131" s="11">
        <v>17</v>
      </c>
      <c r="AJ131" s="11">
        <v>0</v>
      </c>
      <c r="AK131" s="12">
        <v>44367.517118055555</v>
      </c>
      <c r="AL131" s="11">
        <v>1.2</v>
      </c>
      <c r="AM131" s="11">
        <v>100</v>
      </c>
      <c r="AN131" s="11">
        <v>0</v>
      </c>
      <c r="AO131" s="11">
        <v>0.32</v>
      </c>
      <c r="AP131" s="11">
        <v>0</v>
      </c>
      <c r="AQ131" s="11">
        <v>2.04</v>
      </c>
      <c r="AR131" s="11">
        <v>0.45</v>
      </c>
      <c r="AS131" s="8" t="s">
        <v>10908</v>
      </c>
      <c r="AT131" s="11">
        <v>0</v>
      </c>
      <c r="AU131" s="8" t="s">
        <v>10948</v>
      </c>
      <c r="AV131" s="8" t="s">
        <v>10909</v>
      </c>
    </row>
    <row r="132" spans="1:48" x14ac:dyDescent="0.25">
      <c r="A132" s="8" t="str">
        <f t="shared" si="2"/>
        <v>11106000016552200000102</v>
      </c>
      <c r="B132" s="8" t="s">
        <v>10924</v>
      </c>
      <c r="C132" s="8" t="s">
        <v>10895</v>
      </c>
      <c r="D132" s="8" t="s">
        <v>10896</v>
      </c>
      <c r="E132" s="8" t="s">
        <v>10948</v>
      </c>
      <c r="F132" s="8" t="s">
        <v>10949</v>
      </c>
      <c r="G132" s="8" t="s">
        <v>10899</v>
      </c>
      <c r="H132" s="8" t="s">
        <v>10900</v>
      </c>
      <c r="I132" s="8" t="s">
        <v>10901</v>
      </c>
      <c r="J132" s="8" t="s">
        <v>10902</v>
      </c>
      <c r="K132" s="8" t="s">
        <v>7711</v>
      </c>
      <c r="L132" s="8" t="s">
        <v>10922</v>
      </c>
      <c r="M132" s="8" t="s">
        <v>10904</v>
      </c>
      <c r="N132" s="8" t="s">
        <v>10926</v>
      </c>
      <c r="O132" s="9">
        <v>1.405</v>
      </c>
      <c r="P132" s="10">
        <v>1</v>
      </c>
      <c r="Q132" s="11">
        <v>0</v>
      </c>
      <c r="R132" s="11">
        <v>4</v>
      </c>
      <c r="S132" s="8" t="s">
        <v>10906</v>
      </c>
      <c r="T132" s="8" t="s">
        <v>10907</v>
      </c>
      <c r="U132" s="9">
        <v>1.464</v>
      </c>
      <c r="V132" s="10">
        <v>1</v>
      </c>
      <c r="W132" s="11">
        <v>4</v>
      </c>
      <c r="X132" s="9">
        <v>11.028</v>
      </c>
      <c r="Y132" s="8" t="s">
        <v>10901</v>
      </c>
      <c r="Z132" s="10">
        <v>1</v>
      </c>
      <c r="AA132" s="10">
        <v>0.768119</v>
      </c>
      <c r="AB132" s="9">
        <v>11.028</v>
      </c>
      <c r="AC132" s="10">
        <v>1</v>
      </c>
      <c r="AD132" s="10">
        <v>0.768119</v>
      </c>
      <c r="AE132" s="9">
        <v>11.028</v>
      </c>
      <c r="AF132" s="11">
        <v>15</v>
      </c>
      <c r="AG132" s="11">
        <v>4</v>
      </c>
      <c r="AH132" s="11">
        <v>0</v>
      </c>
      <c r="AI132" s="11">
        <v>17</v>
      </c>
      <c r="AJ132" s="11">
        <v>0</v>
      </c>
      <c r="AK132" s="12">
        <v>44368.012291666666</v>
      </c>
      <c r="AL132" s="11">
        <v>1.26</v>
      </c>
      <c r="AM132" s="11">
        <v>100</v>
      </c>
      <c r="AN132" s="11">
        <v>0</v>
      </c>
      <c r="AO132" s="11">
        <v>0.34</v>
      </c>
      <c r="AP132" s="11">
        <v>0</v>
      </c>
      <c r="AQ132" s="11">
        <v>2.14</v>
      </c>
      <c r="AR132" s="11">
        <v>0.47</v>
      </c>
      <c r="AS132" s="8" t="s">
        <v>10908</v>
      </c>
      <c r="AT132" s="11">
        <v>0</v>
      </c>
      <c r="AU132" s="8" t="s">
        <v>10948</v>
      </c>
      <c r="AV132" s="8" t="s">
        <v>10909</v>
      </c>
    </row>
    <row r="133" spans="1:48" x14ac:dyDescent="0.25">
      <c r="A133" s="8" t="str">
        <f t="shared" si="2"/>
        <v>11106000016552200001286</v>
      </c>
      <c r="B133" s="8" t="s">
        <v>10924</v>
      </c>
      <c r="C133" s="8" t="s">
        <v>10895</v>
      </c>
      <c r="D133" s="8" t="s">
        <v>10896</v>
      </c>
      <c r="E133" s="8" t="s">
        <v>10948</v>
      </c>
      <c r="F133" s="8" t="s">
        <v>10949</v>
      </c>
      <c r="G133" s="8" t="s">
        <v>10913</v>
      </c>
      <c r="H133" s="8" t="s">
        <v>10914</v>
      </c>
      <c r="I133" s="8" t="s">
        <v>10901</v>
      </c>
      <c r="J133" s="8" t="s">
        <v>10902</v>
      </c>
      <c r="K133" s="8" t="s">
        <v>7711</v>
      </c>
      <c r="L133" s="8" t="s">
        <v>10922</v>
      </c>
      <c r="M133" s="8" t="s">
        <v>10904</v>
      </c>
      <c r="N133" s="8" t="s">
        <v>10927</v>
      </c>
      <c r="O133" s="9">
        <v>1.7</v>
      </c>
      <c r="P133" s="10">
        <v>1</v>
      </c>
      <c r="Q133" s="11">
        <v>3.65</v>
      </c>
      <c r="R133" s="11">
        <v>1</v>
      </c>
      <c r="S133" s="8" t="s">
        <v>10906</v>
      </c>
      <c r="T133" s="8" t="s">
        <v>10907</v>
      </c>
      <c r="U133" s="9">
        <v>1.7829999999999999</v>
      </c>
      <c r="V133" s="10">
        <v>1</v>
      </c>
      <c r="W133" s="11">
        <v>5</v>
      </c>
      <c r="X133" s="9">
        <v>13.492000000000001</v>
      </c>
      <c r="Y133" s="8" t="s">
        <v>10901</v>
      </c>
      <c r="Z133" s="10">
        <v>1</v>
      </c>
      <c r="AA133" s="10">
        <v>0.74967300000000003</v>
      </c>
      <c r="AB133" s="9">
        <v>13.492000000000001</v>
      </c>
      <c r="AC133" s="10">
        <v>1</v>
      </c>
      <c r="AD133" s="10">
        <v>0.74967300000000003</v>
      </c>
      <c r="AE133" s="9">
        <v>13.492000000000001</v>
      </c>
      <c r="AF133" s="11">
        <v>0</v>
      </c>
      <c r="AG133" s="11">
        <v>4</v>
      </c>
      <c r="AH133" s="11">
        <v>0</v>
      </c>
      <c r="AI133" s="11">
        <v>17</v>
      </c>
      <c r="AJ133" s="11">
        <v>0</v>
      </c>
      <c r="AK133" s="12">
        <v>44368.012303240743</v>
      </c>
      <c r="AL133" s="11">
        <v>0</v>
      </c>
      <c r="AM133" s="11">
        <v>100</v>
      </c>
      <c r="AN133" s="11">
        <v>0</v>
      </c>
      <c r="AO133" s="11">
        <v>0.41</v>
      </c>
      <c r="AP133" s="11">
        <v>0</v>
      </c>
      <c r="AQ133" s="11">
        <v>2.6</v>
      </c>
      <c r="AR133" s="11">
        <v>0.64</v>
      </c>
      <c r="AS133" s="8" t="s">
        <v>10908</v>
      </c>
      <c r="AT133" s="11">
        <v>0</v>
      </c>
      <c r="AU133" s="8" t="s">
        <v>10948</v>
      </c>
      <c r="AV133" s="8" t="s">
        <v>10909</v>
      </c>
    </row>
    <row r="134" spans="1:48" x14ac:dyDescent="0.25">
      <c r="A134" s="8" t="str">
        <f t="shared" si="2"/>
        <v>11106000016552200001421</v>
      </c>
      <c r="B134" s="8" t="s">
        <v>10924</v>
      </c>
      <c r="C134" s="8" t="s">
        <v>10895</v>
      </c>
      <c r="D134" s="8" t="s">
        <v>10896</v>
      </c>
      <c r="E134" s="8" t="s">
        <v>10948</v>
      </c>
      <c r="F134" s="8" t="s">
        <v>10949</v>
      </c>
      <c r="G134" s="8" t="s">
        <v>10917</v>
      </c>
      <c r="H134" s="8" t="s">
        <v>10918</v>
      </c>
      <c r="I134" s="8" t="s">
        <v>10901</v>
      </c>
      <c r="J134" s="8" t="s">
        <v>10902</v>
      </c>
      <c r="K134" s="8" t="s">
        <v>7711</v>
      </c>
      <c r="L134" s="8" t="s">
        <v>10922</v>
      </c>
      <c r="M134" s="8" t="s">
        <v>10904</v>
      </c>
      <c r="N134" s="8" t="s">
        <v>10925</v>
      </c>
      <c r="O134" s="9">
        <v>1.2230000000000001</v>
      </c>
      <c r="P134" s="10">
        <v>1</v>
      </c>
      <c r="Q134" s="11">
        <v>9.25</v>
      </c>
      <c r="R134" s="11">
        <v>4</v>
      </c>
      <c r="S134" s="8" t="s">
        <v>10906</v>
      </c>
      <c r="T134" s="8" t="s">
        <v>10907</v>
      </c>
      <c r="U134" s="9">
        <v>1.41</v>
      </c>
      <c r="V134" s="10">
        <v>1</v>
      </c>
      <c r="W134" s="11">
        <v>1.5</v>
      </c>
      <c r="X134" s="9">
        <v>10.337999999999999</v>
      </c>
      <c r="Y134" s="8" t="s">
        <v>10901</v>
      </c>
      <c r="Z134" s="10">
        <v>1</v>
      </c>
      <c r="AA134" s="10">
        <v>0.74802999999999997</v>
      </c>
      <c r="AB134" s="9">
        <v>10.337999999999999</v>
      </c>
      <c r="AC134" s="10">
        <v>1</v>
      </c>
      <c r="AD134" s="10">
        <v>0.74802999999999997</v>
      </c>
      <c r="AE134" s="9">
        <v>10.337999999999999</v>
      </c>
      <c r="AF134" s="11">
        <v>15</v>
      </c>
      <c r="AG134" s="11">
        <v>4</v>
      </c>
      <c r="AH134" s="11">
        <v>0</v>
      </c>
      <c r="AI134" s="11">
        <v>17</v>
      </c>
      <c r="AJ134" s="11">
        <v>0</v>
      </c>
      <c r="AK134" s="12">
        <v>44368.012303240743</v>
      </c>
      <c r="AL134" s="11">
        <v>1.22</v>
      </c>
      <c r="AM134" s="11">
        <v>100</v>
      </c>
      <c r="AN134" s="11">
        <v>0</v>
      </c>
      <c r="AO134" s="11">
        <v>0.32</v>
      </c>
      <c r="AP134" s="11">
        <v>0</v>
      </c>
      <c r="AQ134" s="11">
        <v>2.06</v>
      </c>
      <c r="AR134" s="11">
        <v>0.17</v>
      </c>
      <c r="AS134" s="8" t="s">
        <v>10908</v>
      </c>
      <c r="AT134" s="11">
        <v>0</v>
      </c>
      <c r="AU134" s="8" t="s">
        <v>10948</v>
      </c>
      <c r="AV134" s="8" t="s">
        <v>10909</v>
      </c>
    </row>
    <row r="135" spans="1:48" x14ac:dyDescent="0.25">
      <c r="A135" s="8" t="str">
        <f t="shared" si="2"/>
        <v>12106000016552000005105</v>
      </c>
      <c r="B135" s="8" t="s">
        <v>10928</v>
      </c>
      <c r="C135" s="8" t="s">
        <v>10901</v>
      </c>
      <c r="D135" s="8" t="s">
        <v>10896</v>
      </c>
      <c r="E135" s="8" t="s">
        <v>10948</v>
      </c>
      <c r="F135" s="8" t="s">
        <v>10949</v>
      </c>
      <c r="G135" s="8" t="s">
        <v>10920</v>
      </c>
      <c r="H135" s="8" t="s">
        <v>10921</v>
      </c>
      <c r="I135" s="8" t="s">
        <v>10895</v>
      </c>
      <c r="J135" s="8" t="s">
        <v>10902</v>
      </c>
      <c r="K135" s="8" t="s">
        <v>7711</v>
      </c>
      <c r="L135" s="8" t="s">
        <v>10922</v>
      </c>
      <c r="M135" s="8" t="s">
        <v>10904</v>
      </c>
      <c r="N135" s="8" t="s">
        <v>10905</v>
      </c>
      <c r="O135" s="9">
        <v>1.2110000000000001</v>
      </c>
      <c r="P135" s="10">
        <v>1</v>
      </c>
      <c r="Q135" s="11">
        <v>9.25</v>
      </c>
      <c r="R135" s="11">
        <v>4</v>
      </c>
      <c r="S135" s="8" t="s">
        <v>10906</v>
      </c>
      <c r="T135" s="8" t="s">
        <v>10907</v>
      </c>
      <c r="U135" s="9">
        <v>1.3959999999999999</v>
      </c>
      <c r="V135" s="10">
        <v>1</v>
      </c>
      <c r="W135" s="11">
        <v>2</v>
      </c>
      <c r="X135" s="9">
        <v>7.1470000000000002</v>
      </c>
      <c r="Y135" s="8" t="s">
        <v>10901</v>
      </c>
      <c r="Z135" s="10">
        <v>1</v>
      </c>
      <c r="AA135" s="10">
        <v>1</v>
      </c>
      <c r="AB135" s="9">
        <v>7.1470000000000002</v>
      </c>
      <c r="AC135" s="10">
        <v>1</v>
      </c>
      <c r="AD135" s="10">
        <v>1</v>
      </c>
      <c r="AE135" s="9">
        <v>7.1470000000000002</v>
      </c>
      <c r="AF135" s="11">
        <v>15</v>
      </c>
      <c r="AG135" s="11">
        <v>4</v>
      </c>
      <c r="AH135" s="11">
        <v>9.25</v>
      </c>
      <c r="AI135" s="11">
        <v>0</v>
      </c>
      <c r="AJ135" s="11">
        <v>0</v>
      </c>
      <c r="AK135" s="12">
        <v>44367.53020833333</v>
      </c>
      <c r="AL135" s="11">
        <v>1.2</v>
      </c>
      <c r="AM135" s="11">
        <v>100</v>
      </c>
      <c r="AN135" s="11">
        <v>0</v>
      </c>
      <c r="AO135" s="11">
        <v>0.32</v>
      </c>
      <c r="AP135" s="11">
        <v>0.74</v>
      </c>
      <c r="AQ135" s="11">
        <v>0</v>
      </c>
      <c r="AR135" s="11">
        <v>0.18</v>
      </c>
      <c r="AS135" s="8" t="s">
        <v>10908</v>
      </c>
      <c r="AT135" s="11">
        <v>0</v>
      </c>
      <c r="AU135" s="8" t="s">
        <v>10948</v>
      </c>
      <c r="AV135" s="8" t="s">
        <v>10909</v>
      </c>
    </row>
    <row r="136" spans="1:48" x14ac:dyDescent="0.25">
      <c r="A136" s="8" t="str">
        <f t="shared" si="2"/>
        <v>12106000016552200001421</v>
      </c>
      <c r="B136" s="8" t="s">
        <v>10928</v>
      </c>
      <c r="C136" s="8" t="s">
        <v>10895</v>
      </c>
      <c r="D136" s="8" t="s">
        <v>10896</v>
      </c>
      <c r="E136" s="8" t="s">
        <v>10948</v>
      </c>
      <c r="F136" s="8" t="s">
        <v>10949</v>
      </c>
      <c r="G136" s="8" t="s">
        <v>10917</v>
      </c>
      <c r="H136" s="8" t="s">
        <v>10918</v>
      </c>
      <c r="I136" s="8" t="s">
        <v>10901</v>
      </c>
      <c r="J136" s="8" t="s">
        <v>10902</v>
      </c>
      <c r="K136" s="8" t="s">
        <v>7711</v>
      </c>
      <c r="L136" s="8" t="s">
        <v>10922</v>
      </c>
      <c r="M136" s="8" t="s">
        <v>10904</v>
      </c>
      <c r="N136" s="8" t="s">
        <v>10905</v>
      </c>
      <c r="O136" s="9">
        <v>1.2230000000000001</v>
      </c>
      <c r="P136" s="10">
        <v>1</v>
      </c>
      <c r="Q136" s="11">
        <v>9.25</v>
      </c>
      <c r="R136" s="11">
        <v>18</v>
      </c>
      <c r="S136" s="8" t="s">
        <v>10906</v>
      </c>
      <c r="T136" s="8" t="s">
        <v>10907</v>
      </c>
      <c r="U136" s="9">
        <v>1.681</v>
      </c>
      <c r="V136" s="10">
        <v>1</v>
      </c>
      <c r="W136" s="11">
        <v>0</v>
      </c>
      <c r="X136" s="9">
        <v>7.0359999999999996</v>
      </c>
      <c r="Y136" s="8" t="s">
        <v>10901</v>
      </c>
      <c r="Z136" s="10">
        <v>1</v>
      </c>
      <c r="AA136" s="10">
        <v>1</v>
      </c>
      <c r="AB136" s="9">
        <v>7.0359999999999996</v>
      </c>
      <c r="AC136" s="10">
        <v>1</v>
      </c>
      <c r="AD136" s="10">
        <v>1</v>
      </c>
      <c r="AE136" s="9">
        <v>7.0359999999999996</v>
      </c>
      <c r="AF136" s="11">
        <v>15</v>
      </c>
      <c r="AG136" s="11">
        <v>18</v>
      </c>
      <c r="AH136" s="11">
        <v>9.25</v>
      </c>
      <c r="AI136" s="11">
        <v>0</v>
      </c>
      <c r="AJ136" s="11">
        <v>0</v>
      </c>
      <c r="AK136" s="12">
        <v>44368.001701388886</v>
      </c>
      <c r="AL136" s="11">
        <v>1.45</v>
      </c>
      <c r="AM136" s="11">
        <v>100</v>
      </c>
      <c r="AN136" s="11">
        <v>0</v>
      </c>
      <c r="AO136" s="11">
        <v>1.74</v>
      </c>
      <c r="AP136" s="11">
        <v>0.89</v>
      </c>
      <c r="AQ136" s="11">
        <v>0</v>
      </c>
      <c r="AR136" s="11">
        <v>0</v>
      </c>
      <c r="AS136" s="8" t="s">
        <v>10908</v>
      </c>
      <c r="AT136" s="11">
        <v>0</v>
      </c>
      <c r="AU136" s="8" t="s">
        <v>10948</v>
      </c>
      <c r="AV136" s="8" t="s">
        <v>10909</v>
      </c>
    </row>
    <row r="137" spans="1:48" x14ac:dyDescent="0.25">
      <c r="A137" s="8" t="str">
        <f t="shared" si="2"/>
        <v>13006000016552000005105</v>
      </c>
      <c r="B137" s="8" t="s">
        <v>10929</v>
      </c>
      <c r="C137" s="8" t="s">
        <v>10901</v>
      </c>
      <c r="D137" s="8" t="s">
        <v>10896</v>
      </c>
      <c r="E137" s="8" t="s">
        <v>10948</v>
      </c>
      <c r="F137" s="8" t="s">
        <v>10949</v>
      </c>
      <c r="G137" s="8" t="s">
        <v>10920</v>
      </c>
      <c r="H137" s="8" t="s">
        <v>10921</v>
      </c>
      <c r="I137" s="8" t="s">
        <v>10895</v>
      </c>
      <c r="J137" s="8" t="s">
        <v>10902</v>
      </c>
      <c r="K137" s="8" t="s">
        <v>7711</v>
      </c>
      <c r="L137" s="8" t="s">
        <v>10922</v>
      </c>
      <c r="M137" s="8" t="s">
        <v>10904</v>
      </c>
      <c r="N137" s="8" t="s">
        <v>10930</v>
      </c>
      <c r="O137" s="9">
        <v>1.2110000000000001</v>
      </c>
      <c r="P137" s="10">
        <v>1</v>
      </c>
      <c r="Q137" s="11">
        <v>9.25</v>
      </c>
      <c r="R137" s="11">
        <v>4</v>
      </c>
      <c r="S137" s="8" t="s">
        <v>10906</v>
      </c>
      <c r="T137" s="8" t="s">
        <v>10907</v>
      </c>
      <c r="U137" s="9">
        <v>1.3959999999999999</v>
      </c>
      <c r="V137" s="10">
        <v>1</v>
      </c>
      <c r="W137" s="11">
        <v>6</v>
      </c>
      <c r="X137" s="9">
        <v>9.7769999999999992</v>
      </c>
      <c r="Y137" s="8" t="s">
        <v>10901</v>
      </c>
      <c r="Z137" s="10">
        <v>1</v>
      </c>
      <c r="AA137" s="10">
        <v>1</v>
      </c>
      <c r="AB137" s="9">
        <v>9.7769999999999992</v>
      </c>
      <c r="AC137" s="10">
        <v>1</v>
      </c>
      <c r="AD137" s="10">
        <v>1</v>
      </c>
      <c r="AE137" s="9">
        <v>9.7769999999999992</v>
      </c>
      <c r="AF137" s="11">
        <v>15</v>
      </c>
      <c r="AG137" s="11">
        <v>0</v>
      </c>
      <c r="AH137" s="11">
        <v>0</v>
      </c>
      <c r="AI137" s="11">
        <v>0</v>
      </c>
      <c r="AJ137" s="11">
        <v>0</v>
      </c>
      <c r="AK137" s="12">
        <v>44367.503530092596</v>
      </c>
      <c r="AL137" s="11">
        <v>1.2</v>
      </c>
      <c r="AM137" s="11">
        <v>0</v>
      </c>
      <c r="AN137" s="11">
        <v>0</v>
      </c>
      <c r="AO137" s="11">
        <v>0</v>
      </c>
      <c r="AP137" s="11">
        <v>0</v>
      </c>
      <c r="AQ137" s="11">
        <v>0</v>
      </c>
      <c r="AR137" s="11">
        <v>0.55000000000000004</v>
      </c>
      <c r="AS137" s="8" t="s">
        <v>10908</v>
      </c>
      <c r="AT137" s="11">
        <v>0</v>
      </c>
      <c r="AU137" s="8" t="s">
        <v>10948</v>
      </c>
      <c r="AV137" s="8" t="s">
        <v>10909</v>
      </c>
    </row>
    <row r="138" spans="1:48" x14ac:dyDescent="0.25">
      <c r="A138" s="8" t="str">
        <f t="shared" si="2"/>
        <v>13006000016552200000102</v>
      </c>
      <c r="B138" s="8" t="s">
        <v>10929</v>
      </c>
      <c r="C138" s="8" t="s">
        <v>10895</v>
      </c>
      <c r="D138" s="8" t="s">
        <v>10896</v>
      </c>
      <c r="E138" s="8" t="s">
        <v>10948</v>
      </c>
      <c r="F138" s="8" t="s">
        <v>10949</v>
      </c>
      <c r="G138" s="8" t="s">
        <v>10899</v>
      </c>
      <c r="H138" s="8" t="s">
        <v>10900</v>
      </c>
      <c r="I138" s="8" t="s">
        <v>10901</v>
      </c>
      <c r="J138" s="8" t="s">
        <v>10902</v>
      </c>
      <c r="K138" s="8" t="s">
        <v>7711</v>
      </c>
      <c r="L138" s="8" t="s">
        <v>10922</v>
      </c>
      <c r="M138" s="8" t="s">
        <v>10904</v>
      </c>
      <c r="N138" s="8" t="s">
        <v>10930</v>
      </c>
      <c r="O138" s="9">
        <v>1.405</v>
      </c>
      <c r="P138" s="10">
        <v>1</v>
      </c>
      <c r="Q138" s="11">
        <v>3.65</v>
      </c>
      <c r="R138" s="11">
        <v>4</v>
      </c>
      <c r="S138" s="8" t="s">
        <v>10906</v>
      </c>
      <c r="T138" s="8" t="s">
        <v>10907</v>
      </c>
      <c r="U138" s="9">
        <v>1.5209999999999999</v>
      </c>
      <c r="V138" s="10">
        <v>1</v>
      </c>
      <c r="W138" s="11">
        <v>3.5</v>
      </c>
      <c r="X138" s="9">
        <v>10.406000000000001</v>
      </c>
      <c r="Y138" s="8" t="s">
        <v>10901</v>
      </c>
      <c r="Z138" s="10">
        <v>1</v>
      </c>
      <c r="AA138" s="10">
        <v>1</v>
      </c>
      <c r="AB138" s="9">
        <v>10.406000000000001</v>
      </c>
      <c r="AC138" s="10">
        <v>1</v>
      </c>
      <c r="AD138" s="10">
        <v>1</v>
      </c>
      <c r="AE138" s="9">
        <v>10.406000000000001</v>
      </c>
      <c r="AF138" s="11">
        <v>15</v>
      </c>
      <c r="AG138" s="11">
        <v>0</v>
      </c>
      <c r="AH138" s="11">
        <v>0</v>
      </c>
      <c r="AI138" s="11">
        <v>0</v>
      </c>
      <c r="AJ138" s="11">
        <v>0</v>
      </c>
      <c r="AK138" s="12">
        <v>44368.004317129627</v>
      </c>
      <c r="AL138" s="11">
        <v>1.31</v>
      </c>
      <c r="AM138" s="11">
        <v>0</v>
      </c>
      <c r="AN138" s="11">
        <v>0</v>
      </c>
      <c r="AO138" s="11">
        <v>0</v>
      </c>
      <c r="AP138" s="11">
        <v>0</v>
      </c>
      <c r="AQ138" s="11">
        <v>0</v>
      </c>
      <c r="AR138" s="11">
        <v>0.35</v>
      </c>
      <c r="AS138" s="8" t="s">
        <v>10908</v>
      </c>
      <c r="AT138" s="11">
        <v>0</v>
      </c>
      <c r="AU138" s="8" t="s">
        <v>10948</v>
      </c>
      <c r="AV138" s="8" t="s">
        <v>10909</v>
      </c>
    </row>
    <row r="139" spans="1:48" x14ac:dyDescent="0.25">
      <c r="A139" s="8" t="str">
        <f t="shared" si="2"/>
        <v>13006000016552200001327</v>
      </c>
      <c r="B139" s="8" t="s">
        <v>10929</v>
      </c>
      <c r="C139" s="8" t="s">
        <v>10895</v>
      </c>
      <c r="D139" s="8" t="s">
        <v>10896</v>
      </c>
      <c r="E139" s="8" t="s">
        <v>10948</v>
      </c>
      <c r="F139" s="8" t="s">
        <v>10949</v>
      </c>
      <c r="G139" s="8" t="s">
        <v>10916</v>
      </c>
      <c r="H139" s="8" t="s">
        <v>10900</v>
      </c>
      <c r="I139" s="8" t="s">
        <v>10901</v>
      </c>
      <c r="J139" s="8" t="s">
        <v>10902</v>
      </c>
      <c r="K139" s="8" t="s">
        <v>7711</v>
      </c>
      <c r="L139" s="8" t="s">
        <v>10922</v>
      </c>
      <c r="M139" s="8" t="s">
        <v>10904</v>
      </c>
      <c r="N139" s="8" t="s">
        <v>10930</v>
      </c>
      <c r="O139" s="9">
        <v>1.829</v>
      </c>
      <c r="P139" s="10">
        <v>0.75048400000000004</v>
      </c>
      <c r="Q139" s="11">
        <v>3.65</v>
      </c>
      <c r="R139" s="11">
        <v>4</v>
      </c>
      <c r="S139" s="8" t="s">
        <v>10906</v>
      </c>
      <c r="T139" s="8" t="s">
        <v>10907</v>
      </c>
      <c r="U139" s="9">
        <v>1.486</v>
      </c>
      <c r="V139" s="10">
        <v>1</v>
      </c>
      <c r="W139" s="11">
        <v>2</v>
      </c>
      <c r="X139" s="9">
        <v>10.025</v>
      </c>
      <c r="Y139" s="8" t="s">
        <v>10901</v>
      </c>
      <c r="Z139" s="10">
        <v>1</v>
      </c>
      <c r="AA139" s="10">
        <v>1</v>
      </c>
      <c r="AB139" s="9">
        <v>10.025</v>
      </c>
      <c r="AC139" s="10">
        <v>1</v>
      </c>
      <c r="AD139" s="10">
        <v>1</v>
      </c>
      <c r="AE139" s="9">
        <v>10.025</v>
      </c>
      <c r="AF139" s="11">
        <v>15</v>
      </c>
      <c r="AG139" s="11">
        <v>0</v>
      </c>
      <c r="AH139" s="11">
        <v>0</v>
      </c>
      <c r="AI139" s="11">
        <v>0</v>
      </c>
      <c r="AJ139" s="11">
        <v>0</v>
      </c>
      <c r="AK139" s="12">
        <v>44368.004328703704</v>
      </c>
      <c r="AL139" s="11">
        <v>1.28</v>
      </c>
      <c r="AM139" s="11">
        <v>0</v>
      </c>
      <c r="AN139" s="11">
        <v>0</v>
      </c>
      <c r="AO139" s="11">
        <v>0</v>
      </c>
      <c r="AP139" s="11">
        <v>0</v>
      </c>
      <c r="AQ139" s="11">
        <v>0</v>
      </c>
      <c r="AR139" s="11">
        <v>0.2</v>
      </c>
      <c r="AS139" s="8" t="s">
        <v>10908</v>
      </c>
      <c r="AT139" s="11">
        <v>0</v>
      </c>
      <c r="AU139" s="8" t="s">
        <v>10948</v>
      </c>
      <c r="AV139" s="8" t="s">
        <v>10909</v>
      </c>
    </row>
    <row r="140" spans="1:48" x14ac:dyDescent="0.25">
      <c r="A140" s="8" t="str">
        <f t="shared" si="2"/>
        <v>13006000016552200001421</v>
      </c>
      <c r="B140" s="8" t="s">
        <v>10929</v>
      </c>
      <c r="C140" s="8" t="s">
        <v>10895</v>
      </c>
      <c r="D140" s="8" t="s">
        <v>10896</v>
      </c>
      <c r="E140" s="8" t="s">
        <v>10948</v>
      </c>
      <c r="F140" s="8" t="s">
        <v>10949</v>
      </c>
      <c r="G140" s="8" t="s">
        <v>10917</v>
      </c>
      <c r="H140" s="8" t="s">
        <v>10918</v>
      </c>
      <c r="I140" s="8" t="s">
        <v>10901</v>
      </c>
      <c r="J140" s="8" t="s">
        <v>10902</v>
      </c>
      <c r="K140" s="8" t="s">
        <v>7711</v>
      </c>
      <c r="L140" s="8" t="s">
        <v>10922</v>
      </c>
      <c r="M140" s="8" t="s">
        <v>10904</v>
      </c>
      <c r="N140" s="8" t="s">
        <v>10930</v>
      </c>
      <c r="O140" s="9">
        <v>1.2230000000000001</v>
      </c>
      <c r="P140" s="10">
        <v>1</v>
      </c>
      <c r="Q140" s="11">
        <v>9.25</v>
      </c>
      <c r="R140" s="11">
        <v>4</v>
      </c>
      <c r="S140" s="8" t="s">
        <v>10906</v>
      </c>
      <c r="T140" s="8" t="s">
        <v>10907</v>
      </c>
      <c r="U140" s="9">
        <v>1.41</v>
      </c>
      <c r="V140" s="10">
        <v>1</v>
      </c>
      <c r="W140" s="11">
        <v>7</v>
      </c>
      <c r="X140" s="9">
        <v>9.9779999999999998</v>
      </c>
      <c r="Y140" s="8" t="s">
        <v>10901</v>
      </c>
      <c r="Z140" s="10">
        <v>1</v>
      </c>
      <c r="AA140" s="10">
        <v>1</v>
      </c>
      <c r="AB140" s="9">
        <v>9.9779999999999998</v>
      </c>
      <c r="AC140" s="10">
        <v>1</v>
      </c>
      <c r="AD140" s="10">
        <v>1</v>
      </c>
      <c r="AE140" s="9">
        <v>9.9779999999999998</v>
      </c>
      <c r="AF140" s="11">
        <v>15</v>
      </c>
      <c r="AG140" s="11">
        <v>0</v>
      </c>
      <c r="AH140" s="11">
        <v>0</v>
      </c>
      <c r="AI140" s="11">
        <v>0</v>
      </c>
      <c r="AJ140" s="11">
        <v>0</v>
      </c>
      <c r="AK140" s="12">
        <v>44368.004340277781</v>
      </c>
      <c r="AL140" s="11">
        <v>1.22</v>
      </c>
      <c r="AM140" s="11">
        <v>0</v>
      </c>
      <c r="AN140" s="11">
        <v>0</v>
      </c>
      <c r="AO140" s="11">
        <v>0</v>
      </c>
      <c r="AP140" s="11">
        <v>0</v>
      </c>
      <c r="AQ140" s="11">
        <v>0</v>
      </c>
      <c r="AR140" s="11">
        <v>0.65</v>
      </c>
      <c r="AS140" s="8" t="s">
        <v>10908</v>
      </c>
      <c r="AT140" s="11">
        <v>0</v>
      </c>
      <c r="AU140" s="8" t="s">
        <v>10948</v>
      </c>
      <c r="AV140" s="8" t="s">
        <v>10909</v>
      </c>
    </row>
    <row r="141" spans="1:48" x14ac:dyDescent="0.25">
      <c r="A141" s="8" t="str">
        <f t="shared" si="2"/>
        <v>14006000016552000005105</v>
      </c>
      <c r="B141" s="8" t="s">
        <v>10931</v>
      </c>
      <c r="C141" s="8" t="s">
        <v>10901</v>
      </c>
      <c r="D141" s="8" t="s">
        <v>10896</v>
      </c>
      <c r="E141" s="8" t="s">
        <v>10948</v>
      </c>
      <c r="F141" s="8" t="s">
        <v>10949</v>
      </c>
      <c r="G141" s="8" t="s">
        <v>10920</v>
      </c>
      <c r="H141" s="8" t="s">
        <v>10921</v>
      </c>
      <c r="I141" s="8" t="s">
        <v>10895</v>
      </c>
      <c r="J141" s="8" t="s">
        <v>10902</v>
      </c>
      <c r="K141" s="8" t="s">
        <v>7711</v>
      </c>
      <c r="L141" s="8" t="s">
        <v>10922</v>
      </c>
      <c r="M141" s="8" t="s">
        <v>10904</v>
      </c>
      <c r="N141" s="8" t="s">
        <v>10905</v>
      </c>
      <c r="O141" s="9">
        <v>1.2110000000000001</v>
      </c>
      <c r="P141" s="10">
        <v>1</v>
      </c>
      <c r="Q141" s="11">
        <v>9.25</v>
      </c>
      <c r="R141" s="11">
        <v>4</v>
      </c>
      <c r="S141" s="8" t="s">
        <v>10906</v>
      </c>
      <c r="T141" s="8" t="s">
        <v>10907</v>
      </c>
      <c r="U141" s="9">
        <v>1.3959999999999999</v>
      </c>
      <c r="V141" s="10">
        <v>1</v>
      </c>
      <c r="W141" s="11">
        <v>2</v>
      </c>
      <c r="X141" s="9">
        <v>7.1470000000000002</v>
      </c>
      <c r="Y141" s="8" t="s">
        <v>10901</v>
      </c>
      <c r="Z141" s="10">
        <v>1</v>
      </c>
      <c r="AA141" s="10">
        <v>1</v>
      </c>
      <c r="AB141" s="9">
        <v>7.1470000000000002</v>
      </c>
      <c r="AC141" s="10">
        <v>1</v>
      </c>
      <c r="AD141" s="10">
        <v>1</v>
      </c>
      <c r="AE141" s="9">
        <v>7.1470000000000002</v>
      </c>
      <c r="AF141" s="11">
        <v>15</v>
      </c>
      <c r="AG141" s="11">
        <v>4</v>
      </c>
      <c r="AH141" s="11">
        <v>9.25</v>
      </c>
      <c r="AI141" s="11">
        <v>0</v>
      </c>
      <c r="AJ141" s="11">
        <v>0</v>
      </c>
      <c r="AK141" s="12">
        <v>44367.506608796299</v>
      </c>
      <c r="AL141" s="11">
        <v>1.2</v>
      </c>
      <c r="AM141" s="11">
        <v>100</v>
      </c>
      <c r="AN141" s="11">
        <v>0</v>
      </c>
      <c r="AO141" s="11">
        <v>0.32</v>
      </c>
      <c r="AP141" s="11">
        <v>0.74</v>
      </c>
      <c r="AQ141" s="11">
        <v>0</v>
      </c>
      <c r="AR141" s="11">
        <v>0.18</v>
      </c>
      <c r="AS141" s="8" t="s">
        <v>10908</v>
      </c>
      <c r="AT141" s="11">
        <v>0</v>
      </c>
      <c r="AU141" s="8" t="s">
        <v>10948</v>
      </c>
      <c r="AV141" s="8" t="s">
        <v>10909</v>
      </c>
    </row>
    <row r="142" spans="1:48" x14ac:dyDescent="0.25">
      <c r="A142" s="8" t="str">
        <f t="shared" si="2"/>
        <v>14006000016552200000102</v>
      </c>
      <c r="B142" s="8" t="s">
        <v>10931</v>
      </c>
      <c r="C142" s="8" t="s">
        <v>10895</v>
      </c>
      <c r="D142" s="8" t="s">
        <v>10896</v>
      </c>
      <c r="E142" s="8" t="s">
        <v>10948</v>
      </c>
      <c r="F142" s="8" t="s">
        <v>10949</v>
      </c>
      <c r="G142" s="8" t="s">
        <v>10899</v>
      </c>
      <c r="H142" s="8" t="s">
        <v>10900</v>
      </c>
      <c r="I142" s="8" t="s">
        <v>10901</v>
      </c>
      <c r="J142" s="8" t="s">
        <v>10902</v>
      </c>
      <c r="K142" s="8" t="s">
        <v>7711</v>
      </c>
      <c r="L142" s="8" t="s">
        <v>10922</v>
      </c>
      <c r="M142" s="8" t="s">
        <v>10904</v>
      </c>
      <c r="N142" s="8" t="s">
        <v>10905</v>
      </c>
      <c r="O142" s="9">
        <v>1.405</v>
      </c>
      <c r="P142" s="10">
        <v>1</v>
      </c>
      <c r="Q142" s="11">
        <v>3.65</v>
      </c>
      <c r="R142" s="11">
        <v>4</v>
      </c>
      <c r="S142" s="8" t="s">
        <v>10906</v>
      </c>
      <c r="T142" s="8" t="s">
        <v>10907</v>
      </c>
      <c r="U142" s="9">
        <v>1.5209999999999999</v>
      </c>
      <c r="V142" s="10">
        <v>1</v>
      </c>
      <c r="W142" s="11">
        <v>2</v>
      </c>
      <c r="X142" s="9">
        <v>7.7859999999999996</v>
      </c>
      <c r="Y142" s="8" t="s">
        <v>10901</v>
      </c>
      <c r="Z142" s="10">
        <v>1</v>
      </c>
      <c r="AA142" s="10">
        <v>1</v>
      </c>
      <c r="AB142" s="9">
        <v>7.7859999999999996</v>
      </c>
      <c r="AC142" s="10">
        <v>1</v>
      </c>
      <c r="AD142" s="10">
        <v>1</v>
      </c>
      <c r="AE142" s="9">
        <v>7.7859999999999996</v>
      </c>
      <c r="AF142" s="11">
        <v>15</v>
      </c>
      <c r="AG142" s="11">
        <v>4</v>
      </c>
      <c r="AH142" s="11">
        <v>9.25</v>
      </c>
      <c r="AI142" s="11">
        <v>0</v>
      </c>
      <c r="AJ142" s="11">
        <v>0</v>
      </c>
      <c r="AK142" s="12">
        <v>44368.004421296297</v>
      </c>
      <c r="AL142" s="11">
        <v>1.31</v>
      </c>
      <c r="AM142" s="11">
        <v>100</v>
      </c>
      <c r="AN142" s="11">
        <v>0</v>
      </c>
      <c r="AO142" s="11">
        <v>0.35</v>
      </c>
      <c r="AP142" s="11">
        <v>0.81</v>
      </c>
      <c r="AQ142" s="11">
        <v>0</v>
      </c>
      <c r="AR142" s="11">
        <v>0.2</v>
      </c>
      <c r="AS142" s="8" t="s">
        <v>10908</v>
      </c>
      <c r="AT142" s="11">
        <v>0</v>
      </c>
      <c r="AU142" s="8" t="s">
        <v>10948</v>
      </c>
      <c r="AV142" s="8" t="s">
        <v>10909</v>
      </c>
    </row>
    <row r="143" spans="1:48" x14ac:dyDescent="0.25">
      <c r="A143" s="8" t="str">
        <f t="shared" si="2"/>
        <v>14006000016552200001286</v>
      </c>
      <c r="B143" s="8" t="s">
        <v>10931</v>
      </c>
      <c r="C143" s="8" t="s">
        <v>10895</v>
      </c>
      <c r="D143" s="8" t="s">
        <v>10896</v>
      </c>
      <c r="E143" s="8" t="s">
        <v>10948</v>
      </c>
      <c r="F143" s="8" t="s">
        <v>10949</v>
      </c>
      <c r="G143" s="8" t="s">
        <v>10913</v>
      </c>
      <c r="H143" s="8" t="s">
        <v>10914</v>
      </c>
      <c r="I143" s="8" t="s">
        <v>10901</v>
      </c>
      <c r="J143" s="8" t="s">
        <v>10902</v>
      </c>
      <c r="K143" s="8" t="s">
        <v>7711</v>
      </c>
      <c r="L143" s="8" t="s">
        <v>10922</v>
      </c>
      <c r="M143" s="8" t="s">
        <v>10904</v>
      </c>
      <c r="N143" s="8" t="s">
        <v>10915</v>
      </c>
      <c r="O143" s="9">
        <v>1.7</v>
      </c>
      <c r="P143" s="10">
        <v>1</v>
      </c>
      <c r="Q143" s="11">
        <v>3.65</v>
      </c>
      <c r="R143" s="11">
        <v>1</v>
      </c>
      <c r="S143" s="8" t="s">
        <v>10906</v>
      </c>
      <c r="T143" s="8" t="s">
        <v>10907</v>
      </c>
      <c r="U143" s="9">
        <v>1.7829999999999999</v>
      </c>
      <c r="V143" s="10">
        <v>1</v>
      </c>
      <c r="W143" s="11">
        <v>3</v>
      </c>
      <c r="X143" s="9">
        <v>9.202</v>
      </c>
      <c r="Y143" s="8" t="s">
        <v>10901</v>
      </c>
      <c r="Z143" s="10">
        <v>1</v>
      </c>
      <c r="AA143" s="10">
        <v>1</v>
      </c>
      <c r="AB143" s="9">
        <v>9.202</v>
      </c>
      <c r="AC143" s="10">
        <v>1</v>
      </c>
      <c r="AD143" s="10">
        <v>1</v>
      </c>
      <c r="AE143" s="9">
        <v>9.202</v>
      </c>
      <c r="AF143" s="11">
        <v>0</v>
      </c>
      <c r="AG143" s="11">
        <v>4</v>
      </c>
      <c r="AH143" s="11">
        <v>9.25</v>
      </c>
      <c r="AI143" s="11">
        <v>0</v>
      </c>
      <c r="AJ143" s="11">
        <v>0</v>
      </c>
      <c r="AK143" s="12">
        <v>44368.004432870373</v>
      </c>
      <c r="AL143" s="11">
        <v>0</v>
      </c>
      <c r="AM143" s="11">
        <v>100</v>
      </c>
      <c r="AN143" s="11">
        <v>0</v>
      </c>
      <c r="AO143" s="11">
        <v>0.41</v>
      </c>
      <c r="AP143" s="11">
        <v>0.95</v>
      </c>
      <c r="AQ143" s="11">
        <v>0</v>
      </c>
      <c r="AR143" s="11">
        <v>0.31</v>
      </c>
      <c r="AS143" s="8" t="s">
        <v>10908</v>
      </c>
      <c r="AT143" s="11">
        <v>0</v>
      </c>
      <c r="AU143" s="8" t="s">
        <v>10948</v>
      </c>
      <c r="AV143" s="8" t="s">
        <v>10909</v>
      </c>
    </row>
    <row r="144" spans="1:48" x14ac:dyDescent="0.25">
      <c r="A144" s="8" t="str">
        <f t="shared" si="2"/>
        <v>17006000016552000005105</v>
      </c>
      <c r="B144" s="8" t="s">
        <v>10932</v>
      </c>
      <c r="C144" s="8" t="s">
        <v>10895</v>
      </c>
      <c r="D144" s="8" t="s">
        <v>10896</v>
      </c>
      <c r="E144" s="8" t="s">
        <v>10948</v>
      </c>
      <c r="F144" s="8" t="s">
        <v>10949</v>
      </c>
      <c r="G144" s="8" t="s">
        <v>10920</v>
      </c>
      <c r="H144" s="8" t="s">
        <v>10921</v>
      </c>
      <c r="I144" s="8" t="s">
        <v>10901</v>
      </c>
      <c r="J144" s="8" t="s">
        <v>10902</v>
      </c>
      <c r="K144" s="8" t="s">
        <v>7711</v>
      </c>
      <c r="L144" s="8" t="s">
        <v>10922</v>
      </c>
      <c r="M144" s="8" t="s">
        <v>10904</v>
      </c>
      <c r="N144" s="8" t="s">
        <v>10933</v>
      </c>
      <c r="O144" s="9">
        <v>1.1919999999999999</v>
      </c>
      <c r="P144" s="10">
        <v>1</v>
      </c>
      <c r="Q144" s="11">
        <v>9.25</v>
      </c>
      <c r="R144" s="11">
        <v>4</v>
      </c>
      <c r="S144" s="8" t="s">
        <v>10906</v>
      </c>
      <c r="T144" s="8" t="s">
        <v>10907</v>
      </c>
      <c r="U144" s="9">
        <v>1.3740000000000001</v>
      </c>
      <c r="V144" s="10">
        <v>0.25</v>
      </c>
      <c r="W144" s="11">
        <v>7</v>
      </c>
      <c r="X144" s="9">
        <v>2.9750000000000001</v>
      </c>
      <c r="Y144" s="8" t="s">
        <v>10901</v>
      </c>
      <c r="Z144" s="10">
        <v>4</v>
      </c>
      <c r="AA144" s="10">
        <v>1</v>
      </c>
      <c r="AB144" s="9">
        <v>11.9</v>
      </c>
      <c r="AC144" s="10">
        <v>1</v>
      </c>
      <c r="AD144" s="10">
        <v>1</v>
      </c>
      <c r="AE144" s="9">
        <v>11.9</v>
      </c>
      <c r="AF144" s="11">
        <v>15</v>
      </c>
      <c r="AG144" s="11">
        <v>4</v>
      </c>
      <c r="AH144" s="11">
        <v>0</v>
      </c>
      <c r="AI144" s="11">
        <v>17</v>
      </c>
      <c r="AJ144" s="11">
        <v>0</v>
      </c>
      <c r="AK144" s="12">
        <v>44368.004479166666</v>
      </c>
      <c r="AL144" s="11">
        <v>0.3</v>
      </c>
      <c r="AM144" s="11">
        <v>100</v>
      </c>
      <c r="AN144" s="11">
        <v>0</v>
      </c>
      <c r="AO144" s="11">
        <v>0.08</v>
      </c>
      <c r="AP144" s="11">
        <v>0</v>
      </c>
      <c r="AQ144" s="11">
        <v>0.51</v>
      </c>
      <c r="AR144" s="11">
        <v>0.19</v>
      </c>
      <c r="AS144" s="8" t="s">
        <v>10908</v>
      </c>
      <c r="AT144" s="11">
        <v>0</v>
      </c>
      <c r="AU144" s="8" t="s">
        <v>10948</v>
      </c>
      <c r="AV144" s="8" t="s">
        <v>10909</v>
      </c>
    </row>
    <row r="145" spans="1:48" x14ac:dyDescent="0.25">
      <c r="A145" s="8" t="str">
        <f t="shared" si="2"/>
        <v>17006000016552200001421</v>
      </c>
      <c r="B145" s="8" t="s">
        <v>10932</v>
      </c>
      <c r="C145" s="8" t="s">
        <v>10901</v>
      </c>
      <c r="D145" s="8" t="s">
        <v>10896</v>
      </c>
      <c r="E145" s="8" t="s">
        <v>10948</v>
      </c>
      <c r="F145" s="8" t="s">
        <v>10949</v>
      </c>
      <c r="G145" s="8" t="s">
        <v>10917</v>
      </c>
      <c r="H145" s="8" t="s">
        <v>10918</v>
      </c>
      <c r="I145" s="8" t="s">
        <v>10895</v>
      </c>
      <c r="J145" s="8" t="s">
        <v>10902</v>
      </c>
      <c r="K145" s="8" t="s">
        <v>7711</v>
      </c>
      <c r="L145" s="8" t="s">
        <v>10922</v>
      </c>
      <c r="M145" s="8" t="s">
        <v>10904</v>
      </c>
      <c r="N145" s="8" t="s">
        <v>10933</v>
      </c>
      <c r="O145" s="9">
        <v>1.2430000000000001</v>
      </c>
      <c r="P145" s="10">
        <v>1</v>
      </c>
      <c r="Q145" s="11">
        <v>9.25</v>
      </c>
      <c r="R145" s="11">
        <v>4</v>
      </c>
      <c r="S145" s="8" t="s">
        <v>10906</v>
      </c>
      <c r="T145" s="8" t="s">
        <v>10907</v>
      </c>
      <c r="U145" s="9">
        <v>1.4330000000000001</v>
      </c>
      <c r="V145" s="10">
        <v>0.25</v>
      </c>
      <c r="W145" s="11">
        <v>3</v>
      </c>
      <c r="X145" s="9">
        <v>2.99</v>
      </c>
      <c r="Y145" s="8" t="s">
        <v>10901</v>
      </c>
      <c r="Z145" s="10">
        <v>4</v>
      </c>
      <c r="AA145" s="10">
        <v>1</v>
      </c>
      <c r="AB145" s="9">
        <v>11.96</v>
      </c>
      <c r="AC145" s="10">
        <v>1</v>
      </c>
      <c r="AD145" s="10">
        <v>1</v>
      </c>
      <c r="AE145" s="9">
        <v>11.96</v>
      </c>
      <c r="AF145" s="11">
        <v>15</v>
      </c>
      <c r="AG145" s="11">
        <v>4</v>
      </c>
      <c r="AH145" s="11">
        <v>0</v>
      </c>
      <c r="AI145" s="11">
        <v>17</v>
      </c>
      <c r="AJ145" s="11">
        <v>0</v>
      </c>
      <c r="AK145" s="12">
        <v>44367.531631944446</v>
      </c>
      <c r="AL145" s="11">
        <v>0.31</v>
      </c>
      <c r="AM145" s="11">
        <v>100</v>
      </c>
      <c r="AN145" s="11">
        <v>0</v>
      </c>
      <c r="AO145" s="11">
        <v>0.08</v>
      </c>
      <c r="AP145" s="11">
        <v>0</v>
      </c>
      <c r="AQ145" s="11">
        <v>0.53</v>
      </c>
      <c r="AR145" s="11">
        <v>0.09</v>
      </c>
      <c r="AS145" s="8" t="s">
        <v>10908</v>
      </c>
      <c r="AT145" s="11">
        <v>0</v>
      </c>
      <c r="AU145" s="8" t="s">
        <v>10948</v>
      </c>
      <c r="AV145" s="8" t="s">
        <v>10909</v>
      </c>
    </row>
    <row r="146" spans="1:48" x14ac:dyDescent="0.25">
      <c r="A146" s="8" t="str">
        <f t="shared" si="2"/>
        <v>10006000018552200000102</v>
      </c>
      <c r="B146" s="8" t="s">
        <v>10894</v>
      </c>
      <c r="C146" s="8" t="s">
        <v>10895</v>
      </c>
      <c r="D146" s="8" t="s">
        <v>10896</v>
      </c>
      <c r="E146" s="8" t="s">
        <v>10950</v>
      </c>
      <c r="F146" s="8" t="s">
        <v>10951</v>
      </c>
      <c r="G146" s="8" t="s">
        <v>10899</v>
      </c>
      <c r="H146" s="8" t="s">
        <v>10900</v>
      </c>
      <c r="I146" s="8" t="s">
        <v>10901</v>
      </c>
      <c r="J146" s="8" t="s">
        <v>10902</v>
      </c>
      <c r="K146" s="8" t="s">
        <v>7711</v>
      </c>
      <c r="L146" s="8" t="s">
        <v>10903</v>
      </c>
      <c r="M146" s="8" t="s">
        <v>10904</v>
      </c>
      <c r="N146" s="8" t="s">
        <v>10905</v>
      </c>
      <c r="O146" s="9">
        <v>0.90400000000000003</v>
      </c>
      <c r="P146" s="10">
        <v>1</v>
      </c>
      <c r="Q146" s="11">
        <v>3.65</v>
      </c>
      <c r="R146" s="11">
        <v>4</v>
      </c>
      <c r="S146" s="8" t="s">
        <v>10906</v>
      </c>
      <c r="T146" s="8" t="s">
        <v>10907</v>
      </c>
      <c r="U146" s="9">
        <v>0.97899999999999998</v>
      </c>
      <c r="V146" s="10">
        <v>1</v>
      </c>
      <c r="W146" s="11">
        <v>4.5</v>
      </c>
      <c r="X146" s="9">
        <v>5.1689999999999996</v>
      </c>
      <c r="Y146" s="8" t="s">
        <v>10901</v>
      </c>
      <c r="Z146" s="10">
        <v>1</v>
      </c>
      <c r="AA146" s="10">
        <v>1</v>
      </c>
      <c r="AB146" s="9">
        <v>5.1689999999999996</v>
      </c>
      <c r="AC146" s="10">
        <v>1</v>
      </c>
      <c r="AD146" s="10">
        <v>1</v>
      </c>
      <c r="AE146" s="9">
        <v>5.1689999999999996</v>
      </c>
      <c r="AF146" s="11">
        <v>15</v>
      </c>
      <c r="AG146" s="11">
        <v>4</v>
      </c>
      <c r="AH146" s="11">
        <v>9.25</v>
      </c>
      <c r="AI146" s="11">
        <v>0</v>
      </c>
      <c r="AJ146" s="11">
        <v>0</v>
      </c>
      <c r="AK146" s="12">
        <v>44368.010659722226</v>
      </c>
      <c r="AL146" s="11">
        <v>0.84</v>
      </c>
      <c r="AM146" s="11">
        <v>100</v>
      </c>
      <c r="AN146" s="11">
        <v>0</v>
      </c>
      <c r="AO146" s="11">
        <v>0.23</v>
      </c>
      <c r="AP146" s="11">
        <v>0.52</v>
      </c>
      <c r="AQ146" s="11">
        <v>0</v>
      </c>
      <c r="AR146" s="11">
        <v>0.28999999999999998</v>
      </c>
      <c r="AS146" s="8" t="s">
        <v>10908</v>
      </c>
      <c r="AT146" s="11">
        <v>0</v>
      </c>
      <c r="AU146" s="8" t="s">
        <v>10950</v>
      </c>
      <c r="AV146" s="8" t="s">
        <v>10909</v>
      </c>
    </row>
    <row r="147" spans="1:48" x14ac:dyDescent="0.25">
      <c r="A147" s="8" t="str">
        <f t="shared" si="2"/>
        <v>10006000018552200001286</v>
      </c>
      <c r="B147" s="8" t="s">
        <v>10894</v>
      </c>
      <c r="C147" s="8" t="s">
        <v>10895</v>
      </c>
      <c r="D147" s="8" t="s">
        <v>10896</v>
      </c>
      <c r="E147" s="8" t="s">
        <v>10950</v>
      </c>
      <c r="F147" s="8" t="s">
        <v>10951</v>
      </c>
      <c r="G147" s="8" t="s">
        <v>10913</v>
      </c>
      <c r="H147" s="8" t="s">
        <v>10914</v>
      </c>
      <c r="I147" s="8" t="s">
        <v>10901</v>
      </c>
      <c r="J147" s="8" t="s">
        <v>10902</v>
      </c>
      <c r="K147" s="8" t="s">
        <v>7711</v>
      </c>
      <c r="L147" s="8" t="s">
        <v>10903</v>
      </c>
      <c r="M147" s="8" t="s">
        <v>10904</v>
      </c>
      <c r="N147" s="8" t="s">
        <v>10915</v>
      </c>
      <c r="O147" s="9">
        <v>1.097</v>
      </c>
      <c r="P147" s="10">
        <v>1</v>
      </c>
      <c r="Q147" s="11">
        <v>3.65</v>
      </c>
      <c r="R147" s="11">
        <v>1</v>
      </c>
      <c r="S147" s="8" t="s">
        <v>10906</v>
      </c>
      <c r="T147" s="8" t="s">
        <v>10907</v>
      </c>
      <c r="U147" s="9">
        <v>1.1499999999999999</v>
      </c>
      <c r="V147" s="10">
        <v>1</v>
      </c>
      <c r="W147" s="11">
        <v>6</v>
      </c>
      <c r="X147" s="9">
        <v>6.1429999999999998</v>
      </c>
      <c r="Y147" s="8" t="s">
        <v>10901</v>
      </c>
      <c r="Z147" s="10">
        <v>1</v>
      </c>
      <c r="AA147" s="10">
        <v>1</v>
      </c>
      <c r="AB147" s="9">
        <v>6.1429999999999998</v>
      </c>
      <c r="AC147" s="10">
        <v>1</v>
      </c>
      <c r="AD147" s="10">
        <v>1</v>
      </c>
      <c r="AE147" s="9">
        <v>6.1429999999999998</v>
      </c>
      <c r="AF147" s="11">
        <v>0</v>
      </c>
      <c r="AG147" s="11">
        <v>4</v>
      </c>
      <c r="AH147" s="11">
        <v>9.25</v>
      </c>
      <c r="AI147" s="11">
        <v>0</v>
      </c>
      <c r="AJ147" s="11">
        <v>0</v>
      </c>
      <c r="AK147" s="12">
        <v>44368.010682870372</v>
      </c>
      <c r="AL147" s="11">
        <v>0</v>
      </c>
      <c r="AM147" s="11">
        <v>100</v>
      </c>
      <c r="AN147" s="11">
        <v>0</v>
      </c>
      <c r="AO147" s="11">
        <v>0.26</v>
      </c>
      <c r="AP147" s="11">
        <v>0.61</v>
      </c>
      <c r="AQ147" s="11">
        <v>0</v>
      </c>
      <c r="AR147" s="11">
        <v>0.4</v>
      </c>
      <c r="AS147" s="8" t="s">
        <v>10908</v>
      </c>
      <c r="AT147" s="11">
        <v>0</v>
      </c>
      <c r="AU147" s="8" t="s">
        <v>10950</v>
      </c>
      <c r="AV147" s="8" t="s">
        <v>10909</v>
      </c>
    </row>
    <row r="148" spans="1:48" x14ac:dyDescent="0.25">
      <c r="A148" s="8" t="str">
        <f t="shared" si="2"/>
        <v>10006000018552200001327</v>
      </c>
      <c r="B148" s="8" t="s">
        <v>10894</v>
      </c>
      <c r="C148" s="8" t="s">
        <v>10895</v>
      </c>
      <c r="D148" s="8" t="s">
        <v>10896</v>
      </c>
      <c r="E148" s="8" t="s">
        <v>10950</v>
      </c>
      <c r="F148" s="8" t="s">
        <v>10951</v>
      </c>
      <c r="G148" s="8" t="s">
        <v>10916</v>
      </c>
      <c r="H148" s="8" t="s">
        <v>10900</v>
      </c>
      <c r="I148" s="8" t="s">
        <v>10901</v>
      </c>
      <c r="J148" s="8" t="s">
        <v>10902</v>
      </c>
      <c r="K148" s="8" t="s">
        <v>7711</v>
      </c>
      <c r="L148" s="8" t="s">
        <v>10903</v>
      </c>
      <c r="M148" s="8" t="s">
        <v>10904</v>
      </c>
      <c r="N148" s="8" t="s">
        <v>10905</v>
      </c>
      <c r="O148" s="9">
        <v>1.177</v>
      </c>
      <c r="P148" s="10">
        <v>0.74873299999999998</v>
      </c>
      <c r="Q148" s="11">
        <v>3.65</v>
      </c>
      <c r="R148" s="11">
        <v>4</v>
      </c>
      <c r="S148" s="8" t="s">
        <v>10906</v>
      </c>
      <c r="T148" s="8" t="s">
        <v>10907</v>
      </c>
      <c r="U148" s="9">
        <v>0.95399999999999996</v>
      </c>
      <c r="V148" s="10">
        <v>1</v>
      </c>
      <c r="W148" s="11">
        <v>5</v>
      </c>
      <c r="X148" s="9">
        <v>5.0759999999999996</v>
      </c>
      <c r="Y148" s="8" t="s">
        <v>10901</v>
      </c>
      <c r="Z148" s="10">
        <v>1</v>
      </c>
      <c r="AA148" s="10">
        <v>1</v>
      </c>
      <c r="AB148" s="9">
        <v>5.0759999999999996</v>
      </c>
      <c r="AC148" s="10">
        <v>1</v>
      </c>
      <c r="AD148" s="10">
        <v>1</v>
      </c>
      <c r="AE148" s="9">
        <v>5.0759999999999996</v>
      </c>
      <c r="AF148" s="11">
        <v>15</v>
      </c>
      <c r="AG148" s="11">
        <v>4</v>
      </c>
      <c r="AH148" s="11">
        <v>9.25</v>
      </c>
      <c r="AI148" s="11">
        <v>0</v>
      </c>
      <c r="AJ148" s="11">
        <v>0</v>
      </c>
      <c r="AK148" s="12">
        <v>44368.010682870372</v>
      </c>
      <c r="AL148" s="11">
        <v>0.82</v>
      </c>
      <c r="AM148" s="11">
        <v>100</v>
      </c>
      <c r="AN148" s="11">
        <v>0</v>
      </c>
      <c r="AO148" s="11">
        <v>0.22</v>
      </c>
      <c r="AP148" s="11">
        <v>0.51</v>
      </c>
      <c r="AQ148" s="11">
        <v>0</v>
      </c>
      <c r="AR148" s="11">
        <v>0.32</v>
      </c>
      <c r="AS148" s="8" t="s">
        <v>10908</v>
      </c>
      <c r="AT148" s="11">
        <v>0</v>
      </c>
      <c r="AU148" s="8" t="s">
        <v>10950</v>
      </c>
      <c r="AV148" s="8" t="s">
        <v>10909</v>
      </c>
    </row>
    <row r="149" spans="1:48" x14ac:dyDescent="0.25">
      <c r="A149" s="8" t="str">
        <f t="shared" si="2"/>
        <v>10006000018552200001421</v>
      </c>
      <c r="B149" s="8" t="s">
        <v>10894</v>
      </c>
      <c r="C149" s="8" t="s">
        <v>10895</v>
      </c>
      <c r="D149" s="8" t="s">
        <v>10896</v>
      </c>
      <c r="E149" s="8" t="s">
        <v>10950</v>
      </c>
      <c r="F149" s="8" t="s">
        <v>10951</v>
      </c>
      <c r="G149" s="8" t="s">
        <v>10917</v>
      </c>
      <c r="H149" s="8" t="s">
        <v>10918</v>
      </c>
      <c r="I149" s="8" t="s">
        <v>10901</v>
      </c>
      <c r="J149" s="8" t="s">
        <v>10902</v>
      </c>
      <c r="K149" s="8" t="s">
        <v>7711</v>
      </c>
      <c r="L149" s="8" t="s">
        <v>10903</v>
      </c>
      <c r="M149" s="8" t="s">
        <v>10904</v>
      </c>
      <c r="N149" s="8" t="s">
        <v>10905</v>
      </c>
      <c r="O149" s="9">
        <v>0.78900000000000003</v>
      </c>
      <c r="P149" s="10">
        <v>1</v>
      </c>
      <c r="Q149" s="11">
        <v>9.25</v>
      </c>
      <c r="R149" s="11">
        <v>4</v>
      </c>
      <c r="S149" s="8" t="s">
        <v>10906</v>
      </c>
      <c r="T149" s="8" t="s">
        <v>10907</v>
      </c>
      <c r="U149" s="9">
        <v>0.91</v>
      </c>
      <c r="V149" s="10">
        <v>1</v>
      </c>
      <c r="W149" s="11">
        <v>4</v>
      </c>
      <c r="X149" s="9">
        <v>4.7729999999999997</v>
      </c>
      <c r="Y149" s="8" t="s">
        <v>10901</v>
      </c>
      <c r="Z149" s="10">
        <v>1</v>
      </c>
      <c r="AA149" s="10">
        <v>1</v>
      </c>
      <c r="AB149" s="9">
        <v>4.7729999999999997</v>
      </c>
      <c r="AC149" s="10">
        <v>1</v>
      </c>
      <c r="AD149" s="10">
        <v>1</v>
      </c>
      <c r="AE149" s="9">
        <v>4.7729999999999997</v>
      </c>
      <c r="AF149" s="11">
        <v>15</v>
      </c>
      <c r="AG149" s="11">
        <v>4</v>
      </c>
      <c r="AH149" s="11">
        <v>9.25</v>
      </c>
      <c r="AI149" s="11">
        <v>0</v>
      </c>
      <c r="AJ149" s="11">
        <v>0</v>
      </c>
      <c r="AK149" s="12">
        <v>44368.010682870372</v>
      </c>
      <c r="AL149" s="11">
        <v>0.78</v>
      </c>
      <c r="AM149" s="11">
        <v>100</v>
      </c>
      <c r="AN149" s="11">
        <v>0</v>
      </c>
      <c r="AO149" s="11">
        <v>0.21</v>
      </c>
      <c r="AP149" s="11">
        <v>0.49</v>
      </c>
      <c r="AQ149" s="11">
        <v>0</v>
      </c>
      <c r="AR149" s="11">
        <v>0.24</v>
      </c>
      <c r="AS149" s="8" t="s">
        <v>10908</v>
      </c>
      <c r="AT149" s="11">
        <v>0</v>
      </c>
      <c r="AU149" s="8" t="s">
        <v>10950</v>
      </c>
      <c r="AV149" s="8" t="s">
        <v>10909</v>
      </c>
    </row>
    <row r="150" spans="1:48" x14ac:dyDescent="0.25">
      <c r="A150" s="8" t="str">
        <f t="shared" si="2"/>
        <v>10006000018552200008967</v>
      </c>
      <c r="B150" s="8" t="s">
        <v>10894</v>
      </c>
      <c r="C150" s="8" t="s">
        <v>10901</v>
      </c>
      <c r="D150" s="8" t="s">
        <v>10896</v>
      </c>
      <c r="E150" s="8" t="s">
        <v>10950</v>
      </c>
      <c r="F150" s="8" t="s">
        <v>10951</v>
      </c>
      <c r="G150" s="8" t="s">
        <v>10946</v>
      </c>
      <c r="H150" s="8" t="s">
        <v>10947</v>
      </c>
      <c r="I150" s="8" t="s">
        <v>10895</v>
      </c>
      <c r="J150" s="8" t="s">
        <v>10902</v>
      </c>
      <c r="K150" s="8" t="s">
        <v>7711</v>
      </c>
      <c r="L150" s="8" t="s">
        <v>10903</v>
      </c>
      <c r="M150" s="8" t="s">
        <v>10904</v>
      </c>
      <c r="N150" s="8" t="s">
        <v>10912</v>
      </c>
      <c r="O150" s="9">
        <v>0</v>
      </c>
      <c r="P150" s="10">
        <v>1</v>
      </c>
      <c r="Q150" s="11">
        <v>0</v>
      </c>
      <c r="R150" s="11">
        <v>0</v>
      </c>
      <c r="S150" s="8" t="s">
        <v>10906</v>
      </c>
      <c r="T150" s="8" t="s">
        <v>10907</v>
      </c>
      <c r="U150" s="9">
        <v>0.54</v>
      </c>
      <c r="V150" s="10">
        <v>1</v>
      </c>
      <c r="W150" s="11">
        <v>0</v>
      </c>
      <c r="X150" s="9">
        <v>4.1849999999999996</v>
      </c>
      <c r="Y150" s="8" t="s">
        <v>10901</v>
      </c>
      <c r="Z150" s="10">
        <v>1</v>
      </c>
      <c r="AA150" s="10">
        <v>1</v>
      </c>
      <c r="AB150" s="9">
        <v>4.1849999999999996</v>
      </c>
      <c r="AC150" s="10">
        <v>1.074074</v>
      </c>
      <c r="AD150" s="10">
        <v>1</v>
      </c>
      <c r="AE150" s="9">
        <v>4.4950000000000001</v>
      </c>
      <c r="AF150" s="11">
        <v>0</v>
      </c>
      <c r="AG150" s="11">
        <v>0</v>
      </c>
      <c r="AH150" s="11">
        <v>0</v>
      </c>
      <c r="AI150" s="11">
        <v>0</v>
      </c>
      <c r="AJ150" s="11">
        <v>1.08</v>
      </c>
      <c r="AK150" s="12">
        <v>44367.515833333331</v>
      </c>
      <c r="AL150" s="11">
        <v>0</v>
      </c>
      <c r="AM150" s="11">
        <v>0</v>
      </c>
      <c r="AN150" s="11">
        <v>0</v>
      </c>
      <c r="AO150" s="11">
        <v>0</v>
      </c>
      <c r="AP150" s="11">
        <v>0</v>
      </c>
      <c r="AQ150" s="11">
        <v>0</v>
      </c>
      <c r="AR150" s="11">
        <v>0</v>
      </c>
      <c r="AS150" s="8" t="s">
        <v>10908</v>
      </c>
      <c r="AT150" s="11">
        <v>34.630000000000003</v>
      </c>
      <c r="AU150" s="8" t="s">
        <v>10950</v>
      </c>
      <c r="AV150" s="8" t="s">
        <v>10909</v>
      </c>
    </row>
    <row r="151" spans="1:48" x14ac:dyDescent="0.25">
      <c r="A151" s="8" t="str">
        <f t="shared" si="2"/>
        <v>11006000018552000005105</v>
      </c>
      <c r="B151" s="8" t="s">
        <v>10919</v>
      </c>
      <c r="C151" s="8" t="s">
        <v>10901</v>
      </c>
      <c r="D151" s="8" t="s">
        <v>10896</v>
      </c>
      <c r="E151" s="8" t="s">
        <v>10950</v>
      </c>
      <c r="F151" s="8" t="s">
        <v>10951</v>
      </c>
      <c r="G151" s="8" t="s">
        <v>10920</v>
      </c>
      <c r="H151" s="8" t="s">
        <v>10921</v>
      </c>
      <c r="I151" s="8" t="s">
        <v>10895</v>
      </c>
      <c r="J151" s="8" t="s">
        <v>10902</v>
      </c>
      <c r="K151" s="8" t="s">
        <v>7711</v>
      </c>
      <c r="L151" s="8" t="s">
        <v>10922</v>
      </c>
      <c r="M151" s="8" t="s">
        <v>10904</v>
      </c>
      <c r="N151" s="8" t="s">
        <v>10905</v>
      </c>
      <c r="O151" s="9">
        <v>0.78</v>
      </c>
      <c r="P151" s="10">
        <v>1</v>
      </c>
      <c r="Q151" s="11">
        <v>9.25</v>
      </c>
      <c r="R151" s="11">
        <v>4</v>
      </c>
      <c r="S151" s="8" t="s">
        <v>10906</v>
      </c>
      <c r="T151" s="8" t="s">
        <v>10907</v>
      </c>
      <c r="U151" s="9">
        <v>0.89900000000000002</v>
      </c>
      <c r="V151" s="10">
        <v>1</v>
      </c>
      <c r="W151" s="11">
        <v>4</v>
      </c>
      <c r="X151" s="9">
        <v>5.1989999999999998</v>
      </c>
      <c r="Y151" s="8" t="s">
        <v>10901</v>
      </c>
      <c r="Z151" s="10">
        <v>1</v>
      </c>
      <c r="AA151" s="10">
        <v>1</v>
      </c>
      <c r="AB151" s="9">
        <v>5.1989999999999998</v>
      </c>
      <c r="AC151" s="10">
        <v>1</v>
      </c>
      <c r="AD151" s="10">
        <v>1</v>
      </c>
      <c r="AE151" s="9">
        <v>5.1989999999999998</v>
      </c>
      <c r="AF151" s="11">
        <v>15</v>
      </c>
      <c r="AG151" s="11">
        <v>4</v>
      </c>
      <c r="AH151" s="11">
        <v>0</v>
      </c>
      <c r="AI151" s="11">
        <v>0</v>
      </c>
      <c r="AJ151" s="11">
        <v>0</v>
      </c>
      <c r="AK151" s="12">
        <v>44367.519085648149</v>
      </c>
      <c r="AL151" s="11">
        <v>0.78</v>
      </c>
      <c r="AM151" s="11">
        <v>100</v>
      </c>
      <c r="AN151" s="11">
        <v>0</v>
      </c>
      <c r="AO151" s="11">
        <v>0.21</v>
      </c>
      <c r="AP151" s="11">
        <v>0</v>
      </c>
      <c r="AQ151" s="11">
        <v>0</v>
      </c>
      <c r="AR151" s="11">
        <v>0.24</v>
      </c>
      <c r="AS151" s="8" t="s">
        <v>10908</v>
      </c>
      <c r="AT151" s="11">
        <v>0</v>
      </c>
      <c r="AU151" s="8" t="s">
        <v>10950</v>
      </c>
      <c r="AV151" s="8" t="s">
        <v>10909</v>
      </c>
    </row>
    <row r="152" spans="1:48" x14ac:dyDescent="0.25">
      <c r="A152" s="8" t="str">
        <f t="shared" si="2"/>
        <v>11006000018552200001286</v>
      </c>
      <c r="B152" s="8" t="s">
        <v>10919</v>
      </c>
      <c r="C152" s="8" t="s">
        <v>10895</v>
      </c>
      <c r="D152" s="8" t="s">
        <v>10896</v>
      </c>
      <c r="E152" s="8" t="s">
        <v>10950</v>
      </c>
      <c r="F152" s="8" t="s">
        <v>10951</v>
      </c>
      <c r="G152" s="8" t="s">
        <v>10913</v>
      </c>
      <c r="H152" s="8" t="s">
        <v>10914</v>
      </c>
      <c r="I152" s="8" t="s">
        <v>10901</v>
      </c>
      <c r="J152" s="8" t="s">
        <v>10902</v>
      </c>
      <c r="K152" s="8" t="s">
        <v>7711</v>
      </c>
      <c r="L152" s="8" t="s">
        <v>10922</v>
      </c>
      <c r="M152" s="8" t="s">
        <v>10904</v>
      </c>
      <c r="N152" s="8" t="s">
        <v>10915</v>
      </c>
      <c r="O152" s="9">
        <v>1.097</v>
      </c>
      <c r="P152" s="10">
        <v>1</v>
      </c>
      <c r="Q152" s="11">
        <v>3.65</v>
      </c>
      <c r="R152" s="11">
        <v>1</v>
      </c>
      <c r="S152" s="8" t="s">
        <v>10906</v>
      </c>
      <c r="T152" s="8" t="s">
        <v>10907</v>
      </c>
      <c r="U152" s="9">
        <v>1.1499999999999999</v>
      </c>
      <c r="V152" s="10">
        <v>1</v>
      </c>
      <c r="W152" s="11">
        <v>5</v>
      </c>
      <c r="X152" s="9">
        <v>6.6829999999999998</v>
      </c>
      <c r="Y152" s="8" t="s">
        <v>10901</v>
      </c>
      <c r="Z152" s="10">
        <v>1</v>
      </c>
      <c r="AA152" s="10">
        <v>1</v>
      </c>
      <c r="AB152" s="9">
        <v>6.6829999999999998</v>
      </c>
      <c r="AC152" s="10">
        <v>1</v>
      </c>
      <c r="AD152" s="10">
        <v>1</v>
      </c>
      <c r="AE152" s="9">
        <v>6.6829999999999998</v>
      </c>
      <c r="AF152" s="11">
        <v>0</v>
      </c>
      <c r="AG152" s="11">
        <v>4</v>
      </c>
      <c r="AH152" s="11">
        <v>0</v>
      </c>
      <c r="AI152" s="11">
        <v>0</v>
      </c>
      <c r="AJ152" s="11">
        <v>0</v>
      </c>
      <c r="AK152" s="12">
        <v>44368.013819444444</v>
      </c>
      <c r="AL152" s="11">
        <v>0</v>
      </c>
      <c r="AM152" s="11">
        <v>100</v>
      </c>
      <c r="AN152" s="11">
        <v>0</v>
      </c>
      <c r="AO152" s="11">
        <v>0.26</v>
      </c>
      <c r="AP152" s="11">
        <v>0</v>
      </c>
      <c r="AQ152" s="11">
        <v>0</v>
      </c>
      <c r="AR152" s="11">
        <v>0.33</v>
      </c>
      <c r="AS152" s="8" t="s">
        <v>10908</v>
      </c>
      <c r="AT152" s="11">
        <v>0</v>
      </c>
      <c r="AU152" s="8" t="s">
        <v>10950</v>
      </c>
      <c r="AV152" s="8" t="s">
        <v>10909</v>
      </c>
    </row>
    <row r="153" spans="1:48" x14ac:dyDescent="0.25">
      <c r="A153" s="8" t="str">
        <f t="shared" si="2"/>
        <v>11006000018552200001327</v>
      </c>
      <c r="B153" s="8" t="s">
        <v>10919</v>
      </c>
      <c r="C153" s="8" t="s">
        <v>10895</v>
      </c>
      <c r="D153" s="8" t="s">
        <v>10896</v>
      </c>
      <c r="E153" s="8" t="s">
        <v>10950</v>
      </c>
      <c r="F153" s="8" t="s">
        <v>10951</v>
      </c>
      <c r="G153" s="8" t="s">
        <v>10916</v>
      </c>
      <c r="H153" s="8" t="s">
        <v>10900</v>
      </c>
      <c r="I153" s="8" t="s">
        <v>10901</v>
      </c>
      <c r="J153" s="8" t="s">
        <v>10902</v>
      </c>
      <c r="K153" s="8" t="s">
        <v>7711</v>
      </c>
      <c r="L153" s="8" t="s">
        <v>10922</v>
      </c>
      <c r="M153" s="8" t="s">
        <v>10904</v>
      </c>
      <c r="N153" s="8" t="s">
        <v>10923</v>
      </c>
      <c r="O153" s="9">
        <v>1.177</v>
      </c>
      <c r="P153" s="10">
        <v>0.74873299999999998</v>
      </c>
      <c r="Q153" s="11">
        <v>0</v>
      </c>
      <c r="R153" s="11">
        <v>4</v>
      </c>
      <c r="S153" s="8" t="s">
        <v>10906</v>
      </c>
      <c r="T153" s="8" t="s">
        <v>10907</v>
      </c>
      <c r="U153" s="9">
        <v>0.91800000000000004</v>
      </c>
      <c r="V153" s="10">
        <v>1</v>
      </c>
      <c r="W153" s="11">
        <v>5</v>
      </c>
      <c r="X153" s="9">
        <v>5.3689999999999998</v>
      </c>
      <c r="Y153" s="8" t="s">
        <v>10901</v>
      </c>
      <c r="Z153" s="10">
        <v>1</v>
      </c>
      <c r="AA153" s="10">
        <v>1</v>
      </c>
      <c r="AB153" s="9">
        <v>5.3689999999999998</v>
      </c>
      <c r="AC153" s="10">
        <v>1</v>
      </c>
      <c r="AD153" s="10">
        <v>1</v>
      </c>
      <c r="AE153" s="9">
        <v>5.3689999999999998</v>
      </c>
      <c r="AF153" s="11">
        <v>15</v>
      </c>
      <c r="AG153" s="11">
        <v>4</v>
      </c>
      <c r="AH153" s="11">
        <v>0</v>
      </c>
      <c r="AI153" s="11">
        <v>0</v>
      </c>
      <c r="AJ153" s="11">
        <v>0</v>
      </c>
      <c r="AK153" s="12">
        <v>44368.013819444444</v>
      </c>
      <c r="AL153" s="11">
        <v>0.79</v>
      </c>
      <c r="AM153" s="11">
        <v>100</v>
      </c>
      <c r="AN153" s="11">
        <v>0</v>
      </c>
      <c r="AO153" s="11">
        <v>0.21</v>
      </c>
      <c r="AP153" s="11">
        <v>0</v>
      </c>
      <c r="AQ153" s="11">
        <v>0</v>
      </c>
      <c r="AR153" s="11">
        <v>0.3</v>
      </c>
      <c r="AS153" s="8" t="s">
        <v>10908</v>
      </c>
      <c r="AT153" s="11">
        <v>0</v>
      </c>
      <c r="AU153" s="8" t="s">
        <v>10950</v>
      </c>
      <c r="AV153" s="8" t="s">
        <v>10909</v>
      </c>
    </row>
    <row r="154" spans="1:48" x14ac:dyDescent="0.25">
      <c r="A154" s="8" t="str">
        <f t="shared" si="2"/>
        <v>11006000018552200001421</v>
      </c>
      <c r="B154" s="8" t="s">
        <v>10919</v>
      </c>
      <c r="C154" s="8" t="s">
        <v>10895</v>
      </c>
      <c r="D154" s="8" t="s">
        <v>10896</v>
      </c>
      <c r="E154" s="8" t="s">
        <v>10950</v>
      </c>
      <c r="F154" s="8" t="s">
        <v>10951</v>
      </c>
      <c r="G154" s="8" t="s">
        <v>10917</v>
      </c>
      <c r="H154" s="8" t="s">
        <v>10918</v>
      </c>
      <c r="I154" s="8" t="s">
        <v>10901</v>
      </c>
      <c r="J154" s="8" t="s">
        <v>10902</v>
      </c>
      <c r="K154" s="8" t="s">
        <v>7711</v>
      </c>
      <c r="L154" s="8" t="s">
        <v>10922</v>
      </c>
      <c r="M154" s="8" t="s">
        <v>10904</v>
      </c>
      <c r="N154" s="8" t="s">
        <v>10905</v>
      </c>
      <c r="O154" s="9">
        <v>0.78900000000000003</v>
      </c>
      <c r="P154" s="10">
        <v>1</v>
      </c>
      <c r="Q154" s="11">
        <v>9.25</v>
      </c>
      <c r="R154" s="11">
        <v>4</v>
      </c>
      <c r="S154" s="8" t="s">
        <v>10906</v>
      </c>
      <c r="T154" s="8" t="s">
        <v>10907</v>
      </c>
      <c r="U154" s="9">
        <v>0.91</v>
      </c>
      <c r="V154" s="10">
        <v>1</v>
      </c>
      <c r="W154" s="11">
        <v>3</v>
      </c>
      <c r="X154" s="9">
        <v>5.2030000000000003</v>
      </c>
      <c r="Y154" s="8" t="s">
        <v>10901</v>
      </c>
      <c r="Z154" s="10">
        <v>1</v>
      </c>
      <c r="AA154" s="10">
        <v>1</v>
      </c>
      <c r="AB154" s="9">
        <v>5.2030000000000003</v>
      </c>
      <c r="AC154" s="10">
        <v>1</v>
      </c>
      <c r="AD154" s="10">
        <v>1</v>
      </c>
      <c r="AE154" s="9">
        <v>5.2030000000000003</v>
      </c>
      <c r="AF154" s="11">
        <v>15</v>
      </c>
      <c r="AG154" s="11">
        <v>4</v>
      </c>
      <c r="AH154" s="11">
        <v>0</v>
      </c>
      <c r="AI154" s="11">
        <v>0</v>
      </c>
      <c r="AJ154" s="11">
        <v>0</v>
      </c>
      <c r="AK154" s="12">
        <v>44368.013819444444</v>
      </c>
      <c r="AL154" s="11">
        <v>0.78</v>
      </c>
      <c r="AM154" s="11">
        <v>100</v>
      </c>
      <c r="AN154" s="11">
        <v>0</v>
      </c>
      <c r="AO154" s="11">
        <v>0.21</v>
      </c>
      <c r="AP154" s="11">
        <v>0</v>
      </c>
      <c r="AQ154" s="11">
        <v>0</v>
      </c>
      <c r="AR154" s="11">
        <v>0.18</v>
      </c>
      <c r="AS154" s="8" t="s">
        <v>10908</v>
      </c>
      <c r="AT154" s="11">
        <v>0</v>
      </c>
      <c r="AU154" s="8" t="s">
        <v>10950</v>
      </c>
      <c r="AV154" s="8" t="s">
        <v>10909</v>
      </c>
    </row>
    <row r="155" spans="1:48" x14ac:dyDescent="0.25">
      <c r="A155" s="8" t="str">
        <f t="shared" si="2"/>
        <v>11106000018552000005105</v>
      </c>
      <c r="B155" s="8" t="s">
        <v>10924</v>
      </c>
      <c r="C155" s="8" t="s">
        <v>10901</v>
      </c>
      <c r="D155" s="8" t="s">
        <v>10896</v>
      </c>
      <c r="E155" s="8" t="s">
        <v>10950</v>
      </c>
      <c r="F155" s="8" t="s">
        <v>10951</v>
      </c>
      <c r="G155" s="8" t="s">
        <v>10920</v>
      </c>
      <c r="H155" s="8" t="s">
        <v>10921</v>
      </c>
      <c r="I155" s="8" t="s">
        <v>10895</v>
      </c>
      <c r="J155" s="8" t="s">
        <v>10902</v>
      </c>
      <c r="K155" s="8" t="s">
        <v>7711</v>
      </c>
      <c r="L155" s="8" t="s">
        <v>10922</v>
      </c>
      <c r="M155" s="8" t="s">
        <v>10904</v>
      </c>
      <c r="N155" s="8" t="s">
        <v>10925</v>
      </c>
      <c r="O155" s="9">
        <v>0.78</v>
      </c>
      <c r="P155" s="10">
        <v>1</v>
      </c>
      <c r="Q155" s="11">
        <v>9.25</v>
      </c>
      <c r="R155" s="11">
        <v>4</v>
      </c>
      <c r="S155" s="8" t="s">
        <v>10906</v>
      </c>
      <c r="T155" s="8" t="s">
        <v>10907</v>
      </c>
      <c r="U155" s="9">
        <v>0.89900000000000002</v>
      </c>
      <c r="V155" s="10">
        <v>1</v>
      </c>
      <c r="W155" s="11">
        <v>4</v>
      </c>
      <c r="X155" s="9">
        <v>6.7690000000000001</v>
      </c>
      <c r="Y155" s="8" t="s">
        <v>10901</v>
      </c>
      <c r="Z155" s="10">
        <v>1</v>
      </c>
      <c r="AA155" s="10">
        <v>0.75119599999999997</v>
      </c>
      <c r="AB155" s="9">
        <v>6.7690000000000001</v>
      </c>
      <c r="AC155" s="10">
        <v>1</v>
      </c>
      <c r="AD155" s="10">
        <v>0.75119599999999997</v>
      </c>
      <c r="AE155" s="9">
        <v>6.7690000000000001</v>
      </c>
      <c r="AF155" s="11">
        <v>15</v>
      </c>
      <c r="AG155" s="11">
        <v>4</v>
      </c>
      <c r="AH155" s="11">
        <v>0</v>
      </c>
      <c r="AI155" s="11">
        <v>17</v>
      </c>
      <c r="AJ155" s="11">
        <v>0</v>
      </c>
      <c r="AK155" s="12">
        <v>44367.519085648149</v>
      </c>
      <c r="AL155" s="11">
        <v>0.78</v>
      </c>
      <c r="AM155" s="11">
        <v>100</v>
      </c>
      <c r="AN155" s="11">
        <v>0</v>
      </c>
      <c r="AO155" s="11">
        <v>0.21</v>
      </c>
      <c r="AP155" s="11">
        <v>0</v>
      </c>
      <c r="AQ155" s="11">
        <v>1.31</v>
      </c>
      <c r="AR155" s="11">
        <v>0.28999999999999998</v>
      </c>
      <c r="AS155" s="8" t="s">
        <v>10908</v>
      </c>
      <c r="AT155" s="11">
        <v>0</v>
      </c>
      <c r="AU155" s="8" t="s">
        <v>10950</v>
      </c>
      <c r="AV155" s="8" t="s">
        <v>10909</v>
      </c>
    </row>
    <row r="156" spans="1:48" x14ac:dyDescent="0.25">
      <c r="A156" s="8" t="str">
        <f t="shared" si="2"/>
        <v>11106000018552200000102</v>
      </c>
      <c r="B156" s="8" t="s">
        <v>10924</v>
      </c>
      <c r="C156" s="8" t="s">
        <v>10895</v>
      </c>
      <c r="D156" s="8" t="s">
        <v>10896</v>
      </c>
      <c r="E156" s="8" t="s">
        <v>10950</v>
      </c>
      <c r="F156" s="8" t="s">
        <v>10951</v>
      </c>
      <c r="G156" s="8" t="s">
        <v>10899</v>
      </c>
      <c r="H156" s="8" t="s">
        <v>10900</v>
      </c>
      <c r="I156" s="8" t="s">
        <v>10901</v>
      </c>
      <c r="J156" s="8" t="s">
        <v>10902</v>
      </c>
      <c r="K156" s="8" t="s">
        <v>7711</v>
      </c>
      <c r="L156" s="8" t="s">
        <v>10922</v>
      </c>
      <c r="M156" s="8" t="s">
        <v>10904</v>
      </c>
      <c r="N156" s="8" t="s">
        <v>10926</v>
      </c>
      <c r="O156" s="9">
        <v>0.90400000000000003</v>
      </c>
      <c r="P156" s="10">
        <v>1</v>
      </c>
      <c r="Q156" s="11">
        <v>0</v>
      </c>
      <c r="R156" s="11">
        <v>4</v>
      </c>
      <c r="S156" s="8" t="s">
        <v>10906</v>
      </c>
      <c r="T156" s="8" t="s">
        <v>10907</v>
      </c>
      <c r="U156" s="9">
        <v>0.94199999999999995</v>
      </c>
      <c r="V156" s="10">
        <v>1</v>
      </c>
      <c r="W156" s="11">
        <v>4</v>
      </c>
      <c r="X156" s="9">
        <v>7.0970000000000004</v>
      </c>
      <c r="Y156" s="8" t="s">
        <v>10901</v>
      </c>
      <c r="Z156" s="10">
        <v>1</v>
      </c>
      <c r="AA156" s="10">
        <v>0.77001699999999995</v>
      </c>
      <c r="AB156" s="9">
        <v>7.0970000000000004</v>
      </c>
      <c r="AC156" s="10">
        <v>1</v>
      </c>
      <c r="AD156" s="10">
        <v>0.77001699999999995</v>
      </c>
      <c r="AE156" s="9">
        <v>7.0970000000000004</v>
      </c>
      <c r="AF156" s="11">
        <v>15</v>
      </c>
      <c r="AG156" s="11">
        <v>4</v>
      </c>
      <c r="AH156" s="11">
        <v>0</v>
      </c>
      <c r="AI156" s="11">
        <v>17</v>
      </c>
      <c r="AJ156" s="11">
        <v>0</v>
      </c>
      <c r="AK156" s="12">
        <v>44368.013819444444</v>
      </c>
      <c r="AL156" s="11">
        <v>0.81</v>
      </c>
      <c r="AM156" s="11">
        <v>100</v>
      </c>
      <c r="AN156" s="11">
        <v>0</v>
      </c>
      <c r="AO156" s="11">
        <v>0.22</v>
      </c>
      <c r="AP156" s="11">
        <v>0</v>
      </c>
      <c r="AQ156" s="11">
        <v>1.38</v>
      </c>
      <c r="AR156" s="11">
        <v>0.3</v>
      </c>
      <c r="AS156" s="8" t="s">
        <v>10908</v>
      </c>
      <c r="AT156" s="11">
        <v>0</v>
      </c>
      <c r="AU156" s="8" t="s">
        <v>10950</v>
      </c>
      <c r="AV156" s="8" t="s">
        <v>10909</v>
      </c>
    </row>
    <row r="157" spans="1:48" x14ac:dyDescent="0.25">
      <c r="A157" s="8" t="str">
        <f t="shared" si="2"/>
        <v>11106000018552200001286</v>
      </c>
      <c r="B157" s="8" t="s">
        <v>10924</v>
      </c>
      <c r="C157" s="8" t="s">
        <v>10895</v>
      </c>
      <c r="D157" s="8" t="s">
        <v>10896</v>
      </c>
      <c r="E157" s="8" t="s">
        <v>10950</v>
      </c>
      <c r="F157" s="8" t="s">
        <v>10951</v>
      </c>
      <c r="G157" s="8" t="s">
        <v>10913</v>
      </c>
      <c r="H157" s="8" t="s">
        <v>10914</v>
      </c>
      <c r="I157" s="8" t="s">
        <v>10901</v>
      </c>
      <c r="J157" s="8" t="s">
        <v>10902</v>
      </c>
      <c r="K157" s="8" t="s">
        <v>7711</v>
      </c>
      <c r="L157" s="8" t="s">
        <v>10922</v>
      </c>
      <c r="M157" s="8" t="s">
        <v>10904</v>
      </c>
      <c r="N157" s="8" t="s">
        <v>10927</v>
      </c>
      <c r="O157" s="9">
        <v>1.097</v>
      </c>
      <c r="P157" s="10">
        <v>1</v>
      </c>
      <c r="Q157" s="11">
        <v>3.65</v>
      </c>
      <c r="R157" s="11">
        <v>1</v>
      </c>
      <c r="S157" s="8" t="s">
        <v>10906</v>
      </c>
      <c r="T157" s="8" t="s">
        <v>10907</v>
      </c>
      <c r="U157" s="9">
        <v>1.1499999999999999</v>
      </c>
      <c r="V157" s="10">
        <v>1</v>
      </c>
      <c r="W157" s="11">
        <v>5</v>
      </c>
      <c r="X157" s="9">
        <v>8.7029999999999994</v>
      </c>
      <c r="Y157" s="8" t="s">
        <v>10901</v>
      </c>
      <c r="Z157" s="10">
        <v>1</v>
      </c>
      <c r="AA157" s="10">
        <v>0.75115200000000004</v>
      </c>
      <c r="AB157" s="9">
        <v>8.7029999999999994</v>
      </c>
      <c r="AC157" s="10">
        <v>1</v>
      </c>
      <c r="AD157" s="10">
        <v>0.75115200000000004</v>
      </c>
      <c r="AE157" s="9">
        <v>8.7029999999999994</v>
      </c>
      <c r="AF157" s="11">
        <v>0</v>
      </c>
      <c r="AG157" s="11">
        <v>4</v>
      </c>
      <c r="AH157" s="11">
        <v>0</v>
      </c>
      <c r="AI157" s="11">
        <v>17</v>
      </c>
      <c r="AJ157" s="11">
        <v>0</v>
      </c>
      <c r="AK157" s="12">
        <v>44368.013819444444</v>
      </c>
      <c r="AL157" s="11">
        <v>0</v>
      </c>
      <c r="AM157" s="11">
        <v>100</v>
      </c>
      <c r="AN157" s="11">
        <v>0</v>
      </c>
      <c r="AO157" s="11">
        <v>0.26</v>
      </c>
      <c r="AP157" s="11">
        <v>0</v>
      </c>
      <c r="AQ157" s="11">
        <v>1.68</v>
      </c>
      <c r="AR157" s="11">
        <v>0.41</v>
      </c>
      <c r="AS157" s="8" t="s">
        <v>10908</v>
      </c>
      <c r="AT157" s="11">
        <v>0</v>
      </c>
      <c r="AU157" s="8" t="s">
        <v>10950</v>
      </c>
      <c r="AV157" s="8" t="s">
        <v>10909</v>
      </c>
    </row>
    <row r="158" spans="1:48" x14ac:dyDescent="0.25">
      <c r="A158" s="8" t="str">
        <f t="shared" si="2"/>
        <v>11106000018552200001421</v>
      </c>
      <c r="B158" s="8" t="s">
        <v>10924</v>
      </c>
      <c r="C158" s="8" t="s">
        <v>10895</v>
      </c>
      <c r="D158" s="8" t="s">
        <v>10896</v>
      </c>
      <c r="E158" s="8" t="s">
        <v>10950</v>
      </c>
      <c r="F158" s="8" t="s">
        <v>10951</v>
      </c>
      <c r="G158" s="8" t="s">
        <v>10917</v>
      </c>
      <c r="H158" s="8" t="s">
        <v>10918</v>
      </c>
      <c r="I158" s="8" t="s">
        <v>10901</v>
      </c>
      <c r="J158" s="8" t="s">
        <v>10902</v>
      </c>
      <c r="K158" s="8" t="s">
        <v>7711</v>
      </c>
      <c r="L158" s="8" t="s">
        <v>10922</v>
      </c>
      <c r="M158" s="8" t="s">
        <v>10904</v>
      </c>
      <c r="N158" s="8" t="s">
        <v>10925</v>
      </c>
      <c r="O158" s="9">
        <v>0.78900000000000003</v>
      </c>
      <c r="P158" s="10">
        <v>1</v>
      </c>
      <c r="Q158" s="11">
        <v>9.25</v>
      </c>
      <c r="R158" s="11">
        <v>4</v>
      </c>
      <c r="S158" s="8" t="s">
        <v>10906</v>
      </c>
      <c r="T158" s="8" t="s">
        <v>10907</v>
      </c>
      <c r="U158" s="9">
        <v>0.91</v>
      </c>
      <c r="V158" s="10">
        <v>1</v>
      </c>
      <c r="W158" s="11">
        <v>1.5</v>
      </c>
      <c r="X158" s="9">
        <v>6.673</v>
      </c>
      <c r="Y158" s="8" t="s">
        <v>10901</v>
      </c>
      <c r="Z158" s="10">
        <v>1</v>
      </c>
      <c r="AA158" s="10">
        <v>0.74696799999999997</v>
      </c>
      <c r="AB158" s="9">
        <v>6.673</v>
      </c>
      <c r="AC158" s="10">
        <v>1</v>
      </c>
      <c r="AD158" s="10">
        <v>0.74696799999999997</v>
      </c>
      <c r="AE158" s="9">
        <v>6.673</v>
      </c>
      <c r="AF158" s="11">
        <v>15</v>
      </c>
      <c r="AG158" s="11">
        <v>4</v>
      </c>
      <c r="AH158" s="11">
        <v>0</v>
      </c>
      <c r="AI158" s="11">
        <v>17</v>
      </c>
      <c r="AJ158" s="11">
        <v>0</v>
      </c>
      <c r="AK158" s="12">
        <v>44368.013831018521</v>
      </c>
      <c r="AL158" s="11">
        <v>0.78</v>
      </c>
      <c r="AM158" s="11">
        <v>100</v>
      </c>
      <c r="AN158" s="11">
        <v>0</v>
      </c>
      <c r="AO158" s="11">
        <v>0.21</v>
      </c>
      <c r="AP158" s="11">
        <v>0</v>
      </c>
      <c r="AQ158" s="11">
        <v>1.33</v>
      </c>
      <c r="AR158" s="11">
        <v>0.11</v>
      </c>
      <c r="AS158" s="8" t="s">
        <v>10908</v>
      </c>
      <c r="AT158" s="11">
        <v>0</v>
      </c>
      <c r="AU158" s="8" t="s">
        <v>10950</v>
      </c>
      <c r="AV158" s="8" t="s">
        <v>10909</v>
      </c>
    </row>
    <row r="159" spans="1:48" x14ac:dyDescent="0.25">
      <c r="A159" s="8" t="str">
        <f t="shared" si="2"/>
        <v>12106000018552000005105</v>
      </c>
      <c r="B159" s="8" t="s">
        <v>10928</v>
      </c>
      <c r="C159" s="8" t="s">
        <v>10901</v>
      </c>
      <c r="D159" s="8" t="s">
        <v>10896</v>
      </c>
      <c r="E159" s="8" t="s">
        <v>10950</v>
      </c>
      <c r="F159" s="8" t="s">
        <v>10951</v>
      </c>
      <c r="G159" s="8" t="s">
        <v>10920</v>
      </c>
      <c r="H159" s="8" t="s">
        <v>10921</v>
      </c>
      <c r="I159" s="8" t="s">
        <v>10895</v>
      </c>
      <c r="J159" s="8" t="s">
        <v>10902</v>
      </c>
      <c r="K159" s="8" t="s">
        <v>7711</v>
      </c>
      <c r="L159" s="8" t="s">
        <v>10922</v>
      </c>
      <c r="M159" s="8" t="s">
        <v>10904</v>
      </c>
      <c r="N159" s="8" t="s">
        <v>10905</v>
      </c>
      <c r="O159" s="9">
        <v>0.78</v>
      </c>
      <c r="P159" s="10">
        <v>1</v>
      </c>
      <c r="Q159" s="11">
        <v>9.25</v>
      </c>
      <c r="R159" s="11">
        <v>4</v>
      </c>
      <c r="S159" s="8" t="s">
        <v>10906</v>
      </c>
      <c r="T159" s="8" t="s">
        <v>10907</v>
      </c>
      <c r="U159" s="9">
        <v>0.89900000000000002</v>
      </c>
      <c r="V159" s="10">
        <v>1</v>
      </c>
      <c r="W159" s="11">
        <v>2</v>
      </c>
      <c r="X159" s="9">
        <v>4.5990000000000002</v>
      </c>
      <c r="Y159" s="8" t="s">
        <v>10901</v>
      </c>
      <c r="Z159" s="10">
        <v>1</v>
      </c>
      <c r="AA159" s="10">
        <v>1</v>
      </c>
      <c r="AB159" s="9">
        <v>4.5990000000000002</v>
      </c>
      <c r="AC159" s="10">
        <v>1</v>
      </c>
      <c r="AD159" s="10">
        <v>1</v>
      </c>
      <c r="AE159" s="9">
        <v>4.5990000000000002</v>
      </c>
      <c r="AF159" s="11">
        <v>15</v>
      </c>
      <c r="AG159" s="11">
        <v>4</v>
      </c>
      <c r="AH159" s="11">
        <v>9.25</v>
      </c>
      <c r="AI159" s="11">
        <v>0</v>
      </c>
      <c r="AJ159" s="11">
        <v>0</v>
      </c>
      <c r="AK159" s="12">
        <v>44367.530810185184</v>
      </c>
      <c r="AL159" s="11">
        <v>0.78</v>
      </c>
      <c r="AM159" s="11">
        <v>100</v>
      </c>
      <c r="AN159" s="11">
        <v>0</v>
      </c>
      <c r="AO159" s="11">
        <v>0.21</v>
      </c>
      <c r="AP159" s="11">
        <v>0.48</v>
      </c>
      <c r="AQ159" s="11">
        <v>0</v>
      </c>
      <c r="AR159" s="11">
        <v>0.12</v>
      </c>
      <c r="AS159" s="8" t="s">
        <v>10908</v>
      </c>
      <c r="AT159" s="11">
        <v>0</v>
      </c>
      <c r="AU159" s="8" t="s">
        <v>10950</v>
      </c>
      <c r="AV159" s="8" t="s">
        <v>10909</v>
      </c>
    </row>
    <row r="160" spans="1:48" x14ac:dyDescent="0.25">
      <c r="A160" s="8" t="str">
        <f t="shared" si="2"/>
        <v>12106000018552200001421</v>
      </c>
      <c r="B160" s="8" t="s">
        <v>10928</v>
      </c>
      <c r="C160" s="8" t="s">
        <v>10895</v>
      </c>
      <c r="D160" s="8" t="s">
        <v>10896</v>
      </c>
      <c r="E160" s="8" t="s">
        <v>10950</v>
      </c>
      <c r="F160" s="8" t="s">
        <v>10951</v>
      </c>
      <c r="G160" s="8" t="s">
        <v>10917</v>
      </c>
      <c r="H160" s="8" t="s">
        <v>10918</v>
      </c>
      <c r="I160" s="8" t="s">
        <v>10901</v>
      </c>
      <c r="J160" s="8" t="s">
        <v>10902</v>
      </c>
      <c r="K160" s="8" t="s">
        <v>7711</v>
      </c>
      <c r="L160" s="8" t="s">
        <v>10922</v>
      </c>
      <c r="M160" s="8" t="s">
        <v>10904</v>
      </c>
      <c r="N160" s="8" t="s">
        <v>10905</v>
      </c>
      <c r="O160" s="9">
        <v>0.78900000000000003</v>
      </c>
      <c r="P160" s="10">
        <v>1</v>
      </c>
      <c r="Q160" s="11">
        <v>9.25</v>
      </c>
      <c r="R160" s="11">
        <v>18</v>
      </c>
      <c r="S160" s="8" t="s">
        <v>10906</v>
      </c>
      <c r="T160" s="8" t="s">
        <v>10907</v>
      </c>
      <c r="U160" s="9">
        <v>1.085</v>
      </c>
      <c r="V160" s="10">
        <v>1</v>
      </c>
      <c r="W160" s="11">
        <v>0</v>
      </c>
      <c r="X160" s="9">
        <v>4.5490000000000004</v>
      </c>
      <c r="Y160" s="8" t="s">
        <v>10901</v>
      </c>
      <c r="Z160" s="10">
        <v>1</v>
      </c>
      <c r="AA160" s="10">
        <v>1</v>
      </c>
      <c r="AB160" s="9">
        <v>4.5490000000000004</v>
      </c>
      <c r="AC160" s="10">
        <v>1</v>
      </c>
      <c r="AD160" s="10">
        <v>1</v>
      </c>
      <c r="AE160" s="9">
        <v>4.5490000000000004</v>
      </c>
      <c r="AF160" s="11">
        <v>15</v>
      </c>
      <c r="AG160" s="11">
        <v>18</v>
      </c>
      <c r="AH160" s="11">
        <v>9.25</v>
      </c>
      <c r="AI160" s="11">
        <v>0</v>
      </c>
      <c r="AJ160" s="11">
        <v>0</v>
      </c>
      <c r="AK160" s="12">
        <v>44368.001828703702</v>
      </c>
      <c r="AL160" s="11">
        <v>0.94</v>
      </c>
      <c r="AM160" s="11">
        <v>100</v>
      </c>
      <c r="AN160" s="11">
        <v>0</v>
      </c>
      <c r="AO160" s="11">
        <v>1.1200000000000001</v>
      </c>
      <c r="AP160" s="11">
        <v>0.56999999999999995</v>
      </c>
      <c r="AQ160" s="11">
        <v>0</v>
      </c>
      <c r="AR160" s="11">
        <v>0</v>
      </c>
      <c r="AS160" s="8" t="s">
        <v>10908</v>
      </c>
      <c r="AT160" s="11">
        <v>0</v>
      </c>
      <c r="AU160" s="8" t="s">
        <v>10950</v>
      </c>
      <c r="AV160" s="8" t="s">
        <v>10909</v>
      </c>
    </row>
    <row r="161" spans="1:48" x14ac:dyDescent="0.25">
      <c r="A161" s="8" t="str">
        <f t="shared" si="2"/>
        <v>13006000018552000005105</v>
      </c>
      <c r="B161" s="8" t="s">
        <v>10929</v>
      </c>
      <c r="C161" s="8" t="s">
        <v>10901</v>
      </c>
      <c r="D161" s="8" t="s">
        <v>10896</v>
      </c>
      <c r="E161" s="8" t="s">
        <v>10950</v>
      </c>
      <c r="F161" s="8" t="s">
        <v>10951</v>
      </c>
      <c r="G161" s="8" t="s">
        <v>10920</v>
      </c>
      <c r="H161" s="8" t="s">
        <v>10921</v>
      </c>
      <c r="I161" s="8" t="s">
        <v>10895</v>
      </c>
      <c r="J161" s="8" t="s">
        <v>10902</v>
      </c>
      <c r="K161" s="8" t="s">
        <v>7711</v>
      </c>
      <c r="L161" s="8" t="s">
        <v>10922</v>
      </c>
      <c r="M161" s="8" t="s">
        <v>10904</v>
      </c>
      <c r="N161" s="8" t="s">
        <v>10930</v>
      </c>
      <c r="O161" s="9">
        <v>0.78</v>
      </c>
      <c r="P161" s="10">
        <v>1</v>
      </c>
      <c r="Q161" s="11">
        <v>9.25</v>
      </c>
      <c r="R161" s="11">
        <v>4</v>
      </c>
      <c r="S161" s="8" t="s">
        <v>10906</v>
      </c>
      <c r="T161" s="8" t="s">
        <v>10907</v>
      </c>
      <c r="U161" s="9">
        <v>0.89900000000000002</v>
      </c>
      <c r="V161" s="10">
        <v>1</v>
      </c>
      <c r="W161" s="11">
        <v>6</v>
      </c>
      <c r="X161" s="9">
        <v>6.3090000000000002</v>
      </c>
      <c r="Y161" s="8" t="s">
        <v>10901</v>
      </c>
      <c r="Z161" s="10">
        <v>1</v>
      </c>
      <c r="AA161" s="10">
        <v>1</v>
      </c>
      <c r="AB161" s="9">
        <v>6.3090000000000002</v>
      </c>
      <c r="AC161" s="10">
        <v>1</v>
      </c>
      <c r="AD161" s="10">
        <v>1</v>
      </c>
      <c r="AE161" s="9">
        <v>6.3090000000000002</v>
      </c>
      <c r="AF161" s="11">
        <v>15</v>
      </c>
      <c r="AG161" s="11">
        <v>0</v>
      </c>
      <c r="AH161" s="11">
        <v>0</v>
      </c>
      <c r="AI161" s="11">
        <v>0</v>
      </c>
      <c r="AJ161" s="11">
        <v>0</v>
      </c>
      <c r="AK161" s="12">
        <v>44367.503819444442</v>
      </c>
      <c r="AL161" s="11">
        <v>0.78</v>
      </c>
      <c r="AM161" s="11">
        <v>0</v>
      </c>
      <c r="AN161" s="11">
        <v>0</v>
      </c>
      <c r="AO161" s="11">
        <v>0</v>
      </c>
      <c r="AP161" s="11">
        <v>0</v>
      </c>
      <c r="AQ161" s="11">
        <v>0</v>
      </c>
      <c r="AR161" s="11">
        <v>0.36</v>
      </c>
      <c r="AS161" s="8" t="s">
        <v>10908</v>
      </c>
      <c r="AT161" s="11">
        <v>0</v>
      </c>
      <c r="AU161" s="8" t="s">
        <v>10950</v>
      </c>
      <c r="AV161" s="8" t="s">
        <v>10909</v>
      </c>
    </row>
    <row r="162" spans="1:48" x14ac:dyDescent="0.25">
      <c r="A162" s="8" t="str">
        <f t="shared" si="2"/>
        <v>13006000018552200000102</v>
      </c>
      <c r="B162" s="8" t="s">
        <v>10929</v>
      </c>
      <c r="C162" s="8" t="s">
        <v>10895</v>
      </c>
      <c r="D162" s="8" t="s">
        <v>10896</v>
      </c>
      <c r="E162" s="8" t="s">
        <v>10950</v>
      </c>
      <c r="F162" s="8" t="s">
        <v>10951</v>
      </c>
      <c r="G162" s="8" t="s">
        <v>10899</v>
      </c>
      <c r="H162" s="8" t="s">
        <v>10900</v>
      </c>
      <c r="I162" s="8" t="s">
        <v>10901</v>
      </c>
      <c r="J162" s="8" t="s">
        <v>10902</v>
      </c>
      <c r="K162" s="8" t="s">
        <v>7711</v>
      </c>
      <c r="L162" s="8" t="s">
        <v>10922</v>
      </c>
      <c r="M162" s="8" t="s">
        <v>10904</v>
      </c>
      <c r="N162" s="8" t="s">
        <v>10930</v>
      </c>
      <c r="O162" s="9">
        <v>0.90400000000000003</v>
      </c>
      <c r="P162" s="10">
        <v>1</v>
      </c>
      <c r="Q162" s="11">
        <v>3.65</v>
      </c>
      <c r="R162" s="11">
        <v>4</v>
      </c>
      <c r="S162" s="8" t="s">
        <v>10906</v>
      </c>
      <c r="T162" s="8" t="s">
        <v>10907</v>
      </c>
      <c r="U162" s="9">
        <v>0.97899999999999998</v>
      </c>
      <c r="V162" s="10">
        <v>1</v>
      </c>
      <c r="W162" s="11">
        <v>3.5</v>
      </c>
      <c r="X162" s="9">
        <v>6.6989999999999998</v>
      </c>
      <c r="Y162" s="8" t="s">
        <v>10901</v>
      </c>
      <c r="Z162" s="10">
        <v>1</v>
      </c>
      <c r="AA162" s="10">
        <v>1</v>
      </c>
      <c r="AB162" s="9">
        <v>6.6989999999999998</v>
      </c>
      <c r="AC162" s="10">
        <v>1</v>
      </c>
      <c r="AD162" s="10">
        <v>1</v>
      </c>
      <c r="AE162" s="9">
        <v>6.6989999999999998</v>
      </c>
      <c r="AF162" s="11">
        <v>15</v>
      </c>
      <c r="AG162" s="11">
        <v>0</v>
      </c>
      <c r="AH162" s="11">
        <v>0</v>
      </c>
      <c r="AI162" s="11">
        <v>0</v>
      </c>
      <c r="AJ162" s="11">
        <v>0</v>
      </c>
      <c r="AK162" s="12">
        <v>44368.004988425928</v>
      </c>
      <c r="AL162" s="11">
        <v>0.84</v>
      </c>
      <c r="AM162" s="11">
        <v>0</v>
      </c>
      <c r="AN162" s="11">
        <v>0</v>
      </c>
      <c r="AO162" s="11">
        <v>0</v>
      </c>
      <c r="AP162" s="11">
        <v>0</v>
      </c>
      <c r="AQ162" s="11">
        <v>0</v>
      </c>
      <c r="AR162" s="11">
        <v>0.23</v>
      </c>
      <c r="AS162" s="8" t="s">
        <v>10908</v>
      </c>
      <c r="AT162" s="11">
        <v>0</v>
      </c>
      <c r="AU162" s="8" t="s">
        <v>10950</v>
      </c>
      <c r="AV162" s="8" t="s">
        <v>10909</v>
      </c>
    </row>
    <row r="163" spans="1:48" x14ac:dyDescent="0.25">
      <c r="A163" s="8" t="str">
        <f t="shared" si="2"/>
        <v>13006000018552200001327</v>
      </c>
      <c r="B163" s="8" t="s">
        <v>10929</v>
      </c>
      <c r="C163" s="8" t="s">
        <v>10895</v>
      </c>
      <c r="D163" s="8" t="s">
        <v>10896</v>
      </c>
      <c r="E163" s="8" t="s">
        <v>10950</v>
      </c>
      <c r="F163" s="8" t="s">
        <v>10951</v>
      </c>
      <c r="G163" s="8" t="s">
        <v>10916</v>
      </c>
      <c r="H163" s="8" t="s">
        <v>10900</v>
      </c>
      <c r="I163" s="8" t="s">
        <v>10901</v>
      </c>
      <c r="J163" s="8" t="s">
        <v>10902</v>
      </c>
      <c r="K163" s="8" t="s">
        <v>7711</v>
      </c>
      <c r="L163" s="8" t="s">
        <v>10922</v>
      </c>
      <c r="M163" s="8" t="s">
        <v>10904</v>
      </c>
      <c r="N163" s="8" t="s">
        <v>10930</v>
      </c>
      <c r="O163" s="9">
        <v>1.177</v>
      </c>
      <c r="P163" s="10">
        <v>0.74873299999999998</v>
      </c>
      <c r="Q163" s="11">
        <v>3.65</v>
      </c>
      <c r="R163" s="11">
        <v>4</v>
      </c>
      <c r="S163" s="8" t="s">
        <v>10906</v>
      </c>
      <c r="T163" s="8" t="s">
        <v>10907</v>
      </c>
      <c r="U163" s="9">
        <v>0.95399999999999996</v>
      </c>
      <c r="V163" s="10">
        <v>1</v>
      </c>
      <c r="W163" s="11">
        <v>2</v>
      </c>
      <c r="X163" s="9">
        <v>6.4359999999999999</v>
      </c>
      <c r="Y163" s="8" t="s">
        <v>10901</v>
      </c>
      <c r="Z163" s="10">
        <v>1</v>
      </c>
      <c r="AA163" s="10">
        <v>1</v>
      </c>
      <c r="AB163" s="9">
        <v>6.4359999999999999</v>
      </c>
      <c r="AC163" s="10">
        <v>1</v>
      </c>
      <c r="AD163" s="10">
        <v>1</v>
      </c>
      <c r="AE163" s="9">
        <v>6.4359999999999999</v>
      </c>
      <c r="AF163" s="11">
        <v>15</v>
      </c>
      <c r="AG163" s="11">
        <v>0</v>
      </c>
      <c r="AH163" s="11">
        <v>0</v>
      </c>
      <c r="AI163" s="11">
        <v>0</v>
      </c>
      <c r="AJ163" s="11">
        <v>0</v>
      </c>
      <c r="AK163" s="12">
        <v>44368.004988425928</v>
      </c>
      <c r="AL163" s="11">
        <v>0.82</v>
      </c>
      <c r="AM163" s="11">
        <v>0</v>
      </c>
      <c r="AN163" s="11">
        <v>0</v>
      </c>
      <c r="AO163" s="11">
        <v>0</v>
      </c>
      <c r="AP163" s="11">
        <v>0</v>
      </c>
      <c r="AQ163" s="11">
        <v>0</v>
      </c>
      <c r="AR163" s="11">
        <v>0.13</v>
      </c>
      <c r="AS163" s="8" t="s">
        <v>10908</v>
      </c>
      <c r="AT163" s="11">
        <v>0</v>
      </c>
      <c r="AU163" s="8" t="s">
        <v>10950</v>
      </c>
      <c r="AV163" s="8" t="s">
        <v>10909</v>
      </c>
    </row>
    <row r="164" spans="1:48" x14ac:dyDescent="0.25">
      <c r="A164" s="8" t="str">
        <f t="shared" si="2"/>
        <v>13006000018552200001421</v>
      </c>
      <c r="B164" s="8" t="s">
        <v>10929</v>
      </c>
      <c r="C164" s="8" t="s">
        <v>10895</v>
      </c>
      <c r="D164" s="8" t="s">
        <v>10896</v>
      </c>
      <c r="E164" s="8" t="s">
        <v>10950</v>
      </c>
      <c r="F164" s="8" t="s">
        <v>10951</v>
      </c>
      <c r="G164" s="8" t="s">
        <v>10917</v>
      </c>
      <c r="H164" s="8" t="s">
        <v>10918</v>
      </c>
      <c r="I164" s="8" t="s">
        <v>10901</v>
      </c>
      <c r="J164" s="8" t="s">
        <v>10902</v>
      </c>
      <c r="K164" s="8" t="s">
        <v>7711</v>
      </c>
      <c r="L164" s="8" t="s">
        <v>10922</v>
      </c>
      <c r="M164" s="8" t="s">
        <v>10904</v>
      </c>
      <c r="N164" s="8" t="s">
        <v>10930</v>
      </c>
      <c r="O164" s="9">
        <v>0.78900000000000003</v>
      </c>
      <c r="P164" s="10">
        <v>1</v>
      </c>
      <c r="Q164" s="11">
        <v>9.25</v>
      </c>
      <c r="R164" s="11">
        <v>4</v>
      </c>
      <c r="S164" s="8" t="s">
        <v>10906</v>
      </c>
      <c r="T164" s="8" t="s">
        <v>10907</v>
      </c>
      <c r="U164" s="9">
        <v>0.91</v>
      </c>
      <c r="V164" s="10">
        <v>1</v>
      </c>
      <c r="W164" s="11">
        <v>7</v>
      </c>
      <c r="X164" s="9">
        <v>6.4329999999999998</v>
      </c>
      <c r="Y164" s="8" t="s">
        <v>10901</v>
      </c>
      <c r="Z164" s="10">
        <v>1</v>
      </c>
      <c r="AA164" s="10">
        <v>1</v>
      </c>
      <c r="AB164" s="9">
        <v>6.4329999999999998</v>
      </c>
      <c r="AC164" s="10">
        <v>1</v>
      </c>
      <c r="AD164" s="10">
        <v>1</v>
      </c>
      <c r="AE164" s="9">
        <v>6.4329999999999998</v>
      </c>
      <c r="AF164" s="11">
        <v>15</v>
      </c>
      <c r="AG164" s="11">
        <v>0</v>
      </c>
      <c r="AH164" s="11">
        <v>0</v>
      </c>
      <c r="AI164" s="11">
        <v>0</v>
      </c>
      <c r="AJ164" s="11">
        <v>0</v>
      </c>
      <c r="AK164" s="12">
        <v>44368.004988425928</v>
      </c>
      <c r="AL164" s="11">
        <v>0.78</v>
      </c>
      <c r="AM164" s="11">
        <v>0</v>
      </c>
      <c r="AN164" s="11">
        <v>0</v>
      </c>
      <c r="AO164" s="11">
        <v>0</v>
      </c>
      <c r="AP164" s="11">
        <v>0</v>
      </c>
      <c r="AQ164" s="11">
        <v>0</v>
      </c>
      <c r="AR164" s="11">
        <v>0.42</v>
      </c>
      <c r="AS164" s="8" t="s">
        <v>10908</v>
      </c>
      <c r="AT164" s="11">
        <v>0</v>
      </c>
      <c r="AU164" s="8" t="s">
        <v>10950</v>
      </c>
      <c r="AV164" s="8" t="s">
        <v>10909</v>
      </c>
    </row>
    <row r="165" spans="1:48" x14ac:dyDescent="0.25">
      <c r="A165" s="8" t="str">
        <f t="shared" si="2"/>
        <v>14006000018552000005105</v>
      </c>
      <c r="B165" s="8" t="s">
        <v>10931</v>
      </c>
      <c r="C165" s="8" t="s">
        <v>10901</v>
      </c>
      <c r="D165" s="8" t="s">
        <v>10896</v>
      </c>
      <c r="E165" s="8" t="s">
        <v>10950</v>
      </c>
      <c r="F165" s="8" t="s">
        <v>10951</v>
      </c>
      <c r="G165" s="8" t="s">
        <v>10920</v>
      </c>
      <c r="H165" s="8" t="s">
        <v>10921</v>
      </c>
      <c r="I165" s="8" t="s">
        <v>10895</v>
      </c>
      <c r="J165" s="8" t="s">
        <v>10902</v>
      </c>
      <c r="K165" s="8" t="s">
        <v>7711</v>
      </c>
      <c r="L165" s="8" t="s">
        <v>10922</v>
      </c>
      <c r="M165" s="8" t="s">
        <v>10904</v>
      </c>
      <c r="N165" s="8" t="s">
        <v>10905</v>
      </c>
      <c r="O165" s="9">
        <v>0.78</v>
      </c>
      <c r="P165" s="10">
        <v>1</v>
      </c>
      <c r="Q165" s="11">
        <v>9.25</v>
      </c>
      <c r="R165" s="11">
        <v>4</v>
      </c>
      <c r="S165" s="8" t="s">
        <v>10906</v>
      </c>
      <c r="T165" s="8" t="s">
        <v>10907</v>
      </c>
      <c r="U165" s="9">
        <v>0.89900000000000002</v>
      </c>
      <c r="V165" s="10">
        <v>1</v>
      </c>
      <c r="W165" s="11">
        <v>2</v>
      </c>
      <c r="X165" s="9">
        <v>4.5990000000000002</v>
      </c>
      <c r="Y165" s="8" t="s">
        <v>10901</v>
      </c>
      <c r="Z165" s="10">
        <v>1</v>
      </c>
      <c r="AA165" s="10">
        <v>1</v>
      </c>
      <c r="AB165" s="9">
        <v>4.5990000000000002</v>
      </c>
      <c r="AC165" s="10">
        <v>1</v>
      </c>
      <c r="AD165" s="10">
        <v>1</v>
      </c>
      <c r="AE165" s="9">
        <v>4.5990000000000002</v>
      </c>
      <c r="AF165" s="11">
        <v>15</v>
      </c>
      <c r="AG165" s="11">
        <v>4</v>
      </c>
      <c r="AH165" s="11">
        <v>9.25</v>
      </c>
      <c r="AI165" s="11">
        <v>0</v>
      </c>
      <c r="AJ165" s="11">
        <v>0</v>
      </c>
      <c r="AK165" s="12">
        <v>44367.507800925923</v>
      </c>
      <c r="AL165" s="11">
        <v>0.78</v>
      </c>
      <c r="AM165" s="11">
        <v>100</v>
      </c>
      <c r="AN165" s="11">
        <v>0</v>
      </c>
      <c r="AO165" s="11">
        <v>0.21</v>
      </c>
      <c r="AP165" s="11">
        <v>0.48</v>
      </c>
      <c r="AQ165" s="11">
        <v>0</v>
      </c>
      <c r="AR165" s="11">
        <v>0.12</v>
      </c>
      <c r="AS165" s="8" t="s">
        <v>10908</v>
      </c>
      <c r="AT165" s="11">
        <v>0</v>
      </c>
      <c r="AU165" s="8" t="s">
        <v>10950</v>
      </c>
      <c r="AV165" s="8" t="s">
        <v>10909</v>
      </c>
    </row>
    <row r="166" spans="1:48" x14ac:dyDescent="0.25">
      <c r="A166" s="8" t="str">
        <f t="shared" si="2"/>
        <v>14006000018552200000102</v>
      </c>
      <c r="B166" s="8" t="s">
        <v>10931</v>
      </c>
      <c r="C166" s="8" t="s">
        <v>10895</v>
      </c>
      <c r="D166" s="8" t="s">
        <v>10896</v>
      </c>
      <c r="E166" s="8" t="s">
        <v>10950</v>
      </c>
      <c r="F166" s="8" t="s">
        <v>10951</v>
      </c>
      <c r="G166" s="8" t="s">
        <v>10899</v>
      </c>
      <c r="H166" s="8" t="s">
        <v>10900</v>
      </c>
      <c r="I166" s="8" t="s">
        <v>10901</v>
      </c>
      <c r="J166" s="8" t="s">
        <v>10902</v>
      </c>
      <c r="K166" s="8" t="s">
        <v>7711</v>
      </c>
      <c r="L166" s="8" t="s">
        <v>10922</v>
      </c>
      <c r="M166" s="8" t="s">
        <v>10904</v>
      </c>
      <c r="N166" s="8" t="s">
        <v>10905</v>
      </c>
      <c r="O166" s="9">
        <v>0.90400000000000003</v>
      </c>
      <c r="P166" s="10">
        <v>1</v>
      </c>
      <c r="Q166" s="11">
        <v>3.65</v>
      </c>
      <c r="R166" s="11">
        <v>4</v>
      </c>
      <c r="S166" s="8" t="s">
        <v>10906</v>
      </c>
      <c r="T166" s="8" t="s">
        <v>10907</v>
      </c>
      <c r="U166" s="9">
        <v>0.97899999999999998</v>
      </c>
      <c r="V166" s="10">
        <v>1</v>
      </c>
      <c r="W166" s="11">
        <v>2</v>
      </c>
      <c r="X166" s="9">
        <v>5.0090000000000003</v>
      </c>
      <c r="Y166" s="8" t="s">
        <v>10901</v>
      </c>
      <c r="Z166" s="10">
        <v>1</v>
      </c>
      <c r="AA166" s="10">
        <v>1</v>
      </c>
      <c r="AB166" s="9">
        <v>5.0090000000000003</v>
      </c>
      <c r="AC166" s="10">
        <v>1</v>
      </c>
      <c r="AD166" s="10">
        <v>1</v>
      </c>
      <c r="AE166" s="9">
        <v>5.0090000000000003</v>
      </c>
      <c r="AF166" s="11">
        <v>15</v>
      </c>
      <c r="AG166" s="11">
        <v>4</v>
      </c>
      <c r="AH166" s="11">
        <v>9.25</v>
      </c>
      <c r="AI166" s="11">
        <v>0</v>
      </c>
      <c r="AJ166" s="11">
        <v>0</v>
      </c>
      <c r="AK166" s="12">
        <v>44368.00503472222</v>
      </c>
      <c r="AL166" s="11">
        <v>0.84</v>
      </c>
      <c r="AM166" s="11">
        <v>100</v>
      </c>
      <c r="AN166" s="11">
        <v>0</v>
      </c>
      <c r="AO166" s="11">
        <v>0.23</v>
      </c>
      <c r="AP166" s="11">
        <v>0.52</v>
      </c>
      <c r="AQ166" s="11">
        <v>0</v>
      </c>
      <c r="AR166" s="11">
        <v>0.13</v>
      </c>
      <c r="AS166" s="8" t="s">
        <v>10908</v>
      </c>
      <c r="AT166" s="11">
        <v>0</v>
      </c>
      <c r="AU166" s="8" t="s">
        <v>10950</v>
      </c>
      <c r="AV166" s="8" t="s">
        <v>10909</v>
      </c>
    </row>
    <row r="167" spans="1:48" x14ac:dyDescent="0.25">
      <c r="A167" s="8" t="str">
        <f t="shared" si="2"/>
        <v>14006000018552200001286</v>
      </c>
      <c r="B167" s="8" t="s">
        <v>10931</v>
      </c>
      <c r="C167" s="8" t="s">
        <v>10895</v>
      </c>
      <c r="D167" s="8" t="s">
        <v>10896</v>
      </c>
      <c r="E167" s="8" t="s">
        <v>10950</v>
      </c>
      <c r="F167" s="8" t="s">
        <v>10951</v>
      </c>
      <c r="G167" s="8" t="s">
        <v>10913</v>
      </c>
      <c r="H167" s="8" t="s">
        <v>10914</v>
      </c>
      <c r="I167" s="8" t="s">
        <v>10901</v>
      </c>
      <c r="J167" s="8" t="s">
        <v>10902</v>
      </c>
      <c r="K167" s="8" t="s">
        <v>7711</v>
      </c>
      <c r="L167" s="8" t="s">
        <v>10922</v>
      </c>
      <c r="M167" s="8" t="s">
        <v>10904</v>
      </c>
      <c r="N167" s="8" t="s">
        <v>10915</v>
      </c>
      <c r="O167" s="9">
        <v>1.097</v>
      </c>
      <c r="P167" s="10">
        <v>1</v>
      </c>
      <c r="Q167" s="11">
        <v>3.65</v>
      </c>
      <c r="R167" s="11">
        <v>1</v>
      </c>
      <c r="S167" s="8" t="s">
        <v>10906</v>
      </c>
      <c r="T167" s="8" t="s">
        <v>10907</v>
      </c>
      <c r="U167" s="9">
        <v>1.1499999999999999</v>
      </c>
      <c r="V167" s="10">
        <v>1</v>
      </c>
      <c r="W167" s="11">
        <v>3</v>
      </c>
      <c r="X167" s="9">
        <v>5.9429999999999996</v>
      </c>
      <c r="Y167" s="8" t="s">
        <v>10901</v>
      </c>
      <c r="Z167" s="10">
        <v>1</v>
      </c>
      <c r="AA167" s="10">
        <v>1</v>
      </c>
      <c r="AB167" s="9">
        <v>5.9429999999999996</v>
      </c>
      <c r="AC167" s="10">
        <v>1</v>
      </c>
      <c r="AD167" s="10">
        <v>1</v>
      </c>
      <c r="AE167" s="9">
        <v>5.9429999999999996</v>
      </c>
      <c r="AF167" s="11">
        <v>0</v>
      </c>
      <c r="AG167" s="11">
        <v>4</v>
      </c>
      <c r="AH167" s="11">
        <v>9.25</v>
      </c>
      <c r="AI167" s="11">
        <v>0</v>
      </c>
      <c r="AJ167" s="11">
        <v>0</v>
      </c>
      <c r="AK167" s="12">
        <v>44368.005057870374</v>
      </c>
      <c r="AL167" s="11">
        <v>0</v>
      </c>
      <c r="AM167" s="11">
        <v>100</v>
      </c>
      <c r="AN167" s="11">
        <v>0</v>
      </c>
      <c r="AO167" s="11">
        <v>0.26</v>
      </c>
      <c r="AP167" s="11">
        <v>0.61</v>
      </c>
      <c r="AQ167" s="11">
        <v>0</v>
      </c>
      <c r="AR167" s="11">
        <v>0.2</v>
      </c>
      <c r="AS167" s="8" t="s">
        <v>10908</v>
      </c>
      <c r="AT167" s="11">
        <v>0</v>
      </c>
      <c r="AU167" s="8" t="s">
        <v>10950</v>
      </c>
      <c r="AV167" s="8" t="s">
        <v>10909</v>
      </c>
    </row>
    <row r="168" spans="1:48" x14ac:dyDescent="0.25">
      <c r="A168" s="8" t="str">
        <f t="shared" si="2"/>
        <v>17006000018552000005105</v>
      </c>
      <c r="B168" s="8" t="s">
        <v>10932</v>
      </c>
      <c r="C168" s="8" t="s">
        <v>10895</v>
      </c>
      <c r="D168" s="8" t="s">
        <v>10896</v>
      </c>
      <c r="E168" s="8" t="s">
        <v>10950</v>
      </c>
      <c r="F168" s="8" t="s">
        <v>10951</v>
      </c>
      <c r="G168" s="8" t="s">
        <v>10920</v>
      </c>
      <c r="H168" s="8" t="s">
        <v>10921</v>
      </c>
      <c r="I168" s="8" t="s">
        <v>10901</v>
      </c>
      <c r="J168" s="8" t="s">
        <v>10902</v>
      </c>
      <c r="K168" s="8" t="s">
        <v>7711</v>
      </c>
      <c r="L168" s="8" t="s">
        <v>10922</v>
      </c>
      <c r="M168" s="8" t="s">
        <v>10904</v>
      </c>
      <c r="N168" s="8" t="s">
        <v>10933</v>
      </c>
      <c r="O168" s="9">
        <v>0.76800000000000002</v>
      </c>
      <c r="P168" s="10">
        <v>1</v>
      </c>
      <c r="Q168" s="11">
        <v>9.25</v>
      </c>
      <c r="R168" s="11">
        <v>4</v>
      </c>
      <c r="S168" s="8" t="s">
        <v>10906</v>
      </c>
      <c r="T168" s="8" t="s">
        <v>10907</v>
      </c>
      <c r="U168" s="9">
        <v>0.88500000000000001</v>
      </c>
      <c r="V168" s="10">
        <v>0.25</v>
      </c>
      <c r="W168" s="11">
        <v>7</v>
      </c>
      <c r="X168" s="9">
        <v>1.9219999999999999</v>
      </c>
      <c r="Y168" s="8" t="s">
        <v>10901</v>
      </c>
      <c r="Z168" s="10">
        <v>4</v>
      </c>
      <c r="AA168" s="10">
        <v>1</v>
      </c>
      <c r="AB168" s="9">
        <v>7.6879999999999997</v>
      </c>
      <c r="AC168" s="10">
        <v>1</v>
      </c>
      <c r="AD168" s="10">
        <v>1</v>
      </c>
      <c r="AE168" s="9">
        <v>7.6879999999999997</v>
      </c>
      <c r="AF168" s="11">
        <v>15</v>
      </c>
      <c r="AG168" s="11">
        <v>4</v>
      </c>
      <c r="AH168" s="11">
        <v>0</v>
      </c>
      <c r="AI168" s="11">
        <v>17</v>
      </c>
      <c r="AJ168" s="11">
        <v>0</v>
      </c>
      <c r="AK168" s="12">
        <v>44368.004826388889</v>
      </c>
      <c r="AL168" s="11">
        <v>0.19</v>
      </c>
      <c r="AM168" s="11">
        <v>100</v>
      </c>
      <c r="AN168" s="11">
        <v>0</v>
      </c>
      <c r="AO168" s="11">
        <v>0.05</v>
      </c>
      <c r="AP168" s="11">
        <v>0</v>
      </c>
      <c r="AQ168" s="11">
        <v>0.33</v>
      </c>
      <c r="AR168" s="11">
        <v>0.13</v>
      </c>
      <c r="AS168" s="8" t="s">
        <v>10908</v>
      </c>
      <c r="AT168" s="11">
        <v>0</v>
      </c>
      <c r="AU168" s="8" t="s">
        <v>10950</v>
      </c>
      <c r="AV168" s="8" t="s">
        <v>10909</v>
      </c>
    </row>
    <row r="169" spans="1:48" x14ac:dyDescent="0.25">
      <c r="A169" s="8" t="str">
        <f t="shared" si="2"/>
        <v>17006000018552200001421</v>
      </c>
      <c r="B169" s="8" t="s">
        <v>10932</v>
      </c>
      <c r="C169" s="8" t="s">
        <v>10901</v>
      </c>
      <c r="D169" s="8" t="s">
        <v>10896</v>
      </c>
      <c r="E169" s="8" t="s">
        <v>10950</v>
      </c>
      <c r="F169" s="8" t="s">
        <v>10951</v>
      </c>
      <c r="G169" s="8" t="s">
        <v>10917</v>
      </c>
      <c r="H169" s="8" t="s">
        <v>10918</v>
      </c>
      <c r="I169" s="8" t="s">
        <v>10895</v>
      </c>
      <c r="J169" s="8" t="s">
        <v>10902</v>
      </c>
      <c r="K169" s="8" t="s">
        <v>7711</v>
      </c>
      <c r="L169" s="8" t="s">
        <v>10922</v>
      </c>
      <c r="M169" s="8" t="s">
        <v>10904</v>
      </c>
      <c r="N169" s="8" t="s">
        <v>10933</v>
      </c>
      <c r="O169" s="9">
        <v>0.8</v>
      </c>
      <c r="P169" s="10">
        <v>1</v>
      </c>
      <c r="Q169" s="11">
        <v>9.25</v>
      </c>
      <c r="R169" s="11">
        <v>4</v>
      </c>
      <c r="S169" s="8" t="s">
        <v>10906</v>
      </c>
      <c r="T169" s="8" t="s">
        <v>10907</v>
      </c>
      <c r="U169" s="9">
        <v>0.92200000000000004</v>
      </c>
      <c r="V169" s="10">
        <v>0.25</v>
      </c>
      <c r="W169" s="11">
        <v>3</v>
      </c>
      <c r="X169" s="9">
        <v>1.925</v>
      </c>
      <c r="Y169" s="8" t="s">
        <v>10901</v>
      </c>
      <c r="Z169" s="10">
        <v>4</v>
      </c>
      <c r="AA169" s="10">
        <v>1</v>
      </c>
      <c r="AB169" s="9">
        <v>7.7</v>
      </c>
      <c r="AC169" s="10">
        <v>1</v>
      </c>
      <c r="AD169" s="10">
        <v>1</v>
      </c>
      <c r="AE169" s="9">
        <v>7.7</v>
      </c>
      <c r="AF169" s="11">
        <v>15</v>
      </c>
      <c r="AG169" s="11">
        <v>4</v>
      </c>
      <c r="AH169" s="11">
        <v>0</v>
      </c>
      <c r="AI169" s="11">
        <v>17</v>
      </c>
      <c r="AJ169" s="11">
        <v>0</v>
      </c>
      <c r="AK169" s="12">
        <v>44367.534212962964</v>
      </c>
      <c r="AL169" s="11">
        <v>0.2</v>
      </c>
      <c r="AM169" s="11">
        <v>100</v>
      </c>
      <c r="AN169" s="11">
        <v>0</v>
      </c>
      <c r="AO169" s="11">
        <v>0.05</v>
      </c>
      <c r="AP169" s="11">
        <v>0</v>
      </c>
      <c r="AQ169" s="11">
        <v>0.34</v>
      </c>
      <c r="AR169" s="11">
        <v>0.06</v>
      </c>
      <c r="AS169" s="8" t="s">
        <v>10908</v>
      </c>
      <c r="AT169" s="11">
        <v>0</v>
      </c>
      <c r="AU169" s="8" t="s">
        <v>10950</v>
      </c>
      <c r="AV169" s="8" t="s">
        <v>10909</v>
      </c>
    </row>
    <row r="170" spans="1:48" x14ac:dyDescent="0.25">
      <c r="A170" s="8" t="str">
        <f t="shared" si="2"/>
        <v>10006000027592200000102</v>
      </c>
      <c r="B170" s="8" t="s">
        <v>10894</v>
      </c>
      <c r="C170" s="8" t="s">
        <v>10895</v>
      </c>
      <c r="D170" s="8" t="s">
        <v>10896</v>
      </c>
      <c r="E170" s="8" t="s">
        <v>10952</v>
      </c>
      <c r="F170" s="8" t="s">
        <v>10953</v>
      </c>
      <c r="G170" s="8" t="s">
        <v>10899</v>
      </c>
      <c r="H170" s="8" t="s">
        <v>10900</v>
      </c>
      <c r="I170" s="8" t="s">
        <v>10901</v>
      </c>
      <c r="J170" s="8" t="s">
        <v>10902</v>
      </c>
      <c r="K170" s="8" t="s">
        <v>7709</v>
      </c>
      <c r="L170" s="8" t="s">
        <v>10903</v>
      </c>
      <c r="M170" s="8" t="s">
        <v>10904</v>
      </c>
      <c r="N170" s="8" t="s">
        <v>10905</v>
      </c>
      <c r="O170" s="9">
        <v>10.195</v>
      </c>
      <c r="P170" s="10">
        <v>1</v>
      </c>
      <c r="Q170" s="11">
        <v>3.65</v>
      </c>
      <c r="R170" s="11">
        <v>4</v>
      </c>
      <c r="S170" s="8" t="s">
        <v>10906</v>
      </c>
      <c r="T170" s="8" t="s">
        <v>10907</v>
      </c>
      <c r="U170" s="9">
        <v>11.04</v>
      </c>
      <c r="V170" s="10">
        <v>1</v>
      </c>
      <c r="W170" s="11">
        <v>4.5</v>
      </c>
      <c r="X170" s="9">
        <v>58.36</v>
      </c>
      <c r="Y170" s="8" t="s">
        <v>10901</v>
      </c>
      <c r="Z170" s="10">
        <v>1</v>
      </c>
      <c r="AA170" s="10">
        <v>1</v>
      </c>
      <c r="AB170" s="9">
        <v>58.36</v>
      </c>
      <c r="AC170" s="10">
        <v>1</v>
      </c>
      <c r="AD170" s="10">
        <v>1</v>
      </c>
      <c r="AE170" s="9">
        <v>58.36</v>
      </c>
      <c r="AF170" s="11">
        <v>15</v>
      </c>
      <c r="AG170" s="11">
        <v>4</v>
      </c>
      <c r="AH170" s="11">
        <v>9.25</v>
      </c>
      <c r="AI170" s="11">
        <v>0</v>
      </c>
      <c r="AJ170" s="11">
        <v>0</v>
      </c>
      <c r="AK170" s="12">
        <v>44368.014270833337</v>
      </c>
      <c r="AL170" s="11">
        <v>9.52</v>
      </c>
      <c r="AM170" s="11">
        <v>100</v>
      </c>
      <c r="AN170" s="11">
        <v>0</v>
      </c>
      <c r="AO170" s="11">
        <v>2.54</v>
      </c>
      <c r="AP170" s="11">
        <v>5.87</v>
      </c>
      <c r="AQ170" s="11">
        <v>0</v>
      </c>
      <c r="AR170" s="11">
        <v>3.29</v>
      </c>
      <c r="AS170" s="8" t="s">
        <v>10908</v>
      </c>
      <c r="AT170" s="11">
        <v>0</v>
      </c>
      <c r="AU170" s="8" t="s">
        <v>10952</v>
      </c>
      <c r="AV170" s="8" t="s">
        <v>10909</v>
      </c>
    </row>
    <row r="171" spans="1:48" x14ac:dyDescent="0.25">
      <c r="A171" s="8" t="str">
        <f t="shared" si="2"/>
        <v>10006000027592200000363</v>
      </c>
      <c r="B171" s="8" t="s">
        <v>10894</v>
      </c>
      <c r="C171" s="8" t="s">
        <v>10901</v>
      </c>
      <c r="D171" s="8" t="s">
        <v>10896</v>
      </c>
      <c r="E171" s="8" t="s">
        <v>10952</v>
      </c>
      <c r="F171" s="8" t="s">
        <v>10953</v>
      </c>
      <c r="G171" s="8" t="s">
        <v>10940</v>
      </c>
      <c r="H171" s="8" t="s">
        <v>10941</v>
      </c>
      <c r="I171" s="8" t="s">
        <v>10895</v>
      </c>
      <c r="J171" s="8" t="s">
        <v>10902</v>
      </c>
      <c r="K171" s="8" t="s">
        <v>7709</v>
      </c>
      <c r="L171" s="8" t="s">
        <v>10903</v>
      </c>
      <c r="M171" s="8" t="s">
        <v>10904</v>
      </c>
      <c r="N171" s="8" t="s">
        <v>10912</v>
      </c>
      <c r="O171" s="9">
        <v>0</v>
      </c>
      <c r="P171" s="10">
        <v>1</v>
      </c>
      <c r="Q171" s="11">
        <v>0</v>
      </c>
      <c r="R171" s="11">
        <v>0</v>
      </c>
      <c r="S171" s="8" t="s">
        <v>10906</v>
      </c>
      <c r="T171" s="8" t="s">
        <v>10907</v>
      </c>
      <c r="U171" s="9">
        <v>5.38</v>
      </c>
      <c r="V171" s="10">
        <v>1</v>
      </c>
      <c r="W171" s="11">
        <v>0</v>
      </c>
      <c r="X171" s="9">
        <v>41.645000000000003</v>
      </c>
      <c r="Y171" s="8" t="s">
        <v>10901</v>
      </c>
      <c r="Z171" s="10">
        <v>1</v>
      </c>
      <c r="AA171" s="10">
        <v>1</v>
      </c>
      <c r="AB171" s="9">
        <v>41.645000000000003</v>
      </c>
      <c r="AC171" s="10">
        <v>1.2137549999999999</v>
      </c>
      <c r="AD171" s="10">
        <v>1</v>
      </c>
      <c r="AE171" s="9">
        <v>50.546999999999997</v>
      </c>
      <c r="AF171" s="11">
        <v>0</v>
      </c>
      <c r="AG171" s="11">
        <v>0</v>
      </c>
      <c r="AH171" s="11">
        <v>0</v>
      </c>
      <c r="AI171" s="11">
        <v>0</v>
      </c>
      <c r="AJ171" s="11">
        <v>10.71</v>
      </c>
      <c r="AK171" s="12">
        <v>44367.520069444443</v>
      </c>
      <c r="AL171" s="11">
        <v>0</v>
      </c>
      <c r="AM171" s="11">
        <v>0</v>
      </c>
      <c r="AN171" s="11">
        <v>0</v>
      </c>
      <c r="AO171" s="11">
        <v>0</v>
      </c>
      <c r="AP171" s="11">
        <v>0</v>
      </c>
      <c r="AQ171" s="11">
        <v>0</v>
      </c>
      <c r="AR171" s="11">
        <v>0</v>
      </c>
      <c r="AS171" s="8" t="s">
        <v>10908</v>
      </c>
      <c r="AT171" s="11">
        <v>34.630000000000003</v>
      </c>
      <c r="AU171" s="8" t="s">
        <v>10952</v>
      </c>
      <c r="AV171" s="8" t="s">
        <v>10909</v>
      </c>
    </row>
    <row r="172" spans="1:48" x14ac:dyDescent="0.25">
      <c r="A172" s="8" t="str">
        <f t="shared" si="2"/>
        <v>10006000027592200001286</v>
      </c>
      <c r="B172" s="8" t="s">
        <v>10894</v>
      </c>
      <c r="C172" s="8" t="s">
        <v>10895</v>
      </c>
      <c r="D172" s="8" t="s">
        <v>10896</v>
      </c>
      <c r="E172" s="8" t="s">
        <v>10952</v>
      </c>
      <c r="F172" s="8" t="s">
        <v>10953</v>
      </c>
      <c r="G172" s="8" t="s">
        <v>10913</v>
      </c>
      <c r="H172" s="8" t="s">
        <v>10914</v>
      </c>
      <c r="I172" s="8" t="s">
        <v>10901</v>
      </c>
      <c r="J172" s="8" t="s">
        <v>10902</v>
      </c>
      <c r="K172" s="8" t="s">
        <v>7709</v>
      </c>
      <c r="L172" s="8" t="s">
        <v>10903</v>
      </c>
      <c r="M172" s="8" t="s">
        <v>10904</v>
      </c>
      <c r="N172" s="8" t="s">
        <v>10915</v>
      </c>
      <c r="O172" s="9">
        <v>12.353</v>
      </c>
      <c r="P172" s="10">
        <v>1</v>
      </c>
      <c r="Q172" s="11">
        <v>3.65</v>
      </c>
      <c r="R172" s="11">
        <v>1</v>
      </c>
      <c r="S172" s="8" t="s">
        <v>10906</v>
      </c>
      <c r="T172" s="8" t="s">
        <v>10907</v>
      </c>
      <c r="U172" s="9">
        <v>12.955</v>
      </c>
      <c r="V172" s="10">
        <v>1</v>
      </c>
      <c r="W172" s="11">
        <v>6</v>
      </c>
      <c r="X172" s="9">
        <v>69.090999999999994</v>
      </c>
      <c r="Y172" s="8" t="s">
        <v>10901</v>
      </c>
      <c r="Z172" s="10">
        <v>1</v>
      </c>
      <c r="AA172" s="10">
        <v>1</v>
      </c>
      <c r="AB172" s="9">
        <v>69.090999999999994</v>
      </c>
      <c r="AC172" s="10">
        <v>1</v>
      </c>
      <c r="AD172" s="10">
        <v>1</v>
      </c>
      <c r="AE172" s="9">
        <v>69.090999999999994</v>
      </c>
      <c r="AF172" s="11">
        <v>0</v>
      </c>
      <c r="AG172" s="11">
        <v>4</v>
      </c>
      <c r="AH172" s="11">
        <v>9.25</v>
      </c>
      <c r="AI172" s="11">
        <v>0</v>
      </c>
      <c r="AJ172" s="11">
        <v>0</v>
      </c>
      <c r="AK172" s="12">
        <v>44368.014270833337</v>
      </c>
      <c r="AL172" s="11">
        <v>0</v>
      </c>
      <c r="AM172" s="11">
        <v>100</v>
      </c>
      <c r="AN172" s="11">
        <v>0</v>
      </c>
      <c r="AO172" s="11">
        <v>2.98</v>
      </c>
      <c r="AP172" s="11">
        <v>6.89</v>
      </c>
      <c r="AQ172" s="11">
        <v>0</v>
      </c>
      <c r="AR172" s="11">
        <v>4.47</v>
      </c>
      <c r="AS172" s="8" t="s">
        <v>10908</v>
      </c>
      <c r="AT172" s="11">
        <v>0</v>
      </c>
      <c r="AU172" s="8" t="s">
        <v>10952</v>
      </c>
      <c r="AV172" s="8" t="s">
        <v>10909</v>
      </c>
    </row>
    <row r="173" spans="1:48" x14ac:dyDescent="0.25">
      <c r="A173" s="8" t="str">
        <f t="shared" si="2"/>
        <v>10006000027592200001327</v>
      </c>
      <c r="B173" s="8" t="s">
        <v>10894</v>
      </c>
      <c r="C173" s="8" t="s">
        <v>10895</v>
      </c>
      <c r="D173" s="8" t="s">
        <v>10896</v>
      </c>
      <c r="E173" s="8" t="s">
        <v>10952</v>
      </c>
      <c r="F173" s="8" t="s">
        <v>10953</v>
      </c>
      <c r="G173" s="8" t="s">
        <v>10916</v>
      </c>
      <c r="H173" s="8" t="s">
        <v>10900</v>
      </c>
      <c r="I173" s="8" t="s">
        <v>10901</v>
      </c>
      <c r="J173" s="8" t="s">
        <v>10902</v>
      </c>
      <c r="K173" s="8" t="s">
        <v>7709</v>
      </c>
      <c r="L173" s="8" t="s">
        <v>10903</v>
      </c>
      <c r="M173" s="8" t="s">
        <v>10904</v>
      </c>
      <c r="N173" s="8" t="s">
        <v>10905</v>
      </c>
      <c r="O173" s="9">
        <v>13.276999999999999</v>
      </c>
      <c r="P173" s="10">
        <v>0.75010399999999999</v>
      </c>
      <c r="Q173" s="11">
        <v>3.65</v>
      </c>
      <c r="R173" s="11">
        <v>4</v>
      </c>
      <c r="S173" s="8" t="s">
        <v>10906</v>
      </c>
      <c r="T173" s="8" t="s">
        <v>10907</v>
      </c>
      <c r="U173" s="9">
        <v>10.784000000000001</v>
      </c>
      <c r="V173" s="10">
        <v>1</v>
      </c>
      <c r="W173" s="11">
        <v>5</v>
      </c>
      <c r="X173" s="9">
        <v>57.368000000000002</v>
      </c>
      <c r="Y173" s="8" t="s">
        <v>10901</v>
      </c>
      <c r="Z173" s="10">
        <v>1</v>
      </c>
      <c r="AA173" s="10">
        <v>1</v>
      </c>
      <c r="AB173" s="9">
        <v>57.368000000000002</v>
      </c>
      <c r="AC173" s="10">
        <v>1</v>
      </c>
      <c r="AD173" s="10">
        <v>1</v>
      </c>
      <c r="AE173" s="9">
        <v>57.368000000000002</v>
      </c>
      <c r="AF173" s="11">
        <v>15</v>
      </c>
      <c r="AG173" s="11">
        <v>4</v>
      </c>
      <c r="AH173" s="11">
        <v>9.25</v>
      </c>
      <c r="AI173" s="11">
        <v>0</v>
      </c>
      <c r="AJ173" s="11">
        <v>0</v>
      </c>
      <c r="AK173" s="12">
        <v>44368.014270833337</v>
      </c>
      <c r="AL173" s="11">
        <v>9.3000000000000007</v>
      </c>
      <c r="AM173" s="11">
        <v>100</v>
      </c>
      <c r="AN173" s="11">
        <v>0</v>
      </c>
      <c r="AO173" s="11">
        <v>2.48</v>
      </c>
      <c r="AP173" s="11">
        <v>5.73</v>
      </c>
      <c r="AQ173" s="11">
        <v>0</v>
      </c>
      <c r="AR173" s="11">
        <v>3.57</v>
      </c>
      <c r="AS173" s="8" t="s">
        <v>10908</v>
      </c>
      <c r="AT173" s="11">
        <v>0</v>
      </c>
      <c r="AU173" s="8" t="s">
        <v>10952</v>
      </c>
      <c r="AV173" s="8" t="s">
        <v>10909</v>
      </c>
    </row>
    <row r="174" spans="1:48" x14ac:dyDescent="0.25">
      <c r="A174" s="8" t="str">
        <f t="shared" si="2"/>
        <v>10006000027592200001421</v>
      </c>
      <c r="B174" s="8" t="s">
        <v>10894</v>
      </c>
      <c r="C174" s="8" t="s">
        <v>10895</v>
      </c>
      <c r="D174" s="8" t="s">
        <v>10896</v>
      </c>
      <c r="E174" s="8" t="s">
        <v>10952</v>
      </c>
      <c r="F174" s="8" t="s">
        <v>10953</v>
      </c>
      <c r="G174" s="8" t="s">
        <v>10917</v>
      </c>
      <c r="H174" s="8" t="s">
        <v>10918</v>
      </c>
      <c r="I174" s="8" t="s">
        <v>10901</v>
      </c>
      <c r="J174" s="8" t="s">
        <v>10902</v>
      </c>
      <c r="K174" s="8" t="s">
        <v>7709</v>
      </c>
      <c r="L174" s="8" t="s">
        <v>10903</v>
      </c>
      <c r="M174" s="8" t="s">
        <v>10904</v>
      </c>
      <c r="N174" s="8" t="s">
        <v>10905</v>
      </c>
      <c r="O174" s="9">
        <v>8.125</v>
      </c>
      <c r="P174" s="10">
        <v>1</v>
      </c>
      <c r="Q174" s="11">
        <v>9.25</v>
      </c>
      <c r="R174" s="11">
        <v>4</v>
      </c>
      <c r="S174" s="8" t="s">
        <v>10906</v>
      </c>
      <c r="T174" s="8" t="s">
        <v>10907</v>
      </c>
      <c r="U174" s="9">
        <v>9.3659999999999997</v>
      </c>
      <c r="V174" s="10">
        <v>1</v>
      </c>
      <c r="W174" s="11">
        <v>4</v>
      </c>
      <c r="X174" s="9">
        <v>49.204999999999998</v>
      </c>
      <c r="Y174" s="8" t="s">
        <v>10901</v>
      </c>
      <c r="Z174" s="10">
        <v>1</v>
      </c>
      <c r="AA174" s="10">
        <v>1</v>
      </c>
      <c r="AB174" s="9">
        <v>49.204999999999998</v>
      </c>
      <c r="AC174" s="10">
        <v>1</v>
      </c>
      <c r="AD174" s="10">
        <v>1</v>
      </c>
      <c r="AE174" s="9">
        <v>49.204999999999998</v>
      </c>
      <c r="AF174" s="11">
        <v>15</v>
      </c>
      <c r="AG174" s="11">
        <v>4</v>
      </c>
      <c r="AH174" s="11">
        <v>9.25</v>
      </c>
      <c r="AI174" s="11">
        <v>0</v>
      </c>
      <c r="AJ174" s="11">
        <v>0</v>
      </c>
      <c r="AK174" s="12">
        <v>44368.014270833337</v>
      </c>
      <c r="AL174" s="11">
        <v>8.08</v>
      </c>
      <c r="AM174" s="11">
        <v>100</v>
      </c>
      <c r="AN174" s="11">
        <v>0</v>
      </c>
      <c r="AO174" s="11">
        <v>2.15</v>
      </c>
      <c r="AP174" s="11">
        <v>4.9800000000000004</v>
      </c>
      <c r="AQ174" s="11">
        <v>0</v>
      </c>
      <c r="AR174" s="11">
        <v>2.48</v>
      </c>
      <c r="AS174" s="8" t="s">
        <v>10908</v>
      </c>
      <c r="AT174" s="11">
        <v>0</v>
      </c>
      <c r="AU174" s="8" t="s">
        <v>10952</v>
      </c>
      <c r="AV174" s="8" t="s">
        <v>10909</v>
      </c>
    </row>
    <row r="175" spans="1:48" x14ac:dyDescent="0.25">
      <c r="A175" s="8" t="str">
        <f t="shared" si="2"/>
        <v>11006000027592000005105</v>
      </c>
      <c r="B175" s="8" t="s">
        <v>10919</v>
      </c>
      <c r="C175" s="8" t="s">
        <v>10901</v>
      </c>
      <c r="D175" s="8" t="s">
        <v>10896</v>
      </c>
      <c r="E175" s="8" t="s">
        <v>10952</v>
      </c>
      <c r="F175" s="8" t="s">
        <v>10953</v>
      </c>
      <c r="G175" s="8" t="s">
        <v>10920</v>
      </c>
      <c r="H175" s="8" t="s">
        <v>10921</v>
      </c>
      <c r="I175" s="8" t="s">
        <v>10895</v>
      </c>
      <c r="J175" s="8" t="s">
        <v>10902</v>
      </c>
      <c r="K175" s="8" t="s">
        <v>7709</v>
      </c>
      <c r="L175" s="8" t="s">
        <v>10922</v>
      </c>
      <c r="M175" s="8" t="s">
        <v>10904</v>
      </c>
      <c r="N175" s="8" t="s">
        <v>10905</v>
      </c>
      <c r="O175" s="9">
        <v>8.7910000000000004</v>
      </c>
      <c r="P175" s="10">
        <v>1</v>
      </c>
      <c r="Q175" s="11">
        <v>9.25</v>
      </c>
      <c r="R175" s="11">
        <v>4</v>
      </c>
      <c r="S175" s="8" t="s">
        <v>10906</v>
      </c>
      <c r="T175" s="8" t="s">
        <v>10907</v>
      </c>
      <c r="U175" s="9">
        <v>10.134</v>
      </c>
      <c r="V175" s="10">
        <v>1</v>
      </c>
      <c r="W175" s="11">
        <v>4</v>
      </c>
      <c r="X175" s="9">
        <v>58.621000000000002</v>
      </c>
      <c r="Y175" s="8" t="s">
        <v>10901</v>
      </c>
      <c r="Z175" s="10">
        <v>1</v>
      </c>
      <c r="AA175" s="10">
        <v>1</v>
      </c>
      <c r="AB175" s="9">
        <v>58.621000000000002</v>
      </c>
      <c r="AC175" s="10">
        <v>1</v>
      </c>
      <c r="AD175" s="10">
        <v>1</v>
      </c>
      <c r="AE175" s="9">
        <v>58.621000000000002</v>
      </c>
      <c r="AF175" s="11">
        <v>15</v>
      </c>
      <c r="AG175" s="11">
        <v>4</v>
      </c>
      <c r="AH175" s="11">
        <v>0</v>
      </c>
      <c r="AI175" s="11">
        <v>0</v>
      </c>
      <c r="AJ175" s="11">
        <v>0</v>
      </c>
      <c r="AK175" s="12">
        <v>44367.527442129627</v>
      </c>
      <c r="AL175" s="11">
        <v>8.74</v>
      </c>
      <c r="AM175" s="11">
        <v>100</v>
      </c>
      <c r="AN175" s="11">
        <v>0</v>
      </c>
      <c r="AO175" s="11">
        <v>2.33</v>
      </c>
      <c r="AP175" s="11">
        <v>0</v>
      </c>
      <c r="AQ175" s="11">
        <v>0</v>
      </c>
      <c r="AR175" s="11">
        <v>2.68</v>
      </c>
      <c r="AS175" s="8" t="s">
        <v>10908</v>
      </c>
      <c r="AT175" s="11">
        <v>0</v>
      </c>
      <c r="AU175" s="8" t="s">
        <v>10952</v>
      </c>
      <c r="AV175" s="8" t="s">
        <v>10909</v>
      </c>
    </row>
    <row r="176" spans="1:48" x14ac:dyDescent="0.25">
      <c r="A176" s="8" t="str">
        <f t="shared" si="2"/>
        <v>11006000027592200001286</v>
      </c>
      <c r="B176" s="8" t="s">
        <v>10919</v>
      </c>
      <c r="C176" s="8" t="s">
        <v>10895</v>
      </c>
      <c r="D176" s="8" t="s">
        <v>10896</v>
      </c>
      <c r="E176" s="8" t="s">
        <v>10952</v>
      </c>
      <c r="F176" s="8" t="s">
        <v>10953</v>
      </c>
      <c r="G176" s="8" t="s">
        <v>10913</v>
      </c>
      <c r="H176" s="8" t="s">
        <v>10914</v>
      </c>
      <c r="I176" s="8" t="s">
        <v>10901</v>
      </c>
      <c r="J176" s="8" t="s">
        <v>10902</v>
      </c>
      <c r="K176" s="8" t="s">
        <v>7709</v>
      </c>
      <c r="L176" s="8" t="s">
        <v>10922</v>
      </c>
      <c r="M176" s="8" t="s">
        <v>10904</v>
      </c>
      <c r="N176" s="8" t="s">
        <v>10915</v>
      </c>
      <c r="O176" s="9">
        <v>12.353</v>
      </c>
      <c r="P176" s="10">
        <v>1</v>
      </c>
      <c r="Q176" s="11">
        <v>3.65</v>
      </c>
      <c r="R176" s="11">
        <v>1</v>
      </c>
      <c r="S176" s="8" t="s">
        <v>10906</v>
      </c>
      <c r="T176" s="8" t="s">
        <v>10907</v>
      </c>
      <c r="U176" s="9">
        <v>12.955</v>
      </c>
      <c r="V176" s="10">
        <v>1</v>
      </c>
      <c r="W176" s="11">
        <v>5</v>
      </c>
      <c r="X176" s="9">
        <v>75.230999999999995</v>
      </c>
      <c r="Y176" s="8" t="s">
        <v>10901</v>
      </c>
      <c r="Z176" s="10">
        <v>1</v>
      </c>
      <c r="AA176" s="10">
        <v>1</v>
      </c>
      <c r="AB176" s="9">
        <v>75.230999999999995</v>
      </c>
      <c r="AC176" s="10">
        <v>1</v>
      </c>
      <c r="AD176" s="10">
        <v>1</v>
      </c>
      <c r="AE176" s="9">
        <v>75.230999999999995</v>
      </c>
      <c r="AF176" s="11">
        <v>0</v>
      </c>
      <c r="AG176" s="11">
        <v>4</v>
      </c>
      <c r="AH176" s="11">
        <v>0</v>
      </c>
      <c r="AI176" s="11">
        <v>0</v>
      </c>
      <c r="AJ176" s="11">
        <v>0</v>
      </c>
      <c r="AK176" s="12">
        <v>44368.019131944442</v>
      </c>
      <c r="AL176" s="11">
        <v>0</v>
      </c>
      <c r="AM176" s="11">
        <v>100</v>
      </c>
      <c r="AN176" s="11">
        <v>0</v>
      </c>
      <c r="AO176" s="11">
        <v>2.98</v>
      </c>
      <c r="AP176" s="11">
        <v>0</v>
      </c>
      <c r="AQ176" s="11">
        <v>0</v>
      </c>
      <c r="AR176" s="11">
        <v>3.72</v>
      </c>
      <c r="AS176" s="8" t="s">
        <v>10908</v>
      </c>
      <c r="AT176" s="11">
        <v>0</v>
      </c>
      <c r="AU176" s="8" t="s">
        <v>10952</v>
      </c>
      <c r="AV176" s="8" t="s">
        <v>10909</v>
      </c>
    </row>
    <row r="177" spans="1:48" x14ac:dyDescent="0.25">
      <c r="A177" s="8" t="str">
        <f t="shared" si="2"/>
        <v>11006000027592200001327</v>
      </c>
      <c r="B177" s="8" t="s">
        <v>10919</v>
      </c>
      <c r="C177" s="8" t="s">
        <v>10895</v>
      </c>
      <c r="D177" s="8" t="s">
        <v>10896</v>
      </c>
      <c r="E177" s="8" t="s">
        <v>10952</v>
      </c>
      <c r="F177" s="8" t="s">
        <v>10953</v>
      </c>
      <c r="G177" s="8" t="s">
        <v>10916</v>
      </c>
      <c r="H177" s="8" t="s">
        <v>10900</v>
      </c>
      <c r="I177" s="8" t="s">
        <v>10901</v>
      </c>
      <c r="J177" s="8" t="s">
        <v>10902</v>
      </c>
      <c r="K177" s="8" t="s">
        <v>7709</v>
      </c>
      <c r="L177" s="8" t="s">
        <v>10922</v>
      </c>
      <c r="M177" s="8" t="s">
        <v>10904</v>
      </c>
      <c r="N177" s="8" t="s">
        <v>10923</v>
      </c>
      <c r="O177" s="9">
        <v>13.276999999999999</v>
      </c>
      <c r="P177" s="10">
        <v>0.75010399999999999</v>
      </c>
      <c r="Q177" s="11">
        <v>0</v>
      </c>
      <c r="R177" s="11">
        <v>4</v>
      </c>
      <c r="S177" s="8" t="s">
        <v>10906</v>
      </c>
      <c r="T177" s="8" t="s">
        <v>10907</v>
      </c>
      <c r="U177" s="9">
        <v>10.374000000000001</v>
      </c>
      <c r="V177" s="10">
        <v>1</v>
      </c>
      <c r="W177" s="11">
        <v>5</v>
      </c>
      <c r="X177" s="9">
        <v>60.691000000000003</v>
      </c>
      <c r="Y177" s="8" t="s">
        <v>10901</v>
      </c>
      <c r="Z177" s="10">
        <v>1</v>
      </c>
      <c r="AA177" s="10">
        <v>1</v>
      </c>
      <c r="AB177" s="9">
        <v>60.691000000000003</v>
      </c>
      <c r="AC177" s="10">
        <v>1</v>
      </c>
      <c r="AD177" s="10">
        <v>1</v>
      </c>
      <c r="AE177" s="9">
        <v>60.691000000000003</v>
      </c>
      <c r="AF177" s="11">
        <v>15</v>
      </c>
      <c r="AG177" s="11">
        <v>4</v>
      </c>
      <c r="AH177" s="11">
        <v>0</v>
      </c>
      <c r="AI177" s="11">
        <v>0</v>
      </c>
      <c r="AJ177" s="11">
        <v>0</v>
      </c>
      <c r="AK177" s="12">
        <v>44368.019143518519</v>
      </c>
      <c r="AL177" s="11">
        <v>8.9499999999999993</v>
      </c>
      <c r="AM177" s="11">
        <v>100</v>
      </c>
      <c r="AN177" s="11">
        <v>0</v>
      </c>
      <c r="AO177" s="11">
        <v>2.39</v>
      </c>
      <c r="AP177" s="11">
        <v>0</v>
      </c>
      <c r="AQ177" s="11">
        <v>0</v>
      </c>
      <c r="AR177" s="11">
        <v>3.43</v>
      </c>
      <c r="AS177" s="8" t="s">
        <v>10908</v>
      </c>
      <c r="AT177" s="11">
        <v>0</v>
      </c>
      <c r="AU177" s="8" t="s">
        <v>10952</v>
      </c>
      <c r="AV177" s="8" t="s">
        <v>10909</v>
      </c>
    </row>
    <row r="178" spans="1:48" x14ac:dyDescent="0.25">
      <c r="A178" s="8" t="str">
        <f t="shared" si="2"/>
        <v>11006000027592200001421</v>
      </c>
      <c r="B178" s="8" t="s">
        <v>10919</v>
      </c>
      <c r="C178" s="8" t="s">
        <v>10895</v>
      </c>
      <c r="D178" s="8" t="s">
        <v>10896</v>
      </c>
      <c r="E178" s="8" t="s">
        <v>10952</v>
      </c>
      <c r="F178" s="8" t="s">
        <v>10953</v>
      </c>
      <c r="G178" s="8" t="s">
        <v>10917</v>
      </c>
      <c r="H178" s="8" t="s">
        <v>10918</v>
      </c>
      <c r="I178" s="8" t="s">
        <v>10901</v>
      </c>
      <c r="J178" s="8" t="s">
        <v>10902</v>
      </c>
      <c r="K178" s="8" t="s">
        <v>7709</v>
      </c>
      <c r="L178" s="8" t="s">
        <v>10922</v>
      </c>
      <c r="M178" s="8" t="s">
        <v>10904</v>
      </c>
      <c r="N178" s="8" t="s">
        <v>10905</v>
      </c>
      <c r="O178" s="9">
        <v>8.125</v>
      </c>
      <c r="P178" s="10">
        <v>1</v>
      </c>
      <c r="Q178" s="11">
        <v>9.25</v>
      </c>
      <c r="R178" s="11">
        <v>4</v>
      </c>
      <c r="S178" s="8" t="s">
        <v>10906</v>
      </c>
      <c r="T178" s="8" t="s">
        <v>10907</v>
      </c>
      <c r="U178" s="9">
        <v>9.3659999999999997</v>
      </c>
      <c r="V178" s="10">
        <v>1</v>
      </c>
      <c r="W178" s="11">
        <v>3</v>
      </c>
      <c r="X178" s="9">
        <v>53.564999999999998</v>
      </c>
      <c r="Y178" s="8" t="s">
        <v>10901</v>
      </c>
      <c r="Z178" s="10">
        <v>1</v>
      </c>
      <c r="AA178" s="10">
        <v>1</v>
      </c>
      <c r="AB178" s="9">
        <v>53.564999999999998</v>
      </c>
      <c r="AC178" s="10">
        <v>1</v>
      </c>
      <c r="AD178" s="10">
        <v>1</v>
      </c>
      <c r="AE178" s="9">
        <v>53.564999999999998</v>
      </c>
      <c r="AF178" s="11">
        <v>15</v>
      </c>
      <c r="AG178" s="11">
        <v>4</v>
      </c>
      <c r="AH178" s="11">
        <v>0</v>
      </c>
      <c r="AI178" s="11">
        <v>0</v>
      </c>
      <c r="AJ178" s="11">
        <v>0</v>
      </c>
      <c r="AK178" s="12">
        <v>44368.019143518519</v>
      </c>
      <c r="AL178" s="11">
        <v>8.08</v>
      </c>
      <c r="AM178" s="11">
        <v>100</v>
      </c>
      <c r="AN178" s="11">
        <v>0</v>
      </c>
      <c r="AO178" s="11">
        <v>2.15</v>
      </c>
      <c r="AP178" s="11">
        <v>0</v>
      </c>
      <c r="AQ178" s="11">
        <v>0</v>
      </c>
      <c r="AR178" s="11">
        <v>1.86</v>
      </c>
      <c r="AS178" s="8" t="s">
        <v>10908</v>
      </c>
      <c r="AT178" s="11">
        <v>0</v>
      </c>
      <c r="AU178" s="8" t="s">
        <v>10952</v>
      </c>
      <c r="AV178" s="8" t="s">
        <v>10909</v>
      </c>
    </row>
    <row r="179" spans="1:48" x14ac:dyDescent="0.25">
      <c r="A179" s="8" t="str">
        <f t="shared" si="2"/>
        <v>11106000027592000005105</v>
      </c>
      <c r="B179" s="8" t="s">
        <v>10924</v>
      </c>
      <c r="C179" s="8" t="s">
        <v>10901</v>
      </c>
      <c r="D179" s="8" t="s">
        <v>10896</v>
      </c>
      <c r="E179" s="8" t="s">
        <v>10952</v>
      </c>
      <c r="F179" s="8" t="s">
        <v>10953</v>
      </c>
      <c r="G179" s="8" t="s">
        <v>10920</v>
      </c>
      <c r="H179" s="8" t="s">
        <v>10921</v>
      </c>
      <c r="I179" s="8" t="s">
        <v>10895</v>
      </c>
      <c r="J179" s="8" t="s">
        <v>10902</v>
      </c>
      <c r="K179" s="8" t="s">
        <v>7709</v>
      </c>
      <c r="L179" s="8" t="s">
        <v>10922</v>
      </c>
      <c r="M179" s="8" t="s">
        <v>10904</v>
      </c>
      <c r="N179" s="8" t="s">
        <v>10925</v>
      </c>
      <c r="O179" s="9">
        <v>8.7910000000000004</v>
      </c>
      <c r="P179" s="10">
        <v>1</v>
      </c>
      <c r="Q179" s="11">
        <v>9.25</v>
      </c>
      <c r="R179" s="11">
        <v>4</v>
      </c>
      <c r="S179" s="8" t="s">
        <v>10906</v>
      </c>
      <c r="T179" s="8" t="s">
        <v>10907</v>
      </c>
      <c r="U179" s="9">
        <v>10.134</v>
      </c>
      <c r="V179" s="10">
        <v>1</v>
      </c>
      <c r="W179" s="11">
        <v>4</v>
      </c>
      <c r="X179" s="9">
        <v>76.340999999999994</v>
      </c>
      <c r="Y179" s="8" t="s">
        <v>10901</v>
      </c>
      <c r="Z179" s="10">
        <v>1</v>
      </c>
      <c r="AA179" s="10">
        <v>0.75025799999999998</v>
      </c>
      <c r="AB179" s="9">
        <v>76.340999999999994</v>
      </c>
      <c r="AC179" s="10">
        <v>1</v>
      </c>
      <c r="AD179" s="10">
        <v>0.75025799999999998</v>
      </c>
      <c r="AE179" s="9">
        <v>76.340999999999994</v>
      </c>
      <c r="AF179" s="11">
        <v>15</v>
      </c>
      <c r="AG179" s="11">
        <v>4</v>
      </c>
      <c r="AH179" s="11">
        <v>0</v>
      </c>
      <c r="AI179" s="11">
        <v>17</v>
      </c>
      <c r="AJ179" s="11">
        <v>0</v>
      </c>
      <c r="AK179" s="12">
        <v>44367.527442129627</v>
      </c>
      <c r="AL179" s="11">
        <v>8.74</v>
      </c>
      <c r="AM179" s="11">
        <v>100</v>
      </c>
      <c r="AN179" s="11">
        <v>0</v>
      </c>
      <c r="AO179" s="11">
        <v>2.33</v>
      </c>
      <c r="AP179" s="11">
        <v>0</v>
      </c>
      <c r="AQ179" s="11">
        <v>14.8</v>
      </c>
      <c r="AR179" s="11">
        <v>3.27</v>
      </c>
      <c r="AS179" s="8" t="s">
        <v>10908</v>
      </c>
      <c r="AT179" s="11">
        <v>0</v>
      </c>
      <c r="AU179" s="8" t="s">
        <v>10952</v>
      </c>
      <c r="AV179" s="8" t="s">
        <v>10909</v>
      </c>
    </row>
    <row r="180" spans="1:48" x14ac:dyDescent="0.25">
      <c r="A180" s="8" t="str">
        <f t="shared" si="2"/>
        <v>11106000027592200000102</v>
      </c>
      <c r="B180" s="8" t="s">
        <v>10924</v>
      </c>
      <c r="C180" s="8" t="s">
        <v>10895</v>
      </c>
      <c r="D180" s="8" t="s">
        <v>10896</v>
      </c>
      <c r="E180" s="8" t="s">
        <v>10952</v>
      </c>
      <c r="F180" s="8" t="s">
        <v>10953</v>
      </c>
      <c r="G180" s="8" t="s">
        <v>10899</v>
      </c>
      <c r="H180" s="8" t="s">
        <v>10900</v>
      </c>
      <c r="I180" s="8" t="s">
        <v>10901</v>
      </c>
      <c r="J180" s="8" t="s">
        <v>10902</v>
      </c>
      <c r="K180" s="8" t="s">
        <v>7709</v>
      </c>
      <c r="L180" s="8" t="s">
        <v>10922</v>
      </c>
      <c r="M180" s="8" t="s">
        <v>10904</v>
      </c>
      <c r="N180" s="8" t="s">
        <v>10926</v>
      </c>
      <c r="O180" s="9">
        <v>10.195</v>
      </c>
      <c r="P180" s="10">
        <v>1</v>
      </c>
      <c r="Q180" s="11">
        <v>0</v>
      </c>
      <c r="R180" s="11">
        <v>4</v>
      </c>
      <c r="S180" s="8" t="s">
        <v>10906</v>
      </c>
      <c r="T180" s="8" t="s">
        <v>10907</v>
      </c>
      <c r="U180" s="9">
        <v>10.62</v>
      </c>
      <c r="V180" s="10">
        <v>1</v>
      </c>
      <c r="W180" s="11">
        <v>4</v>
      </c>
      <c r="X180" s="9">
        <v>80.004999999999995</v>
      </c>
      <c r="Y180" s="8" t="s">
        <v>10901</v>
      </c>
      <c r="Z180" s="10">
        <v>1</v>
      </c>
      <c r="AA180" s="10">
        <v>0.76792899999999997</v>
      </c>
      <c r="AB180" s="9">
        <v>80.004999999999995</v>
      </c>
      <c r="AC180" s="10">
        <v>1</v>
      </c>
      <c r="AD180" s="10">
        <v>0.76792899999999997</v>
      </c>
      <c r="AE180" s="9">
        <v>80.004999999999995</v>
      </c>
      <c r="AF180" s="11">
        <v>15</v>
      </c>
      <c r="AG180" s="11">
        <v>4</v>
      </c>
      <c r="AH180" s="11">
        <v>0</v>
      </c>
      <c r="AI180" s="11">
        <v>17</v>
      </c>
      <c r="AJ180" s="11">
        <v>0</v>
      </c>
      <c r="AK180" s="12">
        <v>44368.019143518519</v>
      </c>
      <c r="AL180" s="11">
        <v>9.16</v>
      </c>
      <c r="AM180" s="11">
        <v>100</v>
      </c>
      <c r="AN180" s="11">
        <v>0</v>
      </c>
      <c r="AO180" s="11">
        <v>2.44</v>
      </c>
      <c r="AP180" s="11">
        <v>0</v>
      </c>
      <c r="AQ180" s="11">
        <v>15.51</v>
      </c>
      <c r="AR180" s="11">
        <v>3.43</v>
      </c>
      <c r="AS180" s="8" t="s">
        <v>10908</v>
      </c>
      <c r="AT180" s="11">
        <v>0</v>
      </c>
      <c r="AU180" s="8" t="s">
        <v>10952</v>
      </c>
      <c r="AV180" s="8" t="s">
        <v>10909</v>
      </c>
    </row>
    <row r="181" spans="1:48" x14ac:dyDescent="0.25">
      <c r="A181" s="8" t="str">
        <f t="shared" si="2"/>
        <v>11106000027592200001286</v>
      </c>
      <c r="B181" s="8" t="s">
        <v>10924</v>
      </c>
      <c r="C181" s="8" t="s">
        <v>10895</v>
      </c>
      <c r="D181" s="8" t="s">
        <v>10896</v>
      </c>
      <c r="E181" s="8" t="s">
        <v>10952</v>
      </c>
      <c r="F181" s="8" t="s">
        <v>10953</v>
      </c>
      <c r="G181" s="8" t="s">
        <v>10913</v>
      </c>
      <c r="H181" s="8" t="s">
        <v>10914</v>
      </c>
      <c r="I181" s="8" t="s">
        <v>10901</v>
      </c>
      <c r="J181" s="8" t="s">
        <v>10902</v>
      </c>
      <c r="K181" s="8" t="s">
        <v>7709</v>
      </c>
      <c r="L181" s="8" t="s">
        <v>10922</v>
      </c>
      <c r="M181" s="8" t="s">
        <v>10904</v>
      </c>
      <c r="N181" s="8" t="s">
        <v>10927</v>
      </c>
      <c r="O181" s="9">
        <v>12.353</v>
      </c>
      <c r="P181" s="10">
        <v>1</v>
      </c>
      <c r="Q181" s="11">
        <v>3.65</v>
      </c>
      <c r="R181" s="11">
        <v>1</v>
      </c>
      <c r="S181" s="8" t="s">
        <v>10906</v>
      </c>
      <c r="T181" s="8" t="s">
        <v>10907</v>
      </c>
      <c r="U181" s="9">
        <v>12.955</v>
      </c>
      <c r="V181" s="10">
        <v>1</v>
      </c>
      <c r="W181" s="11">
        <v>5</v>
      </c>
      <c r="X181" s="9">
        <v>98.081000000000003</v>
      </c>
      <c r="Y181" s="8" t="s">
        <v>10901</v>
      </c>
      <c r="Z181" s="10">
        <v>1</v>
      </c>
      <c r="AA181" s="10">
        <v>0.74945399999999995</v>
      </c>
      <c r="AB181" s="9">
        <v>98.081000000000003</v>
      </c>
      <c r="AC181" s="10">
        <v>1</v>
      </c>
      <c r="AD181" s="10">
        <v>0.74945399999999995</v>
      </c>
      <c r="AE181" s="9">
        <v>98.081000000000003</v>
      </c>
      <c r="AF181" s="11">
        <v>0</v>
      </c>
      <c r="AG181" s="11">
        <v>4</v>
      </c>
      <c r="AH181" s="11">
        <v>0</v>
      </c>
      <c r="AI181" s="11">
        <v>17</v>
      </c>
      <c r="AJ181" s="11">
        <v>0</v>
      </c>
      <c r="AK181" s="12">
        <v>44368.019143518519</v>
      </c>
      <c r="AL181" s="11">
        <v>0</v>
      </c>
      <c r="AM181" s="11">
        <v>100</v>
      </c>
      <c r="AN181" s="11">
        <v>0</v>
      </c>
      <c r="AO181" s="11">
        <v>2.98</v>
      </c>
      <c r="AP181" s="11">
        <v>0</v>
      </c>
      <c r="AQ181" s="11">
        <v>18.920000000000002</v>
      </c>
      <c r="AR181" s="11">
        <v>4.67</v>
      </c>
      <c r="AS181" s="8" t="s">
        <v>10908</v>
      </c>
      <c r="AT181" s="11">
        <v>0</v>
      </c>
      <c r="AU181" s="8" t="s">
        <v>10952</v>
      </c>
      <c r="AV181" s="8" t="s">
        <v>10909</v>
      </c>
    </row>
    <row r="182" spans="1:48" x14ac:dyDescent="0.25">
      <c r="A182" s="8" t="str">
        <f t="shared" si="2"/>
        <v>11106000027592200001421</v>
      </c>
      <c r="B182" s="8" t="s">
        <v>10924</v>
      </c>
      <c r="C182" s="8" t="s">
        <v>10895</v>
      </c>
      <c r="D182" s="8" t="s">
        <v>10896</v>
      </c>
      <c r="E182" s="8" t="s">
        <v>10952</v>
      </c>
      <c r="F182" s="8" t="s">
        <v>10953</v>
      </c>
      <c r="G182" s="8" t="s">
        <v>10917</v>
      </c>
      <c r="H182" s="8" t="s">
        <v>10918</v>
      </c>
      <c r="I182" s="8" t="s">
        <v>10901</v>
      </c>
      <c r="J182" s="8" t="s">
        <v>10902</v>
      </c>
      <c r="K182" s="8" t="s">
        <v>7709</v>
      </c>
      <c r="L182" s="8" t="s">
        <v>10922</v>
      </c>
      <c r="M182" s="8" t="s">
        <v>10904</v>
      </c>
      <c r="N182" s="8" t="s">
        <v>10925</v>
      </c>
      <c r="O182" s="9">
        <v>8.125</v>
      </c>
      <c r="P182" s="10">
        <v>1</v>
      </c>
      <c r="Q182" s="11">
        <v>9.25</v>
      </c>
      <c r="R182" s="11">
        <v>4</v>
      </c>
      <c r="S182" s="8" t="s">
        <v>10906</v>
      </c>
      <c r="T182" s="8" t="s">
        <v>10907</v>
      </c>
      <c r="U182" s="9">
        <v>9.3659999999999997</v>
      </c>
      <c r="V182" s="10">
        <v>1</v>
      </c>
      <c r="W182" s="11">
        <v>1.5</v>
      </c>
      <c r="X182" s="9">
        <v>68.665000000000006</v>
      </c>
      <c r="Y182" s="8" t="s">
        <v>10901</v>
      </c>
      <c r="Z182" s="10">
        <v>1</v>
      </c>
      <c r="AA182" s="10">
        <v>0.74829199999999996</v>
      </c>
      <c r="AB182" s="9">
        <v>68.665000000000006</v>
      </c>
      <c r="AC182" s="10">
        <v>1</v>
      </c>
      <c r="AD182" s="10">
        <v>0.74829199999999996</v>
      </c>
      <c r="AE182" s="9">
        <v>68.665000000000006</v>
      </c>
      <c r="AF182" s="11">
        <v>15</v>
      </c>
      <c r="AG182" s="11">
        <v>4</v>
      </c>
      <c r="AH182" s="11">
        <v>0</v>
      </c>
      <c r="AI182" s="11">
        <v>17</v>
      </c>
      <c r="AJ182" s="11">
        <v>0</v>
      </c>
      <c r="AK182" s="12">
        <v>44368.019155092596</v>
      </c>
      <c r="AL182" s="11">
        <v>8.08</v>
      </c>
      <c r="AM182" s="11">
        <v>100</v>
      </c>
      <c r="AN182" s="11">
        <v>0</v>
      </c>
      <c r="AO182" s="11">
        <v>2.15</v>
      </c>
      <c r="AP182" s="11">
        <v>0</v>
      </c>
      <c r="AQ182" s="11">
        <v>13.68</v>
      </c>
      <c r="AR182" s="11">
        <v>1.1299999999999999</v>
      </c>
      <c r="AS182" s="8" t="s">
        <v>10908</v>
      </c>
      <c r="AT182" s="11">
        <v>0</v>
      </c>
      <c r="AU182" s="8" t="s">
        <v>10952</v>
      </c>
      <c r="AV182" s="8" t="s">
        <v>10909</v>
      </c>
    </row>
    <row r="183" spans="1:48" x14ac:dyDescent="0.25">
      <c r="A183" s="8" t="str">
        <f t="shared" si="2"/>
        <v>12106000027592000005105</v>
      </c>
      <c r="B183" s="8" t="s">
        <v>10928</v>
      </c>
      <c r="C183" s="8" t="s">
        <v>10901</v>
      </c>
      <c r="D183" s="8" t="s">
        <v>10896</v>
      </c>
      <c r="E183" s="8" t="s">
        <v>10952</v>
      </c>
      <c r="F183" s="8" t="s">
        <v>10953</v>
      </c>
      <c r="G183" s="8" t="s">
        <v>10920</v>
      </c>
      <c r="H183" s="8" t="s">
        <v>10921</v>
      </c>
      <c r="I183" s="8" t="s">
        <v>10895</v>
      </c>
      <c r="J183" s="8" t="s">
        <v>10902</v>
      </c>
      <c r="K183" s="8" t="s">
        <v>7709</v>
      </c>
      <c r="L183" s="8" t="s">
        <v>10922</v>
      </c>
      <c r="M183" s="8" t="s">
        <v>10904</v>
      </c>
      <c r="N183" s="8" t="s">
        <v>10905</v>
      </c>
      <c r="O183" s="9">
        <v>8.7910000000000004</v>
      </c>
      <c r="P183" s="10">
        <v>1</v>
      </c>
      <c r="Q183" s="11">
        <v>9.25</v>
      </c>
      <c r="R183" s="11">
        <v>4</v>
      </c>
      <c r="S183" s="8" t="s">
        <v>10906</v>
      </c>
      <c r="T183" s="8" t="s">
        <v>10907</v>
      </c>
      <c r="U183" s="9">
        <v>10.134</v>
      </c>
      <c r="V183" s="10">
        <v>1</v>
      </c>
      <c r="W183" s="11">
        <v>2</v>
      </c>
      <c r="X183" s="9">
        <v>51.890999999999998</v>
      </c>
      <c r="Y183" s="8" t="s">
        <v>10901</v>
      </c>
      <c r="Z183" s="10">
        <v>1</v>
      </c>
      <c r="AA183" s="10">
        <v>1</v>
      </c>
      <c r="AB183" s="9">
        <v>51.890999999999998</v>
      </c>
      <c r="AC183" s="10">
        <v>1</v>
      </c>
      <c r="AD183" s="10">
        <v>1</v>
      </c>
      <c r="AE183" s="9">
        <v>51.890999999999998</v>
      </c>
      <c r="AF183" s="11">
        <v>15</v>
      </c>
      <c r="AG183" s="11">
        <v>4</v>
      </c>
      <c r="AH183" s="11">
        <v>9.25</v>
      </c>
      <c r="AI183" s="11">
        <v>0</v>
      </c>
      <c r="AJ183" s="11">
        <v>0</v>
      </c>
      <c r="AK183" s="12">
        <v>44367.532858796294</v>
      </c>
      <c r="AL183" s="11">
        <v>8.74</v>
      </c>
      <c r="AM183" s="11">
        <v>100</v>
      </c>
      <c r="AN183" s="11">
        <v>0</v>
      </c>
      <c r="AO183" s="11">
        <v>2.33</v>
      </c>
      <c r="AP183" s="11">
        <v>5.39</v>
      </c>
      <c r="AQ183" s="11">
        <v>0</v>
      </c>
      <c r="AR183" s="11">
        <v>1.34</v>
      </c>
      <c r="AS183" s="8" t="s">
        <v>10908</v>
      </c>
      <c r="AT183" s="11">
        <v>0</v>
      </c>
      <c r="AU183" s="8" t="s">
        <v>10952</v>
      </c>
      <c r="AV183" s="8" t="s">
        <v>10909</v>
      </c>
    </row>
    <row r="184" spans="1:48" x14ac:dyDescent="0.25">
      <c r="A184" s="8" t="str">
        <f t="shared" si="2"/>
        <v>12106000027592200001421</v>
      </c>
      <c r="B184" s="8" t="s">
        <v>10928</v>
      </c>
      <c r="C184" s="8" t="s">
        <v>10895</v>
      </c>
      <c r="D184" s="8" t="s">
        <v>10896</v>
      </c>
      <c r="E184" s="8" t="s">
        <v>10952</v>
      </c>
      <c r="F184" s="8" t="s">
        <v>10953</v>
      </c>
      <c r="G184" s="8" t="s">
        <v>10917</v>
      </c>
      <c r="H184" s="8" t="s">
        <v>10918</v>
      </c>
      <c r="I184" s="8" t="s">
        <v>10901</v>
      </c>
      <c r="J184" s="8" t="s">
        <v>10902</v>
      </c>
      <c r="K184" s="8" t="s">
        <v>7709</v>
      </c>
      <c r="L184" s="8" t="s">
        <v>10922</v>
      </c>
      <c r="M184" s="8" t="s">
        <v>10904</v>
      </c>
      <c r="N184" s="8" t="s">
        <v>10905</v>
      </c>
      <c r="O184" s="9">
        <v>8.125</v>
      </c>
      <c r="P184" s="10">
        <v>1</v>
      </c>
      <c r="Q184" s="11">
        <v>9.25</v>
      </c>
      <c r="R184" s="11">
        <v>18</v>
      </c>
      <c r="S184" s="8" t="s">
        <v>10906</v>
      </c>
      <c r="T184" s="8" t="s">
        <v>10907</v>
      </c>
      <c r="U184" s="9">
        <v>11.167999999999999</v>
      </c>
      <c r="V184" s="10">
        <v>1</v>
      </c>
      <c r="W184" s="11">
        <v>0</v>
      </c>
      <c r="X184" s="9">
        <v>46.716000000000001</v>
      </c>
      <c r="Y184" s="8" t="s">
        <v>10901</v>
      </c>
      <c r="Z184" s="10">
        <v>1</v>
      </c>
      <c r="AA184" s="10">
        <v>1</v>
      </c>
      <c r="AB184" s="9">
        <v>46.716000000000001</v>
      </c>
      <c r="AC184" s="10">
        <v>1</v>
      </c>
      <c r="AD184" s="10">
        <v>1</v>
      </c>
      <c r="AE184" s="9">
        <v>46.716000000000001</v>
      </c>
      <c r="AF184" s="11">
        <v>15</v>
      </c>
      <c r="AG184" s="11">
        <v>18</v>
      </c>
      <c r="AH184" s="11">
        <v>9.25</v>
      </c>
      <c r="AI184" s="11">
        <v>0</v>
      </c>
      <c r="AJ184" s="11">
        <v>0</v>
      </c>
      <c r="AK184" s="12">
        <v>44368.002372685187</v>
      </c>
      <c r="AL184" s="11">
        <v>9.6300000000000008</v>
      </c>
      <c r="AM184" s="11">
        <v>100</v>
      </c>
      <c r="AN184" s="11">
        <v>0</v>
      </c>
      <c r="AO184" s="11">
        <v>11.56</v>
      </c>
      <c r="AP184" s="11">
        <v>5.94</v>
      </c>
      <c r="AQ184" s="11">
        <v>0</v>
      </c>
      <c r="AR184" s="11">
        <v>0</v>
      </c>
      <c r="AS184" s="8" t="s">
        <v>10908</v>
      </c>
      <c r="AT184" s="11">
        <v>0</v>
      </c>
      <c r="AU184" s="8" t="s">
        <v>10952</v>
      </c>
      <c r="AV184" s="8" t="s">
        <v>10909</v>
      </c>
    </row>
    <row r="185" spans="1:48" x14ac:dyDescent="0.25">
      <c r="A185" s="8" t="str">
        <f t="shared" si="2"/>
        <v>13006000027592000005105</v>
      </c>
      <c r="B185" s="8" t="s">
        <v>10929</v>
      </c>
      <c r="C185" s="8" t="s">
        <v>10901</v>
      </c>
      <c r="D185" s="8" t="s">
        <v>10896</v>
      </c>
      <c r="E185" s="8" t="s">
        <v>10952</v>
      </c>
      <c r="F185" s="8" t="s">
        <v>10953</v>
      </c>
      <c r="G185" s="8" t="s">
        <v>10920</v>
      </c>
      <c r="H185" s="8" t="s">
        <v>10921</v>
      </c>
      <c r="I185" s="8" t="s">
        <v>10895</v>
      </c>
      <c r="J185" s="8" t="s">
        <v>10902</v>
      </c>
      <c r="K185" s="8" t="s">
        <v>7709</v>
      </c>
      <c r="L185" s="8" t="s">
        <v>10922</v>
      </c>
      <c r="M185" s="8" t="s">
        <v>10904</v>
      </c>
      <c r="N185" s="8" t="s">
        <v>10930</v>
      </c>
      <c r="O185" s="9">
        <v>8.7910000000000004</v>
      </c>
      <c r="P185" s="10">
        <v>1</v>
      </c>
      <c r="Q185" s="11">
        <v>9.25</v>
      </c>
      <c r="R185" s="11">
        <v>4</v>
      </c>
      <c r="S185" s="8" t="s">
        <v>10906</v>
      </c>
      <c r="T185" s="8" t="s">
        <v>10907</v>
      </c>
      <c r="U185" s="9">
        <v>10.134</v>
      </c>
      <c r="V185" s="10">
        <v>1</v>
      </c>
      <c r="W185" s="11">
        <v>6</v>
      </c>
      <c r="X185" s="9">
        <v>71.031000000000006</v>
      </c>
      <c r="Y185" s="8" t="s">
        <v>10901</v>
      </c>
      <c r="Z185" s="10">
        <v>1</v>
      </c>
      <c r="AA185" s="10">
        <v>1</v>
      </c>
      <c r="AB185" s="9">
        <v>71.031000000000006</v>
      </c>
      <c r="AC185" s="10">
        <v>1</v>
      </c>
      <c r="AD185" s="10">
        <v>1</v>
      </c>
      <c r="AE185" s="9">
        <v>71.031000000000006</v>
      </c>
      <c r="AF185" s="11">
        <v>15</v>
      </c>
      <c r="AG185" s="11">
        <v>0</v>
      </c>
      <c r="AH185" s="11">
        <v>0</v>
      </c>
      <c r="AI185" s="11">
        <v>0</v>
      </c>
      <c r="AJ185" s="11">
        <v>0</v>
      </c>
      <c r="AK185" s="12">
        <v>44367.507893518516</v>
      </c>
      <c r="AL185" s="11">
        <v>8.74</v>
      </c>
      <c r="AM185" s="11">
        <v>0</v>
      </c>
      <c r="AN185" s="11">
        <v>0</v>
      </c>
      <c r="AO185" s="11">
        <v>0</v>
      </c>
      <c r="AP185" s="11">
        <v>0</v>
      </c>
      <c r="AQ185" s="11">
        <v>0</v>
      </c>
      <c r="AR185" s="11">
        <v>4.0199999999999996</v>
      </c>
      <c r="AS185" s="8" t="s">
        <v>10908</v>
      </c>
      <c r="AT185" s="11">
        <v>0</v>
      </c>
      <c r="AU185" s="8" t="s">
        <v>10952</v>
      </c>
      <c r="AV185" s="8" t="s">
        <v>10909</v>
      </c>
    </row>
    <row r="186" spans="1:48" x14ac:dyDescent="0.25">
      <c r="A186" s="8" t="str">
        <f t="shared" si="2"/>
        <v>13006000027592200000102</v>
      </c>
      <c r="B186" s="8" t="s">
        <v>10929</v>
      </c>
      <c r="C186" s="8" t="s">
        <v>10895</v>
      </c>
      <c r="D186" s="8" t="s">
        <v>10896</v>
      </c>
      <c r="E186" s="8" t="s">
        <v>10952</v>
      </c>
      <c r="F186" s="8" t="s">
        <v>10953</v>
      </c>
      <c r="G186" s="8" t="s">
        <v>10899</v>
      </c>
      <c r="H186" s="8" t="s">
        <v>10900</v>
      </c>
      <c r="I186" s="8" t="s">
        <v>10901</v>
      </c>
      <c r="J186" s="8" t="s">
        <v>10902</v>
      </c>
      <c r="K186" s="8" t="s">
        <v>7709</v>
      </c>
      <c r="L186" s="8" t="s">
        <v>10922</v>
      </c>
      <c r="M186" s="8" t="s">
        <v>10904</v>
      </c>
      <c r="N186" s="8" t="s">
        <v>10930</v>
      </c>
      <c r="O186" s="9">
        <v>10.195</v>
      </c>
      <c r="P186" s="10">
        <v>1</v>
      </c>
      <c r="Q186" s="11">
        <v>3.65</v>
      </c>
      <c r="R186" s="11">
        <v>4</v>
      </c>
      <c r="S186" s="8" t="s">
        <v>10906</v>
      </c>
      <c r="T186" s="8" t="s">
        <v>10907</v>
      </c>
      <c r="U186" s="9">
        <v>11.04</v>
      </c>
      <c r="V186" s="10">
        <v>1</v>
      </c>
      <c r="W186" s="11">
        <v>3.5</v>
      </c>
      <c r="X186" s="9">
        <v>75.56</v>
      </c>
      <c r="Y186" s="8" t="s">
        <v>10901</v>
      </c>
      <c r="Z186" s="10">
        <v>1</v>
      </c>
      <c r="AA186" s="10">
        <v>1</v>
      </c>
      <c r="AB186" s="9">
        <v>75.56</v>
      </c>
      <c r="AC186" s="10">
        <v>1</v>
      </c>
      <c r="AD186" s="10">
        <v>1</v>
      </c>
      <c r="AE186" s="9">
        <v>75.56</v>
      </c>
      <c r="AF186" s="11">
        <v>15</v>
      </c>
      <c r="AG186" s="11">
        <v>0</v>
      </c>
      <c r="AH186" s="11">
        <v>0</v>
      </c>
      <c r="AI186" s="11">
        <v>0</v>
      </c>
      <c r="AJ186" s="11">
        <v>0</v>
      </c>
      <c r="AK186" s="12">
        <v>44368.006504629629</v>
      </c>
      <c r="AL186" s="11">
        <v>9.52</v>
      </c>
      <c r="AM186" s="11">
        <v>0</v>
      </c>
      <c r="AN186" s="11">
        <v>0</v>
      </c>
      <c r="AO186" s="11">
        <v>0</v>
      </c>
      <c r="AP186" s="11">
        <v>0</v>
      </c>
      <c r="AQ186" s="11">
        <v>0</v>
      </c>
      <c r="AR186" s="11">
        <v>2.56</v>
      </c>
      <c r="AS186" s="8" t="s">
        <v>10908</v>
      </c>
      <c r="AT186" s="11">
        <v>0</v>
      </c>
      <c r="AU186" s="8" t="s">
        <v>10952</v>
      </c>
      <c r="AV186" s="8" t="s">
        <v>10909</v>
      </c>
    </row>
    <row r="187" spans="1:48" x14ac:dyDescent="0.25">
      <c r="A187" s="8" t="str">
        <f t="shared" si="2"/>
        <v>13006000027592200001327</v>
      </c>
      <c r="B187" s="8" t="s">
        <v>10929</v>
      </c>
      <c r="C187" s="8" t="s">
        <v>10895</v>
      </c>
      <c r="D187" s="8" t="s">
        <v>10896</v>
      </c>
      <c r="E187" s="8" t="s">
        <v>10952</v>
      </c>
      <c r="F187" s="8" t="s">
        <v>10953</v>
      </c>
      <c r="G187" s="8" t="s">
        <v>10916</v>
      </c>
      <c r="H187" s="8" t="s">
        <v>10900</v>
      </c>
      <c r="I187" s="8" t="s">
        <v>10901</v>
      </c>
      <c r="J187" s="8" t="s">
        <v>10902</v>
      </c>
      <c r="K187" s="8" t="s">
        <v>7709</v>
      </c>
      <c r="L187" s="8" t="s">
        <v>10922</v>
      </c>
      <c r="M187" s="8" t="s">
        <v>10904</v>
      </c>
      <c r="N187" s="8" t="s">
        <v>10930</v>
      </c>
      <c r="O187" s="9">
        <v>13.276999999999999</v>
      </c>
      <c r="P187" s="10">
        <v>0.75010399999999999</v>
      </c>
      <c r="Q187" s="11">
        <v>3.65</v>
      </c>
      <c r="R187" s="11">
        <v>4</v>
      </c>
      <c r="S187" s="8" t="s">
        <v>10906</v>
      </c>
      <c r="T187" s="8" t="s">
        <v>10907</v>
      </c>
      <c r="U187" s="9">
        <v>10.784000000000001</v>
      </c>
      <c r="V187" s="10">
        <v>1</v>
      </c>
      <c r="W187" s="11">
        <v>2</v>
      </c>
      <c r="X187" s="9">
        <v>72.738</v>
      </c>
      <c r="Y187" s="8" t="s">
        <v>10901</v>
      </c>
      <c r="Z187" s="10">
        <v>1</v>
      </c>
      <c r="AA187" s="10">
        <v>1</v>
      </c>
      <c r="AB187" s="9">
        <v>72.738</v>
      </c>
      <c r="AC187" s="10">
        <v>1</v>
      </c>
      <c r="AD187" s="10">
        <v>1</v>
      </c>
      <c r="AE187" s="9">
        <v>72.738</v>
      </c>
      <c r="AF187" s="11">
        <v>15</v>
      </c>
      <c r="AG187" s="11">
        <v>0</v>
      </c>
      <c r="AH187" s="11">
        <v>0</v>
      </c>
      <c r="AI187" s="11">
        <v>0</v>
      </c>
      <c r="AJ187" s="11">
        <v>0</v>
      </c>
      <c r="AK187" s="12">
        <v>44368.006504629629</v>
      </c>
      <c r="AL187" s="11">
        <v>9.3000000000000007</v>
      </c>
      <c r="AM187" s="11">
        <v>0</v>
      </c>
      <c r="AN187" s="11">
        <v>0</v>
      </c>
      <c r="AO187" s="11">
        <v>0</v>
      </c>
      <c r="AP187" s="11">
        <v>0</v>
      </c>
      <c r="AQ187" s="11">
        <v>0</v>
      </c>
      <c r="AR187" s="11">
        <v>1.43</v>
      </c>
      <c r="AS187" s="8" t="s">
        <v>10908</v>
      </c>
      <c r="AT187" s="11">
        <v>0</v>
      </c>
      <c r="AU187" s="8" t="s">
        <v>10952</v>
      </c>
      <c r="AV187" s="8" t="s">
        <v>10909</v>
      </c>
    </row>
    <row r="188" spans="1:48" x14ac:dyDescent="0.25">
      <c r="A188" s="8" t="str">
        <f t="shared" si="2"/>
        <v>13006000027592200001421</v>
      </c>
      <c r="B188" s="8" t="s">
        <v>10929</v>
      </c>
      <c r="C188" s="8" t="s">
        <v>10895</v>
      </c>
      <c r="D188" s="8" t="s">
        <v>10896</v>
      </c>
      <c r="E188" s="8" t="s">
        <v>10952</v>
      </c>
      <c r="F188" s="8" t="s">
        <v>10953</v>
      </c>
      <c r="G188" s="8" t="s">
        <v>10917</v>
      </c>
      <c r="H188" s="8" t="s">
        <v>10918</v>
      </c>
      <c r="I188" s="8" t="s">
        <v>10901</v>
      </c>
      <c r="J188" s="8" t="s">
        <v>10902</v>
      </c>
      <c r="K188" s="8" t="s">
        <v>7709</v>
      </c>
      <c r="L188" s="8" t="s">
        <v>10922</v>
      </c>
      <c r="M188" s="8" t="s">
        <v>10904</v>
      </c>
      <c r="N188" s="8" t="s">
        <v>10930</v>
      </c>
      <c r="O188" s="9">
        <v>8.125</v>
      </c>
      <c r="P188" s="10">
        <v>1</v>
      </c>
      <c r="Q188" s="11">
        <v>9.25</v>
      </c>
      <c r="R188" s="11">
        <v>4</v>
      </c>
      <c r="S188" s="8" t="s">
        <v>10906</v>
      </c>
      <c r="T188" s="8" t="s">
        <v>10907</v>
      </c>
      <c r="U188" s="9">
        <v>9.3659999999999997</v>
      </c>
      <c r="V188" s="10">
        <v>1</v>
      </c>
      <c r="W188" s="11">
        <v>7</v>
      </c>
      <c r="X188" s="9">
        <v>66.275000000000006</v>
      </c>
      <c r="Y188" s="8" t="s">
        <v>10901</v>
      </c>
      <c r="Z188" s="10">
        <v>1</v>
      </c>
      <c r="AA188" s="10">
        <v>1</v>
      </c>
      <c r="AB188" s="9">
        <v>66.275000000000006</v>
      </c>
      <c r="AC188" s="10">
        <v>1</v>
      </c>
      <c r="AD188" s="10">
        <v>1</v>
      </c>
      <c r="AE188" s="9">
        <v>66.275000000000006</v>
      </c>
      <c r="AF188" s="11">
        <v>15</v>
      </c>
      <c r="AG188" s="11">
        <v>0</v>
      </c>
      <c r="AH188" s="11">
        <v>0</v>
      </c>
      <c r="AI188" s="11">
        <v>0</v>
      </c>
      <c r="AJ188" s="11">
        <v>0</v>
      </c>
      <c r="AK188" s="12">
        <v>44368.006527777776</v>
      </c>
      <c r="AL188" s="11">
        <v>8.08</v>
      </c>
      <c r="AM188" s="11">
        <v>0</v>
      </c>
      <c r="AN188" s="11">
        <v>0</v>
      </c>
      <c r="AO188" s="11">
        <v>0</v>
      </c>
      <c r="AP188" s="11">
        <v>0</v>
      </c>
      <c r="AQ188" s="11">
        <v>0</v>
      </c>
      <c r="AR188" s="11">
        <v>4.34</v>
      </c>
      <c r="AS188" s="8" t="s">
        <v>10908</v>
      </c>
      <c r="AT188" s="11">
        <v>0</v>
      </c>
      <c r="AU188" s="8" t="s">
        <v>10952</v>
      </c>
      <c r="AV188" s="8" t="s">
        <v>10909</v>
      </c>
    </row>
    <row r="189" spans="1:48" x14ac:dyDescent="0.25">
      <c r="A189" s="8" t="str">
        <f t="shared" si="2"/>
        <v>14006000027592000005105</v>
      </c>
      <c r="B189" s="8" t="s">
        <v>10931</v>
      </c>
      <c r="C189" s="8" t="s">
        <v>10901</v>
      </c>
      <c r="D189" s="8" t="s">
        <v>10896</v>
      </c>
      <c r="E189" s="8" t="s">
        <v>10952</v>
      </c>
      <c r="F189" s="8" t="s">
        <v>10953</v>
      </c>
      <c r="G189" s="8" t="s">
        <v>10920</v>
      </c>
      <c r="H189" s="8" t="s">
        <v>10921</v>
      </c>
      <c r="I189" s="8" t="s">
        <v>10895</v>
      </c>
      <c r="J189" s="8" t="s">
        <v>10902</v>
      </c>
      <c r="K189" s="8" t="s">
        <v>7709</v>
      </c>
      <c r="L189" s="8" t="s">
        <v>10922</v>
      </c>
      <c r="M189" s="8" t="s">
        <v>10904</v>
      </c>
      <c r="N189" s="8" t="s">
        <v>10905</v>
      </c>
      <c r="O189" s="9">
        <v>8.7910000000000004</v>
      </c>
      <c r="P189" s="10">
        <v>1</v>
      </c>
      <c r="Q189" s="11">
        <v>9.25</v>
      </c>
      <c r="R189" s="11">
        <v>4</v>
      </c>
      <c r="S189" s="8" t="s">
        <v>10906</v>
      </c>
      <c r="T189" s="8" t="s">
        <v>10907</v>
      </c>
      <c r="U189" s="9">
        <v>10.134</v>
      </c>
      <c r="V189" s="10">
        <v>1</v>
      </c>
      <c r="W189" s="11">
        <v>2</v>
      </c>
      <c r="X189" s="9">
        <v>51.890999999999998</v>
      </c>
      <c r="Y189" s="8" t="s">
        <v>10901</v>
      </c>
      <c r="Z189" s="10">
        <v>1</v>
      </c>
      <c r="AA189" s="10">
        <v>1</v>
      </c>
      <c r="AB189" s="9">
        <v>51.890999999999998</v>
      </c>
      <c r="AC189" s="10">
        <v>1</v>
      </c>
      <c r="AD189" s="10">
        <v>1</v>
      </c>
      <c r="AE189" s="9">
        <v>51.890999999999998</v>
      </c>
      <c r="AF189" s="11">
        <v>15</v>
      </c>
      <c r="AG189" s="11">
        <v>4</v>
      </c>
      <c r="AH189" s="11">
        <v>9.25</v>
      </c>
      <c r="AI189" s="11">
        <v>0</v>
      </c>
      <c r="AJ189" s="11">
        <v>0</v>
      </c>
      <c r="AK189" s="12">
        <v>44367.510370370372</v>
      </c>
      <c r="AL189" s="11">
        <v>8.74</v>
      </c>
      <c r="AM189" s="11">
        <v>100</v>
      </c>
      <c r="AN189" s="11">
        <v>0</v>
      </c>
      <c r="AO189" s="11">
        <v>2.33</v>
      </c>
      <c r="AP189" s="11">
        <v>5.39</v>
      </c>
      <c r="AQ189" s="11">
        <v>0</v>
      </c>
      <c r="AR189" s="11">
        <v>1.34</v>
      </c>
      <c r="AS189" s="8" t="s">
        <v>10908</v>
      </c>
      <c r="AT189" s="11">
        <v>0</v>
      </c>
      <c r="AU189" s="8" t="s">
        <v>10952</v>
      </c>
      <c r="AV189" s="8" t="s">
        <v>10909</v>
      </c>
    </row>
    <row r="190" spans="1:48" x14ac:dyDescent="0.25">
      <c r="A190" s="8" t="str">
        <f t="shared" si="2"/>
        <v>14006000027592200000102</v>
      </c>
      <c r="B190" s="8" t="s">
        <v>10931</v>
      </c>
      <c r="C190" s="8" t="s">
        <v>10895</v>
      </c>
      <c r="D190" s="8" t="s">
        <v>10896</v>
      </c>
      <c r="E190" s="8" t="s">
        <v>10952</v>
      </c>
      <c r="F190" s="8" t="s">
        <v>10953</v>
      </c>
      <c r="G190" s="8" t="s">
        <v>10899</v>
      </c>
      <c r="H190" s="8" t="s">
        <v>10900</v>
      </c>
      <c r="I190" s="8" t="s">
        <v>10901</v>
      </c>
      <c r="J190" s="8" t="s">
        <v>10902</v>
      </c>
      <c r="K190" s="8" t="s">
        <v>7709</v>
      </c>
      <c r="L190" s="8" t="s">
        <v>10922</v>
      </c>
      <c r="M190" s="8" t="s">
        <v>10904</v>
      </c>
      <c r="N190" s="8" t="s">
        <v>10905</v>
      </c>
      <c r="O190" s="9">
        <v>10.195</v>
      </c>
      <c r="P190" s="10">
        <v>1</v>
      </c>
      <c r="Q190" s="11">
        <v>3.65</v>
      </c>
      <c r="R190" s="11">
        <v>4</v>
      </c>
      <c r="S190" s="8" t="s">
        <v>10906</v>
      </c>
      <c r="T190" s="8" t="s">
        <v>10907</v>
      </c>
      <c r="U190" s="9">
        <v>11.04</v>
      </c>
      <c r="V190" s="10">
        <v>1</v>
      </c>
      <c r="W190" s="11">
        <v>2</v>
      </c>
      <c r="X190" s="9">
        <v>56.53</v>
      </c>
      <c r="Y190" s="8" t="s">
        <v>10901</v>
      </c>
      <c r="Z190" s="10">
        <v>1</v>
      </c>
      <c r="AA190" s="10">
        <v>1</v>
      </c>
      <c r="AB190" s="9">
        <v>56.53</v>
      </c>
      <c r="AC190" s="10">
        <v>1</v>
      </c>
      <c r="AD190" s="10">
        <v>1</v>
      </c>
      <c r="AE190" s="9">
        <v>56.53</v>
      </c>
      <c r="AF190" s="11">
        <v>15</v>
      </c>
      <c r="AG190" s="11">
        <v>4</v>
      </c>
      <c r="AH190" s="11">
        <v>9.25</v>
      </c>
      <c r="AI190" s="11">
        <v>0</v>
      </c>
      <c r="AJ190" s="11">
        <v>0</v>
      </c>
      <c r="AK190" s="12">
        <v>44368.006574074076</v>
      </c>
      <c r="AL190" s="11">
        <v>9.52</v>
      </c>
      <c r="AM190" s="11">
        <v>100</v>
      </c>
      <c r="AN190" s="11">
        <v>0</v>
      </c>
      <c r="AO190" s="11">
        <v>2.54</v>
      </c>
      <c r="AP190" s="11">
        <v>5.87</v>
      </c>
      <c r="AQ190" s="11">
        <v>0</v>
      </c>
      <c r="AR190" s="11">
        <v>1.46</v>
      </c>
      <c r="AS190" s="8" t="s">
        <v>10908</v>
      </c>
      <c r="AT190" s="11">
        <v>0</v>
      </c>
      <c r="AU190" s="8" t="s">
        <v>10952</v>
      </c>
      <c r="AV190" s="8" t="s">
        <v>10909</v>
      </c>
    </row>
    <row r="191" spans="1:48" x14ac:dyDescent="0.25">
      <c r="A191" s="8" t="str">
        <f t="shared" si="2"/>
        <v>14006000027592200001286</v>
      </c>
      <c r="B191" s="8" t="s">
        <v>10931</v>
      </c>
      <c r="C191" s="8" t="s">
        <v>10895</v>
      </c>
      <c r="D191" s="8" t="s">
        <v>10896</v>
      </c>
      <c r="E191" s="8" t="s">
        <v>10952</v>
      </c>
      <c r="F191" s="8" t="s">
        <v>10953</v>
      </c>
      <c r="G191" s="8" t="s">
        <v>10913</v>
      </c>
      <c r="H191" s="8" t="s">
        <v>10914</v>
      </c>
      <c r="I191" s="8" t="s">
        <v>10901</v>
      </c>
      <c r="J191" s="8" t="s">
        <v>10902</v>
      </c>
      <c r="K191" s="8" t="s">
        <v>7709</v>
      </c>
      <c r="L191" s="8" t="s">
        <v>10922</v>
      </c>
      <c r="M191" s="8" t="s">
        <v>10904</v>
      </c>
      <c r="N191" s="8" t="s">
        <v>10915</v>
      </c>
      <c r="O191" s="9">
        <v>12.353</v>
      </c>
      <c r="P191" s="10">
        <v>1</v>
      </c>
      <c r="Q191" s="11">
        <v>3.65</v>
      </c>
      <c r="R191" s="11">
        <v>1</v>
      </c>
      <c r="S191" s="8" t="s">
        <v>10906</v>
      </c>
      <c r="T191" s="8" t="s">
        <v>10907</v>
      </c>
      <c r="U191" s="9">
        <v>12.955</v>
      </c>
      <c r="V191" s="10">
        <v>1</v>
      </c>
      <c r="W191" s="11">
        <v>3</v>
      </c>
      <c r="X191" s="9">
        <v>66.850999999999999</v>
      </c>
      <c r="Y191" s="8" t="s">
        <v>10901</v>
      </c>
      <c r="Z191" s="10">
        <v>1</v>
      </c>
      <c r="AA191" s="10">
        <v>1</v>
      </c>
      <c r="AB191" s="9">
        <v>66.850999999999999</v>
      </c>
      <c r="AC191" s="10">
        <v>1</v>
      </c>
      <c r="AD191" s="10">
        <v>1</v>
      </c>
      <c r="AE191" s="9">
        <v>66.850999999999999</v>
      </c>
      <c r="AF191" s="11">
        <v>0</v>
      </c>
      <c r="AG191" s="11">
        <v>4</v>
      </c>
      <c r="AH191" s="11">
        <v>9.25</v>
      </c>
      <c r="AI191" s="11">
        <v>0</v>
      </c>
      <c r="AJ191" s="11">
        <v>0</v>
      </c>
      <c r="AK191" s="12">
        <v>44368.006597222222</v>
      </c>
      <c r="AL191" s="11">
        <v>0</v>
      </c>
      <c r="AM191" s="11">
        <v>100</v>
      </c>
      <c r="AN191" s="11">
        <v>0</v>
      </c>
      <c r="AO191" s="11">
        <v>2.98</v>
      </c>
      <c r="AP191" s="11">
        <v>6.89</v>
      </c>
      <c r="AQ191" s="11">
        <v>0</v>
      </c>
      <c r="AR191" s="11">
        <v>2.23</v>
      </c>
      <c r="AS191" s="8" t="s">
        <v>10908</v>
      </c>
      <c r="AT191" s="11">
        <v>0</v>
      </c>
      <c r="AU191" s="8" t="s">
        <v>10952</v>
      </c>
      <c r="AV191" s="8" t="s">
        <v>10909</v>
      </c>
    </row>
    <row r="192" spans="1:48" x14ac:dyDescent="0.25">
      <c r="A192" s="8" t="str">
        <f t="shared" si="2"/>
        <v>17006000027592000005105</v>
      </c>
      <c r="B192" s="8" t="s">
        <v>10932</v>
      </c>
      <c r="C192" s="8" t="s">
        <v>10895</v>
      </c>
      <c r="D192" s="8" t="s">
        <v>10896</v>
      </c>
      <c r="E192" s="8" t="s">
        <v>10952</v>
      </c>
      <c r="F192" s="8" t="s">
        <v>10953</v>
      </c>
      <c r="G192" s="8" t="s">
        <v>10920</v>
      </c>
      <c r="H192" s="8" t="s">
        <v>10921</v>
      </c>
      <c r="I192" s="8" t="s">
        <v>10901</v>
      </c>
      <c r="J192" s="8" t="s">
        <v>10902</v>
      </c>
      <c r="K192" s="8" t="s">
        <v>7709</v>
      </c>
      <c r="L192" s="8" t="s">
        <v>10922</v>
      </c>
      <c r="M192" s="8" t="s">
        <v>10904</v>
      </c>
      <c r="N192" s="8" t="s">
        <v>10933</v>
      </c>
      <c r="O192" s="9">
        <v>7.9160000000000004</v>
      </c>
      <c r="P192" s="10">
        <v>1</v>
      </c>
      <c r="Q192" s="11">
        <v>9.25</v>
      </c>
      <c r="R192" s="11">
        <v>4</v>
      </c>
      <c r="S192" s="8" t="s">
        <v>10906</v>
      </c>
      <c r="T192" s="8" t="s">
        <v>10907</v>
      </c>
      <c r="U192" s="9">
        <v>9.125</v>
      </c>
      <c r="V192" s="10">
        <v>0.25</v>
      </c>
      <c r="W192" s="11">
        <v>7</v>
      </c>
      <c r="X192" s="9">
        <v>19.777000000000001</v>
      </c>
      <c r="Y192" s="8" t="s">
        <v>10901</v>
      </c>
      <c r="Z192" s="10">
        <v>4</v>
      </c>
      <c r="AA192" s="10">
        <v>1</v>
      </c>
      <c r="AB192" s="9">
        <v>79.108000000000004</v>
      </c>
      <c r="AC192" s="10">
        <v>1</v>
      </c>
      <c r="AD192" s="10">
        <v>1</v>
      </c>
      <c r="AE192" s="9">
        <v>79.108000000000004</v>
      </c>
      <c r="AF192" s="11">
        <v>15</v>
      </c>
      <c r="AG192" s="11">
        <v>4</v>
      </c>
      <c r="AH192" s="11">
        <v>0</v>
      </c>
      <c r="AI192" s="11">
        <v>17</v>
      </c>
      <c r="AJ192" s="11">
        <v>0</v>
      </c>
      <c r="AK192" s="12">
        <v>44368.006655092591</v>
      </c>
      <c r="AL192" s="11">
        <v>1.97</v>
      </c>
      <c r="AM192" s="11">
        <v>100</v>
      </c>
      <c r="AN192" s="11">
        <v>0</v>
      </c>
      <c r="AO192" s="11">
        <v>0.53</v>
      </c>
      <c r="AP192" s="11">
        <v>0</v>
      </c>
      <c r="AQ192" s="11">
        <v>3.4</v>
      </c>
      <c r="AR192" s="11">
        <v>1.29</v>
      </c>
      <c r="AS192" s="8" t="s">
        <v>10908</v>
      </c>
      <c r="AT192" s="11">
        <v>0</v>
      </c>
      <c r="AU192" s="8" t="s">
        <v>10952</v>
      </c>
      <c r="AV192" s="8" t="s">
        <v>10909</v>
      </c>
    </row>
    <row r="193" spans="1:48" x14ac:dyDescent="0.25">
      <c r="A193" s="8" t="str">
        <f t="shared" si="2"/>
        <v>17006000027592200001421</v>
      </c>
      <c r="B193" s="8" t="s">
        <v>10932</v>
      </c>
      <c r="C193" s="8" t="s">
        <v>10901</v>
      </c>
      <c r="D193" s="8" t="s">
        <v>10896</v>
      </c>
      <c r="E193" s="8" t="s">
        <v>10952</v>
      </c>
      <c r="F193" s="8" t="s">
        <v>10953</v>
      </c>
      <c r="G193" s="8" t="s">
        <v>10917</v>
      </c>
      <c r="H193" s="8" t="s">
        <v>10918</v>
      </c>
      <c r="I193" s="8" t="s">
        <v>10895</v>
      </c>
      <c r="J193" s="8" t="s">
        <v>10902</v>
      </c>
      <c r="K193" s="8" t="s">
        <v>7709</v>
      </c>
      <c r="L193" s="8" t="s">
        <v>10922</v>
      </c>
      <c r="M193" s="8" t="s">
        <v>10904</v>
      </c>
      <c r="N193" s="8" t="s">
        <v>10933</v>
      </c>
      <c r="O193" s="9">
        <v>9.0250000000000004</v>
      </c>
      <c r="P193" s="10">
        <v>1</v>
      </c>
      <c r="Q193" s="11">
        <v>9.25</v>
      </c>
      <c r="R193" s="11">
        <v>4</v>
      </c>
      <c r="S193" s="8" t="s">
        <v>10906</v>
      </c>
      <c r="T193" s="8" t="s">
        <v>10907</v>
      </c>
      <c r="U193" s="9">
        <v>10.403</v>
      </c>
      <c r="V193" s="10">
        <v>0.25</v>
      </c>
      <c r="W193" s="11">
        <v>3</v>
      </c>
      <c r="X193" s="9">
        <v>21.693999999999999</v>
      </c>
      <c r="Y193" s="8" t="s">
        <v>10901</v>
      </c>
      <c r="Z193" s="10">
        <v>4</v>
      </c>
      <c r="AA193" s="10">
        <v>1</v>
      </c>
      <c r="AB193" s="9">
        <v>86.775999999999996</v>
      </c>
      <c r="AC193" s="10">
        <v>1</v>
      </c>
      <c r="AD193" s="10">
        <v>1</v>
      </c>
      <c r="AE193" s="9">
        <v>86.775999999999996</v>
      </c>
      <c r="AF193" s="11">
        <v>15</v>
      </c>
      <c r="AG193" s="11">
        <v>4</v>
      </c>
      <c r="AH193" s="11">
        <v>0</v>
      </c>
      <c r="AI193" s="11">
        <v>17</v>
      </c>
      <c r="AJ193" s="11">
        <v>0</v>
      </c>
      <c r="AK193" s="12">
        <v>44367.539895833332</v>
      </c>
      <c r="AL193" s="11">
        <v>2.2400000000000002</v>
      </c>
      <c r="AM193" s="11">
        <v>100</v>
      </c>
      <c r="AN193" s="11">
        <v>0</v>
      </c>
      <c r="AO193" s="11">
        <v>0.6</v>
      </c>
      <c r="AP193" s="11">
        <v>0</v>
      </c>
      <c r="AQ193" s="11">
        <v>3.87</v>
      </c>
      <c r="AR193" s="11">
        <v>0.63</v>
      </c>
      <c r="AS193" s="8" t="s">
        <v>10908</v>
      </c>
      <c r="AT193" s="11">
        <v>0</v>
      </c>
      <c r="AU193" s="8" t="s">
        <v>10952</v>
      </c>
      <c r="AV193" s="8" t="s">
        <v>10909</v>
      </c>
    </row>
    <row r="194" spans="1:48" x14ac:dyDescent="0.25">
      <c r="A194" s="8" t="str">
        <f t="shared" si="2"/>
        <v>10006000027602200000102</v>
      </c>
      <c r="B194" s="8" t="s">
        <v>10894</v>
      </c>
      <c r="C194" s="8" t="s">
        <v>10895</v>
      </c>
      <c r="D194" s="8" t="s">
        <v>10896</v>
      </c>
      <c r="E194" s="8" t="s">
        <v>10954</v>
      </c>
      <c r="F194" s="8" t="s">
        <v>10955</v>
      </c>
      <c r="G194" s="8" t="s">
        <v>10899</v>
      </c>
      <c r="H194" s="8" t="s">
        <v>10900</v>
      </c>
      <c r="I194" s="8" t="s">
        <v>10901</v>
      </c>
      <c r="J194" s="8" t="s">
        <v>10902</v>
      </c>
      <c r="K194" s="8" t="s">
        <v>7709</v>
      </c>
      <c r="L194" s="8" t="s">
        <v>10903</v>
      </c>
      <c r="M194" s="8" t="s">
        <v>10904</v>
      </c>
      <c r="N194" s="8" t="s">
        <v>10905</v>
      </c>
      <c r="O194" s="9">
        <v>10.711</v>
      </c>
      <c r="P194" s="10">
        <v>1</v>
      </c>
      <c r="Q194" s="11">
        <v>3.65</v>
      </c>
      <c r="R194" s="11">
        <v>4</v>
      </c>
      <c r="S194" s="8" t="s">
        <v>10906</v>
      </c>
      <c r="T194" s="8" t="s">
        <v>10907</v>
      </c>
      <c r="U194" s="9">
        <v>11.598000000000001</v>
      </c>
      <c r="V194" s="10">
        <v>1</v>
      </c>
      <c r="W194" s="11">
        <v>4.5</v>
      </c>
      <c r="X194" s="9">
        <v>61.298999999999999</v>
      </c>
      <c r="Y194" s="8" t="s">
        <v>10901</v>
      </c>
      <c r="Z194" s="10">
        <v>1</v>
      </c>
      <c r="AA194" s="10">
        <v>1</v>
      </c>
      <c r="AB194" s="9">
        <v>61.298999999999999</v>
      </c>
      <c r="AC194" s="10">
        <v>1</v>
      </c>
      <c r="AD194" s="10">
        <v>1</v>
      </c>
      <c r="AE194" s="9">
        <v>61.298999999999999</v>
      </c>
      <c r="AF194" s="11">
        <v>15</v>
      </c>
      <c r="AG194" s="11">
        <v>4</v>
      </c>
      <c r="AH194" s="11">
        <v>9.25</v>
      </c>
      <c r="AI194" s="11">
        <v>0</v>
      </c>
      <c r="AJ194" s="11">
        <v>0</v>
      </c>
      <c r="AK194" s="12">
        <v>44368.014282407406</v>
      </c>
      <c r="AL194" s="11">
        <v>10</v>
      </c>
      <c r="AM194" s="11">
        <v>100</v>
      </c>
      <c r="AN194" s="11">
        <v>0</v>
      </c>
      <c r="AO194" s="11">
        <v>2.67</v>
      </c>
      <c r="AP194" s="11">
        <v>6.17</v>
      </c>
      <c r="AQ194" s="11">
        <v>0</v>
      </c>
      <c r="AR194" s="11">
        <v>3.45</v>
      </c>
      <c r="AS194" s="8" t="s">
        <v>10908</v>
      </c>
      <c r="AT194" s="11">
        <v>0</v>
      </c>
      <c r="AU194" s="8" t="s">
        <v>10954</v>
      </c>
      <c r="AV194" s="8" t="s">
        <v>10909</v>
      </c>
    </row>
    <row r="195" spans="1:48" x14ac:dyDescent="0.25">
      <c r="A195" s="8" t="str">
        <f t="shared" ref="A195:A258" si="3">_xlfn.CONCAT(B195,E195,G195)</f>
        <v>10006000027602200000362</v>
      </c>
      <c r="B195" s="8" t="s">
        <v>10894</v>
      </c>
      <c r="C195" s="8" t="s">
        <v>10901</v>
      </c>
      <c r="D195" s="8" t="s">
        <v>10896</v>
      </c>
      <c r="E195" s="8" t="s">
        <v>10954</v>
      </c>
      <c r="F195" s="8" t="s">
        <v>10955</v>
      </c>
      <c r="G195" s="8" t="s">
        <v>10910</v>
      </c>
      <c r="H195" s="8" t="s">
        <v>10911</v>
      </c>
      <c r="I195" s="8" t="s">
        <v>10895</v>
      </c>
      <c r="J195" s="8" t="s">
        <v>10902</v>
      </c>
      <c r="K195" s="8" t="s">
        <v>7709</v>
      </c>
      <c r="L195" s="8" t="s">
        <v>10903</v>
      </c>
      <c r="M195" s="8" t="s">
        <v>10904</v>
      </c>
      <c r="N195" s="8" t="s">
        <v>10912</v>
      </c>
      <c r="O195" s="9">
        <v>0</v>
      </c>
      <c r="P195" s="10">
        <v>1</v>
      </c>
      <c r="Q195" s="11">
        <v>0</v>
      </c>
      <c r="R195" s="11">
        <v>0</v>
      </c>
      <c r="S195" s="8" t="s">
        <v>10906</v>
      </c>
      <c r="T195" s="8" t="s">
        <v>10907</v>
      </c>
      <c r="U195" s="9">
        <v>6.2</v>
      </c>
      <c r="V195" s="10">
        <v>1</v>
      </c>
      <c r="W195" s="11">
        <v>0</v>
      </c>
      <c r="X195" s="9">
        <v>48</v>
      </c>
      <c r="Y195" s="8" t="s">
        <v>10901</v>
      </c>
      <c r="Z195" s="10">
        <v>1</v>
      </c>
      <c r="AA195" s="10">
        <v>1</v>
      </c>
      <c r="AB195" s="9">
        <v>48</v>
      </c>
      <c r="AC195" s="10">
        <v>1.106452</v>
      </c>
      <c r="AD195" s="10">
        <v>1</v>
      </c>
      <c r="AE195" s="9">
        <v>53.11</v>
      </c>
      <c r="AF195" s="11">
        <v>0</v>
      </c>
      <c r="AG195" s="11">
        <v>0</v>
      </c>
      <c r="AH195" s="11">
        <v>0</v>
      </c>
      <c r="AI195" s="11">
        <v>0</v>
      </c>
      <c r="AJ195" s="11">
        <v>12.35</v>
      </c>
      <c r="AK195" s="12">
        <v>44367.520092592589</v>
      </c>
      <c r="AL195" s="11">
        <v>0</v>
      </c>
      <c r="AM195" s="11">
        <v>0</v>
      </c>
      <c r="AN195" s="11">
        <v>0</v>
      </c>
      <c r="AO195" s="11">
        <v>0</v>
      </c>
      <c r="AP195" s="11">
        <v>0</v>
      </c>
      <c r="AQ195" s="11">
        <v>0</v>
      </c>
      <c r="AR195" s="11">
        <v>0</v>
      </c>
      <c r="AS195" s="8" t="s">
        <v>10908</v>
      </c>
      <c r="AT195" s="11">
        <v>34.630000000000003</v>
      </c>
      <c r="AU195" s="8" t="s">
        <v>10954</v>
      </c>
      <c r="AV195" s="8" t="s">
        <v>10909</v>
      </c>
    </row>
    <row r="196" spans="1:48" x14ac:dyDescent="0.25">
      <c r="A196" s="8" t="str">
        <f t="shared" si="3"/>
        <v>10006000027602200001286</v>
      </c>
      <c r="B196" s="8" t="s">
        <v>10894</v>
      </c>
      <c r="C196" s="8" t="s">
        <v>10895</v>
      </c>
      <c r="D196" s="8" t="s">
        <v>10896</v>
      </c>
      <c r="E196" s="8" t="s">
        <v>10954</v>
      </c>
      <c r="F196" s="8" t="s">
        <v>10955</v>
      </c>
      <c r="G196" s="8" t="s">
        <v>10913</v>
      </c>
      <c r="H196" s="8" t="s">
        <v>10914</v>
      </c>
      <c r="I196" s="8" t="s">
        <v>10901</v>
      </c>
      <c r="J196" s="8" t="s">
        <v>10902</v>
      </c>
      <c r="K196" s="8" t="s">
        <v>7709</v>
      </c>
      <c r="L196" s="8" t="s">
        <v>10903</v>
      </c>
      <c r="M196" s="8" t="s">
        <v>10904</v>
      </c>
      <c r="N196" s="8" t="s">
        <v>10915</v>
      </c>
      <c r="O196" s="9">
        <v>12.977</v>
      </c>
      <c r="P196" s="10">
        <v>1</v>
      </c>
      <c r="Q196" s="11">
        <v>3.65</v>
      </c>
      <c r="R196" s="11">
        <v>1</v>
      </c>
      <c r="S196" s="8" t="s">
        <v>10906</v>
      </c>
      <c r="T196" s="8" t="s">
        <v>10907</v>
      </c>
      <c r="U196" s="9">
        <v>13.61</v>
      </c>
      <c r="V196" s="10">
        <v>1</v>
      </c>
      <c r="W196" s="11">
        <v>6</v>
      </c>
      <c r="X196" s="9">
        <v>72.587999999999994</v>
      </c>
      <c r="Y196" s="8" t="s">
        <v>10901</v>
      </c>
      <c r="Z196" s="10">
        <v>1</v>
      </c>
      <c r="AA196" s="10">
        <v>1</v>
      </c>
      <c r="AB196" s="9">
        <v>72.587999999999994</v>
      </c>
      <c r="AC196" s="10">
        <v>1</v>
      </c>
      <c r="AD196" s="10">
        <v>1</v>
      </c>
      <c r="AE196" s="9">
        <v>72.587999999999994</v>
      </c>
      <c r="AF196" s="11">
        <v>0</v>
      </c>
      <c r="AG196" s="11">
        <v>4</v>
      </c>
      <c r="AH196" s="11">
        <v>9.25</v>
      </c>
      <c r="AI196" s="11">
        <v>0</v>
      </c>
      <c r="AJ196" s="11">
        <v>0</v>
      </c>
      <c r="AK196" s="12">
        <v>44368.014282407406</v>
      </c>
      <c r="AL196" s="11">
        <v>0</v>
      </c>
      <c r="AM196" s="11">
        <v>100</v>
      </c>
      <c r="AN196" s="11">
        <v>0</v>
      </c>
      <c r="AO196" s="11">
        <v>3.13</v>
      </c>
      <c r="AP196" s="11">
        <v>7.24</v>
      </c>
      <c r="AQ196" s="11">
        <v>0</v>
      </c>
      <c r="AR196" s="11">
        <v>4.7</v>
      </c>
      <c r="AS196" s="8" t="s">
        <v>10908</v>
      </c>
      <c r="AT196" s="11">
        <v>0</v>
      </c>
      <c r="AU196" s="8" t="s">
        <v>10954</v>
      </c>
      <c r="AV196" s="8" t="s">
        <v>10909</v>
      </c>
    </row>
    <row r="197" spans="1:48" x14ac:dyDescent="0.25">
      <c r="A197" s="8" t="str">
        <f t="shared" si="3"/>
        <v>10006000027602200001327</v>
      </c>
      <c r="B197" s="8" t="s">
        <v>10894</v>
      </c>
      <c r="C197" s="8" t="s">
        <v>10895</v>
      </c>
      <c r="D197" s="8" t="s">
        <v>10896</v>
      </c>
      <c r="E197" s="8" t="s">
        <v>10954</v>
      </c>
      <c r="F197" s="8" t="s">
        <v>10955</v>
      </c>
      <c r="G197" s="8" t="s">
        <v>10916</v>
      </c>
      <c r="H197" s="8" t="s">
        <v>10900</v>
      </c>
      <c r="I197" s="8" t="s">
        <v>10901</v>
      </c>
      <c r="J197" s="8" t="s">
        <v>10902</v>
      </c>
      <c r="K197" s="8" t="s">
        <v>7709</v>
      </c>
      <c r="L197" s="8" t="s">
        <v>10903</v>
      </c>
      <c r="M197" s="8" t="s">
        <v>10904</v>
      </c>
      <c r="N197" s="8" t="s">
        <v>10905</v>
      </c>
      <c r="O197" s="9">
        <v>13.95</v>
      </c>
      <c r="P197" s="10">
        <v>0.75022699999999998</v>
      </c>
      <c r="Q197" s="11">
        <v>3.65</v>
      </c>
      <c r="R197" s="11">
        <v>4</v>
      </c>
      <c r="S197" s="8" t="s">
        <v>10906</v>
      </c>
      <c r="T197" s="8" t="s">
        <v>10907</v>
      </c>
      <c r="U197" s="9">
        <v>11.333</v>
      </c>
      <c r="V197" s="10">
        <v>1</v>
      </c>
      <c r="W197" s="11">
        <v>5</v>
      </c>
      <c r="X197" s="9">
        <v>60.274999999999999</v>
      </c>
      <c r="Y197" s="8" t="s">
        <v>10901</v>
      </c>
      <c r="Z197" s="10">
        <v>1</v>
      </c>
      <c r="AA197" s="10">
        <v>1</v>
      </c>
      <c r="AB197" s="9">
        <v>60.274999999999999</v>
      </c>
      <c r="AC197" s="10">
        <v>1</v>
      </c>
      <c r="AD197" s="10">
        <v>1</v>
      </c>
      <c r="AE197" s="9">
        <v>60.274999999999999</v>
      </c>
      <c r="AF197" s="11">
        <v>15</v>
      </c>
      <c r="AG197" s="11">
        <v>4</v>
      </c>
      <c r="AH197" s="11">
        <v>9.25</v>
      </c>
      <c r="AI197" s="11">
        <v>0</v>
      </c>
      <c r="AJ197" s="11">
        <v>0</v>
      </c>
      <c r="AK197" s="12">
        <v>44368.014282407406</v>
      </c>
      <c r="AL197" s="11">
        <v>9.7799999999999994</v>
      </c>
      <c r="AM197" s="11">
        <v>100</v>
      </c>
      <c r="AN197" s="11">
        <v>0</v>
      </c>
      <c r="AO197" s="11">
        <v>2.61</v>
      </c>
      <c r="AP197" s="11">
        <v>6.03</v>
      </c>
      <c r="AQ197" s="11">
        <v>0</v>
      </c>
      <c r="AR197" s="11">
        <v>3.75</v>
      </c>
      <c r="AS197" s="8" t="s">
        <v>10908</v>
      </c>
      <c r="AT197" s="11">
        <v>0</v>
      </c>
      <c r="AU197" s="8" t="s">
        <v>10954</v>
      </c>
      <c r="AV197" s="8" t="s">
        <v>10909</v>
      </c>
    </row>
    <row r="198" spans="1:48" x14ac:dyDescent="0.25">
      <c r="A198" s="8" t="str">
        <f t="shared" si="3"/>
        <v>10006000027602200001421</v>
      </c>
      <c r="B198" s="8" t="s">
        <v>10894</v>
      </c>
      <c r="C198" s="8" t="s">
        <v>10895</v>
      </c>
      <c r="D198" s="8" t="s">
        <v>10896</v>
      </c>
      <c r="E198" s="8" t="s">
        <v>10954</v>
      </c>
      <c r="F198" s="8" t="s">
        <v>10955</v>
      </c>
      <c r="G198" s="8" t="s">
        <v>10917</v>
      </c>
      <c r="H198" s="8" t="s">
        <v>10918</v>
      </c>
      <c r="I198" s="8" t="s">
        <v>10901</v>
      </c>
      <c r="J198" s="8" t="s">
        <v>10902</v>
      </c>
      <c r="K198" s="8" t="s">
        <v>7709</v>
      </c>
      <c r="L198" s="8" t="s">
        <v>10903</v>
      </c>
      <c r="M198" s="8" t="s">
        <v>10904</v>
      </c>
      <c r="N198" s="8" t="s">
        <v>10905</v>
      </c>
      <c r="O198" s="9">
        <v>9.4819999999999993</v>
      </c>
      <c r="P198" s="10">
        <v>1</v>
      </c>
      <c r="Q198" s="11">
        <v>9.25</v>
      </c>
      <c r="R198" s="11">
        <v>4</v>
      </c>
      <c r="S198" s="8" t="s">
        <v>10906</v>
      </c>
      <c r="T198" s="8" t="s">
        <v>10907</v>
      </c>
      <c r="U198" s="9">
        <v>10.93</v>
      </c>
      <c r="V198" s="10">
        <v>1</v>
      </c>
      <c r="W198" s="11">
        <v>4</v>
      </c>
      <c r="X198" s="9">
        <v>57.408000000000001</v>
      </c>
      <c r="Y198" s="8" t="s">
        <v>10901</v>
      </c>
      <c r="Z198" s="10">
        <v>1</v>
      </c>
      <c r="AA198" s="10">
        <v>1</v>
      </c>
      <c r="AB198" s="9">
        <v>57.408000000000001</v>
      </c>
      <c r="AC198" s="10">
        <v>1</v>
      </c>
      <c r="AD198" s="10">
        <v>1</v>
      </c>
      <c r="AE198" s="9">
        <v>57.408000000000001</v>
      </c>
      <c r="AF198" s="11">
        <v>15</v>
      </c>
      <c r="AG198" s="11">
        <v>4</v>
      </c>
      <c r="AH198" s="11">
        <v>9.25</v>
      </c>
      <c r="AI198" s="11">
        <v>0</v>
      </c>
      <c r="AJ198" s="11">
        <v>0</v>
      </c>
      <c r="AK198" s="12">
        <v>44368.014456018522</v>
      </c>
      <c r="AL198" s="11">
        <v>9.43</v>
      </c>
      <c r="AM198" s="11">
        <v>100</v>
      </c>
      <c r="AN198" s="11">
        <v>0</v>
      </c>
      <c r="AO198" s="11">
        <v>2.5099999999999998</v>
      </c>
      <c r="AP198" s="11">
        <v>5.82</v>
      </c>
      <c r="AQ198" s="11">
        <v>0</v>
      </c>
      <c r="AR198" s="11">
        <v>2.89</v>
      </c>
      <c r="AS198" s="8" t="s">
        <v>10908</v>
      </c>
      <c r="AT198" s="11">
        <v>0</v>
      </c>
      <c r="AU198" s="8" t="s">
        <v>10954</v>
      </c>
      <c r="AV198" s="8" t="s">
        <v>10909</v>
      </c>
    </row>
    <row r="199" spans="1:48" x14ac:dyDescent="0.25">
      <c r="A199" s="8" t="str">
        <f t="shared" si="3"/>
        <v>11006000027602000005105</v>
      </c>
      <c r="B199" s="8" t="s">
        <v>10919</v>
      </c>
      <c r="C199" s="8" t="s">
        <v>10901</v>
      </c>
      <c r="D199" s="8" t="s">
        <v>10896</v>
      </c>
      <c r="E199" s="8" t="s">
        <v>10954</v>
      </c>
      <c r="F199" s="8" t="s">
        <v>10955</v>
      </c>
      <c r="G199" s="8" t="s">
        <v>10920</v>
      </c>
      <c r="H199" s="8" t="s">
        <v>10921</v>
      </c>
      <c r="I199" s="8" t="s">
        <v>10895</v>
      </c>
      <c r="J199" s="8" t="s">
        <v>10902</v>
      </c>
      <c r="K199" s="8" t="s">
        <v>7709</v>
      </c>
      <c r="L199" s="8" t="s">
        <v>10922</v>
      </c>
      <c r="M199" s="8" t="s">
        <v>10904</v>
      </c>
      <c r="N199" s="8" t="s">
        <v>10905</v>
      </c>
      <c r="O199" s="9">
        <v>9.2360000000000007</v>
      </c>
      <c r="P199" s="10">
        <v>1</v>
      </c>
      <c r="Q199" s="11">
        <v>9.25</v>
      </c>
      <c r="R199" s="11">
        <v>4</v>
      </c>
      <c r="S199" s="8" t="s">
        <v>10906</v>
      </c>
      <c r="T199" s="8" t="s">
        <v>10907</v>
      </c>
      <c r="U199" s="9">
        <v>10.647</v>
      </c>
      <c r="V199" s="10">
        <v>1</v>
      </c>
      <c r="W199" s="11">
        <v>4</v>
      </c>
      <c r="X199" s="9">
        <v>61.59</v>
      </c>
      <c r="Y199" s="8" t="s">
        <v>10901</v>
      </c>
      <c r="Z199" s="10">
        <v>1</v>
      </c>
      <c r="AA199" s="10">
        <v>1</v>
      </c>
      <c r="AB199" s="9">
        <v>61.59</v>
      </c>
      <c r="AC199" s="10">
        <v>1</v>
      </c>
      <c r="AD199" s="10">
        <v>1</v>
      </c>
      <c r="AE199" s="9">
        <v>61.59</v>
      </c>
      <c r="AF199" s="11">
        <v>15</v>
      </c>
      <c r="AG199" s="11">
        <v>4</v>
      </c>
      <c r="AH199" s="11">
        <v>0</v>
      </c>
      <c r="AI199" s="11">
        <v>0</v>
      </c>
      <c r="AJ199" s="11">
        <v>0</v>
      </c>
      <c r="AK199" s="12">
        <v>44367.527442129627</v>
      </c>
      <c r="AL199" s="11">
        <v>9.18</v>
      </c>
      <c r="AM199" s="11">
        <v>100</v>
      </c>
      <c r="AN199" s="11">
        <v>0</v>
      </c>
      <c r="AO199" s="11">
        <v>2.4500000000000002</v>
      </c>
      <c r="AP199" s="11">
        <v>0</v>
      </c>
      <c r="AQ199" s="11">
        <v>0</v>
      </c>
      <c r="AR199" s="11">
        <v>2.82</v>
      </c>
      <c r="AS199" s="8" t="s">
        <v>10908</v>
      </c>
      <c r="AT199" s="11">
        <v>0</v>
      </c>
      <c r="AU199" s="8" t="s">
        <v>10954</v>
      </c>
      <c r="AV199" s="8" t="s">
        <v>10909</v>
      </c>
    </row>
    <row r="200" spans="1:48" x14ac:dyDescent="0.25">
      <c r="A200" s="8" t="str">
        <f t="shared" si="3"/>
        <v>11006000027602200001286</v>
      </c>
      <c r="B200" s="8" t="s">
        <v>10919</v>
      </c>
      <c r="C200" s="8" t="s">
        <v>10895</v>
      </c>
      <c r="D200" s="8" t="s">
        <v>10896</v>
      </c>
      <c r="E200" s="8" t="s">
        <v>10954</v>
      </c>
      <c r="F200" s="8" t="s">
        <v>10955</v>
      </c>
      <c r="G200" s="8" t="s">
        <v>10913</v>
      </c>
      <c r="H200" s="8" t="s">
        <v>10914</v>
      </c>
      <c r="I200" s="8" t="s">
        <v>10901</v>
      </c>
      <c r="J200" s="8" t="s">
        <v>10902</v>
      </c>
      <c r="K200" s="8" t="s">
        <v>7709</v>
      </c>
      <c r="L200" s="8" t="s">
        <v>10922</v>
      </c>
      <c r="M200" s="8" t="s">
        <v>10904</v>
      </c>
      <c r="N200" s="8" t="s">
        <v>10915</v>
      </c>
      <c r="O200" s="9">
        <v>12.977</v>
      </c>
      <c r="P200" s="10">
        <v>1</v>
      </c>
      <c r="Q200" s="11">
        <v>3.65</v>
      </c>
      <c r="R200" s="11">
        <v>1</v>
      </c>
      <c r="S200" s="8" t="s">
        <v>10906</v>
      </c>
      <c r="T200" s="8" t="s">
        <v>10907</v>
      </c>
      <c r="U200" s="9">
        <v>13.61</v>
      </c>
      <c r="V200" s="10">
        <v>1</v>
      </c>
      <c r="W200" s="11">
        <v>5</v>
      </c>
      <c r="X200" s="9">
        <v>79.037999999999997</v>
      </c>
      <c r="Y200" s="8" t="s">
        <v>10901</v>
      </c>
      <c r="Z200" s="10">
        <v>1</v>
      </c>
      <c r="AA200" s="10">
        <v>1</v>
      </c>
      <c r="AB200" s="9">
        <v>79.037999999999997</v>
      </c>
      <c r="AC200" s="10">
        <v>1</v>
      </c>
      <c r="AD200" s="10">
        <v>1</v>
      </c>
      <c r="AE200" s="9">
        <v>79.037999999999997</v>
      </c>
      <c r="AF200" s="11">
        <v>0</v>
      </c>
      <c r="AG200" s="11">
        <v>4</v>
      </c>
      <c r="AH200" s="11">
        <v>0</v>
      </c>
      <c r="AI200" s="11">
        <v>0</v>
      </c>
      <c r="AJ200" s="11">
        <v>0</v>
      </c>
      <c r="AK200" s="12">
        <v>44368.019155092596</v>
      </c>
      <c r="AL200" s="11">
        <v>0</v>
      </c>
      <c r="AM200" s="11">
        <v>100</v>
      </c>
      <c r="AN200" s="11">
        <v>0</v>
      </c>
      <c r="AO200" s="11">
        <v>3.13</v>
      </c>
      <c r="AP200" s="11">
        <v>0</v>
      </c>
      <c r="AQ200" s="11">
        <v>0</v>
      </c>
      <c r="AR200" s="11">
        <v>3.91</v>
      </c>
      <c r="AS200" s="8" t="s">
        <v>10908</v>
      </c>
      <c r="AT200" s="11">
        <v>0</v>
      </c>
      <c r="AU200" s="8" t="s">
        <v>10954</v>
      </c>
      <c r="AV200" s="8" t="s">
        <v>10909</v>
      </c>
    </row>
    <row r="201" spans="1:48" x14ac:dyDescent="0.25">
      <c r="A201" s="8" t="str">
        <f t="shared" si="3"/>
        <v>11006000027602200001327</v>
      </c>
      <c r="B201" s="8" t="s">
        <v>10919</v>
      </c>
      <c r="C201" s="8" t="s">
        <v>10895</v>
      </c>
      <c r="D201" s="8" t="s">
        <v>10896</v>
      </c>
      <c r="E201" s="8" t="s">
        <v>10954</v>
      </c>
      <c r="F201" s="8" t="s">
        <v>10955</v>
      </c>
      <c r="G201" s="8" t="s">
        <v>10916</v>
      </c>
      <c r="H201" s="8" t="s">
        <v>10900</v>
      </c>
      <c r="I201" s="8" t="s">
        <v>10901</v>
      </c>
      <c r="J201" s="8" t="s">
        <v>10902</v>
      </c>
      <c r="K201" s="8" t="s">
        <v>7709</v>
      </c>
      <c r="L201" s="8" t="s">
        <v>10922</v>
      </c>
      <c r="M201" s="8" t="s">
        <v>10904</v>
      </c>
      <c r="N201" s="8" t="s">
        <v>10923</v>
      </c>
      <c r="O201" s="9">
        <v>13.95</v>
      </c>
      <c r="P201" s="10">
        <v>0.75022699999999998</v>
      </c>
      <c r="Q201" s="11">
        <v>0</v>
      </c>
      <c r="R201" s="11">
        <v>4</v>
      </c>
      <c r="S201" s="8" t="s">
        <v>10906</v>
      </c>
      <c r="T201" s="8" t="s">
        <v>10907</v>
      </c>
      <c r="U201" s="9">
        <v>10.901999999999999</v>
      </c>
      <c r="V201" s="10">
        <v>1</v>
      </c>
      <c r="W201" s="11">
        <v>5</v>
      </c>
      <c r="X201" s="9">
        <v>63.777000000000001</v>
      </c>
      <c r="Y201" s="8" t="s">
        <v>10901</v>
      </c>
      <c r="Z201" s="10">
        <v>1</v>
      </c>
      <c r="AA201" s="10">
        <v>1</v>
      </c>
      <c r="AB201" s="9">
        <v>63.777000000000001</v>
      </c>
      <c r="AC201" s="10">
        <v>1</v>
      </c>
      <c r="AD201" s="10">
        <v>1</v>
      </c>
      <c r="AE201" s="9">
        <v>63.777000000000001</v>
      </c>
      <c r="AF201" s="11">
        <v>15</v>
      </c>
      <c r="AG201" s="11">
        <v>4</v>
      </c>
      <c r="AH201" s="11">
        <v>0</v>
      </c>
      <c r="AI201" s="11">
        <v>0</v>
      </c>
      <c r="AJ201" s="11">
        <v>0</v>
      </c>
      <c r="AK201" s="12">
        <v>44368.019166666665</v>
      </c>
      <c r="AL201" s="11">
        <v>9.4</v>
      </c>
      <c r="AM201" s="11">
        <v>100</v>
      </c>
      <c r="AN201" s="11">
        <v>0</v>
      </c>
      <c r="AO201" s="11">
        <v>2.5099999999999998</v>
      </c>
      <c r="AP201" s="11">
        <v>0</v>
      </c>
      <c r="AQ201" s="11">
        <v>0</v>
      </c>
      <c r="AR201" s="11">
        <v>3.6</v>
      </c>
      <c r="AS201" s="8" t="s">
        <v>10908</v>
      </c>
      <c r="AT201" s="11">
        <v>0</v>
      </c>
      <c r="AU201" s="8" t="s">
        <v>10954</v>
      </c>
      <c r="AV201" s="8" t="s">
        <v>10909</v>
      </c>
    </row>
    <row r="202" spans="1:48" x14ac:dyDescent="0.25">
      <c r="A202" s="8" t="str">
        <f t="shared" si="3"/>
        <v>11006000027602200001421</v>
      </c>
      <c r="B202" s="8" t="s">
        <v>10919</v>
      </c>
      <c r="C202" s="8" t="s">
        <v>10895</v>
      </c>
      <c r="D202" s="8" t="s">
        <v>10896</v>
      </c>
      <c r="E202" s="8" t="s">
        <v>10954</v>
      </c>
      <c r="F202" s="8" t="s">
        <v>10955</v>
      </c>
      <c r="G202" s="8" t="s">
        <v>10917</v>
      </c>
      <c r="H202" s="8" t="s">
        <v>10918</v>
      </c>
      <c r="I202" s="8" t="s">
        <v>10901</v>
      </c>
      <c r="J202" s="8" t="s">
        <v>10902</v>
      </c>
      <c r="K202" s="8" t="s">
        <v>7709</v>
      </c>
      <c r="L202" s="8" t="s">
        <v>10922</v>
      </c>
      <c r="M202" s="8" t="s">
        <v>10904</v>
      </c>
      <c r="N202" s="8" t="s">
        <v>10905</v>
      </c>
      <c r="O202" s="9">
        <v>9.4819999999999993</v>
      </c>
      <c r="P202" s="10">
        <v>1</v>
      </c>
      <c r="Q202" s="11">
        <v>9.25</v>
      </c>
      <c r="R202" s="11">
        <v>4</v>
      </c>
      <c r="S202" s="8" t="s">
        <v>10906</v>
      </c>
      <c r="T202" s="8" t="s">
        <v>10907</v>
      </c>
      <c r="U202" s="9">
        <v>10.93</v>
      </c>
      <c r="V202" s="10">
        <v>1</v>
      </c>
      <c r="W202" s="11">
        <v>3</v>
      </c>
      <c r="X202" s="9">
        <v>62.508000000000003</v>
      </c>
      <c r="Y202" s="8" t="s">
        <v>10901</v>
      </c>
      <c r="Z202" s="10">
        <v>1</v>
      </c>
      <c r="AA202" s="10">
        <v>1</v>
      </c>
      <c r="AB202" s="9">
        <v>62.508000000000003</v>
      </c>
      <c r="AC202" s="10">
        <v>1</v>
      </c>
      <c r="AD202" s="10">
        <v>1</v>
      </c>
      <c r="AE202" s="9">
        <v>62.508000000000003</v>
      </c>
      <c r="AF202" s="11">
        <v>15</v>
      </c>
      <c r="AG202" s="11">
        <v>4</v>
      </c>
      <c r="AH202" s="11">
        <v>0</v>
      </c>
      <c r="AI202" s="11">
        <v>0</v>
      </c>
      <c r="AJ202" s="11">
        <v>0</v>
      </c>
      <c r="AK202" s="12">
        <v>44368.019166666665</v>
      </c>
      <c r="AL202" s="11">
        <v>9.43</v>
      </c>
      <c r="AM202" s="11">
        <v>100</v>
      </c>
      <c r="AN202" s="11">
        <v>0</v>
      </c>
      <c r="AO202" s="11">
        <v>2.5099999999999998</v>
      </c>
      <c r="AP202" s="11">
        <v>0</v>
      </c>
      <c r="AQ202" s="11">
        <v>0</v>
      </c>
      <c r="AR202" s="11">
        <v>2.17</v>
      </c>
      <c r="AS202" s="8" t="s">
        <v>10908</v>
      </c>
      <c r="AT202" s="11">
        <v>0</v>
      </c>
      <c r="AU202" s="8" t="s">
        <v>10954</v>
      </c>
      <c r="AV202" s="8" t="s">
        <v>10909</v>
      </c>
    </row>
    <row r="203" spans="1:48" x14ac:dyDescent="0.25">
      <c r="A203" s="8" t="str">
        <f t="shared" si="3"/>
        <v>11106000027602000005105</v>
      </c>
      <c r="B203" s="8" t="s">
        <v>10924</v>
      </c>
      <c r="C203" s="8" t="s">
        <v>10901</v>
      </c>
      <c r="D203" s="8" t="s">
        <v>10896</v>
      </c>
      <c r="E203" s="8" t="s">
        <v>10954</v>
      </c>
      <c r="F203" s="8" t="s">
        <v>10955</v>
      </c>
      <c r="G203" s="8" t="s">
        <v>10920</v>
      </c>
      <c r="H203" s="8" t="s">
        <v>10921</v>
      </c>
      <c r="I203" s="8" t="s">
        <v>10895</v>
      </c>
      <c r="J203" s="8" t="s">
        <v>10902</v>
      </c>
      <c r="K203" s="8" t="s">
        <v>7709</v>
      </c>
      <c r="L203" s="8" t="s">
        <v>10922</v>
      </c>
      <c r="M203" s="8" t="s">
        <v>10904</v>
      </c>
      <c r="N203" s="8" t="s">
        <v>10925</v>
      </c>
      <c r="O203" s="9">
        <v>9.2360000000000007</v>
      </c>
      <c r="P203" s="10">
        <v>1</v>
      </c>
      <c r="Q203" s="11">
        <v>9.25</v>
      </c>
      <c r="R203" s="11">
        <v>4</v>
      </c>
      <c r="S203" s="8" t="s">
        <v>10906</v>
      </c>
      <c r="T203" s="8" t="s">
        <v>10907</v>
      </c>
      <c r="U203" s="9">
        <v>10.647</v>
      </c>
      <c r="V203" s="10">
        <v>1</v>
      </c>
      <c r="W203" s="11">
        <v>4</v>
      </c>
      <c r="X203" s="9">
        <v>80.209999999999994</v>
      </c>
      <c r="Y203" s="8" t="s">
        <v>10901</v>
      </c>
      <c r="Z203" s="10">
        <v>1</v>
      </c>
      <c r="AA203" s="10">
        <v>0.75027500000000003</v>
      </c>
      <c r="AB203" s="9">
        <v>80.209999999999994</v>
      </c>
      <c r="AC203" s="10">
        <v>1</v>
      </c>
      <c r="AD203" s="10">
        <v>0.75027500000000003</v>
      </c>
      <c r="AE203" s="9">
        <v>80.209999999999994</v>
      </c>
      <c r="AF203" s="11">
        <v>15</v>
      </c>
      <c r="AG203" s="11">
        <v>4</v>
      </c>
      <c r="AH203" s="11">
        <v>0</v>
      </c>
      <c r="AI203" s="11">
        <v>17</v>
      </c>
      <c r="AJ203" s="11">
        <v>0</v>
      </c>
      <c r="AK203" s="12">
        <v>44367.527442129627</v>
      </c>
      <c r="AL203" s="11">
        <v>9.18</v>
      </c>
      <c r="AM203" s="11">
        <v>100</v>
      </c>
      <c r="AN203" s="11">
        <v>0</v>
      </c>
      <c r="AO203" s="11">
        <v>2.4500000000000002</v>
      </c>
      <c r="AP203" s="11">
        <v>0</v>
      </c>
      <c r="AQ203" s="11">
        <v>15.55</v>
      </c>
      <c r="AR203" s="11">
        <v>3.44</v>
      </c>
      <c r="AS203" s="8" t="s">
        <v>10908</v>
      </c>
      <c r="AT203" s="11">
        <v>0</v>
      </c>
      <c r="AU203" s="8" t="s">
        <v>10954</v>
      </c>
      <c r="AV203" s="8" t="s">
        <v>10909</v>
      </c>
    </row>
    <row r="204" spans="1:48" x14ac:dyDescent="0.25">
      <c r="A204" s="8" t="str">
        <f t="shared" si="3"/>
        <v>11106000027602200000102</v>
      </c>
      <c r="B204" s="8" t="s">
        <v>10924</v>
      </c>
      <c r="C204" s="8" t="s">
        <v>10895</v>
      </c>
      <c r="D204" s="8" t="s">
        <v>10896</v>
      </c>
      <c r="E204" s="8" t="s">
        <v>10954</v>
      </c>
      <c r="F204" s="8" t="s">
        <v>10955</v>
      </c>
      <c r="G204" s="8" t="s">
        <v>10899</v>
      </c>
      <c r="H204" s="8" t="s">
        <v>10900</v>
      </c>
      <c r="I204" s="8" t="s">
        <v>10901</v>
      </c>
      <c r="J204" s="8" t="s">
        <v>10902</v>
      </c>
      <c r="K204" s="8" t="s">
        <v>7709</v>
      </c>
      <c r="L204" s="8" t="s">
        <v>10922</v>
      </c>
      <c r="M204" s="8" t="s">
        <v>10904</v>
      </c>
      <c r="N204" s="8" t="s">
        <v>10926</v>
      </c>
      <c r="O204" s="9">
        <v>10.711</v>
      </c>
      <c r="P204" s="10">
        <v>1</v>
      </c>
      <c r="Q204" s="11">
        <v>0</v>
      </c>
      <c r="R204" s="11">
        <v>4</v>
      </c>
      <c r="S204" s="8" t="s">
        <v>10906</v>
      </c>
      <c r="T204" s="8" t="s">
        <v>10907</v>
      </c>
      <c r="U204" s="9">
        <v>11.157</v>
      </c>
      <c r="V204" s="10">
        <v>1</v>
      </c>
      <c r="W204" s="11">
        <v>4</v>
      </c>
      <c r="X204" s="9">
        <v>84.043000000000006</v>
      </c>
      <c r="Y204" s="8" t="s">
        <v>10901</v>
      </c>
      <c r="Z204" s="10">
        <v>1</v>
      </c>
      <c r="AA204" s="10">
        <v>0.76775700000000002</v>
      </c>
      <c r="AB204" s="9">
        <v>84.043000000000006</v>
      </c>
      <c r="AC204" s="10">
        <v>1</v>
      </c>
      <c r="AD204" s="10">
        <v>0.76775700000000002</v>
      </c>
      <c r="AE204" s="9">
        <v>84.043000000000006</v>
      </c>
      <c r="AF204" s="11">
        <v>15</v>
      </c>
      <c r="AG204" s="11">
        <v>4</v>
      </c>
      <c r="AH204" s="11">
        <v>0</v>
      </c>
      <c r="AI204" s="11">
        <v>17</v>
      </c>
      <c r="AJ204" s="11">
        <v>0</v>
      </c>
      <c r="AK204" s="12">
        <v>44368.019166666665</v>
      </c>
      <c r="AL204" s="11">
        <v>9.6199999999999992</v>
      </c>
      <c r="AM204" s="11">
        <v>100</v>
      </c>
      <c r="AN204" s="11">
        <v>0</v>
      </c>
      <c r="AO204" s="11">
        <v>2.57</v>
      </c>
      <c r="AP204" s="11">
        <v>0</v>
      </c>
      <c r="AQ204" s="11">
        <v>16.29</v>
      </c>
      <c r="AR204" s="11">
        <v>3.6</v>
      </c>
      <c r="AS204" s="8" t="s">
        <v>10908</v>
      </c>
      <c r="AT204" s="11">
        <v>0</v>
      </c>
      <c r="AU204" s="8" t="s">
        <v>10954</v>
      </c>
      <c r="AV204" s="8" t="s">
        <v>10909</v>
      </c>
    </row>
    <row r="205" spans="1:48" x14ac:dyDescent="0.25">
      <c r="A205" s="8" t="str">
        <f t="shared" si="3"/>
        <v>11106000027602200001286</v>
      </c>
      <c r="B205" s="8" t="s">
        <v>10924</v>
      </c>
      <c r="C205" s="8" t="s">
        <v>10895</v>
      </c>
      <c r="D205" s="8" t="s">
        <v>10896</v>
      </c>
      <c r="E205" s="8" t="s">
        <v>10954</v>
      </c>
      <c r="F205" s="8" t="s">
        <v>10955</v>
      </c>
      <c r="G205" s="8" t="s">
        <v>10913</v>
      </c>
      <c r="H205" s="8" t="s">
        <v>10914</v>
      </c>
      <c r="I205" s="8" t="s">
        <v>10901</v>
      </c>
      <c r="J205" s="8" t="s">
        <v>10902</v>
      </c>
      <c r="K205" s="8" t="s">
        <v>7709</v>
      </c>
      <c r="L205" s="8" t="s">
        <v>10922</v>
      </c>
      <c r="M205" s="8" t="s">
        <v>10904</v>
      </c>
      <c r="N205" s="8" t="s">
        <v>10927</v>
      </c>
      <c r="O205" s="9">
        <v>12.977</v>
      </c>
      <c r="P205" s="10">
        <v>1</v>
      </c>
      <c r="Q205" s="11">
        <v>3.65</v>
      </c>
      <c r="R205" s="11">
        <v>1</v>
      </c>
      <c r="S205" s="8" t="s">
        <v>10906</v>
      </c>
      <c r="T205" s="8" t="s">
        <v>10907</v>
      </c>
      <c r="U205" s="9">
        <v>13.61</v>
      </c>
      <c r="V205" s="10">
        <v>1</v>
      </c>
      <c r="W205" s="11">
        <v>5</v>
      </c>
      <c r="X205" s="9">
        <v>103.048</v>
      </c>
      <c r="Y205" s="8" t="s">
        <v>10901</v>
      </c>
      <c r="Z205" s="10">
        <v>1</v>
      </c>
      <c r="AA205" s="10">
        <v>0.74945899999999999</v>
      </c>
      <c r="AB205" s="9">
        <v>103.048</v>
      </c>
      <c r="AC205" s="10">
        <v>1</v>
      </c>
      <c r="AD205" s="10">
        <v>0.74945899999999999</v>
      </c>
      <c r="AE205" s="9">
        <v>103.048</v>
      </c>
      <c r="AF205" s="11">
        <v>0</v>
      </c>
      <c r="AG205" s="11">
        <v>4</v>
      </c>
      <c r="AH205" s="11">
        <v>0</v>
      </c>
      <c r="AI205" s="11">
        <v>17</v>
      </c>
      <c r="AJ205" s="11">
        <v>0</v>
      </c>
      <c r="AK205" s="12">
        <v>44368.019166666665</v>
      </c>
      <c r="AL205" s="11">
        <v>0</v>
      </c>
      <c r="AM205" s="11">
        <v>100</v>
      </c>
      <c r="AN205" s="11">
        <v>0</v>
      </c>
      <c r="AO205" s="11">
        <v>3.13</v>
      </c>
      <c r="AP205" s="11">
        <v>0</v>
      </c>
      <c r="AQ205" s="11">
        <v>19.88</v>
      </c>
      <c r="AR205" s="11">
        <v>4.91</v>
      </c>
      <c r="AS205" s="8" t="s">
        <v>10908</v>
      </c>
      <c r="AT205" s="11">
        <v>0</v>
      </c>
      <c r="AU205" s="8" t="s">
        <v>10954</v>
      </c>
      <c r="AV205" s="8" t="s">
        <v>10909</v>
      </c>
    </row>
    <row r="206" spans="1:48" x14ac:dyDescent="0.25">
      <c r="A206" s="8" t="str">
        <f t="shared" si="3"/>
        <v>11106000027602200001421</v>
      </c>
      <c r="B206" s="8" t="s">
        <v>10924</v>
      </c>
      <c r="C206" s="8" t="s">
        <v>10895</v>
      </c>
      <c r="D206" s="8" t="s">
        <v>10896</v>
      </c>
      <c r="E206" s="8" t="s">
        <v>10954</v>
      </c>
      <c r="F206" s="8" t="s">
        <v>10955</v>
      </c>
      <c r="G206" s="8" t="s">
        <v>10917</v>
      </c>
      <c r="H206" s="8" t="s">
        <v>10918</v>
      </c>
      <c r="I206" s="8" t="s">
        <v>10901</v>
      </c>
      <c r="J206" s="8" t="s">
        <v>10902</v>
      </c>
      <c r="K206" s="8" t="s">
        <v>7709</v>
      </c>
      <c r="L206" s="8" t="s">
        <v>10922</v>
      </c>
      <c r="M206" s="8" t="s">
        <v>10904</v>
      </c>
      <c r="N206" s="8" t="s">
        <v>10925</v>
      </c>
      <c r="O206" s="9">
        <v>9.4819999999999993</v>
      </c>
      <c r="P206" s="10">
        <v>1</v>
      </c>
      <c r="Q206" s="11">
        <v>9.25</v>
      </c>
      <c r="R206" s="11">
        <v>4</v>
      </c>
      <c r="S206" s="8" t="s">
        <v>10906</v>
      </c>
      <c r="T206" s="8" t="s">
        <v>10907</v>
      </c>
      <c r="U206" s="9">
        <v>10.93</v>
      </c>
      <c r="V206" s="10">
        <v>1</v>
      </c>
      <c r="W206" s="11">
        <v>1.5</v>
      </c>
      <c r="X206" s="9">
        <v>80.128</v>
      </c>
      <c r="Y206" s="8" t="s">
        <v>10901</v>
      </c>
      <c r="Z206" s="10">
        <v>1</v>
      </c>
      <c r="AA206" s="10">
        <v>0.74802199999999996</v>
      </c>
      <c r="AB206" s="9">
        <v>80.128</v>
      </c>
      <c r="AC206" s="10">
        <v>1</v>
      </c>
      <c r="AD206" s="10">
        <v>0.74802199999999996</v>
      </c>
      <c r="AE206" s="9">
        <v>80.128</v>
      </c>
      <c r="AF206" s="11">
        <v>15</v>
      </c>
      <c r="AG206" s="11">
        <v>4</v>
      </c>
      <c r="AH206" s="11">
        <v>0</v>
      </c>
      <c r="AI206" s="11">
        <v>17</v>
      </c>
      <c r="AJ206" s="11">
        <v>0</v>
      </c>
      <c r="AK206" s="12">
        <v>44368.019166666665</v>
      </c>
      <c r="AL206" s="11">
        <v>9.43</v>
      </c>
      <c r="AM206" s="11">
        <v>100</v>
      </c>
      <c r="AN206" s="11">
        <v>0</v>
      </c>
      <c r="AO206" s="11">
        <v>2.5099999999999998</v>
      </c>
      <c r="AP206" s="11">
        <v>0</v>
      </c>
      <c r="AQ206" s="11">
        <v>15.96</v>
      </c>
      <c r="AR206" s="11">
        <v>1.32</v>
      </c>
      <c r="AS206" s="8" t="s">
        <v>10908</v>
      </c>
      <c r="AT206" s="11">
        <v>0</v>
      </c>
      <c r="AU206" s="8" t="s">
        <v>10954</v>
      </c>
      <c r="AV206" s="8" t="s">
        <v>10909</v>
      </c>
    </row>
    <row r="207" spans="1:48" x14ac:dyDescent="0.25">
      <c r="A207" s="8" t="str">
        <f t="shared" si="3"/>
        <v>12106000027602000005105</v>
      </c>
      <c r="B207" s="8" t="s">
        <v>10928</v>
      </c>
      <c r="C207" s="8" t="s">
        <v>10901</v>
      </c>
      <c r="D207" s="8" t="s">
        <v>10896</v>
      </c>
      <c r="E207" s="8" t="s">
        <v>10954</v>
      </c>
      <c r="F207" s="8" t="s">
        <v>10955</v>
      </c>
      <c r="G207" s="8" t="s">
        <v>10920</v>
      </c>
      <c r="H207" s="8" t="s">
        <v>10921</v>
      </c>
      <c r="I207" s="8" t="s">
        <v>10895</v>
      </c>
      <c r="J207" s="8" t="s">
        <v>10902</v>
      </c>
      <c r="K207" s="8" t="s">
        <v>7709</v>
      </c>
      <c r="L207" s="8" t="s">
        <v>10922</v>
      </c>
      <c r="M207" s="8" t="s">
        <v>10904</v>
      </c>
      <c r="N207" s="8" t="s">
        <v>10905</v>
      </c>
      <c r="O207" s="9">
        <v>9.2360000000000007</v>
      </c>
      <c r="P207" s="10">
        <v>1</v>
      </c>
      <c r="Q207" s="11">
        <v>9.25</v>
      </c>
      <c r="R207" s="11">
        <v>4</v>
      </c>
      <c r="S207" s="8" t="s">
        <v>10906</v>
      </c>
      <c r="T207" s="8" t="s">
        <v>10907</v>
      </c>
      <c r="U207" s="9">
        <v>10.647</v>
      </c>
      <c r="V207" s="10">
        <v>1</v>
      </c>
      <c r="W207" s="11">
        <v>2</v>
      </c>
      <c r="X207" s="9">
        <v>54.52</v>
      </c>
      <c r="Y207" s="8" t="s">
        <v>10901</v>
      </c>
      <c r="Z207" s="10">
        <v>1</v>
      </c>
      <c r="AA207" s="10">
        <v>1</v>
      </c>
      <c r="AB207" s="9">
        <v>54.52</v>
      </c>
      <c r="AC207" s="10">
        <v>1</v>
      </c>
      <c r="AD207" s="10">
        <v>1</v>
      </c>
      <c r="AE207" s="9">
        <v>54.52</v>
      </c>
      <c r="AF207" s="11">
        <v>15</v>
      </c>
      <c r="AG207" s="11">
        <v>4</v>
      </c>
      <c r="AH207" s="11">
        <v>9.25</v>
      </c>
      <c r="AI207" s="11">
        <v>0</v>
      </c>
      <c r="AJ207" s="11">
        <v>0</v>
      </c>
      <c r="AK207" s="12">
        <v>44367.532858796294</v>
      </c>
      <c r="AL207" s="11">
        <v>9.18</v>
      </c>
      <c r="AM207" s="11">
        <v>100</v>
      </c>
      <c r="AN207" s="11">
        <v>0</v>
      </c>
      <c r="AO207" s="11">
        <v>2.4500000000000002</v>
      </c>
      <c r="AP207" s="11">
        <v>5.66</v>
      </c>
      <c r="AQ207" s="11">
        <v>0</v>
      </c>
      <c r="AR207" s="11">
        <v>1.41</v>
      </c>
      <c r="AS207" s="8" t="s">
        <v>10908</v>
      </c>
      <c r="AT207" s="11">
        <v>0</v>
      </c>
      <c r="AU207" s="8" t="s">
        <v>10954</v>
      </c>
      <c r="AV207" s="8" t="s">
        <v>10909</v>
      </c>
    </row>
    <row r="208" spans="1:48" x14ac:dyDescent="0.25">
      <c r="A208" s="8" t="str">
        <f t="shared" si="3"/>
        <v>12106000027602200001421</v>
      </c>
      <c r="B208" s="8" t="s">
        <v>10928</v>
      </c>
      <c r="C208" s="8" t="s">
        <v>10895</v>
      </c>
      <c r="D208" s="8" t="s">
        <v>10896</v>
      </c>
      <c r="E208" s="8" t="s">
        <v>10954</v>
      </c>
      <c r="F208" s="8" t="s">
        <v>10955</v>
      </c>
      <c r="G208" s="8" t="s">
        <v>10917</v>
      </c>
      <c r="H208" s="8" t="s">
        <v>10918</v>
      </c>
      <c r="I208" s="8" t="s">
        <v>10901</v>
      </c>
      <c r="J208" s="8" t="s">
        <v>10902</v>
      </c>
      <c r="K208" s="8" t="s">
        <v>7709</v>
      </c>
      <c r="L208" s="8" t="s">
        <v>10922</v>
      </c>
      <c r="M208" s="8" t="s">
        <v>10904</v>
      </c>
      <c r="N208" s="8" t="s">
        <v>10905</v>
      </c>
      <c r="O208" s="9">
        <v>9.4819999999999993</v>
      </c>
      <c r="P208" s="10">
        <v>1</v>
      </c>
      <c r="Q208" s="11">
        <v>9.25</v>
      </c>
      <c r="R208" s="11">
        <v>18</v>
      </c>
      <c r="S208" s="8" t="s">
        <v>10906</v>
      </c>
      <c r="T208" s="8" t="s">
        <v>10907</v>
      </c>
      <c r="U208" s="9">
        <v>13.034000000000001</v>
      </c>
      <c r="V208" s="10">
        <v>1</v>
      </c>
      <c r="W208" s="11">
        <v>0</v>
      </c>
      <c r="X208" s="9">
        <v>54.515999999999998</v>
      </c>
      <c r="Y208" s="8" t="s">
        <v>10901</v>
      </c>
      <c r="Z208" s="10">
        <v>1</v>
      </c>
      <c r="AA208" s="10">
        <v>1</v>
      </c>
      <c r="AB208" s="9">
        <v>54.515999999999998</v>
      </c>
      <c r="AC208" s="10">
        <v>1</v>
      </c>
      <c r="AD208" s="10">
        <v>1</v>
      </c>
      <c r="AE208" s="9">
        <v>54.515999999999998</v>
      </c>
      <c r="AF208" s="11">
        <v>15</v>
      </c>
      <c r="AG208" s="11">
        <v>18</v>
      </c>
      <c r="AH208" s="11">
        <v>9.25</v>
      </c>
      <c r="AI208" s="11">
        <v>0</v>
      </c>
      <c r="AJ208" s="11">
        <v>0</v>
      </c>
      <c r="AK208" s="12">
        <v>44368.002372685187</v>
      </c>
      <c r="AL208" s="11">
        <v>11.24</v>
      </c>
      <c r="AM208" s="11">
        <v>100</v>
      </c>
      <c r="AN208" s="11">
        <v>0</v>
      </c>
      <c r="AO208" s="11">
        <v>13.49</v>
      </c>
      <c r="AP208" s="11">
        <v>6.94</v>
      </c>
      <c r="AQ208" s="11">
        <v>0</v>
      </c>
      <c r="AR208" s="11">
        <v>0</v>
      </c>
      <c r="AS208" s="8" t="s">
        <v>10908</v>
      </c>
      <c r="AT208" s="11">
        <v>0</v>
      </c>
      <c r="AU208" s="8" t="s">
        <v>10954</v>
      </c>
      <c r="AV208" s="8" t="s">
        <v>10909</v>
      </c>
    </row>
    <row r="209" spans="1:48" x14ac:dyDescent="0.25">
      <c r="A209" s="8" t="str">
        <f t="shared" si="3"/>
        <v>13006000027602000005105</v>
      </c>
      <c r="B209" s="8" t="s">
        <v>10929</v>
      </c>
      <c r="C209" s="8" t="s">
        <v>10901</v>
      </c>
      <c r="D209" s="8" t="s">
        <v>10896</v>
      </c>
      <c r="E209" s="8" t="s">
        <v>10954</v>
      </c>
      <c r="F209" s="8" t="s">
        <v>10955</v>
      </c>
      <c r="G209" s="8" t="s">
        <v>10920</v>
      </c>
      <c r="H209" s="8" t="s">
        <v>10921</v>
      </c>
      <c r="I209" s="8" t="s">
        <v>10895</v>
      </c>
      <c r="J209" s="8" t="s">
        <v>10902</v>
      </c>
      <c r="K209" s="8" t="s">
        <v>7709</v>
      </c>
      <c r="L209" s="8" t="s">
        <v>10922</v>
      </c>
      <c r="M209" s="8" t="s">
        <v>10904</v>
      </c>
      <c r="N209" s="8" t="s">
        <v>10930</v>
      </c>
      <c r="O209" s="9">
        <v>9.2360000000000007</v>
      </c>
      <c r="P209" s="10">
        <v>1</v>
      </c>
      <c r="Q209" s="11">
        <v>9.25</v>
      </c>
      <c r="R209" s="11">
        <v>4</v>
      </c>
      <c r="S209" s="8" t="s">
        <v>10906</v>
      </c>
      <c r="T209" s="8" t="s">
        <v>10907</v>
      </c>
      <c r="U209" s="9">
        <v>10.647</v>
      </c>
      <c r="V209" s="10">
        <v>1</v>
      </c>
      <c r="W209" s="11">
        <v>6</v>
      </c>
      <c r="X209" s="9">
        <v>74.62</v>
      </c>
      <c r="Y209" s="8" t="s">
        <v>10901</v>
      </c>
      <c r="Z209" s="10">
        <v>1</v>
      </c>
      <c r="AA209" s="10">
        <v>1</v>
      </c>
      <c r="AB209" s="9">
        <v>74.62</v>
      </c>
      <c r="AC209" s="10">
        <v>1</v>
      </c>
      <c r="AD209" s="10">
        <v>1</v>
      </c>
      <c r="AE209" s="9">
        <v>74.62</v>
      </c>
      <c r="AF209" s="11">
        <v>15</v>
      </c>
      <c r="AG209" s="11">
        <v>0</v>
      </c>
      <c r="AH209" s="11">
        <v>0</v>
      </c>
      <c r="AI209" s="11">
        <v>0</v>
      </c>
      <c r="AJ209" s="11">
        <v>0</v>
      </c>
      <c r="AK209" s="12">
        <v>44367.507893518516</v>
      </c>
      <c r="AL209" s="11">
        <v>9.18</v>
      </c>
      <c r="AM209" s="11">
        <v>0</v>
      </c>
      <c r="AN209" s="11">
        <v>0</v>
      </c>
      <c r="AO209" s="11">
        <v>0</v>
      </c>
      <c r="AP209" s="11">
        <v>0</v>
      </c>
      <c r="AQ209" s="11">
        <v>0</v>
      </c>
      <c r="AR209" s="11">
        <v>4.22</v>
      </c>
      <c r="AS209" s="8" t="s">
        <v>10908</v>
      </c>
      <c r="AT209" s="11">
        <v>0</v>
      </c>
      <c r="AU209" s="8" t="s">
        <v>10954</v>
      </c>
      <c r="AV209" s="8" t="s">
        <v>10909</v>
      </c>
    </row>
    <row r="210" spans="1:48" x14ac:dyDescent="0.25">
      <c r="A210" s="8" t="str">
        <f t="shared" si="3"/>
        <v>13006000027602200000102</v>
      </c>
      <c r="B210" s="8" t="s">
        <v>10929</v>
      </c>
      <c r="C210" s="8" t="s">
        <v>10895</v>
      </c>
      <c r="D210" s="8" t="s">
        <v>10896</v>
      </c>
      <c r="E210" s="8" t="s">
        <v>10954</v>
      </c>
      <c r="F210" s="8" t="s">
        <v>10955</v>
      </c>
      <c r="G210" s="8" t="s">
        <v>10899</v>
      </c>
      <c r="H210" s="8" t="s">
        <v>10900</v>
      </c>
      <c r="I210" s="8" t="s">
        <v>10901</v>
      </c>
      <c r="J210" s="8" t="s">
        <v>10902</v>
      </c>
      <c r="K210" s="8" t="s">
        <v>7709</v>
      </c>
      <c r="L210" s="8" t="s">
        <v>10922</v>
      </c>
      <c r="M210" s="8" t="s">
        <v>10904</v>
      </c>
      <c r="N210" s="8" t="s">
        <v>10930</v>
      </c>
      <c r="O210" s="9">
        <v>10.711</v>
      </c>
      <c r="P210" s="10">
        <v>1</v>
      </c>
      <c r="Q210" s="11">
        <v>3.65</v>
      </c>
      <c r="R210" s="11">
        <v>4</v>
      </c>
      <c r="S210" s="8" t="s">
        <v>10906</v>
      </c>
      <c r="T210" s="8" t="s">
        <v>10907</v>
      </c>
      <c r="U210" s="9">
        <v>11.598000000000001</v>
      </c>
      <c r="V210" s="10">
        <v>1</v>
      </c>
      <c r="W210" s="11">
        <v>3.5</v>
      </c>
      <c r="X210" s="9">
        <v>79.369</v>
      </c>
      <c r="Y210" s="8" t="s">
        <v>10901</v>
      </c>
      <c r="Z210" s="10">
        <v>1</v>
      </c>
      <c r="AA210" s="10">
        <v>1</v>
      </c>
      <c r="AB210" s="9">
        <v>79.369</v>
      </c>
      <c r="AC210" s="10">
        <v>1</v>
      </c>
      <c r="AD210" s="10">
        <v>1</v>
      </c>
      <c r="AE210" s="9">
        <v>79.369</v>
      </c>
      <c r="AF210" s="11">
        <v>15</v>
      </c>
      <c r="AG210" s="11">
        <v>0</v>
      </c>
      <c r="AH210" s="11">
        <v>0</v>
      </c>
      <c r="AI210" s="11">
        <v>0</v>
      </c>
      <c r="AJ210" s="11">
        <v>0</v>
      </c>
      <c r="AK210" s="12">
        <v>44368.006527777776</v>
      </c>
      <c r="AL210" s="11">
        <v>10</v>
      </c>
      <c r="AM210" s="11">
        <v>0</v>
      </c>
      <c r="AN210" s="11">
        <v>0</v>
      </c>
      <c r="AO210" s="11">
        <v>0</v>
      </c>
      <c r="AP210" s="11">
        <v>0</v>
      </c>
      <c r="AQ210" s="11">
        <v>0</v>
      </c>
      <c r="AR210" s="11">
        <v>2.68</v>
      </c>
      <c r="AS210" s="8" t="s">
        <v>10908</v>
      </c>
      <c r="AT210" s="11">
        <v>0</v>
      </c>
      <c r="AU210" s="8" t="s">
        <v>10954</v>
      </c>
      <c r="AV210" s="8" t="s">
        <v>10909</v>
      </c>
    </row>
    <row r="211" spans="1:48" x14ac:dyDescent="0.25">
      <c r="A211" s="8" t="str">
        <f t="shared" si="3"/>
        <v>13006000027602200001327</v>
      </c>
      <c r="B211" s="8" t="s">
        <v>10929</v>
      </c>
      <c r="C211" s="8" t="s">
        <v>10895</v>
      </c>
      <c r="D211" s="8" t="s">
        <v>10896</v>
      </c>
      <c r="E211" s="8" t="s">
        <v>10954</v>
      </c>
      <c r="F211" s="8" t="s">
        <v>10955</v>
      </c>
      <c r="G211" s="8" t="s">
        <v>10916</v>
      </c>
      <c r="H211" s="8" t="s">
        <v>10900</v>
      </c>
      <c r="I211" s="8" t="s">
        <v>10901</v>
      </c>
      <c r="J211" s="8" t="s">
        <v>10902</v>
      </c>
      <c r="K211" s="8" t="s">
        <v>7709</v>
      </c>
      <c r="L211" s="8" t="s">
        <v>10922</v>
      </c>
      <c r="M211" s="8" t="s">
        <v>10904</v>
      </c>
      <c r="N211" s="8" t="s">
        <v>10930</v>
      </c>
      <c r="O211" s="9">
        <v>13.95</v>
      </c>
      <c r="P211" s="10">
        <v>0.75022699999999998</v>
      </c>
      <c r="Q211" s="11">
        <v>3.65</v>
      </c>
      <c r="R211" s="11">
        <v>4</v>
      </c>
      <c r="S211" s="8" t="s">
        <v>10906</v>
      </c>
      <c r="T211" s="8" t="s">
        <v>10907</v>
      </c>
      <c r="U211" s="9">
        <v>11.333</v>
      </c>
      <c r="V211" s="10">
        <v>1</v>
      </c>
      <c r="W211" s="11">
        <v>2</v>
      </c>
      <c r="X211" s="9">
        <v>76.444999999999993</v>
      </c>
      <c r="Y211" s="8" t="s">
        <v>10901</v>
      </c>
      <c r="Z211" s="10">
        <v>1</v>
      </c>
      <c r="AA211" s="10">
        <v>1</v>
      </c>
      <c r="AB211" s="9">
        <v>76.444999999999993</v>
      </c>
      <c r="AC211" s="10">
        <v>1</v>
      </c>
      <c r="AD211" s="10">
        <v>1</v>
      </c>
      <c r="AE211" s="9">
        <v>76.444999999999993</v>
      </c>
      <c r="AF211" s="11">
        <v>15</v>
      </c>
      <c r="AG211" s="11">
        <v>0</v>
      </c>
      <c r="AH211" s="11">
        <v>0</v>
      </c>
      <c r="AI211" s="11">
        <v>0</v>
      </c>
      <c r="AJ211" s="11">
        <v>0</v>
      </c>
      <c r="AK211" s="12">
        <v>44368.006527777776</v>
      </c>
      <c r="AL211" s="11">
        <v>9.7799999999999994</v>
      </c>
      <c r="AM211" s="11">
        <v>0</v>
      </c>
      <c r="AN211" s="11">
        <v>0</v>
      </c>
      <c r="AO211" s="11">
        <v>0</v>
      </c>
      <c r="AP211" s="11">
        <v>0</v>
      </c>
      <c r="AQ211" s="11">
        <v>0</v>
      </c>
      <c r="AR211" s="11">
        <v>1.5</v>
      </c>
      <c r="AS211" s="8" t="s">
        <v>10908</v>
      </c>
      <c r="AT211" s="11">
        <v>0</v>
      </c>
      <c r="AU211" s="8" t="s">
        <v>10954</v>
      </c>
      <c r="AV211" s="8" t="s">
        <v>10909</v>
      </c>
    </row>
    <row r="212" spans="1:48" x14ac:dyDescent="0.25">
      <c r="A212" s="8" t="str">
        <f t="shared" si="3"/>
        <v>13006000027602200001421</v>
      </c>
      <c r="B212" s="8" t="s">
        <v>10929</v>
      </c>
      <c r="C212" s="8" t="s">
        <v>10895</v>
      </c>
      <c r="D212" s="8" t="s">
        <v>10896</v>
      </c>
      <c r="E212" s="8" t="s">
        <v>10954</v>
      </c>
      <c r="F212" s="8" t="s">
        <v>10955</v>
      </c>
      <c r="G212" s="8" t="s">
        <v>10917</v>
      </c>
      <c r="H212" s="8" t="s">
        <v>10918</v>
      </c>
      <c r="I212" s="8" t="s">
        <v>10901</v>
      </c>
      <c r="J212" s="8" t="s">
        <v>10902</v>
      </c>
      <c r="K212" s="8" t="s">
        <v>7709</v>
      </c>
      <c r="L212" s="8" t="s">
        <v>10922</v>
      </c>
      <c r="M212" s="8" t="s">
        <v>10904</v>
      </c>
      <c r="N212" s="8" t="s">
        <v>10930</v>
      </c>
      <c r="O212" s="9">
        <v>9.4819999999999993</v>
      </c>
      <c r="P212" s="10">
        <v>1</v>
      </c>
      <c r="Q212" s="11">
        <v>9.25</v>
      </c>
      <c r="R212" s="11">
        <v>4</v>
      </c>
      <c r="S212" s="8" t="s">
        <v>10906</v>
      </c>
      <c r="T212" s="8" t="s">
        <v>10907</v>
      </c>
      <c r="U212" s="9">
        <v>10.93</v>
      </c>
      <c r="V212" s="10">
        <v>1</v>
      </c>
      <c r="W212" s="11">
        <v>7</v>
      </c>
      <c r="X212" s="9">
        <v>77.337999999999994</v>
      </c>
      <c r="Y212" s="8" t="s">
        <v>10901</v>
      </c>
      <c r="Z212" s="10">
        <v>1</v>
      </c>
      <c r="AA212" s="10">
        <v>1</v>
      </c>
      <c r="AB212" s="9">
        <v>77.337999999999994</v>
      </c>
      <c r="AC212" s="10">
        <v>1</v>
      </c>
      <c r="AD212" s="10">
        <v>1</v>
      </c>
      <c r="AE212" s="9">
        <v>77.337999999999994</v>
      </c>
      <c r="AF212" s="11">
        <v>15</v>
      </c>
      <c r="AG212" s="11">
        <v>0</v>
      </c>
      <c r="AH212" s="11">
        <v>0</v>
      </c>
      <c r="AI212" s="11">
        <v>0</v>
      </c>
      <c r="AJ212" s="11">
        <v>0</v>
      </c>
      <c r="AK212" s="12">
        <v>44368.006527777776</v>
      </c>
      <c r="AL212" s="11">
        <v>9.43</v>
      </c>
      <c r="AM212" s="11">
        <v>0</v>
      </c>
      <c r="AN212" s="11">
        <v>0</v>
      </c>
      <c r="AO212" s="11">
        <v>0</v>
      </c>
      <c r="AP212" s="11">
        <v>0</v>
      </c>
      <c r="AQ212" s="11">
        <v>0</v>
      </c>
      <c r="AR212" s="11">
        <v>5.0599999999999996</v>
      </c>
      <c r="AS212" s="8" t="s">
        <v>10908</v>
      </c>
      <c r="AT212" s="11">
        <v>0</v>
      </c>
      <c r="AU212" s="8" t="s">
        <v>10954</v>
      </c>
      <c r="AV212" s="8" t="s">
        <v>10909</v>
      </c>
    </row>
    <row r="213" spans="1:48" x14ac:dyDescent="0.25">
      <c r="A213" s="8" t="str">
        <f t="shared" si="3"/>
        <v>14006000027602000005105</v>
      </c>
      <c r="B213" s="8" t="s">
        <v>10931</v>
      </c>
      <c r="C213" s="8" t="s">
        <v>10901</v>
      </c>
      <c r="D213" s="8" t="s">
        <v>10896</v>
      </c>
      <c r="E213" s="8" t="s">
        <v>10954</v>
      </c>
      <c r="F213" s="8" t="s">
        <v>10955</v>
      </c>
      <c r="G213" s="8" t="s">
        <v>10920</v>
      </c>
      <c r="H213" s="8" t="s">
        <v>10921</v>
      </c>
      <c r="I213" s="8" t="s">
        <v>10895</v>
      </c>
      <c r="J213" s="8" t="s">
        <v>10902</v>
      </c>
      <c r="K213" s="8" t="s">
        <v>7709</v>
      </c>
      <c r="L213" s="8" t="s">
        <v>10922</v>
      </c>
      <c r="M213" s="8" t="s">
        <v>10904</v>
      </c>
      <c r="N213" s="8" t="s">
        <v>10905</v>
      </c>
      <c r="O213" s="9">
        <v>9.2360000000000007</v>
      </c>
      <c r="P213" s="10">
        <v>1</v>
      </c>
      <c r="Q213" s="11">
        <v>9.25</v>
      </c>
      <c r="R213" s="11">
        <v>4</v>
      </c>
      <c r="S213" s="8" t="s">
        <v>10906</v>
      </c>
      <c r="T213" s="8" t="s">
        <v>10907</v>
      </c>
      <c r="U213" s="9">
        <v>10.647</v>
      </c>
      <c r="V213" s="10">
        <v>1</v>
      </c>
      <c r="W213" s="11">
        <v>2</v>
      </c>
      <c r="X213" s="9">
        <v>54.52</v>
      </c>
      <c r="Y213" s="8" t="s">
        <v>10901</v>
      </c>
      <c r="Z213" s="10">
        <v>1</v>
      </c>
      <c r="AA213" s="10">
        <v>1</v>
      </c>
      <c r="AB213" s="9">
        <v>54.52</v>
      </c>
      <c r="AC213" s="10">
        <v>1</v>
      </c>
      <c r="AD213" s="10">
        <v>1</v>
      </c>
      <c r="AE213" s="9">
        <v>54.52</v>
      </c>
      <c r="AF213" s="11">
        <v>15</v>
      </c>
      <c r="AG213" s="11">
        <v>4</v>
      </c>
      <c r="AH213" s="11">
        <v>9.25</v>
      </c>
      <c r="AI213" s="11">
        <v>0</v>
      </c>
      <c r="AJ213" s="11">
        <v>0</v>
      </c>
      <c r="AK213" s="12">
        <v>44367.510370370372</v>
      </c>
      <c r="AL213" s="11">
        <v>9.18</v>
      </c>
      <c r="AM213" s="11">
        <v>100</v>
      </c>
      <c r="AN213" s="11">
        <v>0</v>
      </c>
      <c r="AO213" s="11">
        <v>2.4500000000000002</v>
      </c>
      <c r="AP213" s="11">
        <v>5.66</v>
      </c>
      <c r="AQ213" s="11">
        <v>0</v>
      </c>
      <c r="AR213" s="11">
        <v>1.41</v>
      </c>
      <c r="AS213" s="8" t="s">
        <v>10908</v>
      </c>
      <c r="AT213" s="11">
        <v>0</v>
      </c>
      <c r="AU213" s="8" t="s">
        <v>10954</v>
      </c>
      <c r="AV213" s="8" t="s">
        <v>10909</v>
      </c>
    </row>
    <row r="214" spans="1:48" x14ac:dyDescent="0.25">
      <c r="A214" s="8" t="str">
        <f t="shared" si="3"/>
        <v>14006000027602200000102</v>
      </c>
      <c r="B214" s="8" t="s">
        <v>10931</v>
      </c>
      <c r="C214" s="8" t="s">
        <v>10895</v>
      </c>
      <c r="D214" s="8" t="s">
        <v>10896</v>
      </c>
      <c r="E214" s="8" t="s">
        <v>10954</v>
      </c>
      <c r="F214" s="8" t="s">
        <v>10955</v>
      </c>
      <c r="G214" s="8" t="s">
        <v>10899</v>
      </c>
      <c r="H214" s="8" t="s">
        <v>10900</v>
      </c>
      <c r="I214" s="8" t="s">
        <v>10901</v>
      </c>
      <c r="J214" s="8" t="s">
        <v>10902</v>
      </c>
      <c r="K214" s="8" t="s">
        <v>7709</v>
      </c>
      <c r="L214" s="8" t="s">
        <v>10922</v>
      </c>
      <c r="M214" s="8" t="s">
        <v>10904</v>
      </c>
      <c r="N214" s="8" t="s">
        <v>10905</v>
      </c>
      <c r="O214" s="9">
        <v>10.711</v>
      </c>
      <c r="P214" s="10">
        <v>1</v>
      </c>
      <c r="Q214" s="11">
        <v>3.65</v>
      </c>
      <c r="R214" s="11">
        <v>4</v>
      </c>
      <c r="S214" s="8" t="s">
        <v>10906</v>
      </c>
      <c r="T214" s="8" t="s">
        <v>10907</v>
      </c>
      <c r="U214" s="9">
        <v>11.598000000000001</v>
      </c>
      <c r="V214" s="10">
        <v>1</v>
      </c>
      <c r="W214" s="11">
        <v>2</v>
      </c>
      <c r="X214" s="9">
        <v>59.378999999999998</v>
      </c>
      <c r="Y214" s="8" t="s">
        <v>10901</v>
      </c>
      <c r="Z214" s="10">
        <v>1</v>
      </c>
      <c r="AA214" s="10">
        <v>1</v>
      </c>
      <c r="AB214" s="9">
        <v>59.378999999999998</v>
      </c>
      <c r="AC214" s="10">
        <v>1</v>
      </c>
      <c r="AD214" s="10">
        <v>1</v>
      </c>
      <c r="AE214" s="9">
        <v>59.378999999999998</v>
      </c>
      <c r="AF214" s="11">
        <v>15</v>
      </c>
      <c r="AG214" s="11">
        <v>4</v>
      </c>
      <c r="AH214" s="11">
        <v>9.25</v>
      </c>
      <c r="AI214" s="11">
        <v>0</v>
      </c>
      <c r="AJ214" s="11">
        <v>0</v>
      </c>
      <c r="AK214" s="12">
        <v>44368.006597222222</v>
      </c>
      <c r="AL214" s="11">
        <v>10</v>
      </c>
      <c r="AM214" s="11">
        <v>100</v>
      </c>
      <c r="AN214" s="11">
        <v>0</v>
      </c>
      <c r="AO214" s="11">
        <v>2.67</v>
      </c>
      <c r="AP214" s="11">
        <v>6.17</v>
      </c>
      <c r="AQ214" s="11">
        <v>0</v>
      </c>
      <c r="AR214" s="11">
        <v>1.53</v>
      </c>
      <c r="AS214" s="8" t="s">
        <v>10908</v>
      </c>
      <c r="AT214" s="11">
        <v>0</v>
      </c>
      <c r="AU214" s="8" t="s">
        <v>10954</v>
      </c>
      <c r="AV214" s="8" t="s">
        <v>10909</v>
      </c>
    </row>
    <row r="215" spans="1:48" x14ac:dyDescent="0.25">
      <c r="A215" s="8" t="str">
        <f t="shared" si="3"/>
        <v>14006000027602200001286</v>
      </c>
      <c r="B215" s="8" t="s">
        <v>10931</v>
      </c>
      <c r="C215" s="8" t="s">
        <v>10895</v>
      </c>
      <c r="D215" s="8" t="s">
        <v>10896</v>
      </c>
      <c r="E215" s="8" t="s">
        <v>10954</v>
      </c>
      <c r="F215" s="8" t="s">
        <v>10955</v>
      </c>
      <c r="G215" s="8" t="s">
        <v>10913</v>
      </c>
      <c r="H215" s="8" t="s">
        <v>10914</v>
      </c>
      <c r="I215" s="8" t="s">
        <v>10901</v>
      </c>
      <c r="J215" s="8" t="s">
        <v>10902</v>
      </c>
      <c r="K215" s="8" t="s">
        <v>7709</v>
      </c>
      <c r="L215" s="8" t="s">
        <v>10922</v>
      </c>
      <c r="M215" s="8" t="s">
        <v>10904</v>
      </c>
      <c r="N215" s="8" t="s">
        <v>10915</v>
      </c>
      <c r="O215" s="9">
        <v>12.977</v>
      </c>
      <c r="P215" s="10">
        <v>1</v>
      </c>
      <c r="Q215" s="11">
        <v>3.65</v>
      </c>
      <c r="R215" s="11">
        <v>1</v>
      </c>
      <c r="S215" s="8" t="s">
        <v>10906</v>
      </c>
      <c r="T215" s="8" t="s">
        <v>10907</v>
      </c>
      <c r="U215" s="9">
        <v>13.61</v>
      </c>
      <c r="V215" s="10">
        <v>1</v>
      </c>
      <c r="W215" s="11">
        <v>3</v>
      </c>
      <c r="X215" s="9">
        <v>70.238</v>
      </c>
      <c r="Y215" s="8" t="s">
        <v>10901</v>
      </c>
      <c r="Z215" s="10">
        <v>1</v>
      </c>
      <c r="AA215" s="10">
        <v>1</v>
      </c>
      <c r="AB215" s="9">
        <v>70.238</v>
      </c>
      <c r="AC215" s="10">
        <v>1</v>
      </c>
      <c r="AD215" s="10">
        <v>1</v>
      </c>
      <c r="AE215" s="9">
        <v>70.238</v>
      </c>
      <c r="AF215" s="11">
        <v>0</v>
      </c>
      <c r="AG215" s="11">
        <v>4</v>
      </c>
      <c r="AH215" s="11">
        <v>9.25</v>
      </c>
      <c r="AI215" s="11">
        <v>0</v>
      </c>
      <c r="AJ215" s="11">
        <v>0</v>
      </c>
      <c r="AK215" s="12">
        <v>44368.006597222222</v>
      </c>
      <c r="AL215" s="11">
        <v>0</v>
      </c>
      <c r="AM215" s="11">
        <v>100</v>
      </c>
      <c r="AN215" s="11">
        <v>0</v>
      </c>
      <c r="AO215" s="11">
        <v>3.13</v>
      </c>
      <c r="AP215" s="11">
        <v>7.24</v>
      </c>
      <c r="AQ215" s="11">
        <v>0</v>
      </c>
      <c r="AR215" s="11">
        <v>2.35</v>
      </c>
      <c r="AS215" s="8" t="s">
        <v>10908</v>
      </c>
      <c r="AT215" s="11">
        <v>0</v>
      </c>
      <c r="AU215" s="8" t="s">
        <v>10954</v>
      </c>
      <c r="AV215" s="8" t="s">
        <v>10909</v>
      </c>
    </row>
    <row r="216" spans="1:48" x14ac:dyDescent="0.25">
      <c r="A216" s="8" t="str">
        <f t="shared" si="3"/>
        <v>17006000027602000005105</v>
      </c>
      <c r="B216" s="8" t="s">
        <v>10932</v>
      </c>
      <c r="C216" s="8" t="s">
        <v>10895</v>
      </c>
      <c r="D216" s="8" t="s">
        <v>10896</v>
      </c>
      <c r="E216" s="8" t="s">
        <v>10954</v>
      </c>
      <c r="F216" s="8" t="s">
        <v>10955</v>
      </c>
      <c r="G216" s="8" t="s">
        <v>10920</v>
      </c>
      <c r="H216" s="8" t="s">
        <v>10921</v>
      </c>
      <c r="I216" s="8" t="s">
        <v>10901</v>
      </c>
      <c r="J216" s="8" t="s">
        <v>10902</v>
      </c>
      <c r="K216" s="8" t="s">
        <v>7709</v>
      </c>
      <c r="L216" s="8" t="s">
        <v>10922</v>
      </c>
      <c r="M216" s="8" t="s">
        <v>10904</v>
      </c>
      <c r="N216" s="8" t="s">
        <v>10933</v>
      </c>
      <c r="O216" s="9">
        <v>8.8729999999999993</v>
      </c>
      <c r="P216" s="10">
        <v>1</v>
      </c>
      <c r="Q216" s="11">
        <v>9.25</v>
      </c>
      <c r="R216" s="11">
        <v>4</v>
      </c>
      <c r="S216" s="8" t="s">
        <v>10906</v>
      </c>
      <c r="T216" s="8" t="s">
        <v>10907</v>
      </c>
      <c r="U216" s="9">
        <v>10.228</v>
      </c>
      <c r="V216" s="10">
        <v>0.25</v>
      </c>
      <c r="W216" s="11">
        <v>7</v>
      </c>
      <c r="X216" s="9">
        <v>22.163</v>
      </c>
      <c r="Y216" s="8" t="s">
        <v>10901</v>
      </c>
      <c r="Z216" s="10">
        <v>4</v>
      </c>
      <c r="AA216" s="10">
        <v>1</v>
      </c>
      <c r="AB216" s="9">
        <v>88.652000000000001</v>
      </c>
      <c r="AC216" s="10">
        <v>1</v>
      </c>
      <c r="AD216" s="10">
        <v>1</v>
      </c>
      <c r="AE216" s="9">
        <v>88.652000000000001</v>
      </c>
      <c r="AF216" s="11">
        <v>15</v>
      </c>
      <c r="AG216" s="11">
        <v>4</v>
      </c>
      <c r="AH216" s="11">
        <v>0</v>
      </c>
      <c r="AI216" s="11">
        <v>17</v>
      </c>
      <c r="AJ216" s="11">
        <v>0</v>
      </c>
      <c r="AK216" s="12">
        <v>44368.006655092591</v>
      </c>
      <c r="AL216" s="11">
        <v>2.21</v>
      </c>
      <c r="AM216" s="11">
        <v>100</v>
      </c>
      <c r="AN216" s="11">
        <v>0</v>
      </c>
      <c r="AO216" s="11">
        <v>0.59</v>
      </c>
      <c r="AP216" s="11">
        <v>0</v>
      </c>
      <c r="AQ216" s="11">
        <v>3.8</v>
      </c>
      <c r="AR216" s="11">
        <v>1.45</v>
      </c>
      <c r="AS216" s="8" t="s">
        <v>10908</v>
      </c>
      <c r="AT216" s="11">
        <v>0</v>
      </c>
      <c r="AU216" s="8" t="s">
        <v>10954</v>
      </c>
      <c r="AV216" s="8" t="s">
        <v>10909</v>
      </c>
    </row>
    <row r="217" spans="1:48" x14ac:dyDescent="0.25">
      <c r="A217" s="8" t="str">
        <f t="shared" si="3"/>
        <v>17006000027602200001421</v>
      </c>
      <c r="B217" s="8" t="s">
        <v>10932</v>
      </c>
      <c r="C217" s="8" t="s">
        <v>10901</v>
      </c>
      <c r="D217" s="8" t="s">
        <v>10896</v>
      </c>
      <c r="E217" s="8" t="s">
        <v>10954</v>
      </c>
      <c r="F217" s="8" t="s">
        <v>10955</v>
      </c>
      <c r="G217" s="8" t="s">
        <v>10917</v>
      </c>
      <c r="H217" s="8" t="s">
        <v>10918</v>
      </c>
      <c r="I217" s="8" t="s">
        <v>10895</v>
      </c>
      <c r="J217" s="8" t="s">
        <v>10902</v>
      </c>
      <c r="K217" s="8" t="s">
        <v>7709</v>
      </c>
      <c r="L217" s="8" t="s">
        <v>10922</v>
      </c>
      <c r="M217" s="8" t="s">
        <v>10904</v>
      </c>
      <c r="N217" s="8" t="s">
        <v>10933</v>
      </c>
      <c r="O217" s="9">
        <v>9.4819999999999993</v>
      </c>
      <c r="P217" s="10">
        <v>1</v>
      </c>
      <c r="Q217" s="11">
        <v>9.25</v>
      </c>
      <c r="R217" s="11">
        <v>4</v>
      </c>
      <c r="S217" s="8" t="s">
        <v>10906</v>
      </c>
      <c r="T217" s="8" t="s">
        <v>10907</v>
      </c>
      <c r="U217" s="9">
        <v>10.93</v>
      </c>
      <c r="V217" s="10">
        <v>0.25</v>
      </c>
      <c r="W217" s="11">
        <v>3</v>
      </c>
      <c r="X217" s="9">
        <v>22.792000000000002</v>
      </c>
      <c r="Y217" s="8" t="s">
        <v>10901</v>
      </c>
      <c r="Z217" s="10">
        <v>4</v>
      </c>
      <c r="AA217" s="10">
        <v>1</v>
      </c>
      <c r="AB217" s="9">
        <v>91.168000000000006</v>
      </c>
      <c r="AC217" s="10">
        <v>1</v>
      </c>
      <c r="AD217" s="10">
        <v>1</v>
      </c>
      <c r="AE217" s="9">
        <v>91.168000000000006</v>
      </c>
      <c r="AF217" s="11">
        <v>15</v>
      </c>
      <c r="AG217" s="11">
        <v>4</v>
      </c>
      <c r="AH217" s="11">
        <v>0</v>
      </c>
      <c r="AI217" s="11">
        <v>17</v>
      </c>
      <c r="AJ217" s="11">
        <v>0</v>
      </c>
      <c r="AK217" s="12">
        <v>44367.539930555555</v>
      </c>
      <c r="AL217" s="11">
        <v>2.36</v>
      </c>
      <c r="AM217" s="11">
        <v>100</v>
      </c>
      <c r="AN217" s="11">
        <v>0</v>
      </c>
      <c r="AO217" s="11">
        <v>0.63</v>
      </c>
      <c r="AP217" s="11">
        <v>0</v>
      </c>
      <c r="AQ217" s="11">
        <v>4.0599999999999996</v>
      </c>
      <c r="AR217" s="11">
        <v>0.66</v>
      </c>
      <c r="AS217" s="8" t="s">
        <v>10908</v>
      </c>
      <c r="AT217" s="11">
        <v>0</v>
      </c>
      <c r="AU217" s="8" t="s">
        <v>10954</v>
      </c>
      <c r="AV217" s="8" t="s">
        <v>10909</v>
      </c>
    </row>
    <row r="218" spans="1:48" x14ac:dyDescent="0.25">
      <c r="A218" s="8" t="str">
        <f t="shared" si="3"/>
        <v>10006000027632200000102</v>
      </c>
      <c r="B218" s="8" t="s">
        <v>10894</v>
      </c>
      <c r="C218" s="8" t="s">
        <v>10895</v>
      </c>
      <c r="D218" s="8" t="s">
        <v>10896</v>
      </c>
      <c r="E218" s="8" t="s">
        <v>10956</v>
      </c>
      <c r="F218" s="8" t="s">
        <v>10957</v>
      </c>
      <c r="G218" s="8" t="s">
        <v>10899</v>
      </c>
      <c r="H218" s="8" t="s">
        <v>10900</v>
      </c>
      <c r="I218" s="8" t="s">
        <v>10901</v>
      </c>
      <c r="J218" s="8" t="s">
        <v>10902</v>
      </c>
      <c r="K218" s="8" t="s">
        <v>7709</v>
      </c>
      <c r="L218" s="8" t="s">
        <v>10903</v>
      </c>
      <c r="M218" s="8" t="s">
        <v>10904</v>
      </c>
      <c r="N218" s="8" t="s">
        <v>10905</v>
      </c>
      <c r="O218" s="9">
        <v>7.2610000000000001</v>
      </c>
      <c r="P218" s="10">
        <v>1</v>
      </c>
      <c r="Q218" s="11">
        <v>3.65</v>
      </c>
      <c r="R218" s="11">
        <v>4</v>
      </c>
      <c r="S218" s="8" t="s">
        <v>10906</v>
      </c>
      <c r="T218" s="8" t="s">
        <v>10907</v>
      </c>
      <c r="U218" s="9">
        <v>7.8620000000000001</v>
      </c>
      <c r="V218" s="10">
        <v>1</v>
      </c>
      <c r="W218" s="11">
        <v>4.5</v>
      </c>
      <c r="X218" s="9">
        <v>41.546999999999997</v>
      </c>
      <c r="Y218" s="8" t="s">
        <v>10901</v>
      </c>
      <c r="Z218" s="10">
        <v>1</v>
      </c>
      <c r="AA218" s="10">
        <v>1</v>
      </c>
      <c r="AB218" s="9">
        <v>41.546999999999997</v>
      </c>
      <c r="AC218" s="10">
        <v>1</v>
      </c>
      <c r="AD218" s="10">
        <v>1</v>
      </c>
      <c r="AE218" s="9">
        <v>41.546999999999997</v>
      </c>
      <c r="AF218" s="11">
        <v>15</v>
      </c>
      <c r="AG218" s="11">
        <v>4</v>
      </c>
      <c r="AH218" s="11">
        <v>9.25</v>
      </c>
      <c r="AI218" s="11">
        <v>0</v>
      </c>
      <c r="AJ218" s="11">
        <v>0</v>
      </c>
      <c r="AK218" s="12">
        <v>44368.014456018522</v>
      </c>
      <c r="AL218" s="11">
        <v>6.78</v>
      </c>
      <c r="AM218" s="11">
        <v>100</v>
      </c>
      <c r="AN218" s="11">
        <v>0</v>
      </c>
      <c r="AO218" s="11">
        <v>1.81</v>
      </c>
      <c r="AP218" s="11">
        <v>4.1900000000000004</v>
      </c>
      <c r="AQ218" s="11">
        <v>0</v>
      </c>
      <c r="AR218" s="11">
        <v>2.34</v>
      </c>
      <c r="AS218" s="8" t="s">
        <v>10908</v>
      </c>
      <c r="AT218" s="11">
        <v>0</v>
      </c>
      <c r="AU218" s="8" t="s">
        <v>10956</v>
      </c>
      <c r="AV218" s="8" t="s">
        <v>10909</v>
      </c>
    </row>
    <row r="219" spans="1:48" x14ac:dyDescent="0.25">
      <c r="A219" s="8" t="str">
        <f t="shared" si="3"/>
        <v>10006000027632200000362</v>
      </c>
      <c r="B219" s="8" t="s">
        <v>10894</v>
      </c>
      <c r="C219" s="8" t="s">
        <v>10901</v>
      </c>
      <c r="D219" s="8" t="s">
        <v>10896</v>
      </c>
      <c r="E219" s="8" t="s">
        <v>10956</v>
      </c>
      <c r="F219" s="8" t="s">
        <v>10957</v>
      </c>
      <c r="G219" s="8" t="s">
        <v>10910</v>
      </c>
      <c r="H219" s="8" t="s">
        <v>10911</v>
      </c>
      <c r="I219" s="8" t="s">
        <v>10895</v>
      </c>
      <c r="J219" s="8" t="s">
        <v>10902</v>
      </c>
      <c r="K219" s="8" t="s">
        <v>7709</v>
      </c>
      <c r="L219" s="8" t="s">
        <v>10903</v>
      </c>
      <c r="M219" s="8" t="s">
        <v>10904</v>
      </c>
      <c r="N219" s="8" t="s">
        <v>10912</v>
      </c>
      <c r="O219" s="9">
        <v>0</v>
      </c>
      <c r="P219" s="10">
        <v>1</v>
      </c>
      <c r="Q219" s="11">
        <v>0</v>
      </c>
      <c r="R219" s="11">
        <v>0</v>
      </c>
      <c r="S219" s="8" t="s">
        <v>10906</v>
      </c>
      <c r="T219" s="8" t="s">
        <v>10907</v>
      </c>
      <c r="U219" s="9">
        <v>4.21</v>
      </c>
      <c r="V219" s="10">
        <v>1</v>
      </c>
      <c r="W219" s="11">
        <v>0</v>
      </c>
      <c r="X219" s="9">
        <v>32.588000000000001</v>
      </c>
      <c r="Y219" s="8" t="s">
        <v>10901</v>
      </c>
      <c r="Z219" s="10">
        <v>1</v>
      </c>
      <c r="AA219" s="10">
        <v>1</v>
      </c>
      <c r="AB219" s="9">
        <v>32.588000000000001</v>
      </c>
      <c r="AC219" s="10">
        <v>1.1045130000000001</v>
      </c>
      <c r="AD219" s="10">
        <v>1</v>
      </c>
      <c r="AE219" s="9">
        <v>35.994</v>
      </c>
      <c r="AF219" s="11">
        <v>0</v>
      </c>
      <c r="AG219" s="11">
        <v>0</v>
      </c>
      <c r="AH219" s="11">
        <v>0</v>
      </c>
      <c r="AI219" s="11">
        <v>0</v>
      </c>
      <c r="AJ219" s="11">
        <v>8.3800000000000008</v>
      </c>
      <c r="AK219" s="12">
        <v>44367.520092592589</v>
      </c>
      <c r="AL219" s="11">
        <v>0</v>
      </c>
      <c r="AM219" s="11">
        <v>0</v>
      </c>
      <c r="AN219" s="11">
        <v>0</v>
      </c>
      <c r="AO219" s="11">
        <v>0</v>
      </c>
      <c r="AP219" s="11">
        <v>0</v>
      </c>
      <c r="AQ219" s="11">
        <v>0</v>
      </c>
      <c r="AR219" s="11">
        <v>0</v>
      </c>
      <c r="AS219" s="8" t="s">
        <v>10908</v>
      </c>
      <c r="AT219" s="11">
        <v>34.630000000000003</v>
      </c>
      <c r="AU219" s="8" t="s">
        <v>10956</v>
      </c>
      <c r="AV219" s="8" t="s">
        <v>10909</v>
      </c>
    </row>
    <row r="220" spans="1:48" x14ac:dyDescent="0.25">
      <c r="A220" s="8" t="str">
        <f t="shared" si="3"/>
        <v>10006000027632200001286</v>
      </c>
      <c r="B220" s="8" t="s">
        <v>10894</v>
      </c>
      <c r="C220" s="8" t="s">
        <v>10895</v>
      </c>
      <c r="D220" s="8" t="s">
        <v>10896</v>
      </c>
      <c r="E220" s="8" t="s">
        <v>10956</v>
      </c>
      <c r="F220" s="8" t="s">
        <v>10957</v>
      </c>
      <c r="G220" s="8" t="s">
        <v>10913</v>
      </c>
      <c r="H220" s="8" t="s">
        <v>10914</v>
      </c>
      <c r="I220" s="8" t="s">
        <v>10901</v>
      </c>
      <c r="J220" s="8" t="s">
        <v>10902</v>
      </c>
      <c r="K220" s="8" t="s">
        <v>7709</v>
      </c>
      <c r="L220" s="8" t="s">
        <v>10903</v>
      </c>
      <c r="M220" s="8" t="s">
        <v>10904</v>
      </c>
      <c r="N220" s="8" t="s">
        <v>10915</v>
      </c>
      <c r="O220" s="9">
        <v>8.798</v>
      </c>
      <c r="P220" s="10">
        <v>1</v>
      </c>
      <c r="Q220" s="11">
        <v>3.65</v>
      </c>
      <c r="R220" s="11">
        <v>1</v>
      </c>
      <c r="S220" s="8" t="s">
        <v>10906</v>
      </c>
      <c r="T220" s="8" t="s">
        <v>10907</v>
      </c>
      <c r="U220" s="9">
        <v>9.2270000000000003</v>
      </c>
      <c r="V220" s="10">
        <v>1</v>
      </c>
      <c r="W220" s="11">
        <v>6</v>
      </c>
      <c r="X220" s="9">
        <v>49.204999999999998</v>
      </c>
      <c r="Y220" s="8" t="s">
        <v>10901</v>
      </c>
      <c r="Z220" s="10">
        <v>1</v>
      </c>
      <c r="AA220" s="10">
        <v>1</v>
      </c>
      <c r="AB220" s="9">
        <v>49.204999999999998</v>
      </c>
      <c r="AC220" s="10">
        <v>1</v>
      </c>
      <c r="AD220" s="10">
        <v>1</v>
      </c>
      <c r="AE220" s="9">
        <v>49.204999999999998</v>
      </c>
      <c r="AF220" s="11">
        <v>0</v>
      </c>
      <c r="AG220" s="11">
        <v>4</v>
      </c>
      <c r="AH220" s="11">
        <v>9.25</v>
      </c>
      <c r="AI220" s="11">
        <v>0</v>
      </c>
      <c r="AJ220" s="11">
        <v>0</v>
      </c>
      <c r="AK220" s="12">
        <v>44368.014456018522</v>
      </c>
      <c r="AL220" s="11">
        <v>0</v>
      </c>
      <c r="AM220" s="11">
        <v>100</v>
      </c>
      <c r="AN220" s="11">
        <v>0</v>
      </c>
      <c r="AO220" s="11">
        <v>2.12</v>
      </c>
      <c r="AP220" s="11">
        <v>4.91</v>
      </c>
      <c r="AQ220" s="11">
        <v>0</v>
      </c>
      <c r="AR220" s="11">
        <v>3.18</v>
      </c>
      <c r="AS220" s="8" t="s">
        <v>10908</v>
      </c>
      <c r="AT220" s="11">
        <v>0</v>
      </c>
      <c r="AU220" s="8" t="s">
        <v>10956</v>
      </c>
      <c r="AV220" s="8" t="s">
        <v>10909</v>
      </c>
    </row>
    <row r="221" spans="1:48" x14ac:dyDescent="0.25">
      <c r="A221" s="8" t="str">
        <f t="shared" si="3"/>
        <v>10006000027632200001327</v>
      </c>
      <c r="B221" s="8" t="s">
        <v>10894</v>
      </c>
      <c r="C221" s="8" t="s">
        <v>10895</v>
      </c>
      <c r="D221" s="8" t="s">
        <v>10896</v>
      </c>
      <c r="E221" s="8" t="s">
        <v>10956</v>
      </c>
      <c r="F221" s="8" t="s">
        <v>10957</v>
      </c>
      <c r="G221" s="8" t="s">
        <v>10916</v>
      </c>
      <c r="H221" s="8" t="s">
        <v>10900</v>
      </c>
      <c r="I221" s="8" t="s">
        <v>10901</v>
      </c>
      <c r="J221" s="8" t="s">
        <v>10902</v>
      </c>
      <c r="K221" s="8" t="s">
        <v>7709</v>
      </c>
      <c r="L221" s="8" t="s">
        <v>10903</v>
      </c>
      <c r="M221" s="8" t="s">
        <v>10904</v>
      </c>
      <c r="N221" s="8" t="s">
        <v>10905</v>
      </c>
      <c r="O221" s="9">
        <v>9.4550000000000001</v>
      </c>
      <c r="P221" s="10">
        <v>0.75039599999999995</v>
      </c>
      <c r="Q221" s="11">
        <v>3.65</v>
      </c>
      <c r="R221" s="11">
        <v>4</v>
      </c>
      <c r="S221" s="8" t="s">
        <v>10906</v>
      </c>
      <c r="T221" s="8" t="s">
        <v>10907</v>
      </c>
      <c r="U221" s="9">
        <v>7.6829999999999998</v>
      </c>
      <c r="V221" s="10">
        <v>1</v>
      </c>
      <c r="W221" s="11">
        <v>5</v>
      </c>
      <c r="X221" s="9">
        <v>40.856999999999999</v>
      </c>
      <c r="Y221" s="8" t="s">
        <v>10901</v>
      </c>
      <c r="Z221" s="10">
        <v>1</v>
      </c>
      <c r="AA221" s="10">
        <v>1</v>
      </c>
      <c r="AB221" s="9">
        <v>40.856999999999999</v>
      </c>
      <c r="AC221" s="10">
        <v>1</v>
      </c>
      <c r="AD221" s="10">
        <v>1</v>
      </c>
      <c r="AE221" s="9">
        <v>40.856999999999999</v>
      </c>
      <c r="AF221" s="11">
        <v>15</v>
      </c>
      <c r="AG221" s="11">
        <v>4</v>
      </c>
      <c r="AH221" s="11">
        <v>9.25</v>
      </c>
      <c r="AI221" s="11">
        <v>0</v>
      </c>
      <c r="AJ221" s="11">
        <v>0</v>
      </c>
      <c r="AK221" s="12">
        <v>44368.014467592591</v>
      </c>
      <c r="AL221" s="11">
        <v>6.63</v>
      </c>
      <c r="AM221" s="11">
        <v>100</v>
      </c>
      <c r="AN221" s="11">
        <v>0</v>
      </c>
      <c r="AO221" s="11">
        <v>1.77</v>
      </c>
      <c r="AP221" s="11">
        <v>4.09</v>
      </c>
      <c r="AQ221" s="11">
        <v>0</v>
      </c>
      <c r="AR221" s="11">
        <v>2.54</v>
      </c>
      <c r="AS221" s="8" t="s">
        <v>10908</v>
      </c>
      <c r="AT221" s="11">
        <v>0</v>
      </c>
      <c r="AU221" s="8" t="s">
        <v>10956</v>
      </c>
      <c r="AV221" s="8" t="s">
        <v>10909</v>
      </c>
    </row>
    <row r="222" spans="1:48" x14ac:dyDescent="0.25">
      <c r="A222" s="8" t="str">
        <f t="shared" si="3"/>
        <v>10006000027632200001421</v>
      </c>
      <c r="B222" s="8" t="s">
        <v>10894</v>
      </c>
      <c r="C222" s="8" t="s">
        <v>10895</v>
      </c>
      <c r="D222" s="8" t="s">
        <v>10896</v>
      </c>
      <c r="E222" s="8" t="s">
        <v>10956</v>
      </c>
      <c r="F222" s="8" t="s">
        <v>10957</v>
      </c>
      <c r="G222" s="8" t="s">
        <v>10917</v>
      </c>
      <c r="H222" s="8" t="s">
        <v>10918</v>
      </c>
      <c r="I222" s="8" t="s">
        <v>10901</v>
      </c>
      <c r="J222" s="8" t="s">
        <v>10902</v>
      </c>
      <c r="K222" s="8" t="s">
        <v>7709</v>
      </c>
      <c r="L222" s="8" t="s">
        <v>10903</v>
      </c>
      <c r="M222" s="8" t="s">
        <v>10904</v>
      </c>
      <c r="N222" s="8" t="s">
        <v>10905</v>
      </c>
      <c r="O222" s="9">
        <v>6.4269999999999996</v>
      </c>
      <c r="P222" s="10">
        <v>1</v>
      </c>
      <c r="Q222" s="11">
        <v>9.25</v>
      </c>
      <c r="R222" s="11">
        <v>4</v>
      </c>
      <c r="S222" s="8" t="s">
        <v>10906</v>
      </c>
      <c r="T222" s="8" t="s">
        <v>10907</v>
      </c>
      <c r="U222" s="9">
        <v>7.4089999999999998</v>
      </c>
      <c r="V222" s="10">
        <v>1</v>
      </c>
      <c r="W222" s="11">
        <v>4</v>
      </c>
      <c r="X222" s="9">
        <v>38.921999999999997</v>
      </c>
      <c r="Y222" s="8" t="s">
        <v>10901</v>
      </c>
      <c r="Z222" s="10">
        <v>1</v>
      </c>
      <c r="AA222" s="10">
        <v>1</v>
      </c>
      <c r="AB222" s="9">
        <v>38.921999999999997</v>
      </c>
      <c r="AC222" s="10">
        <v>1</v>
      </c>
      <c r="AD222" s="10">
        <v>1</v>
      </c>
      <c r="AE222" s="9">
        <v>38.921999999999997</v>
      </c>
      <c r="AF222" s="11">
        <v>15</v>
      </c>
      <c r="AG222" s="11">
        <v>4</v>
      </c>
      <c r="AH222" s="11">
        <v>9.25</v>
      </c>
      <c r="AI222" s="11">
        <v>0</v>
      </c>
      <c r="AJ222" s="11">
        <v>0</v>
      </c>
      <c r="AK222" s="12">
        <v>44368.014467592591</v>
      </c>
      <c r="AL222" s="11">
        <v>6.39</v>
      </c>
      <c r="AM222" s="11">
        <v>100</v>
      </c>
      <c r="AN222" s="11">
        <v>0</v>
      </c>
      <c r="AO222" s="11">
        <v>1.7</v>
      </c>
      <c r="AP222" s="11">
        <v>3.94</v>
      </c>
      <c r="AQ222" s="11">
        <v>0</v>
      </c>
      <c r="AR222" s="11">
        <v>1.96</v>
      </c>
      <c r="AS222" s="8" t="s">
        <v>10908</v>
      </c>
      <c r="AT222" s="11">
        <v>0</v>
      </c>
      <c r="AU222" s="8" t="s">
        <v>10956</v>
      </c>
      <c r="AV222" s="8" t="s">
        <v>10909</v>
      </c>
    </row>
    <row r="223" spans="1:48" x14ac:dyDescent="0.25">
      <c r="A223" s="8" t="str">
        <f t="shared" si="3"/>
        <v>11006000027632000005105</v>
      </c>
      <c r="B223" s="8" t="s">
        <v>10919</v>
      </c>
      <c r="C223" s="8" t="s">
        <v>10901</v>
      </c>
      <c r="D223" s="8" t="s">
        <v>10896</v>
      </c>
      <c r="E223" s="8" t="s">
        <v>10956</v>
      </c>
      <c r="F223" s="8" t="s">
        <v>10957</v>
      </c>
      <c r="G223" s="8" t="s">
        <v>10920</v>
      </c>
      <c r="H223" s="8" t="s">
        <v>10921</v>
      </c>
      <c r="I223" s="8" t="s">
        <v>10895</v>
      </c>
      <c r="J223" s="8" t="s">
        <v>10902</v>
      </c>
      <c r="K223" s="8" t="s">
        <v>7709</v>
      </c>
      <c r="L223" s="8" t="s">
        <v>10922</v>
      </c>
      <c r="M223" s="8" t="s">
        <v>10904</v>
      </c>
      <c r="N223" s="8" t="s">
        <v>10905</v>
      </c>
      <c r="O223" s="9">
        <v>6.2610000000000001</v>
      </c>
      <c r="P223" s="10">
        <v>1</v>
      </c>
      <c r="Q223" s="11">
        <v>9.25</v>
      </c>
      <c r="R223" s="11">
        <v>4</v>
      </c>
      <c r="S223" s="8" t="s">
        <v>10906</v>
      </c>
      <c r="T223" s="8" t="s">
        <v>10907</v>
      </c>
      <c r="U223" s="9">
        <v>7.2169999999999996</v>
      </c>
      <c r="V223" s="10">
        <v>1</v>
      </c>
      <c r="W223" s="11">
        <v>4</v>
      </c>
      <c r="X223" s="9">
        <v>41.747999999999998</v>
      </c>
      <c r="Y223" s="8" t="s">
        <v>10901</v>
      </c>
      <c r="Z223" s="10">
        <v>1</v>
      </c>
      <c r="AA223" s="10">
        <v>1</v>
      </c>
      <c r="AB223" s="9">
        <v>41.747999999999998</v>
      </c>
      <c r="AC223" s="10">
        <v>1</v>
      </c>
      <c r="AD223" s="10">
        <v>1</v>
      </c>
      <c r="AE223" s="9">
        <v>41.747999999999998</v>
      </c>
      <c r="AF223" s="11">
        <v>15</v>
      </c>
      <c r="AG223" s="11">
        <v>4</v>
      </c>
      <c r="AH223" s="11">
        <v>0</v>
      </c>
      <c r="AI223" s="11">
        <v>0</v>
      </c>
      <c r="AJ223" s="11">
        <v>0</v>
      </c>
      <c r="AK223" s="12">
        <v>44367.527465277781</v>
      </c>
      <c r="AL223" s="11">
        <v>6.23</v>
      </c>
      <c r="AM223" s="11">
        <v>100</v>
      </c>
      <c r="AN223" s="11">
        <v>0</v>
      </c>
      <c r="AO223" s="11">
        <v>1.66</v>
      </c>
      <c r="AP223" s="11">
        <v>0</v>
      </c>
      <c r="AQ223" s="11">
        <v>0</v>
      </c>
      <c r="AR223" s="11">
        <v>1.91</v>
      </c>
      <c r="AS223" s="8" t="s">
        <v>10908</v>
      </c>
      <c r="AT223" s="11">
        <v>0</v>
      </c>
      <c r="AU223" s="8" t="s">
        <v>10956</v>
      </c>
      <c r="AV223" s="8" t="s">
        <v>10909</v>
      </c>
    </row>
    <row r="224" spans="1:48" x14ac:dyDescent="0.25">
      <c r="A224" s="8" t="str">
        <f t="shared" si="3"/>
        <v>11006000027632200001286</v>
      </c>
      <c r="B224" s="8" t="s">
        <v>10919</v>
      </c>
      <c r="C224" s="8" t="s">
        <v>10895</v>
      </c>
      <c r="D224" s="8" t="s">
        <v>10896</v>
      </c>
      <c r="E224" s="8" t="s">
        <v>10956</v>
      </c>
      <c r="F224" s="8" t="s">
        <v>10957</v>
      </c>
      <c r="G224" s="8" t="s">
        <v>10913</v>
      </c>
      <c r="H224" s="8" t="s">
        <v>10914</v>
      </c>
      <c r="I224" s="8" t="s">
        <v>10901</v>
      </c>
      <c r="J224" s="8" t="s">
        <v>10902</v>
      </c>
      <c r="K224" s="8" t="s">
        <v>7709</v>
      </c>
      <c r="L224" s="8" t="s">
        <v>10922</v>
      </c>
      <c r="M224" s="8" t="s">
        <v>10904</v>
      </c>
      <c r="N224" s="8" t="s">
        <v>10915</v>
      </c>
      <c r="O224" s="9">
        <v>8.798</v>
      </c>
      <c r="P224" s="10">
        <v>1</v>
      </c>
      <c r="Q224" s="11">
        <v>3.65</v>
      </c>
      <c r="R224" s="11">
        <v>1</v>
      </c>
      <c r="S224" s="8" t="s">
        <v>10906</v>
      </c>
      <c r="T224" s="8" t="s">
        <v>10907</v>
      </c>
      <c r="U224" s="9">
        <v>9.2270000000000003</v>
      </c>
      <c r="V224" s="10">
        <v>1</v>
      </c>
      <c r="W224" s="11">
        <v>5</v>
      </c>
      <c r="X224" s="9">
        <v>53.585000000000001</v>
      </c>
      <c r="Y224" s="8" t="s">
        <v>10901</v>
      </c>
      <c r="Z224" s="10">
        <v>1</v>
      </c>
      <c r="AA224" s="10">
        <v>1</v>
      </c>
      <c r="AB224" s="9">
        <v>53.585000000000001</v>
      </c>
      <c r="AC224" s="10">
        <v>1</v>
      </c>
      <c r="AD224" s="10">
        <v>1</v>
      </c>
      <c r="AE224" s="9">
        <v>53.585000000000001</v>
      </c>
      <c r="AF224" s="11">
        <v>0</v>
      </c>
      <c r="AG224" s="11">
        <v>4</v>
      </c>
      <c r="AH224" s="11">
        <v>0</v>
      </c>
      <c r="AI224" s="11">
        <v>0</v>
      </c>
      <c r="AJ224" s="11">
        <v>0</v>
      </c>
      <c r="AK224" s="12">
        <v>44368.019178240742</v>
      </c>
      <c r="AL224" s="11">
        <v>0</v>
      </c>
      <c r="AM224" s="11">
        <v>100</v>
      </c>
      <c r="AN224" s="11">
        <v>0</v>
      </c>
      <c r="AO224" s="11">
        <v>2.12</v>
      </c>
      <c r="AP224" s="11">
        <v>0</v>
      </c>
      <c r="AQ224" s="11">
        <v>0</v>
      </c>
      <c r="AR224" s="11">
        <v>2.65</v>
      </c>
      <c r="AS224" s="8" t="s">
        <v>10908</v>
      </c>
      <c r="AT224" s="11">
        <v>0</v>
      </c>
      <c r="AU224" s="8" t="s">
        <v>10956</v>
      </c>
      <c r="AV224" s="8" t="s">
        <v>10909</v>
      </c>
    </row>
    <row r="225" spans="1:48" x14ac:dyDescent="0.25">
      <c r="A225" s="8" t="str">
        <f t="shared" si="3"/>
        <v>11006000027632200001327</v>
      </c>
      <c r="B225" s="8" t="s">
        <v>10919</v>
      </c>
      <c r="C225" s="8" t="s">
        <v>10895</v>
      </c>
      <c r="D225" s="8" t="s">
        <v>10896</v>
      </c>
      <c r="E225" s="8" t="s">
        <v>10956</v>
      </c>
      <c r="F225" s="8" t="s">
        <v>10957</v>
      </c>
      <c r="G225" s="8" t="s">
        <v>10916</v>
      </c>
      <c r="H225" s="8" t="s">
        <v>10900</v>
      </c>
      <c r="I225" s="8" t="s">
        <v>10901</v>
      </c>
      <c r="J225" s="8" t="s">
        <v>10902</v>
      </c>
      <c r="K225" s="8" t="s">
        <v>7709</v>
      </c>
      <c r="L225" s="8" t="s">
        <v>10922</v>
      </c>
      <c r="M225" s="8" t="s">
        <v>10904</v>
      </c>
      <c r="N225" s="8" t="s">
        <v>10923</v>
      </c>
      <c r="O225" s="9">
        <v>9.4550000000000001</v>
      </c>
      <c r="P225" s="10">
        <v>0.75039599999999995</v>
      </c>
      <c r="Q225" s="11">
        <v>0</v>
      </c>
      <c r="R225" s="11">
        <v>4</v>
      </c>
      <c r="S225" s="8" t="s">
        <v>10906</v>
      </c>
      <c r="T225" s="8" t="s">
        <v>10907</v>
      </c>
      <c r="U225" s="9">
        <v>7.391</v>
      </c>
      <c r="V225" s="10">
        <v>1</v>
      </c>
      <c r="W225" s="11">
        <v>5</v>
      </c>
      <c r="X225" s="9">
        <v>43.238</v>
      </c>
      <c r="Y225" s="8" t="s">
        <v>10901</v>
      </c>
      <c r="Z225" s="10">
        <v>1</v>
      </c>
      <c r="AA225" s="10">
        <v>1</v>
      </c>
      <c r="AB225" s="9">
        <v>43.238</v>
      </c>
      <c r="AC225" s="10">
        <v>1</v>
      </c>
      <c r="AD225" s="10">
        <v>1</v>
      </c>
      <c r="AE225" s="9">
        <v>43.238</v>
      </c>
      <c r="AF225" s="11">
        <v>15</v>
      </c>
      <c r="AG225" s="11">
        <v>4</v>
      </c>
      <c r="AH225" s="11">
        <v>0</v>
      </c>
      <c r="AI225" s="11">
        <v>0</v>
      </c>
      <c r="AJ225" s="11">
        <v>0</v>
      </c>
      <c r="AK225" s="12">
        <v>44368.019224537034</v>
      </c>
      <c r="AL225" s="11">
        <v>6.38</v>
      </c>
      <c r="AM225" s="11">
        <v>100</v>
      </c>
      <c r="AN225" s="11">
        <v>0</v>
      </c>
      <c r="AO225" s="11">
        <v>1.7</v>
      </c>
      <c r="AP225" s="11">
        <v>0</v>
      </c>
      <c r="AQ225" s="11">
        <v>0</v>
      </c>
      <c r="AR225" s="11">
        <v>2.44</v>
      </c>
      <c r="AS225" s="8" t="s">
        <v>10908</v>
      </c>
      <c r="AT225" s="11">
        <v>0</v>
      </c>
      <c r="AU225" s="8" t="s">
        <v>10956</v>
      </c>
      <c r="AV225" s="8" t="s">
        <v>10909</v>
      </c>
    </row>
    <row r="226" spans="1:48" x14ac:dyDescent="0.25">
      <c r="A226" s="8" t="str">
        <f t="shared" si="3"/>
        <v>11006000027632200001421</v>
      </c>
      <c r="B226" s="8" t="s">
        <v>10919</v>
      </c>
      <c r="C226" s="8" t="s">
        <v>10895</v>
      </c>
      <c r="D226" s="8" t="s">
        <v>10896</v>
      </c>
      <c r="E226" s="8" t="s">
        <v>10956</v>
      </c>
      <c r="F226" s="8" t="s">
        <v>10957</v>
      </c>
      <c r="G226" s="8" t="s">
        <v>10917</v>
      </c>
      <c r="H226" s="8" t="s">
        <v>10918</v>
      </c>
      <c r="I226" s="8" t="s">
        <v>10901</v>
      </c>
      <c r="J226" s="8" t="s">
        <v>10902</v>
      </c>
      <c r="K226" s="8" t="s">
        <v>7709</v>
      </c>
      <c r="L226" s="8" t="s">
        <v>10922</v>
      </c>
      <c r="M226" s="8" t="s">
        <v>10904</v>
      </c>
      <c r="N226" s="8" t="s">
        <v>10905</v>
      </c>
      <c r="O226" s="9">
        <v>6.4269999999999996</v>
      </c>
      <c r="P226" s="10">
        <v>1</v>
      </c>
      <c r="Q226" s="11">
        <v>9.25</v>
      </c>
      <c r="R226" s="11">
        <v>4</v>
      </c>
      <c r="S226" s="8" t="s">
        <v>10906</v>
      </c>
      <c r="T226" s="8" t="s">
        <v>10907</v>
      </c>
      <c r="U226" s="9">
        <v>7.4089999999999998</v>
      </c>
      <c r="V226" s="10">
        <v>1</v>
      </c>
      <c r="W226" s="11">
        <v>3</v>
      </c>
      <c r="X226" s="9">
        <v>42.372</v>
      </c>
      <c r="Y226" s="8" t="s">
        <v>10901</v>
      </c>
      <c r="Z226" s="10">
        <v>1</v>
      </c>
      <c r="AA226" s="10">
        <v>1</v>
      </c>
      <c r="AB226" s="9">
        <v>42.372</v>
      </c>
      <c r="AC226" s="10">
        <v>1</v>
      </c>
      <c r="AD226" s="10">
        <v>1</v>
      </c>
      <c r="AE226" s="9">
        <v>42.372</v>
      </c>
      <c r="AF226" s="11">
        <v>15</v>
      </c>
      <c r="AG226" s="11">
        <v>4</v>
      </c>
      <c r="AH226" s="11">
        <v>0</v>
      </c>
      <c r="AI226" s="11">
        <v>0</v>
      </c>
      <c r="AJ226" s="11">
        <v>0</v>
      </c>
      <c r="AK226" s="12">
        <v>44368.019224537034</v>
      </c>
      <c r="AL226" s="11">
        <v>6.39</v>
      </c>
      <c r="AM226" s="11">
        <v>100</v>
      </c>
      <c r="AN226" s="11">
        <v>0</v>
      </c>
      <c r="AO226" s="11">
        <v>1.7</v>
      </c>
      <c r="AP226" s="11">
        <v>0</v>
      </c>
      <c r="AQ226" s="11">
        <v>0</v>
      </c>
      <c r="AR226" s="11">
        <v>1.47</v>
      </c>
      <c r="AS226" s="8" t="s">
        <v>10908</v>
      </c>
      <c r="AT226" s="11">
        <v>0</v>
      </c>
      <c r="AU226" s="8" t="s">
        <v>10956</v>
      </c>
      <c r="AV226" s="8" t="s">
        <v>10909</v>
      </c>
    </row>
    <row r="227" spans="1:48" x14ac:dyDescent="0.25">
      <c r="A227" s="8" t="str">
        <f t="shared" si="3"/>
        <v>11106000027632000005105</v>
      </c>
      <c r="B227" s="8" t="s">
        <v>10924</v>
      </c>
      <c r="C227" s="8" t="s">
        <v>10901</v>
      </c>
      <c r="D227" s="8" t="s">
        <v>10896</v>
      </c>
      <c r="E227" s="8" t="s">
        <v>10956</v>
      </c>
      <c r="F227" s="8" t="s">
        <v>10957</v>
      </c>
      <c r="G227" s="8" t="s">
        <v>10920</v>
      </c>
      <c r="H227" s="8" t="s">
        <v>10921</v>
      </c>
      <c r="I227" s="8" t="s">
        <v>10895</v>
      </c>
      <c r="J227" s="8" t="s">
        <v>10902</v>
      </c>
      <c r="K227" s="8" t="s">
        <v>7709</v>
      </c>
      <c r="L227" s="8" t="s">
        <v>10922</v>
      </c>
      <c r="M227" s="8" t="s">
        <v>10904</v>
      </c>
      <c r="N227" s="8" t="s">
        <v>10925</v>
      </c>
      <c r="O227" s="9">
        <v>6.2610000000000001</v>
      </c>
      <c r="P227" s="10">
        <v>1</v>
      </c>
      <c r="Q227" s="11">
        <v>9.25</v>
      </c>
      <c r="R227" s="11">
        <v>4</v>
      </c>
      <c r="S227" s="8" t="s">
        <v>10906</v>
      </c>
      <c r="T227" s="8" t="s">
        <v>10907</v>
      </c>
      <c r="U227" s="9">
        <v>7.2169999999999996</v>
      </c>
      <c r="V227" s="10">
        <v>1</v>
      </c>
      <c r="W227" s="11">
        <v>4</v>
      </c>
      <c r="X227" s="9">
        <v>54.368000000000002</v>
      </c>
      <c r="Y227" s="8" t="s">
        <v>10901</v>
      </c>
      <c r="Z227" s="10">
        <v>1</v>
      </c>
      <c r="AA227" s="10">
        <v>0.75018899999999999</v>
      </c>
      <c r="AB227" s="9">
        <v>54.368000000000002</v>
      </c>
      <c r="AC227" s="10">
        <v>1</v>
      </c>
      <c r="AD227" s="10">
        <v>0.75018899999999999</v>
      </c>
      <c r="AE227" s="9">
        <v>54.368000000000002</v>
      </c>
      <c r="AF227" s="11">
        <v>15</v>
      </c>
      <c r="AG227" s="11">
        <v>4</v>
      </c>
      <c r="AH227" s="11">
        <v>0</v>
      </c>
      <c r="AI227" s="11">
        <v>17</v>
      </c>
      <c r="AJ227" s="11">
        <v>0</v>
      </c>
      <c r="AK227" s="12">
        <v>44367.527488425927</v>
      </c>
      <c r="AL227" s="11">
        <v>6.23</v>
      </c>
      <c r="AM227" s="11">
        <v>100</v>
      </c>
      <c r="AN227" s="11">
        <v>0</v>
      </c>
      <c r="AO227" s="11">
        <v>1.66</v>
      </c>
      <c r="AP227" s="11">
        <v>0</v>
      </c>
      <c r="AQ227" s="11">
        <v>10.54</v>
      </c>
      <c r="AR227" s="11">
        <v>2.33</v>
      </c>
      <c r="AS227" s="8" t="s">
        <v>10908</v>
      </c>
      <c r="AT227" s="11">
        <v>0</v>
      </c>
      <c r="AU227" s="8" t="s">
        <v>10956</v>
      </c>
      <c r="AV227" s="8" t="s">
        <v>10909</v>
      </c>
    </row>
    <row r="228" spans="1:48" x14ac:dyDescent="0.25">
      <c r="A228" s="8" t="str">
        <f t="shared" si="3"/>
        <v>11106000027632200000102</v>
      </c>
      <c r="B228" s="8" t="s">
        <v>10924</v>
      </c>
      <c r="C228" s="8" t="s">
        <v>10895</v>
      </c>
      <c r="D228" s="8" t="s">
        <v>10896</v>
      </c>
      <c r="E228" s="8" t="s">
        <v>10956</v>
      </c>
      <c r="F228" s="8" t="s">
        <v>10957</v>
      </c>
      <c r="G228" s="8" t="s">
        <v>10899</v>
      </c>
      <c r="H228" s="8" t="s">
        <v>10900</v>
      </c>
      <c r="I228" s="8" t="s">
        <v>10901</v>
      </c>
      <c r="J228" s="8" t="s">
        <v>10902</v>
      </c>
      <c r="K228" s="8" t="s">
        <v>7709</v>
      </c>
      <c r="L228" s="8" t="s">
        <v>10922</v>
      </c>
      <c r="M228" s="8" t="s">
        <v>10904</v>
      </c>
      <c r="N228" s="8" t="s">
        <v>10926</v>
      </c>
      <c r="O228" s="9">
        <v>7.2610000000000001</v>
      </c>
      <c r="P228" s="10">
        <v>1</v>
      </c>
      <c r="Q228" s="11">
        <v>0</v>
      </c>
      <c r="R228" s="11">
        <v>4</v>
      </c>
      <c r="S228" s="8" t="s">
        <v>10906</v>
      </c>
      <c r="T228" s="8" t="s">
        <v>10907</v>
      </c>
      <c r="U228" s="9">
        <v>7.5640000000000001</v>
      </c>
      <c r="V228" s="10">
        <v>1</v>
      </c>
      <c r="W228" s="11">
        <v>4</v>
      </c>
      <c r="X228" s="9">
        <v>56.982999999999997</v>
      </c>
      <c r="Y228" s="8" t="s">
        <v>10901</v>
      </c>
      <c r="Z228" s="10">
        <v>1</v>
      </c>
      <c r="AA228" s="10">
        <v>0.76788900000000004</v>
      </c>
      <c r="AB228" s="9">
        <v>56.982999999999997</v>
      </c>
      <c r="AC228" s="10">
        <v>1</v>
      </c>
      <c r="AD228" s="10">
        <v>0.76788900000000004</v>
      </c>
      <c r="AE228" s="9">
        <v>56.982999999999997</v>
      </c>
      <c r="AF228" s="11">
        <v>15</v>
      </c>
      <c r="AG228" s="11">
        <v>4</v>
      </c>
      <c r="AH228" s="11">
        <v>0</v>
      </c>
      <c r="AI228" s="11">
        <v>17</v>
      </c>
      <c r="AJ228" s="11">
        <v>0</v>
      </c>
      <c r="AK228" s="12">
        <v>44368.019224537034</v>
      </c>
      <c r="AL228" s="11">
        <v>6.52</v>
      </c>
      <c r="AM228" s="11">
        <v>100</v>
      </c>
      <c r="AN228" s="11">
        <v>0</v>
      </c>
      <c r="AO228" s="11">
        <v>1.74</v>
      </c>
      <c r="AP228" s="11">
        <v>0</v>
      </c>
      <c r="AQ228" s="11">
        <v>11.05</v>
      </c>
      <c r="AR228" s="11">
        <v>2.44</v>
      </c>
      <c r="AS228" s="8" t="s">
        <v>10908</v>
      </c>
      <c r="AT228" s="11">
        <v>0</v>
      </c>
      <c r="AU228" s="8" t="s">
        <v>10956</v>
      </c>
      <c r="AV228" s="8" t="s">
        <v>10909</v>
      </c>
    </row>
    <row r="229" spans="1:48" x14ac:dyDescent="0.25">
      <c r="A229" s="8" t="str">
        <f t="shared" si="3"/>
        <v>11106000027632200001286</v>
      </c>
      <c r="B229" s="8" t="s">
        <v>10924</v>
      </c>
      <c r="C229" s="8" t="s">
        <v>10895</v>
      </c>
      <c r="D229" s="8" t="s">
        <v>10896</v>
      </c>
      <c r="E229" s="8" t="s">
        <v>10956</v>
      </c>
      <c r="F229" s="8" t="s">
        <v>10957</v>
      </c>
      <c r="G229" s="8" t="s">
        <v>10913</v>
      </c>
      <c r="H229" s="8" t="s">
        <v>10914</v>
      </c>
      <c r="I229" s="8" t="s">
        <v>10901</v>
      </c>
      <c r="J229" s="8" t="s">
        <v>10902</v>
      </c>
      <c r="K229" s="8" t="s">
        <v>7709</v>
      </c>
      <c r="L229" s="8" t="s">
        <v>10922</v>
      </c>
      <c r="M229" s="8" t="s">
        <v>10904</v>
      </c>
      <c r="N229" s="8" t="s">
        <v>10927</v>
      </c>
      <c r="O229" s="9">
        <v>8.798</v>
      </c>
      <c r="P229" s="10">
        <v>1</v>
      </c>
      <c r="Q229" s="11">
        <v>3.65</v>
      </c>
      <c r="R229" s="11">
        <v>1</v>
      </c>
      <c r="S229" s="8" t="s">
        <v>10906</v>
      </c>
      <c r="T229" s="8" t="s">
        <v>10907</v>
      </c>
      <c r="U229" s="9">
        <v>9.2270000000000003</v>
      </c>
      <c r="V229" s="10">
        <v>1</v>
      </c>
      <c r="W229" s="11">
        <v>5</v>
      </c>
      <c r="X229" s="9">
        <v>69.864999999999995</v>
      </c>
      <c r="Y229" s="8" t="s">
        <v>10901</v>
      </c>
      <c r="Z229" s="10">
        <v>1</v>
      </c>
      <c r="AA229" s="10">
        <v>0.74947299999999994</v>
      </c>
      <c r="AB229" s="9">
        <v>69.864999999999995</v>
      </c>
      <c r="AC229" s="10">
        <v>1</v>
      </c>
      <c r="AD229" s="10">
        <v>0.74947299999999994</v>
      </c>
      <c r="AE229" s="9">
        <v>69.864999999999995</v>
      </c>
      <c r="AF229" s="11">
        <v>0</v>
      </c>
      <c r="AG229" s="11">
        <v>4</v>
      </c>
      <c r="AH229" s="11">
        <v>0</v>
      </c>
      <c r="AI229" s="11">
        <v>17</v>
      </c>
      <c r="AJ229" s="11">
        <v>0</v>
      </c>
      <c r="AK229" s="12">
        <v>44368.019224537034</v>
      </c>
      <c r="AL229" s="11">
        <v>0</v>
      </c>
      <c r="AM229" s="11">
        <v>100</v>
      </c>
      <c r="AN229" s="11">
        <v>0</v>
      </c>
      <c r="AO229" s="11">
        <v>2.12</v>
      </c>
      <c r="AP229" s="11">
        <v>0</v>
      </c>
      <c r="AQ229" s="11">
        <v>13.48</v>
      </c>
      <c r="AR229" s="11">
        <v>3.33</v>
      </c>
      <c r="AS229" s="8" t="s">
        <v>10908</v>
      </c>
      <c r="AT229" s="11">
        <v>0</v>
      </c>
      <c r="AU229" s="8" t="s">
        <v>10956</v>
      </c>
      <c r="AV229" s="8" t="s">
        <v>10909</v>
      </c>
    </row>
    <row r="230" spans="1:48" x14ac:dyDescent="0.25">
      <c r="A230" s="8" t="str">
        <f t="shared" si="3"/>
        <v>11106000027632200001421</v>
      </c>
      <c r="B230" s="8" t="s">
        <v>10924</v>
      </c>
      <c r="C230" s="8" t="s">
        <v>10895</v>
      </c>
      <c r="D230" s="8" t="s">
        <v>10896</v>
      </c>
      <c r="E230" s="8" t="s">
        <v>10956</v>
      </c>
      <c r="F230" s="8" t="s">
        <v>10957</v>
      </c>
      <c r="G230" s="8" t="s">
        <v>10917</v>
      </c>
      <c r="H230" s="8" t="s">
        <v>10918</v>
      </c>
      <c r="I230" s="8" t="s">
        <v>10901</v>
      </c>
      <c r="J230" s="8" t="s">
        <v>10902</v>
      </c>
      <c r="K230" s="8" t="s">
        <v>7709</v>
      </c>
      <c r="L230" s="8" t="s">
        <v>10922</v>
      </c>
      <c r="M230" s="8" t="s">
        <v>10904</v>
      </c>
      <c r="N230" s="8" t="s">
        <v>10925</v>
      </c>
      <c r="O230" s="9">
        <v>6.4269999999999996</v>
      </c>
      <c r="P230" s="10">
        <v>1</v>
      </c>
      <c r="Q230" s="11">
        <v>9.25</v>
      </c>
      <c r="R230" s="11">
        <v>4</v>
      </c>
      <c r="S230" s="8" t="s">
        <v>10906</v>
      </c>
      <c r="T230" s="8" t="s">
        <v>10907</v>
      </c>
      <c r="U230" s="9">
        <v>7.4089999999999998</v>
      </c>
      <c r="V230" s="10">
        <v>1</v>
      </c>
      <c r="W230" s="11">
        <v>1.5</v>
      </c>
      <c r="X230" s="9">
        <v>54.322000000000003</v>
      </c>
      <c r="Y230" s="8" t="s">
        <v>10901</v>
      </c>
      <c r="Z230" s="10">
        <v>1</v>
      </c>
      <c r="AA230" s="10">
        <v>0.74833400000000005</v>
      </c>
      <c r="AB230" s="9">
        <v>54.322000000000003</v>
      </c>
      <c r="AC230" s="10">
        <v>1</v>
      </c>
      <c r="AD230" s="10">
        <v>0.74833400000000005</v>
      </c>
      <c r="AE230" s="9">
        <v>54.322000000000003</v>
      </c>
      <c r="AF230" s="11">
        <v>15</v>
      </c>
      <c r="AG230" s="11">
        <v>4</v>
      </c>
      <c r="AH230" s="11">
        <v>0</v>
      </c>
      <c r="AI230" s="11">
        <v>17</v>
      </c>
      <c r="AJ230" s="11">
        <v>0</v>
      </c>
      <c r="AK230" s="12">
        <v>44368.019236111111</v>
      </c>
      <c r="AL230" s="11">
        <v>6.39</v>
      </c>
      <c r="AM230" s="11">
        <v>100</v>
      </c>
      <c r="AN230" s="11">
        <v>0</v>
      </c>
      <c r="AO230" s="11">
        <v>1.7</v>
      </c>
      <c r="AP230" s="11">
        <v>0</v>
      </c>
      <c r="AQ230" s="11">
        <v>10.82</v>
      </c>
      <c r="AR230" s="11">
        <v>0.9</v>
      </c>
      <c r="AS230" s="8" t="s">
        <v>10908</v>
      </c>
      <c r="AT230" s="11">
        <v>0</v>
      </c>
      <c r="AU230" s="8" t="s">
        <v>10956</v>
      </c>
      <c r="AV230" s="8" t="s">
        <v>10909</v>
      </c>
    </row>
    <row r="231" spans="1:48" x14ac:dyDescent="0.25">
      <c r="A231" s="8" t="str">
        <f t="shared" si="3"/>
        <v>12106000027632000005105</v>
      </c>
      <c r="B231" s="8" t="s">
        <v>10928</v>
      </c>
      <c r="C231" s="8" t="s">
        <v>10901</v>
      </c>
      <c r="D231" s="8" t="s">
        <v>10896</v>
      </c>
      <c r="E231" s="8" t="s">
        <v>10956</v>
      </c>
      <c r="F231" s="8" t="s">
        <v>10957</v>
      </c>
      <c r="G231" s="8" t="s">
        <v>10920</v>
      </c>
      <c r="H231" s="8" t="s">
        <v>10921</v>
      </c>
      <c r="I231" s="8" t="s">
        <v>10895</v>
      </c>
      <c r="J231" s="8" t="s">
        <v>10902</v>
      </c>
      <c r="K231" s="8" t="s">
        <v>7709</v>
      </c>
      <c r="L231" s="8" t="s">
        <v>10922</v>
      </c>
      <c r="M231" s="8" t="s">
        <v>10904</v>
      </c>
      <c r="N231" s="8" t="s">
        <v>10905</v>
      </c>
      <c r="O231" s="9">
        <v>6.2610000000000001</v>
      </c>
      <c r="P231" s="10">
        <v>1</v>
      </c>
      <c r="Q231" s="11">
        <v>9.25</v>
      </c>
      <c r="R231" s="11">
        <v>4</v>
      </c>
      <c r="S231" s="8" t="s">
        <v>10906</v>
      </c>
      <c r="T231" s="8" t="s">
        <v>10907</v>
      </c>
      <c r="U231" s="9">
        <v>7.2169999999999996</v>
      </c>
      <c r="V231" s="10">
        <v>1</v>
      </c>
      <c r="W231" s="11">
        <v>2</v>
      </c>
      <c r="X231" s="9">
        <v>36.957999999999998</v>
      </c>
      <c r="Y231" s="8" t="s">
        <v>10901</v>
      </c>
      <c r="Z231" s="10">
        <v>1</v>
      </c>
      <c r="AA231" s="10">
        <v>1</v>
      </c>
      <c r="AB231" s="9">
        <v>36.957999999999998</v>
      </c>
      <c r="AC231" s="10">
        <v>1</v>
      </c>
      <c r="AD231" s="10">
        <v>1</v>
      </c>
      <c r="AE231" s="9">
        <v>36.957999999999998</v>
      </c>
      <c r="AF231" s="11">
        <v>15</v>
      </c>
      <c r="AG231" s="11">
        <v>4</v>
      </c>
      <c r="AH231" s="11">
        <v>9.25</v>
      </c>
      <c r="AI231" s="11">
        <v>0</v>
      </c>
      <c r="AJ231" s="11">
        <v>0</v>
      </c>
      <c r="AK231" s="12">
        <v>44367.532858796294</v>
      </c>
      <c r="AL231" s="11">
        <v>6.23</v>
      </c>
      <c r="AM231" s="11">
        <v>100</v>
      </c>
      <c r="AN231" s="11">
        <v>0</v>
      </c>
      <c r="AO231" s="11">
        <v>1.66</v>
      </c>
      <c r="AP231" s="11">
        <v>3.83</v>
      </c>
      <c r="AQ231" s="11">
        <v>0</v>
      </c>
      <c r="AR231" s="11">
        <v>0.95</v>
      </c>
      <c r="AS231" s="8" t="s">
        <v>10908</v>
      </c>
      <c r="AT231" s="11">
        <v>0</v>
      </c>
      <c r="AU231" s="8" t="s">
        <v>10956</v>
      </c>
      <c r="AV231" s="8" t="s">
        <v>10909</v>
      </c>
    </row>
    <row r="232" spans="1:48" x14ac:dyDescent="0.25">
      <c r="A232" s="8" t="str">
        <f t="shared" si="3"/>
        <v>12106000027632200001421</v>
      </c>
      <c r="B232" s="8" t="s">
        <v>10928</v>
      </c>
      <c r="C232" s="8" t="s">
        <v>10895</v>
      </c>
      <c r="D232" s="8" t="s">
        <v>10896</v>
      </c>
      <c r="E232" s="8" t="s">
        <v>10956</v>
      </c>
      <c r="F232" s="8" t="s">
        <v>10957</v>
      </c>
      <c r="G232" s="8" t="s">
        <v>10917</v>
      </c>
      <c r="H232" s="8" t="s">
        <v>10918</v>
      </c>
      <c r="I232" s="8" t="s">
        <v>10901</v>
      </c>
      <c r="J232" s="8" t="s">
        <v>10902</v>
      </c>
      <c r="K232" s="8" t="s">
        <v>7709</v>
      </c>
      <c r="L232" s="8" t="s">
        <v>10922</v>
      </c>
      <c r="M232" s="8" t="s">
        <v>10904</v>
      </c>
      <c r="N232" s="8" t="s">
        <v>10905</v>
      </c>
      <c r="O232" s="9">
        <v>6.4269999999999996</v>
      </c>
      <c r="P232" s="10">
        <v>1</v>
      </c>
      <c r="Q232" s="11">
        <v>9.25</v>
      </c>
      <c r="R232" s="11">
        <v>18</v>
      </c>
      <c r="S232" s="8" t="s">
        <v>10906</v>
      </c>
      <c r="T232" s="8" t="s">
        <v>10907</v>
      </c>
      <c r="U232" s="9">
        <v>8.8339999999999996</v>
      </c>
      <c r="V232" s="10">
        <v>1</v>
      </c>
      <c r="W232" s="11">
        <v>0</v>
      </c>
      <c r="X232" s="9">
        <v>36.956000000000003</v>
      </c>
      <c r="Y232" s="8" t="s">
        <v>10901</v>
      </c>
      <c r="Z232" s="10">
        <v>1</v>
      </c>
      <c r="AA232" s="10">
        <v>1</v>
      </c>
      <c r="AB232" s="9">
        <v>36.956000000000003</v>
      </c>
      <c r="AC232" s="10">
        <v>1</v>
      </c>
      <c r="AD232" s="10">
        <v>1</v>
      </c>
      <c r="AE232" s="9">
        <v>36.956000000000003</v>
      </c>
      <c r="AF232" s="11">
        <v>15</v>
      </c>
      <c r="AG232" s="11">
        <v>18</v>
      </c>
      <c r="AH232" s="11">
        <v>9.25</v>
      </c>
      <c r="AI232" s="11">
        <v>0</v>
      </c>
      <c r="AJ232" s="11">
        <v>0</v>
      </c>
      <c r="AK232" s="12">
        <v>44368.002395833333</v>
      </c>
      <c r="AL232" s="11">
        <v>7.62</v>
      </c>
      <c r="AM232" s="11">
        <v>100</v>
      </c>
      <c r="AN232" s="11">
        <v>0</v>
      </c>
      <c r="AO232" s="11">
        <v>9.14</v>
      </c>
      <c r="AP232" s="11">
        <v>4.7</v>
      </c>
      <c r="AQ232" s="11">
        <v>0</v>
      </c>
      <c r="AR232" s="11">
        <v>0</v>
      </c>
      <c r="AS232" s="8" t="s">
        <v>10908</v>
      </c>
      <c r="AT232" s="11">
        <v>0</v>
      </c>
      <c r="AU232" s="8" t="s">
        <v>10956</v>
      </c>
      <c r="AV232" s="8" t="s">
        <v>10909</v>
      </c>
    </row>
    <row r="233" spans="1:48" x14ac:dyDescent="0.25">
      <c r="A233" s="8" t="str">
        <f t="shared" si="3"/>
        <v>13006000027632000005105</v>
      </c>
      <c r="B233" s="8" t="s">
        <v>10929</v>
      </c>
      <c r="C233" s="8" t="s">
        <v>10901</v>
      </c>
      <c r="D233" s="8" t="s">
        <v>10896</v>
      </c>
      <c r="E233" s="8" t="s">
        <v>10956</v>
      </c>
      <c r="F233" s="8" t="s">
        <v>10957</v>
      </c>
      <c r="G233" s="8" t="s">
        <v>10920</v>
      </c>
      <c r="H233" s="8" t="s">
        <v>10921</v>
      </c>
      <c r="I233" s="8" t="s">
        <v>10895</v>
      </c>
      <c r="J233" s="8" t="s">
        <v>10902</v>
      </c>
      <c r="K233" s="8" t="s">
        <v>7709</v>
      </c>
      <c r="L233" s="8" t="s">
        <v>10922</v>
      </c>
      <c r="M233" s="8" t="s">
        <v>10904</v>
      </c>
      <c r="N233" s="8" t="s">
        <v>10930</v>
      </c>
      <c r="O233" s="9">
        <v>6.2610000000000001</v>
      </c>
      <c r="P233" s="10">
        <v>1</v>
      </c>
      <c r="Q233" s="11">
        <v>9.25</v>
      </c>
      <c r="R233" s="11">
        <v>4</v>
      </c>
      <c r="S233" s="8" t="s">
        <v>10906</v>
      </c>
      <c r="T233" s="8" t="s">
        <v>10907</v>
      </c>
      <c r="U233" s="9">
        <v>7.2169999999999996</v>
      </c>
      <c r="V233" s="10">
        <v>1</v>
      </c>
      <c r="W233" s="11">
        <v>6</v>
      </c>
      <c r="X233" s="9">
        <v>50.588000000000001</v>
      </c>
      <c r="Y233" s="8" t="s">
        <v>10901</v>
      </c>
      <c r="Z233" s="10">
        <v>1</v>
      </c>
      <c r="AA233" s="10">
        <v>1</v>
      </c>
      <c r="AB233" s="9">
        <v>50.588000000000001</v>
      </c>
      <c r="AC233" s="10">
        <v>1</v>
      </c>
      <c r="AD233" s="10">
        <v>1</v>
      </c>
      <c r="AE233" s="9">
        <v>50.588000000000001</v>
      </c>
      <c r="AF233" s="11">
        <v>15</v>
      </c>
      <c r="AG233" s="11">
        <v>0</v>
      </c>
      <c r="AH233" s="11">
        <v>0</v>
      </c>
      <c r="AI233" s="11">
        <v>0</v>
      </c>
      <c r="AJ233" s="11">
        <v>0</v>
      </c>
      <c r="AK233" s="12">
        <v>44367.507893518516</v>
      </c>
      <c r="AL233" s="11">
        <v>6.23</v>
      </c>
      <c r="AM233" s="11">
        <v>0</v>
      </c>
      <c r="AN233" s="11">
        <v>0</v>
      </c>
      <c r="AO233" s="11">
        <v>0</v>
      </c>
      <c r="AP233" s="11">
        <v>0</v>
      </c>
      <c r="AQ233" s="11">
        <v>0</v>
      </c>
      <c r="AR233" s="11">
        <v>2.86</v>
      </c>
      <c r="AS233" s="8" t="s">
        <v>10908</v>
      </c>
      <c r="AT233" s="11">
        <v>0</v>
      </c>
      <c r="AU233" s="8" t="s">
        <v>10956</v>
      </c>
      <c r="AV233" s="8" t="s">
        <v>10909</v>
      </c>
    </row>
    <row r="234" spans="1:48" x14ac:dyDescent="0.25">
      <c r="A234" s="8" t="str">
        <f t="shared" si="3"/>
        <v>13006000027632200000102</v>
      </c>
      <c r="B234" s="8" t="s">
        <v>10929</v>
      </c>
      <c r="C234" s="8" t="s">
        <v>10895</v>
      </c>
      <c r="D234" s="8" t="s">
        <v>10896</v>
      </c>
      <c r="E234" s="8" t="s">
        <v>10956</v>
      </c>
      <c r="F234" s="8" t="s">
        <v>10957</v>
      </c>
      <c r="G234" s="8" t="s">
        <v>10899</v>
      </c>
      <c r="H234" s="8" t="s">
        <v>10900</v>
      </c>
      <c r="I234" s="8" t="s">
        <v>10901</v>
      </c>
      <c r="J234" s="8" t="s">
        <v>10902</v>
      </c>
      <c r="K234" s="8" t="s">
        <v>7709</v>
      </c>
      <c r="L234" s="8" t="s">
        <v>10922</v>
      </c>
      <c r="M234" s="8" t="s">
        <v>10904</v>
      </c>
      <c r="N234" s="8" t="s">
        <v>10930</v>
      </c>
      <c r="O234" s="9">
        <v>7.2610000000000001</v>
      </c>
      <c r="P234" s="10">
        <v>1</v>
      </c>
      <c r="Q234" s="11">
        <v>3.65</v>
      </c>
      <c r="R234" s="11">
        <v>4</v>
      </c>
      <c r="S234" s="8" t="s">
        <v>10906</v>
      </c>
      <c r="T234" s="8" t="s">
        <v>10907</v>
      </c>
      <c r="U234" s="9">
        <v>7.8620000000000001</v>
      </c>
      <c r="V234" s="10">
        <v>1</v>
      </c>
      <c r="W234" s="11">
        <v>3.5</v>
      </c>
      <c r="X234" s="9">
        <v>53.807000000000002</v>
      </c>
      <c r="Y234" s="8" t="s">
        <v>10901</v>
      </c>
      <c r="Z234" s="10">
        <v>1</v>
      </c>
      <c r="AA234" s="10">
        <v>1</v>
      </c>
      <c r="AB234" s="9">
        <v>53.807000000000002</v>
      </c>
      <c r="AC234" s="10">
        <v>1</v>
      </c>
      <c r="AD234" s="10">
        <v>1</v>
      </c>
      <c r="AE234" s="9">
        <v>53.807000000000002</v>
      </c>
      <c r="AF234" s="11">
        <v>15</v>
      </c>
      <c r="AG234" s="11">
        <v>0</v>
      </c>
      <c r="AH234" s="11">
        <v>0</v>
      </c>
      <c r="AI234" s="11">
        <v>0</v>
      </c>
      <c r="AJ234" s="11">
        <v>0</v>
      </c>
      <c r="AK234" s="12">
        <v>44368.006527777776</v>
      </c>
      <c r="AL234" s="11">
        <v>6.78</v>
      </c>
      <c r="AM234" s="11">
        <v>0</v>
      </c>
      <c r="AN234" s="11">
        <v>0</v>
      </c>
      <c r="AO234" s="11">
        <v>0</v>
      </c>
      <c r="AP234" s="11">
        <v>0</v>
      </c>
      <c r="AQ234" s="11">
        <v>0</v>
      </c>
      <c r="AR234" s="11">
        <v>1.82</v>
      </c>
      <c r="AS234" s="8" t="s">
        <v>10908</v>
      </c>
      <c r="AT234" s="11">
        <v>0</v>
      </c>
      <c r="AU234" s="8" t="s">
        <v>10956</v>
      </c>
      <c r="AV234" s="8" t="s">
        <v>10909</v>
      </c>
    </row>
    <row r="235" spans="1:48" x14ac:dyDescent="0.25">
      <c r="A235" s="8" t="str">
        <f t="shared" si="3"/>
        <v>13006000027632200001327</v>
      </c>
      <c r="B235" s="8" t="s">
        <v>10929</v>
      </c>
      <c r="C235" s="8" t="s">
        <v>10895</v>
      </c>
      <c r="D235" s="8" t="s">
        <v>10896</v>
      </c>
      <c r="E235" s="8" t="s">
        <v>10956</v>
      </c>
      <c r="F235" s="8" t="s">
        <v>10957</v>
      </c>
      <c r="G235" s="8" t="s">
        <v>10916</v>
      </c>
      <c r="H235" s="8" t="s">
        <v>10900</v>
      </c>
      <c r="I235" s="8" t="s">
        <v>10901</v>
      </c>
      <c r="J235" s="8" t="s">
        <v>10902</v>
      </c>
      <c r="K235" s="8" t="s">
        <v>7709</v>
      </c>
      <c r="L235" s="8" t="s">
        <v>10922</v>
      </c>
      <c r="M235" s="8" t="s">
        <v>10904</v>
      </c>
      <c r="N235" s="8" t="s">
        <v>10930</v>
      </c>
      <c r="O235" s="9">
        <v>9.4550000000000001</v>
      </c>
      <c r="P235" s="10">
        <v>0.75039599999999995</v>
      </c>
      <c r="Q235" s="11">
        <v>3.65</v>
      </c>
      <c r="R235" s="11">
        <v>4</v>
      </c>
      <c r="S235" s="8" t="s">
        <v>10906</v>
      </c>
      <c r="T235" s="8" t="s">
        <v>10907</v>
      </c>
      <c r="U235" s="9">
        <v>7.6829999999999998</v>
      </c>
      <c r="V235" s="10">
        <v>1</v>
      </c>
      <c r="W235" s="11">
        <v>2</v>
      </c>
      <c r="X235" s="9">
        <v>51.826999999999998</v>
      </c>
      <c r="Y235" s="8" t="s">
        <v>10901</v>
      </c>
      <c r="Z235" s="10">
        <v>1</v>
      </c>
      <c r="AA235" s="10">
        <v>1</v>
      </c>
      <c r="AB235" s="9">
        <v>51.826999999999998</v>
      </c>
      <c r="AC235" s="10">
        <v>1</v>
      </c>
      <c r="AD235" s="10">
        <v>1</v>
      </c>
      <c r="AE235" s="9">
        <v>51.826999999999998</v>
      </c>
      <c r="AF235" s="11">
        <v>15</v>
      </c>
      <c r="AG235" s="11">
        <v>0</v>
      </c>
      <c r="AH235" s="11">
        <v>0</v>
      </c>
      <c r="AI235" s="11">
        <v>0</v>
      </c>
      <c r="AJ235" s="11">
        <v>0</v>
      </c>
      <c r="AK235" s="12">
        <v>44368.006550925929</v>
      </c>
      <c r="AL235" s="11">
        <v>6.63</v>
      </c>
      <c r="AM235" s="11">
        <v>0</v>
      </c>
      <c r="AN235" s="11">
        <v>0</v>
      </c>
      <c r="AO235" s="11">
        <v>0</v>
      </c>
      <c r="AP235" s="11">
        <v>0</v>
      </c>
      <c r="AQ235" s="11">
        <v>0</v>
      </c>
      <c r="AR235" s="11">
        <v>1.02</v>
      </c>
      <c r="AS235" s="8" t="s">
        <v>10908</v>
      </c>
      <c r="AT235" s="11">
        <v>0</v>
      </c>
      <c r="AU235" s="8" t="s">
        <v>10956</v>
      </c>
      <c r="AV235" s="8" t="s">
        <v>10909</v>
      </c>
    </row>
    <row r="236" spans="1:48" x14ac:dyDescent="0.25">
      <c r="A236" s="8" t="str">
        <f t="shared" si="3"/>
        <v>13006000027632200001421</v>
      </c>
      <c r="B236" s="8" t="s">
        <v>10929</v>
      </c>
      <c r="C236" s="8" t="s">
        <v>10895</v>
      </c>
      <c r="D236" s="8" t="s">
        <v>10896</v>
      </c>
      <c r="E236" s="8" t="s">
        <v>10956</v>
      </c>
      <c r="F236" s="8" t="s">
        <v>10957</v>
      </c>
      <c r="G236" s="8" t="s">
        <v>10917</v>
      </c>
      <c r="H236" s="8" t="s">
        <v>10918</v>
      </c>
      <c r="I236" s="8" t="s">
        <v>10901</v>
      </c>
      <c r="J236" s="8" t="s">
        <v>10902</v>
      </c>
      <c r="K236" s="8" t="s">
        <v>7709</v>
      </c>
      <c r="L236" s="8" t="s">
        <v>10922</v>
      </c>
      <c r="M236" s="8" t="s">
        <v>10904</v>
      </c>
      <c r="N236" s="8" t="s">
        <v>10930</v>
      </c>
      <c r="O236" s="9">
        <v>6.4269999999999996</v>
      </c>
      <c r="P236" s="10">
        <v>1</v>
      </c>
      <c r="Q236" s="11">
        <v>9.25</v>
      </c>
      <c r="R236" s="11">
        <v>4</v>
      </c>
      <c r="S236" s="8" t="s">
        <v>10906</v>
      </c>
      <c r="T236" s="8" t="s">
        <v>10907</v>
      </c>
      <c r="U236" s="9">
        <v>7.4089999999999998</v>
      </c>
      <c r="V236" s="10">
        <v>1</v>
      </c>
      <c r="W236" s="11">
        <v>7</v>
      </c>
      <c r="X236" s="9">
        <v>52.421999999999997</v>
      </c>
      <c r="Y236" s="8" t="s">
        <v>10901</v>
      </c>
      <c r="Z236" s="10">
        <v>1</v>
      </c>
      <c r="AA236" s="10">
        <v>1</v>
      </c>
      <c r="AB236" s="9">
        <v>52.421999999999997</v>
      </c>
      <c r="AC236" s="10">
        <v>1</v>
      </c>
      <c r="AD236" s="10">
        <v>1</v>
      </c>
      <c r="AE236" s="9">
        <v>52.421999999999997</v>
      </c>
      <c r="AF236" s="11">
        <v>15</v>
      </c>
      <c r="AG236" s="11">
        <v>0</v>
      </c>
      <c r="AH236" s="11">
        <v>0</v>
      </c>
      <c r="AI236" s="11">
        <v>0</v>
      </c>
      <c r="AJ236" s="11">
        <v>0</v>
      </c>
      <c r="AK236" s="12">
        <v>44368.006550925929</v>
      </c>
      <c r="AL236" s="11">
        <v>6.39</v>
      </c>
      <c r="AM236" s="11">
        <v>0</v>
      </c>
      <c r="AN236" s="11">
        <v>0</v>
      </c>
      <c r="AO236" s="11">
        <v>0</v>
      </c>
      <c r="AP236" s="11">
        <v>0</v>
      </c>
      <c r="AQ236" s="11">
        <v>0</v>
      </c>
      <c r="AR236" s="11">
        <v>3.43</v>
      </c>
      <c r="AS236" s="8" t="s">
        <v>10908</v>
      </c>
      <c r="AT236" s="11">
        <v>0</v>
      </c>
      <c r="AU236" s="8" t="s">
        <v>10956</v>
      </c>
      <c r="AV236" s="8" t="s">
        <v>10909</v>
      </c>
    </row>
    <row r="237" spans="1:48" x14ac:dyDescent="0.25">
      <c r="A237" s="8" t="str">
        <f t="shared" si="3"/>
        <v>14006000027632000005105</v>
      </c>
      <c r="B237" s="8" t="s">
        <v>10931</v>
      </c>
      <c r="C237" s="8" t="s">
        <v>10901</v>
      </c>
      <c r="D237" s="8" t="s">
        <v>10896</v>
      </c>
      <c r="E237" s="8" t="s">
        <v>10956</v>
      </c>
      <c r="F237" s="8" t="s">
        <v>10957</v>
      </c>
      <c r="G237" s="8" t="s">
        <v>10920</v>
      </c>
      <c r="H237" s="8" t="s">
        <v>10921</v>
      </c>
      <c r="I237" s="8" t="s">
        <v>10895</v>
      </c>
      <c r="J237" s="8" t="s">
        <v>10902</v>
      </c>
      <c r="K237" s="8" t="s">
        <v>7709</v>
      </c>
      <c r="L237" s="8" t="s">
        <v>10922</v>
      </c>
      <c r="M237" s="8" t="s">
        <v>10904</v>
      </c>
      <c r="N237" s="8" t="s">
        <v>10905</v>
      </c>
      <c r="O237" s="9">
        <v>6.2610000000000001</v>
      </c>
      <c r="P237" s="10">
        <v>1</v>
      </c>
      <c r="Q237" s="11">
        <v>9.25</v>
      </c>
      <c r="R237" s="11">
        <v>4</v>
      </c>
      <c r="S237" s="8" t="s">
        <v>10906</v>
      </c>
      <c r="T237" s="8" t="s">
        <v>10907</v>
      </c>
      <c r="U237" s="9">
        <v>7.2169999999999996</v>
      </c>
      <c r="V237" s="10">
        <v>1</v>
      </c>
      <c r="W237" s="11">
        <v>2</v>
      </c>
      <c r="X237" s="9">
        <v>36.957999999999998</v>
      </c>
      <c r="Y237" s="8" t="s">
        <v>10901</v>
      </c>
      <c r="Z237" s="10">
        <v>1</v>
      </c>
      <c r="AA237" s="10">
        <v>1</v>
      </c>
      <c r="AB237" s="9">
        <v>36.957999999999998</v>
      </c>
      <c r="AC237" s="10">
        <v>1</v>
      </c>
      <c r="AD237" s="10">
        <v>1</v>
      </c>
      <c r="AE237" s="9">
        <v>36.957999999999998</v>
      </c>
      <c r="AF237" s="11">
        <v>15</v>
      </c>
      <c r="AG237" s="11">
        <v>4</v>
      </c>
      <c r="AH237" s="11">
        <v>9.25</v>
      </c>
      <c r="AI237" s="11">
        <v>0</v>
      </c>
      <c r="AJ237" s="11">
        <v>0</v>
      </c>
      <c r="AK237" s="12">
        <v>44367.510370370372</v>
      </c>
      <c r="AL237" s="11">
        <v>6.23</v>
      </c>
      <c r="AM237" s="11">
        <v>100</v>
      </c>
      <c r="AN237" s="11">
        <v>0</v>
      </c>
      <c r="AO237" s="11">
        <v>1.66</v>
      </c>
      <c r="AP237" s="11">
        <v>3.83</v>
      </c>
      <c r="AQ237" s="11">
        <v>0</v>
      </c>
      <c r="AR237" s="11">
        <v>0.95</v>
      </c>
      <c r="AS237" s="8" t="s">
        <v>10908</v>
      </c>
      <c r="AT237" s="11">
        <v>0</v>
      </c>
      <c r="AU237" s="8" t="s">
        <v>10956</v>
      </c>
      <c r="AV237" s="8" t="s">
        <v>10909</v>
      </c>
    </row>
    <row r="238" spans="1:48" x14ac:dyDescent="0.25">
      <c r="A238" s="8" t="str">
        <f t="shared" si="3"/>
        <v>14006000027632200000102</v>
      </c>
      <c r="B238" s="8" t="s">
        <v>10931</v>
      </c>
      <c r="C238" s="8" t="s">
        <v>10895</v>
      </c>
      <c r="D238" s="8" t="s">
        <v>10896</v>
      </c>
      <c r="E238" s="8" t="s">
        <v>10956</v>
      </c>
      <c r="F238" s="8" t="s">
        <v>10957</v>
      </c>
      <c r="G238" s="8" t="s">
        <v>10899</v>
      </c>
      <c r="H238" s="8" t="s">
        <v>10900</v>
      </c>
      <c r="I238" s="8" t="s">
        <v>10901</v>
      </c>
      <c r="J238" s="8" t="s">
        <v>10902</v>
      </c>
      <c r="K238" s="8" t="s">
        <v>7709</v>
      </c>
      <c r="L238" s="8" t="s">
        <v>10922</v>
      </c>
      <c r="M238" s="8" t="s">
        <v>10904</v>
      </c>
      <c r="N238" s="8" t="s">
        <v>10905</v>
      </c>
      <c r="O238" s="9">
        <v>7.2610000000000001</v>
      </c>
      <c r="P238" s="10">
        <v>1</v>
      </c>
      <c r="Q238" s="11">
        <v>3.65</v>
      </c>
      <c r="R238" s="11">
        <v>4</v>
      </c>
      <c r="S238" s="8" t="s">
        <v>10906</v>
      </c>
      <c r="T238" s="8" t="s">
        <v>10907</v>
      </c>
      <c r="U238" s="9">
        <v>7.8620000000000001</v>
      </c>
      <c r="V238" s="10">
        <v>1</v>
      </c>
      <c r="W238" s="11">
        <v>2</v>
      </c>
      <c r="X238" s="9">
        <v>40.247</v>
      </c>
      <c r="Y238" s="8" t="s">
        <v>10901</v>
      </c>
      <c r="Z238" s="10">
        <v>1</v>
      </c>
      <c r="AA238" s="10">
        <v>1</v>
      </c>
      <c r="AB238" s="9">
        <v>40.247</v>
      </c>
      <c r="AC238" s="10">
        <v>1</v>
      </c>
      <c r="AD238" s="10">
        <v>1</v>
      </c>
      <c r="AE238" s="9">
        <v>40.247</v>
      </c>
      <c r="AF238" s="11">
        <v>15</v>
      </c>
      <c r="AG238" s="11">
        <v>4</v>
      </c>
      <c r="AH238" s="11">
        <v>9.25</v>
      </c>
      <c r="AI238" s="11">
        <v>0</v>
      </c>
      <c r="AJ238" s="11">
        <v>0</v>
      </c>
      <c r="AK238" s="12">
        <v>44368.006597222222</v>
      </c>
      <c r="AL238" s="11">
        <v>6.78</v>
      </c>
      <c r="AM238" s="11">
        <v>100</v>
      </c>
      <c r="AN238" s="11">
        <v>0</v>
      </c>
      <c r="AO238" s="11">
        <v>1.81</v>
      </c>
      <c r="AP238" s="11">
        <v>4.1900000000000004</v>
      </c>
      <c r="AQ238" s="11">
        <v>0</v>
      </c>
      <c r="AR238" s="11">
        <v>1.04</v>
      </c>
      <c r="AS238" s="8" t="s">
        <v>10908</v>
      </c>
      <c r="AT238" s="11">
        <v>0</v>
      </c>
      <c r="AU238" s="8" t="s">
        <v>10956</v>
      </c>
      <c r="AV238" s="8" t="s">
        <v>10909</v>
      </c>
    </row>
    <row r="239" spans="1:48" x14ac:dyDescent="0.25">
      <c r="A239" s="8" t="str">
        <f t="shared" si="3"/>
        <v>14006000027632200001286</v>
      </c>
      <c r="B239" s="8" t="s">
        <v>10931</v>
      </c>
      <c r="C239" s="8" t="s">
        <v>10895</v>
      </c>
      <c r="D239" s="8" t="s">
        <v>10896</v>
      </c>
      <c r="E239" s="8" t="s">
        <v>10956</v>
      </c>
      <c r="F239" s="8" t="s">
        <v>10957</v>
      </c>
      <c r="G239" s="8" t="s">
        <v>10913</v>
      </c>
      <c r="H239" s="8" t="s">
        <v>10914</v>
      </c>
      <c r="I239" s="8" t="s">
        <v>10901</v>
      </c>
      <c r="J239" s="8" t="s">
        <v>10902</v>
      </c>
      <c r="K239" s="8" t="s">
        <v>7709</v>
      </c>
      <c r="L239" s="8" t="s">
        <v>10922</v>
      </c>
      <c r="M239" s="8" t="s">
        <v>10904</v>
      </c>
      <c r="N239" s="8" t="s">
        <v>10915</v>
      </c>
      <c r="O239" s="9">
        <v>8.798</v>
      </c>
      <c r="P239" s="10">
        <v>1</v>
      </c>
      <c r="Q239" s="11">
        <v>3.65</v>
      </c>
      <c r="R239" s="11">
        <v>1</v>
      </c>
      <c r="S239" s="8" t="s">
        <v>10906</v>
      </c>
      <c r="T239" s="8" t="s">
        <v>10907</v>
      </c>
      <c r="U239" s="9">
        <v>9.2270000000000003</v>
      </c>
      <c r="V239" s="10">
        <v>1</v>
      </c>
      <c r="W239" s="11">
        <v>3</v>
      </c>
      <c r="X239" s="9">
        <v>47.615000000000002</v>
      </c>
      <c r="Y239" s="8" t="s">
        <v>10901</v>
      </c>
      <c r="Z239" s="10">
        <v>1</v>
      </c>
      <c r="AA239" s="10">
        <v>1</v>
      </c>
      <c r="AB239" s="9">
        <v>47.615000000000002</v>
      </c>
      <c r="AC239" s="10">
        <v>1</v>
      </c>
      <c r="AD239" s="10">
        <v>1</v>
      </c>
      <c r="AE239" s="9">
        <v>47.615000000000002</v>
      </c>
      <c r="AF239" s="11">
        <v>0</v>
      </c>
      <c r="AG239" s="11">
        <v>4</v>
      </c>
      <c r="AH239" s="11">
        <v>9.25</v>
      </c>
      <c r="AI239" s="11">
        <v>0</v>
      </c>
      <c r="AJ239" s="11">
        <v>0</v>
      </c>
      <c r="AK239" s="12">
        <v>44368.006597222222</v>
      </c>
      <c r="AL239" s="11">
        <v>0</v>
      </c>
      <c r="AM239" s="11">
        <v>100</v>
      </c>
      <c r="AN239" s="11">
        <v>0</v>
      </c>
      <c r="AO239" s="11">
        <v>2.12</v>
      </c>
      <c r="AP239" s="11">
        <v>4.91</v>
      </c>
      <c r="AQ239" s="11">
        <v>0</v>
      </c>
      <c r="AR239" s="11">
        <v>1.59</v>
      </c>
      <c r="AS239" s="8" t="s">
        <v>10908</v>
      </c>
      <c r="AT239" s="11">
        <v>0</v>
      </c>
      <c r="AU239" s="8" t="s">
        <v>10956</v>
      </c>
      <c r="AV239" s="8" t="s">
        <v>10909</v>
      </c>
    </row>
    <row r="240" spans="1:48" x14ac:dyDescent="0.25">
      <c r="A240" s="8" t="str">
        <f t="shared" si="3"/>
        <v>17006000027632000005105</v>
      </c>
      <c r="B240" s="8" t="s">
        <v>10932</v>
      </c>
      <c r="C240" s="8" t="s">
        <v>10895</v>
      </c>
      <c r="D240" s="8" t="s">
        <v>10896</v>
      </c>
      <c r="E240" s="8" t="s">
        <v>10956</v>
      </c>
      <c r="F240" s="8" t="s">
        <v>10957</v>
      </c>
      <c r="G240" s="8" t="s">
        <v>10920</v>
      </c>
      <c r="H240" s="8" t="s">
        <v>10921</v>
      </c>
      <c r="I240" s="8" t="s">
        <v>10901</v>
      </c>
      <c r="J240" s="8" t="s">
        <v>10902</v>
      </c>
      <c r="K240" s="8" t="s">
        <v>7709</v>
      </c>
      <c r="L240" s="8" t="s">
        <v>10922</v>
      </c>
      <c r="M240" s="8" t="s">
        <v>10904</v>
      </c>
      <c r="N240" s="8" t="s">
        <v>10933</v>
      </c>
      <c r="O240" s="9">
        <v>6.1059999999999999</v>
      </c>
      <c r="P240" s="10">
        <v>1</v>
      </c>
      <c r="Q240" s="11">
        <v>9.25</v>
      </c>
      <c r="R240" s="11">
        <v>4</v>
      </c>
      <c r="S240" s="8" t="s">
        <v>10906</v>
      </c>
      <c r="T240" s="8" t="s">
        <v>10907</v>
      </c>
      <c r="U240" s="9">
        <v>7.0389999999999997</v>
      </c>
      <c r="V240" s="10">
        <v>0.25</v>
      </c>
      <c r="W240" s="11">
        <v>7</v>
      </c>
      <c r="X240" s="9">
        <v>15.259</v>
      </c>
      <c r="Y240" s="8" t="s">
        <v>10901</v>
      </c>
      <c r="Z240" s="10">
        <v>4</v>
      </c>
      <c r="AA240" s="10">
        <v>1</v>
      </c>
      <c r="AB240" s="9">
        <v>61.036000000000001</v>
      </c>
      <c r="AC240" s="10">
        <v>1</v>
      </c>
      <c r="AD240" s="10">
        <v>1</v>
      </c>
      <c r="AE240" s="9">
        <v>61.036000000000001</v>
      </c>
      <c r="AF240" s="11">
        <v>15</v>
      </c>
      <c r="AG240" s="11">
        <v>4</v>
      </c>
      <c r="AH240" s="11">
        <v>0</v>
      </c>
      <c r="AI240" s="11">
        <v>17</v>
      </c>
      <c r="AJ240" s="11">
        <v>0</v>
      </c>
      <c r="AK240" s="12">
        <v>44368.006655092591</v>
      </c>
      <c r="AL240" s="11">
        <v>1.52</v>
      </c>
      <c r="AM240" s="11">
        <v>100</v>
      </c>
      <c r="AN240" s="11">
        <v>0</v>
      </c>
      <c r="AO240" s="11">
        <v>0.41</v>
      </c>
      <c r="AP240" s="11">
        <v>0</v>
      </c>
      <c r="AQ240" s="11">
        <v>2.62</v>
      </c>
      <c r="AR240" s="11">
        <v>1</v>
      </c>
      <c r="AS240" s="8" t="s">
        <v>10908</v>
      </c>
      <c r="AT240" s="11">
        <v>0</v>
      </c>
      <c r="AU240" s="8" t="s">
        <v>10956</v>
      </c>
      <c r="AV240" s="8" t="s">
        <v>10909</v>
      </c>
    </row>
    <row r="241" spans="1:48" x14ac:dyDescent="0.25">
      <c r="A241" s="8" t="str">
        <f t="shared" si="3"/>
        <v>17006000027632200001421</v>
      </c>
      <c r="B241" s="8" t="s">
        <v>10932</v>
      </c>
      <c r="C241" s="8" t="s">
        <v>10901</v>
      </c>
      <c r="D241" s="8" t="s">
        <v>10896</v>
      </c>
      <c r="E241" s="8" t="s">
        <v>10956</v>
      </c>
      <c r="F241" s="8" t="s">
        <v>10957</v>
      </c>
      <c r="G241" s="8" t="s">
        <v>10917</v>
      </c>
      <c r="H241" s="8" t="s">
        <v>10918</v>
      </c>
      <c r="I241" s="8" t="s">
        <v>10895</v>
      </c>
      <c r="J241" s="8" t="s">
        <v>10902</v>
      </c>
      <c r="K241" s="8" t="s">
        <v>7709</v>
      </c>
      <c r="L241" s="8" t="s">
        <v>10922</v>
      </c>
      <c r="M241" s="8" t="s">
        <v>10904</v>
      </c>
      <c r="N241" s="8" t="s">
        <v>10933</v>
      </c>
      <c r="O241" s="9">
        <v>6.4269999999999996</v>
      </c>
      <c r="P241" s="10">
        <v>1</v>
      </c>
      <c r="Q241" s="11">
        <v>9.25</v>
      </c>
      <c r="R241" s="11">
        <v>4</v>
      </c>
      <c r="S241" s="8" t="s">
        <v>10906</v>
      </c>
      <c r="T241" s="8" t="s">
        <v>10907</v>
      </c>
      <c r="U241" s="9">
        <v>7.4089999999999998</v>
      </c>
      <c r="V241" s="10">
        <v>0.25</v>
      </c>
      <c r="W241" s="11">
        <v>3</v>
      </c>
      <c r="X241" s="9">
        <v>15.45</v>
      </c>
      <c r="Y241" s="8" t="s">
        <v>10901</v>
      </c>
      <c r="Z241" s="10">
        <v>4</v>
      </c>
      <c r="AA241" s="10">
        <v>1</v>
      </c>
      <c r="AB241" s="9">
        <v>61.8</v>
      </c>
      <c r="AC241" s="10">
        <v>1</v>
      </c>
      <c r="AD241" s="10">
        <v>1</v>
      </c>
      <c r="AE241" s="9">
        <v>61.8</v>
      </c>
      <c r="AF241" s="11">
        <v>15</v>
      </c>
      <c r="AG241" s="11">
        <v>4</v>
      </c>
      <c r="AH241" s="11">
        <v>0</v>
      </c>
      <c r="AI241" s="11">
        <v>17</v>
      </c>
      <c r="AJ241" s="11">
        <v>0</v>
      </c>
      <c r="AK241" s="12">
        <v>44367.539930555555</v>
      </c>
      <c r="AL241" s="11">
        <v>1.6</v>
      </c>
      <c r="AM241" s="11">
        <v>100</v>
      </c>
      <c r="AN241" s="11">
        <v>0</v>
      </c>
      <c r="AO241" s="11">
        <v>0.43</v>
      </c>
      <c r="AP241" s="11">
        <v>0</v>
      </c>
      <c r="AQ241" s="11">
        <v>2.75</v>
      </c>
      <c r="AR241" s="11">
        <v>0.45</v>
      </c>
      <c r="AS241" s="8" t="s">
        <v>10908</v>
      </c>
      <c r="AT241" s="11">
        <v>0</v>
      </c>
      <c r="AU241" s="8" t="s">
        <v>10956</v>
      </c>
      <c r="AV241" s="8" t="s">
        <v>10909</v>
      </c>
    </row>
    <row r="242" spans="1:48" x14ac:dyDescent="0.25">
      <c r="A242" s="8" t="str">
        <f t="shared" si="3"/>
        <v>10006000027642200000102</v>
      </c>
      <c r="B242" s="8" t="s">
        <v>10894</v>
      </c>
      <c r="C242" s="8" t="s">
        <v>10895</v>
      </c>
      <c r="D242" s="8" t="s">
        <v>10896</v>
      </c>
      <c r="E242" s="8" t="s">
        <v>10958</v>
      </c>
      <c r="F242" s="8" t="s">
        <v>10959</v>
      </c>
      <c r="G242" s="8" t="s">
        <v>10899</v>
      </c>
      <c r="H242" s="8" t="s">
        <v>10900</v>
      </c>
      <c r="I242" s="8" t="s">
        <v>10901</v>
      </c>
      <c r="J242" s="8" t="s">
        <v>10902</v>
      </c>
      <c r="K242" s="8" t="s">
        <v>7709</v>
      </c>
      <c r="L242" s="8" t="s">
        <v>10903</v>
      </c>
      <c r="M242" s="8" t="s">
        <v>10904</v>
      </c>
      <c r="N242" s="8" t="s">
        <v>10905</v>
      </c>
      <c r="O242" s="9">
        <v>7.0250000000000004</v>
      </c>
      <c r="P242" s="10">
        <v>1</v>
      </c>
      <c r="Q242" s="11">
        <v>3.65</v>
      </c>
      <c r="R242" s="11">
        <v>4</v>
      </c>
      <c r="S242" s="8" t="s">
        <v>10906</v>
      </c>
      <c r="T242" s="8" t="s">
        <v>10907</v>
      </c>
      <c r="U242" s="9">
        <v>7.6070000000000002</v>
      </c>
      <c r="V242" s="10">
        <v>1</v>
      </c>
      <c r="W242" s="11">
        <v>4.5</v>
      </c>
      <c r="X242" s="9">
        <v>40.21</v>
      </c>
      <c r="Y242" s="8" t="s">
        <v>10901</v>
      </c>
      <c r="Z242" s="10">
        <v>1</v>
      </c>
      <c r="AA242" s="10">
        <v>1</v>
      </c>
      <c r="AB242" s="9">
        <v>40.21</v>
      </c>
      <c r="AC242" s="10">
        <v>1</v>
      </c>
      <c r="AD242" s="10">
        <v>1</v>
      </c>
      <c r="AE242" s="9">
        <v>40.21</v>
      </c>
      <c r="AF242" s="11">
        <v>15</v>
      </c>
      <c r="AG242" s="11">
        <v>4</v>
      </c>
      <c r="AH242" s="11">
        <v>9.25</v>
      </c>
      <c r="AI242" s="11">
        <v>0</v>
      </c>
      <c r="AJ242" s="11">
        <v>0</v>
      </c>
      <c r="AK242" s="12">
        <v>44368.014467592591</v>
      </c>
      <c r="AL242" s="11">
        <v>6.56</v>
      </c>
      <c r="AM242" s="11">
        <v>100</v>
      </c>
      <c r="AN242" s="11">
        <v>0</v>
      </c>
      <c r="AO242" s="11">
        <v>1.75</v>
      </c>
      <c r="AP242" s="11">
        <v>4.04</v>
      </c>
      <c r="AQ242" s="11">
        <v>0</v>
      </c>
      <c r="AR242" s="11">
        <v>2.2599999999999998</v>
      </c>
      <c r="AS242" s="8" t="s">
        <v>10908</v>
      </c>
      <c r="AT242" s="11">
        <v>0</v>
      </c>
      <c r="AU242" s="8" t="s">
        <v>10958</v>
      </c>
      <c r="AV242" s="8" t="s">
        <v>10909</v>
      </c>
    </row>
    <row r="243" spans="1:48" x14ac:dyDescent="0.25">
      <c r="A243" s="8" t="str">
        <f t="shared" si="3"/>
        <v>10006000027642200000362</v>
      </c>
      <c r="B243" s="8" t="s">
        <v>10894</v>
      </c>
      <c r="C243" s="8" t="s">
        <v>10901</v>
      </c>
      <c r="D243" s="8" t="s">
        <v>10896</v>
      </c>
      <c r="E243" s="8" t="s">
        <v>10958</v>
      </c>
      <c r="F243" s="8" t="s">
        <v>10959</v>
      </c>
      <c r="G243" s="8" t="s">
        <v>10910</v>
      </c>
      <c r="H243" s="8" t="s">
        <v>10911</v>
      </c>
      <c r="I243" s="8" t="s">
        <v>10895</v>
      </c>
      <c r="J243" s="8" t="s">
        <v>10902</v>
      </c>
      <c r="K243" s="8" t="s">
        <v>7709</v>
      </c>
      <c r="L243" s="8" t="s">
        <v>10903</v>
      </c>
      <c r="M243" s="8" t="s">
        <v>10904</v>
      </c>
      <c r="N243" s="8" t="s">
        <v>10912</v>
      </c>
      <c r="O243" s="9">
        <v>0</v>
      </c>
      <c r="P243" s="10">
        <v>1</v>
      </c>
      <c r="Q243" s="11">
        <v>0</v>
      </c>
      <c r="R243" s="11">
        <v>0</v>
      </c>
      <c r="S243" s="8" t="s">
        <v>10906</v>
      </c>
      <c r="T243" s="8" t="s">
        <v>10907</v>
      </c>
      <c r="U243" s="9">
        <v>4.12</v>
      </c>
      <c r="V243" s="10">
        <v>1</v>
      </c>
      <c r="W243" s="11">
        <v>0</v>
      </c>
      <c r="X243" s="9">
        <v>31.89</v>
      </c>
      <c r="Y243" s="8" t="s">
        <v>10901</v>
      </c>
      <c r="Z243" s="10">
        <v>1</v>
      </c>
      <c r="AA243" s="10">
        <v>1</v>
      </c>
      <c r="AB243" s="9">
        <v>31.89</v>
      </c>
      <c r="AC243" s="10">
        <v>1.092233</v>
      </c>
      <c r="AD243" s="10">
        <v>1</v>
      </c>
      <c r="AE243" s="9">
        <v>34.831000000000003</v>
      </c>
      <c r="AF243" s="11">
        <v>0</v>
      </c>
      <c r="AG243" s="11">
        <v>0</v>
      </c>
      <c r="AH243" s="11">
        <v>0</v>
      </c>
      <c r="AI243" s="11">
        <v>0</v>
      </c>
      <c r="AJ243" s="11">
        <v>8.1999999999999993</v>
      </c>
      <c r="AK243" s="12">
        <v>44367.520115740743</v>
      </c>
      <c r="AL243" s="11">
        <v>0</v>
      </c>
      <c r="AM243" s="11">
        <v>0</v>
      </c>
      <c r="AN243" s="11">
        <v>0</v>
      </c>
      <c r="AO243" s="11">
        <v>0</v>
      </c>
      <c r="AP243" s="11">
        <v>0</v>
      </c>
      <c r="AQ243" s="11">
        <v>0</v>
      </c>
      <c r="AR243" s="11">
        <v>0</v>
      </c>
      <c r="AS243" s="8" t="s">
        <v>10908</v>
      </c>
      <c r="AT243" s="11">
        <v>34.630000000000003</v>
      </c>
      <c r="AU243" s="8" t="s">
        <v>10958</v>
      </c>
      <c r="AV243" s="8" t="s">
        <v>10909</v>
      </c>
    </row>
    <row r="244" spans="1:48" x14ac:dyDescent="0.25">
      <c r="A244" s="8" t="str">
        <f t="shared" si="3"/>
        <v>10006000027642200001286</v>
      </c>
      <c r="B244" s="8" t="s">
        <v>10894</v>
      </c>
      <c r="C244" s="8" t="s">
        <v>10895</v>
      </c>
      <c r="D244" s="8" t="s">
        <v>10896</v>
      </c>
      <c r="E244" s="8" t="s">
        <v>10958</v>
      </c>
      <c r="F244" s="8" t="s">
        <v>10959</v>
      </c>
      <c r="G244" s="8" t="s">
        <v>10913</v>
      </c>
      <c r="H244" s="8" t="s">
        <v>10914</v>
      </c>
      <c r="I244" s="8" t="s">
        <v>10901</v>
      </c>
      <c r="J244" s="8" t="s">
        <v>10902</v>
      </c>
      <c r="K244" s="8" t="s">
        <v>7709</v>
      </c>
      <c r="L244" s="8" t="s">
        <v>10903</v>
      </c>
      <c r="M244" s="8" t="s">
        <v>10904</v>
      </c>
      <c r="N244" s="8" t="s">
        <v>10915</v>
      </c>
      <c r="O244" s="9">
        <v>8.5120000000000005</v>
      </c>
      <c r="P244" s="10">
        <v>1</v>
      </c>
      <c r="Q244" s="11">
        <v>3.65</v>
      </c>
      <c r="R244" s="11">
        <v>1</v>
      </c>
      <c r="S244" s="8" t="s">
        <v>10906</v>
      </c>
      <c r="T244" s="8" t="s">
        <v>10907</v>
      </c>
      <c r="U244" s="9">
        <v>8.9269999999999996</v>
      </c>
      <c r="V244" s="10">
        <v>1</v>
      </c>
      <c r="W244" s="11">
        <v>6</v>
      </c>
      <c r="X244" s="9">
        <v>47.61</v>
      </c>
      <c r="Y244" s="8" t="s">
        <v>10901</v>
      </c>
      <c r="Z244" s="10">
        <v>1</v>
      </c>
      <c r="AA244" s="10">
        <v>1</v>
      </c>
      <c r="AB244" s="9">
        <v>47.61</v>
      </c>
      <c r="AC244" s="10">
        <v>1</v>
      </c>
      <c r="AD244" s="10">
        <v>1</v>
      </c>
      <c r="AE244" s="9">
        <v>47.61</v>
      </c>
      <c r="AF244" s="11">
        <v>0</v>
      </c>
      <c r="AG244" s="11">
        <v>4</v>
      </c>
      <c r="AH244" s="11">
        <v>9.25</v>
      </c>
      <c r="AI244" s="11">
        <v>0</v>
      </c>
      <c r="AJ244" s="11">
        <v>0</v>
      </c>
      <c r="AK244" s="12">
        <v>44368.014467592591</v>
      </c>
      <c r="AL244" s="11">
        <v>0</v>
      </c>
      <c r="AM244" s="11">
        <v>100</v>
      </c>
      <c r="AN244" s="11">
        <v>0</v>
      </c>
      <c r="AO244" s="11">
        <v>2.0499999999999998</v>
      </c>
      <c r="AP244" s="11">
        <v>4.75</v>
      </c>
      <c r="AQ244" s="11">
        <v>0</v>
      </c>
      <c r="AR244" s="11">
        <v>3.08</v>
      </c>
      <c r="AS244" s="8" t="s">
        <v>10908</v>
      </c>
      <c r="AT244" s="11">
        <v>0</v>
      </c>
      <c r="AU244" s="8" t="s">
        <v>10958</v>
      </c>
      <c r="AV244" s="8" t="s">
        <v>10909</v>
      </c>
    </row>
    <row r="245" spans="1:48" x14ac:dyDescent="0.25">
      <c r="A245" s="8" t="str">
        <f t="shared" si="3"/>
        <v>10006000027642200001327</v>
      </c>
      <c r="B245" s="8" t="s">
        <v>10894</v>
      </c>
      <c r="C245" s="8" t="s">
        <v>10895</v>
      </c>
      <c r="D245" s="8" t="s">
        <v>10896</v>
      </c>
      <c r="E245" s="8" t="s">
        <v>10958</v>
      </c>
      <c r="F245" s="8" t="s">
        <v>10959</v>
      </c>
      <c r="G245" s="8" t="s">
        <v>10916</v>
      </c>
      <c r="H245" s="8" t="s">
        <v>10900</v>
      </c>
      <c r="I245" s="8" t="s">
        <v>10901</v>
      </c>
      <c r="J245" s="8" t="s">
        <v>10902</v>
      </c>
      <c r="K245" s="8" t="s">
        <v>7709</v>
      </c>
      <c r="L245" s="8" t="s">
        <v>10903</v>
      </c>
      <c r="M245" s="8" t="s">
        <v>10904</v>
      </c>
      <c r="N245" s="8" t="s">
        <v>10905</v>
      </c>
      <c r="O245" s="9">
        <v>9.1479999999999997</v>
      </c>
      <c r="P245" s="10">
        <v>0.75037299999999996</v>
      </c>
      <c r="Q245" s="11">
        <v>3.65</v>
      </c>
      <c r="R245" s="11">
        <v>4</v>
      </c>
      <c r="S245" s="8" t="s">
        <v>10906</v>
      </c>
      <c r="T245" s="8" t="s">
        <v>10907</v>
      </c>
      <c r="U245" s="9">
        <v>7.4329999999999998</v>
      </c>
      <c r="V245" s="10">
        <v>1</v>
      </c>
      <c r="W245" s="11">
        <v>5</v>
      </c>
      <c r="X245" s="9">
        <v>39.53</v>
      </c>
      <c r="Y245" s="8" t="s">
        <v>10901</v>
      </c>
      <c r="Z245" s="10">
        <v>1</v>
      </c>
      <c r="AA245" s="10">
        <v>1</v>
      </c>
      <c r="AB245" s="9">
        <v>39.53</v>
      </c>
      <c r="AC245" s="10">
        <v>1</v>
      </c>
      <c r="AD245" s="10">
        <v>1</v>
      </c>
      <c r="AE245" s="9">
        <v>39.53</v>
      </c>
      <c r="AF245" s="11">
        <v>15</v>
      </c>
      <c r="AG245" s="11">
        <v>4</v>
      </c>
      <c r="AH245" s="11">
        <v>9.25</v>
      </c>
      <c r="AI245" s="11">
        <v>0</v>
      </c>
      <c r="AJ245" s="11">
        <v>0</v>
      </c>
      <c r="AK245" s="12">
        <v>44368.014479166668</v>
      </c>
      <c r="AL245" s="11">
        <v>6.41</v>
      </c>
      <c r="AM245" s="11">
        <v>100</v>
      </c>
      <c r="AN245" s="11">
        <v>0</v>
      </c>
      <c r="AO245" s="11">
        <v>1.71</v>
      </c>
      <c r="AP245" s="11">
        <v>3.96</v>
      </c>
      <c r="AQ245" s="11">
        <v>0</v>
      </c>
      <c r="AR245" s="11">
        <v>2.46</v>
      </c>
      <c r="AS245" s="8" t="s">
        <v>10908</v>
      </c>
      <c r="AT245" s="11">
        <v>0</v>
      </c>
      <c r="AU245" s="8" t="s">
        <v>10958</v>
      </c>
      <c r="AV245" s="8" t="s">
        <v>10909</v>
      </c>
    </row>
    <row r="246" spans="1:48" x14ac:dyDescent="0.25">
      <c r="A246" s="8" t="str">
        <f t="shared" si="3"/>
        <v>10006000027642200001421</v>
      </c>
      <c r="B246" s="8" t="s">
        <v>10894</v>
      </c>
      <c r="C246" s="8" t="s">
        <v>10895</v>
      </c>
      <c r="D246" s="8" t="s">
        <v>10896</v>
      </c>
      <c r="E246" s="8" t="s">
        <v>10958</v>
      </c>
      <c r="F246" s="8" t="s">
        <v>10959</v>
      </c>
      <c r="G246" s="8" t="s">
        <v>10917</v>
      </c>
      <c r="H246" s="8" t="s">
        <v>10918</v>
      </c>
      <c r="I246" s="8" t="s">
        <v>10901</v>
      </c>
      <c r="J246" s="8" t="s">
        <v>10902</v>
      </c>
      <c r="K246" s="8" t="s">
        <v>7709</v>
      </c>
      <c r="L246" s="8" t="s">
        <v>10903</v>
      </c>
      <c r="M246" s="8" t="s">
        <v>10904</v>
      </c>
      <c r="N246" s="8" t="s">
        <v>10905</v>
      </c>
      <c r="O246" s="9">
        <v>6.218</v>
      </c>
      <c r="P246" s="10">
        <v>1</v>
      </c>
      <c r="Q246" s="11">
        <v>9.25</v>
      </c>
      <c r="R246" s="11">
        <v>4</v>
      </c>
      <c r="S246" s="8" t="s">
        <v>10906</v>
      </c>
      <c r="T246" s="8" t="s">
        <v>10907</v>
      </c>
      <c r="U246" s="9">
        <v>7.1680000000000001</v>
      </c>
      <c r="V246" s="10">
        <v>1</v>
      </c>
      <c r="W246" s="11">
        <v>4</v>
      </c>
      <c r="X246" s="9">
        <v>37.655999999999999</v>
      </c>
      <c r="Y246" s="8" t="s">
        <v>10901</v>
      </c>
      <c r="Z246" s="10">
        <v>1</v>
      </c>
      <c r="AA246" s="10">
        <v>1</v>
      </c>
      <c r="AB246" s="9">
        <v>37.655999999999999</v>
      </c>
      <c r="AC246" s="10">
        <v>1</v>
      </c>
      <c r="AD246" s="10">
        <v>1</v>
      </c>
      <c r="AE246" s="9">
        <v>37.655999999999999</v>
      </c>
      <c r="AF246" s="11">
        <v>15</v>
      </c>
      <c r="AG246" s="11">
        <v>4</v>
      </c>
      <c r="AH246" s="11">
        <v>9.25</v>
      </c>
      <c r="AI246" s="11">
        <v>0</v>
      </c>
      <c r="AJ246" s="11">
        <v>0</v>
      </c>
      <c r="AK246" s="12">
        <v>44368.014479166668</v>
      </c>
      <c r="AL246" s="11">
        <v>6.18</v>
      </c>
      <c r="AM246" s="11">
        <v>100</v>
      </c>
      <c r="AN246" s="11">
        <v>0</v>
      </c>
      <c r="AO246" s="11">
        <v>1.65</v>
      </c>
      <c r="AP246" s="11">
        <v>3.81</v>
      </c>
      <c r="AQ246" s="11">
        <v>0</v>
      </c>
      <c r="AR246" s="11">
        <v>1.9</v>
      </c>
      <c r="AS246" s="8" t="s">
        <v>10908</v>
      </c>
      <c r="AT246" s="11">
        <v>0</v>
      </c>
      <c r="AU246" s="8" t="s">
        <v>10958</v>
      </c>
      <c r="AV246" s="8" t="s">
        <v>10909</v>
      </c>
    </row>
    <row r="247" spans="1:48" x14ac:dyDescent="0.25">
      <c r="A247" s="8" t="str">
        <f t="shared" si="3"/>
        <v>11006000027642000005105</v>
      </c>
      <c r="B247" s="8" t="s">
        <v>10919</v>
      </c>
      <c r="C247" s="8" t="s">
        <v>10901</v>
      </c>
      <c r="D247" s="8" t="s">
        <v>10896</v>
      </c>
      <c r="E247" s="8" t="s">
        <v>10958</v>
      </c>
      <c r="F247" s="8" t="s">
        <v>10959</v>
      </c>
      <c r="G247" s="8" t="s">
        <v>10920</v>
      </c>
      <c r="H247" s="8" t="s">
        <v>10921</v>
      </c>
      <c r="I247" s="8" t="s">
        <v>10895</v>
      </c>
      <c r="J247" s="8" t="s">
        <v>10902</v>
      </c>
      <c r="K247" s="8" t="s">
        <v>7709</v>
      </c>
      <c r="L247" s="8" t="s">
        <v>10922</v>
      </c>
      <c r="M247" s="8" t="s">
        <v>10904</v>
      </c>
      <c r="N247" s="8" t="s">
        <v>10905</v>
      </c>
      <c r="O247" s="9">
        <v>6.0579999999999998</v>
      </c>
      <c r="P247" s="10">
        <v>1</v>
      </c>
      <c r="Q247" s="11">
        <v>9.25</v>
      </c>
      <c r="R247" s="11">
        <v>4</v>
      </c>
      <c r="S247" s="8" t="s">
        <v>10906</v>
      </c>
      <c r="T247" s="8" t="s">
        <v>10907</v>
      </c>
      <c r="U247" s="9">
        <v>6.9829999999999997</v>
      </c>
      <c r="V247" s="10">
        <v>1</v>
      </c>
      <c r="W247" s="11">
        <v>4</v>
      </c>
      <c r="X247" s="9">
        <v>40.392000000000003</v>
      </c>
      <c r="Y247" s="8" t="s">
        <v>10901</v>
      </c>
      <c r="Z247" s="10">
        <v>1</v>
      </c>
      <c r="AA247" s="10">
        <v>1</v>
      </c>
      <c r="AB247" s="9">
        <v>40.392000000000003</v>
      </c>
      <c r="AC247" s="10">
        <v>1</v>
      </c>
      <c r="AD247" s="10">
        <v>1</v>
      </c>
      <c r="AE247" s="9">
        <v>40.392000000000003</v>
      </c>
      <c r="AF247" s="11">
        <v>15</v>
      </c>
      <c r="AG247" s="11">
        <v>4</v>
      </c>
      <c r="AH247" s="11">
        <v>0</v>
      </c>
      <c r="AI247" s="11">
        <v>0</v>
      </c>
      <c r="AJ247" s="11">
        <v>0</v>
      </c>
      <c r="AK247" s="12">
        <v>44367.527488425927</v>
      </c>
      <c r="AL247" s="11">
        <v>6.02</v>
      </c>
      <c r="AM247" s="11">
        <v>100</v>
      </c>
      <c r="AN247" s="11">
        <v>0</v>
      </c>
      <c r="AO247" s="11">
        <v>1.61</v>
      </c>
      <c r="AP247" s="11">
        <v>0</v>
      </c>
      <c r="AQ247" s="11">
        <v>0</v>
      </c>
      <c r="AR247" s="11">
        <v>1.85</v>
      </c>
      <c r="AS247" s="8" t="s">
        <v>10908</v>
      </c>
      <c r="AT247" s="11">
        <v>0</v>
      </c>
      <c r="AU247" s="8" t="s">
        <v>10958</v>
      </c>
      <c r="AV247" s="8" t="s">
        <v>10909</v>
      </c>
    </row>
    <row r="248" spans="1:48" x14ac:dyDescent="0.25">
      <c r="A248" s="8" t="str">
        <f t="shared" si="3"/>
        <v>11006000027642200001286</v>
      </c>
      <c r="B248" s="8" t="s">
        <v>10919</v>
      </c>
      <c r="C248" s="8" t="s">
        <v>10895</v>
      </c>
      <c r="D248" s="8" t="s">
        <v>10896</v>
      </c>
      <c r="E248" s="8" t="s">
        <v>10958</v>
      </c>
      <c r="F248" s="8" t="s">
        <v>10959</v>
      </c>
      <c r="G248" s="8" t="s">
        <v>10913</v>
      </c>
      <c r="H248" s="8" t="s">
        <v>10914</v>
      </c>
      <c r="I248" s="8" t="s">
        <v>10901</v>
      </c>
      <c r="J248" s="8" t="s">
        <v>10902</v>
      </c>
      <c r="K248" s="8" t="s">
        <v>7709</v>
      </c>
      <c r="L248" s="8" t="s">
        <v>10922</v>
      </c>
      <c r="M248" s="8" t="s">
        <v>10904</v>
      </c>
      <c r="N248" s="8" t="s">
        <v>10915</v>
      </c>
      <c r="O248" s="9">
        <v>8.5120000000000005</v>
      </c>
      <c r="P248" s="10">
        <v>1</v>
      </c>
      <c r="Q248" s="11">
        <v>3.65</v>
      </c>
      <c r="R248" s="11">
        <v>1</v>
      </c>
      <c r="S248" s="8" t="s">
        <v>10906</v>
      </c>
      <c r="T248" s="8" t="s">
        <v>10907</v>
      </c>
      <c r="U248" s="9">
        <v>8.9269999999999996</v>
      </c>
      <c r="V248" s="10">
        <v>1</v>
      </c>
      <c r="W248" s="11">
        <v>5</v>
      </c>
      <c r="X248" s="9">
        <v>51.85</v>
      </c>
      <c r="Y248" s="8" t="s">
        <v>10901</v>
      </c>
      <c r="Z248" s="10">
        <v>1</v>
      </c>
      <c r="AA248" s="10">
        <v>1</v>
      </c>
      <c r="AB248" s="9">
        <v>51.85</v>
      </c>
      <c r="AC248" s="10">
        <v>1</v>
      </c>
      <c r="AD248" s="10">
        <v>1</v>
      </c>
      <c r="AE248" s="9">
        <v>51.85</v>
      </c>
      <c r="AF248" s="11">
        <v>0</v>
      </c>
      <c r="AG248" s="11">
        <v>4</v>
      </c>
      <c r="AH248" s="11">
        <v>0</v>
      </c>
      <c r="AI248" s="11">
        <v>0</v>
      </c>
      <c r="AJ248" s="11">
        <v>0</v>
      </c>
      <c r="AK248" s="12">
        <v>44368.019236111111</v>
      </c>
      <c r="AL248" s="11">
        <v>0</v>
      </c>
      <c r="AM248" s="11">
        <v>100</v>
      </c>
      <c r="AN248" s="11">
        <v>0</v>
      </c>
      <c r="AO248" s="11">
        <v>2.0499999999999998</v>
      </c>
      <c r="AP248" s="11">
        <v>0</v>
      </c>
      <c r="AQ248" s="11">
        <v>0</v>
      </c>
      <c r="AR248" s="11">
        <v>2.57</v>
      </c>
      <c r="AS248" s="8" t="s">
        <v>10908</v>
      </c>
      <c r="AT248" s="11">
        <v>0</v>
      </c>
      <c r="AU248" s="8" t="s">
        <v>10958</v>
      </c>
      <c r="AV248" s="8" t="s">
        <v>10909</v>
      </c>
    </row>
    <row r="249" spans="1:48" x14ac:dyDescent="0.25">
      <c r="A249" s="8" t="str">
        <f t="shared" si="3"/>
        <v>11006000027642200001327</v>
      </c>
      <c r="B249" s="8" t="s">
        <v>10919</v>
      </c>
      <c r="C249" s="8" t="s">
        <v>10895</v>
      </c>
      <c r="D249" s="8" t="s">
        <v>10896</v>
      </c>
      <c r="E249" s="8" t="s">
        <v>10958</v>
      </c>
      <c r="F249" s="8" t="s">
        <v>10959</v>
      </c>
      <c r="G249" s="8" t="s">
        <v>10916</v>
      </c>
      <c r="H249" s="8" t="s">
        <v>10900</v>
      </c>
      <c r="I249" s="8" t="s">
        <v>10901</v>
      </c>
      <c r="J249" s="8" t="s">
        <v>10902</v>
      </c>
      <c r="K249" s="8" t="s">
        <v>7709</v>
      </c>
      <c r="L249" s="8" t="s">
        <v>10922</v>
      </c>
      <c r="M249" s="8" t="s">
        <v>10904</v>
      </c>
      <c r="N249" s="8" t="s">
        <v>10923</v>
      </c>
      <c r="O249" s="9">
        <v>9.1479999999999997</v>
      </c>
      <c r="P249" s="10">
        <v>0.75037299999999996</v>
      </c>
      <c r="Q249" s="11">
        <v>0</v>
      </c>
      <c r="R249" s="11">
        <v>4</v>
      </c>
      <c r="S249" s="8" t="s">
        <v>10906</v>
      </c>
      <c r="T249" s="8" t="s">
        <v>10907</v>
      </c>
      <c r="U249" s="9">
        <v>7.15</v>
      </c>
      <c r="V249" s="10">
        <v>1</v>
      </c>
      <c r="W249" s="11">
        <v>5</v>
      </c>
      <c r="X249" s="9">
        <v>41.832999999999998</v>
      </c>
      <c r="Y249" s="8" t="s">
        <v>10901</v>
      </c>
      <c r="Z249" s="10">
        <v>1</v>
      </c>
      <c r="AA249" s="10">
        <v>1</v>
      </c>
      <c r="AB249" s="9">
        <v>41.832999999999998</v>
      </c>
      <c r="AC249" s="10">
        <v>1</v>
      </c>
      <c r="AD249" s="10">
        <v>1</v>
      </c>
      <c r="AE249" s="9">
        <v>41.832999999999998</v>
      </c>
      <c r="AF249" s="11">
        <v>15</v>
      </c>
      <c r="AG249" s="11">
        <v>4</v>
      </c>
      <c r="AH249" s="11">
        <v>0</v>
      </c>
      <c r="AI249" s="11">
        <v>0</v>
      </c>
      <c r="AJ249" s="11">
        <v>0</v>
      </c>
      <c r="AK249" s="12">
        <v>44368.019236111111</v>
      </c>
      <c r="AL249" s="11">
        <v>6.17</v>
      </c>
      <c r="AM249" s="11">
        <v>100</v>
      </c>
      <c r="AN249" s="11">
        <v>0</v>
      </c>
      <c r="AO249" s="11">
        <v>1.64</v>
      </c>
      <c r="AP249" s="11">
        <v>0</v>
      </c>
      <c r="AQ249" s="11">
        <v>0</v>
      </c>
      <c r="AR249" s="11">
        <v>2.36</v>
      </c>
      <c r="AS249" s="8" t="s">
        <v>10908</v>
      </c>
      <c r="AT249" s="11">
        <v>0</v>
      </c>
      <c r="AU249" s="8" t="s">
        <v>10958</v>
      </c>
      <c r="AV249" s="8" t="s">
        <v>10909</v>
      </c>
    </row>
    <row r="250" spans="1:48" x14ac:dyDescent="0.25">
      <c r="A250" s="8" t="str">
        <f t="shared" si="3"/>
        <v>11006000027642200001421</v>
      </c>
      <c r="B250" s="8" t="s">
        <v>10919</v>
      </c>
      <c r="C250" s="8" t="s">
        <v>10895</v>
      </c>
      <c r="D250" s="8" t="s">
        <v>10896</v>
      </c>
      <c r="E250" s="8" t="s">
        <v>10958</v>
      </c>
      <c r="F250" s="8" t="s">
        <v>10959</v>
      </c>
      <c r="G250" s="8" t="s">
        <v>10917</v>
      </c>
      <c r="H250" s="8" t="s">
        <v>10918</v>
      </c>
      <c r="I250" s="8" t="s">
        <v>10901</v>
      </c>
      <c r="J250" s="8" t="s">
        <v>10902</v>
      </c>
      <c r="K250" s="8" t="s">
        <v>7709</v>
      </c>
      <c r="L250" s="8" t="s">
        <v>10922</v>
      </c>
      <c r="M250" s="8" t="s">
        <v>10904</v>
      </c>
      <c r="N250" s="8" t="s">
        <v>10905</v>
      </c>
      <c r="O250" s="9">
        <v>6.218</v>
      </c>
      <c r="P250" s="10">
        <v>1</v>
      </c>
      <c r="Q250" s="11">
        <v>9.25</v>
      </c>
      <c r="R250" s="11">
        <v>4</v>
      </c>
      <c r="S250" s="8" t="s">
        <v>10906</v>
      </c>
      <c r="T250" s="8" t="s">
        <v>10907</v>
      </c>
      <c r="U250" s="9">
        <v>7.1680000000000001</v>
      </c>
      <c r="V250" s="10">
        <v>1</v>
      </c>
      <c r="W250" s="11">
        <v>3</v>
      </c>
      <c r="X250" s="9">
        <v>40.985999999999997</v>
      </c>
      <c r="Y250" s="8" t="s">
        <v>10901</v>
      </c>
      <c r="Z250" s="10">
        <v>1</v>
      </c>
      <c r="AA250" s="10">
        <v>1</v>
      </c>
      <c r="AB250" s="9">
        <v>40.985999999999997</v>
      </c>
      <c r="AC250" s="10">
        <v>1</v>
      </c>
      <c r="AD250" s="10">
        <v>1</v>
      </c>
      <c r="AE250" s="9">
        <v>40.985999999999997</v>
      </c>
      <c r="AF250" s="11">
        <v>15</v>
      </c>
      <c r="AG250" s="11">
        <v>4</v>
      </c>
      <c r="AH250" s="11">
        <v>0</v>
      </c>
      <c r="AI250" s="11">
        <v>0</v>
      </c>
      <c r="AJ250" s="11">
        <v>0</v>
      </c>
      <c r="AK250" s="12">
        <v>44368.019247685188</v>
      </c>
      <c r="AL250" s="11">
        <v>6.18</v>
      </c>
      <c r="AM250" s="11">
        <v>100</v>
      </c>
      <c r="AN250" s="11">
        <v>0</v>
      </c>
      <c r="AO250" s="11">
        <v>1.65</v>
      </c>
      <c r="AP250" s="11">
        <v>0</v>
      </c>
      <c r="AQ250" s="11">
        <v>0</v>
      </c>
      <c r="AR250" s="11">
        <v>1.42</v>
      </c>
      <c r="AS250" s="8" t="s">
        <v>10908</v>
      </c>
      <c r="AT250" s="11">
        <v>0</v>
      </c>
      <c r="AU250" s="8" t="s">
        <v>10958</v>
      </c>
      <c r="AV250" s="8" t="s">
        <v>10909</v>
      </c>
    </row>
    <row r="251" spans="1:48" x14ac:dyDescent="0.25">
      <c r="A251" s="8" t="str">
        <f t="shared" si="3"/>
        <v>11106000027642000005105</v>
      </c>
      <c r="B251" s="8" t="s">
        <v>10924</v>
      </c>
      <c r="C251" s="8" t="s">
        <v>10901</v>
      </c>
      <c r="D251" s="8" t="s">
        <v>10896</v>
      </c>
      <c r="E251" s="8" t="s">
        <v>10958</v>
      </c>
      <c r="F251" s="8" t="s">
        <v>10959</v>
      </c>
      <c r="G251" s="8" t="s">
        <v>10920</v>
      </c>
      <c r="H251" s="8" t="s">
        <v>10921</v>
      </c>
      <c r="I251" s="8" t="s">
        <v>10895</v>
      </c>
      <c r="J251" s="8" t="s">
        <v>10902</v>
      </c>
      <c r="K251" s="8" t="s">
        <v>7709</v>
      </c>
      <c r="L251" s="8" t="s">
        <v>10922</v>
      </c>
      <c r="M251" s="8" t="s">
        <v>10904</v>
      </c>
      <c r="N251" s="8" t="s">
        <v>10925</v>
      </c>
      <c r="O251" s="9">
        <v>6.0579999999999998</v>
      </c>
      <c r="P251" s="10">
        <v>1</v>
      </c>
      <c r="Q251" s="11">
        <v>9.25</v>
      </c>
      <c r="R251" s="11">
        <v>4</v>
      </c>
      <c r="S251" s="8" t="s">
        <v>10906</v>
      </c>
      <c r="T251" s="8" t="s">
        <v>10907</v>
      </c>
      <c r="U251" s="9">
        <v>6.9829999999999997</v>
      </c>
      <c r="V251" s="10">
        <v>1</v>
      </c>
      <c r="W251" s="11">
        <v>4</v>
      </c>
      <c r="X251" s="9">
        <v>52.601999999999997</v>
      </c>
      <c r="Y251" s="8" t="s">
        <v>10901</v>
      </c>
      <c r="Z251" s="10">
        <v>1</v>
      </c>
      <c r="AA251" s="10">
        <v>0.75017599999999995</v>
      </c>
      <c r="AB251" s="9">
        <v>52.601999999999997</v>
      </c>
      <c r="AC251" s="10">
        <v>1</v>
      </c>
      <c r="AD251" s="10">
        <v>0.75017599999999995</v>
      </c>
      <c r="AE251" s="9">
        <v>52.601999999999997</v>
      </c>
      <c r="AF251" s="11">
        <v>15</v>
      </c>
      <c r="AG251" s="11">
        <v>4</v>
      </c>
      <c r="AH251" s="11">
        <v>0</v>
      </c>
      <c r="AI251" s="11">
        <v>17</v>
      </c>
      <c r="AJ251" s="11">
        <v>0</v>
      </c>
      <c r="AK251" s="12">
        <v>44367.527488425927</v>
      </c>
      <c r="AL251" s="11">
        <v>6.02</v>
      </c>
      <c r="AM251" s="11">
        <v>100</v>
      </c>
      <c r="AN251" s="11">
        <v>0</v>
      </c>
      <c r="AO251" s="11">
        <v>1.61</v>
      </c>
      <c r="AP251" s="11">
        <v>0</v>
      </c>
      <c r="AQ251" s="11">
        <v>10.199999999999999</v>
      </c>
      <c r="AR251" s="11">
        <v>2.25</v>
      </c>
      <c r="AS251" s="8" t="s">
        <v>10908</v>
      </c>
      <c r="AT251" s="11">
        <v>0</v>
      </c>
      <c r="AU251" s="8" t="s">
        <v>10958</v>
      </c>
      <c r="AV251" s="8" t="s">
        <v>10909</v>
      </c>
    </row>
    <row r="252" spans="1:48" x14ac:dyDescent="0.25">
      <c r="A252" s="8" t="str">
        <f t="shared" si="3"/>
        <v>11106000027642200000102</v>
      </c>
      <c r="B252" s="8" t="s">
        <v>10924</v>
      </c>
      <c r="C252" s="8" t="s">
        <v>10895</v>
      </c>
      <c r="D252" s="8" t="s">
        <v>10896</v>
      </c>
      <c r="E252" s="8" t="s">
        <v>10958</v>
      </c>
      <c r="F252" s="8" t="s">
        <v>10959</v>
      </c>
      <c r="G252" s="8" t="s">
        <v>10899</v>
      </c>
      <c r="H252" s="8" t="s">
        <v>10900</v>
      </c>
      <c r="I252" s="8" t="s">
        <v>10901</v>
      </c>
      <c r="J252" s="8" t="s">
        <v>10902</v>
      </c>
      <c r="K252" s="8" t="s">
        <v>7709</v>
      </c>
      <c r="L252" s="8" t="s">
        <v>10922</v>
      </c>
      <c r="M252" s="8" t="s">
        <v>10904</v>
      </c>
      <c r="N252" s="8" t="s">
        <v>10926</v>
      </c>
      <c r="O252" s="9">
        <v>7.0250000000000004</v>
      </c>
      <c r="P252" s="10">
        <v>1</v>
      </c>
      <c r="Q252" s="11">
        <v>0</v>
      </c>
      <c r="R252" s="11">
        <v>4</v>
      </c>
      <c r="S252" s="8" t="s">
        <v>10906</v>
      </c>
      <c r="T252" s="8" t="s">
        <v>10907</v>
      </c>
      <c r="U252" s="9">
        <v>7.3179999999999996</v>
      </c>
      <c r="V252" s="10">
        <v>1</v>
      </c>
      <c r="W252" s="11">
        <v>4</v>
      </c>
      <c r="X252" s="9">
        <v>55.128999999999998</v>
      </c>
      <c r="Y252" s="8" t="s">
        <v>10901</v>
      </c>
      <c r="Z252" s="10">
        <v>1</v>
      </c>
      <c r="AA252" s="10">
        <v>0.76793299999999998</v>
      </c>
      <c r="AB252" s="9">
        <v>55.128999999999998</v>
      </c>
      <c r="AC252" s="10">
        <v>1</v>
      </c>
      <c r="AD252" s="10">
        <v>0.76793299999999998</v>
      </c>
      <c r="AE252" s="9">
        <v>55.128999999999998</v>
      </c>
      <c r="AF252" s="11">
        <v>15</v>
      </c>
      <c r="AG252" s="11">
        <v>4</v>
      </c>
      <c r="AH252" s="11">
        <v>0</v>
      </c>
      <c r="AI252" s="11">
        <v>17</v>
      </c>
      <c r="AJ252" s="11">
        <v>0</v>
      </c>
      <c r="AK252" s="12">
        <v>44368.019247685188</v>
      </c>
      <c r="AL252" s="11">
        <v>6.31</v>
      </c>
      <c r="AM252" s="11">
        <v>100</v>
      </c>
      <c r="AN252" s="11">
        <v>0</v>
      </c>
      <c r="AO252" s="11">
        <v>1.68</v>
      </c>
      <c r="AP252" s="11">
        <v>0</v>
      </c>
      <c r="AQ252" s="11">
        <v>10.69</v>
      </c>
      <c r="AR252" s="11">
        <v>2.36</v>
      </c>
      <c r="AS252" s="8" t="s">
        <v>10908</v>
      </c>
      <c r="AT252" s="11">
        <v>0</v>
      </c>
      <c r="AU252" s="8" t="s">
        <v>10958</v>
      </c>
      <c r="AV252" s="8" t="s">
        <v>10909</v>
      </c>
    </row>
    <row r="253" spans="1:48" x14ac:dyDescent="0.25">
      <c r="A253" s="8" t="str">
        <f t="shared" si="3"/>
        <v>11106000027642200001286</v>
      </c>
      <c r="B253" s="8" t="s">
        <v>10924</v>
      </c>
      <c r="C253" s="8" t="s">
        <v>10895</v>
      </c>
      <c r="D253" s="8" t="s">
        <v>10896</v>
      </c>
      <c r="E253" s="8" t="s">
        <v>10958</v>
      </c>
      <c r="F253" s="8" t="s">
        <v>10959</v>
      </c>
      <c r="G253" s="8" t="s">
        <v>10913</v>
      </c>
      <c r="H253" s="8" t="s">
        <v>10914</v>
      </c>
      <c r="I253" s="8" t="s">
        <v>10901</v>
      </c>
      <c r="J253" s="8" t="s">
        <v>10902</v>
      </c>
      <c r="K253" s="8" t="s">
        <v>7709</v>
      </c>
      <c r="L253" s="8" t="s">
        <v>10922</v>
      </c>
      <c r="M253" s="8" t="s">
        <v>10904</v>
      </c>
      <c r="N253" s="8" t="s">
        <v>10927</v>
      </c>
      <c r="O253" s="9">
        <v>8.5120000000000005</v>
      </c>
      <c r="P253" s="10">
        <v>1</v>
      </c>
      <c r="Q253" s="11">
        <v>3.65</v>
      </c>
      <c r="R253" s="11">
        <v>1</v>
      </c>
      <c r="S253" s="8" t="s">
        <v>10906</v>
      </c>
      <c r="T253" s="8" t="s">
        <v>10907</v>
      </c>
      <c r="U253" s="9">
        <v>8.9269999999999996</v>
      </c>
      <c r="V253" s="10">
        <v>1</v>
      </c>
      <c r="W253" s="11">
        <v>5</v>
      </c>
      <c r="X253" s="9">
        <v>67.59</v>
      </c>
      <c r="Y253" s="8" t="s">
        <v>10901</v>
      </c>
      <c r="Z253" s="10">
        <v>1</v>
      </c>
      <c r="AA253" s="10">
        <v>0.74936899999999995</v>
      </c>
      <c r="AB253" s="9">
        <v>67.59</v>
      </c>
      <c r="AC253" s="10">
        <v>1</v>
      </c>
      <c r="AD253" s="10">
        <v>0.74936899999999995</v>
      </c>
      <c r="AE253" s="9">
        <v>67.59</v>
      </c>
      <c r="AF253" s="11">
        <v>0</v>
      </c>
      <c r="AG253" s="11">
        <v>4</v>
      </c>
      <c r="AH253" s="11">
        <v>0</v>
      </c>
      <c r="AI253" s="11">
        <v>17</v>
      </c>
      <c r="AJ253" s="11">
        <v>0</v>
      </c>
      <c r="AK253" s="12">
        <v>44368.019247685188</v>
      </c>
      <c r="AL253" s="11">
        <v>0</v>
      </c>
      <c r="AM253" s="11">
        <v>100</v>
      </c>
      <c r="AN253" s="11">
        <v>0</v>
      </c>
      <c r="AO253" s="11">
        <v>2.0499999999999998</v>
      </c>
      <c r="AP253" s="11">
        <v>0</v>
      </c>
      <c r="AQ253" s="11">
        <v>13.04</v>
      </c>
      <c r="AR253" s="11">
        <v>3.22</v>
      </c>
      <c r="AS253" s="8" t="s">
        <v>10908</v>
      </c>
      <c r="AT253" s="11">
        <v>0</v>
      </c>
      <c r="AU253" s="8" t="s">
        <v>10958</v>
      </c>
      <c r="AV253" s="8" t="s">
        <v>10909</v>
      </c>
    </row>
    <row r="254" spans="1:48" x14ac:dyDescent="0.25">
      <c r="A254" s="8" t="str">
        <f t="shared" si="3"/>
        <v>11106000027642200001421</v>
      </c>
      <c r="B254" s="8" t="s">
        <v>10924</v>
      </c>
      <c r="C254" s="8" t="s">
        <v>10895</v>
      </c>
      <c r="D254" s="8" t="s">
        <v>10896</v>
      </c>
      <c r="E254" s="8" t="s">
        <v>10958</v>
      </c>
      <c r="F254" s="8" t="s">
        <v>10959</v>
      </c>
      <c r="G254" s="8" t="s">
        <v>10917</v>
      </c>
      <c r="H254" s="8" t="s">
        <v>10918</v>
      </c>
      <c r="I254" s="8" t="s">
        <v>10901</v>
      </c>
      <c r="J254" s="8" t="s">
        <v>10902</v>
      </c>
      <c r="K254" s="8" t="s">
        <v>7709</v>
      </c>
      <c r="L254" s="8" t="s">
        <v>10922</v>
      </c>
      <c r="M254" s="8" t="s">
        <v>10904</v>
      </c>
      <c r="N254" s="8" t="s">
        <v>10925</v>
      </c>
      <c r="O254" s="9">
        <v>6.218</v>
      </c>
      <c r="P254" s="10">
        <v>1</v>
      </c>
      <c r="Q254" s="11">
        <v>9.25</v>
      </c>
      <c r="R254" s="11">
        <v>4</v>
      </c>
      <c r="S254" s="8" t="s">
        <v>10906</v>
      </c>
      <c r="T254" s="8" t="s">
        <v>10907</v>
      </c>
      <c r="U254" s="9">
        <v>7.1680000000000001</v>
      </c>
      <c r="V254" s="10">
        <v>1</v>
      </c>
      <c r="W254" s="11">
        <v>1.5</v>
      </c>
      <c r="X254" s="9">
        <v>52.555999999999997</v>
      </c>
      <c r="Y254" s="8" t="s">
        <v>10901</v>
      </c>
      <c r="Z254" s="10">
        <v>1</v>
      </c>
      <c r="AA254" s="10">
        <v>0.74803500000000001</v>
      </c>
      <c r="AB254" s="9">
        <v>52.555999999999997</v>
      </c>
      <c r="AC254" s="10">
        <v>1</v>
      </c>
      <c r="AD254" s="10">
        <v>0.74803500000000001</v>
      </c>
      <c r="AE254" s="9">
        <v>52.555999999999997</v>
      </c>
      <c r="AF254" s="11">
        <v>15</v>
      </c>
      <c r="AG254" s="11">
        <v>4</v>
      </c>
      <c r="AH254" s="11">
        <v>0</v>
      </c>
      <c r="AI254" s="11">
        <v>17</v>
      </c>
      <c r="AJ254" s="11">
        <v>0</v>
      </c>
      <c r="AK254" s="12">
        <v>44368.019282407404</v>
      </c>
      <c r="AL254" s="11">
        <v>6.18</v>
      </c>
      <c r="AM254" s="11">
        <v>100</v>
      </c>
      <c r="AN254" s="11">
        <v>0</v>
      </c>
      <c r="AO254" s="11">
        <v>1.65</v>
      </c>
      <c r="AP254" s="11">
        <v>0</v>
      </c>
      <c r="AQ254" s="11">
        <v>10.47</v>
      </c>
      <c r="AR254" s="11">
        <v>0.87</v>
      </c>
      <c r="AS254" s="8" t="s">
        <v>10908</v>
      </c>
      <c r="AT254" s="11">
        <v>0</v>
      </c>
      <c r="AU254" s="8" t="s">
        <v>10958</v>
      </c>
      <c r="AV254" s="8" t="s">
        <v>10909</v>
      </c>
    </row>
    <row r="255" spans="1:48" x14ac:dyDescent="0.25">
      <c r="A255" s="8" t="str">
        <f t="shared" si="3"/>
        <v>12106000027642000005105</v>
      </c>
      <c r="B255" s="8" t="s">
        <v>10928</v>
      </c>
      <c r="C255" s="8" t="s">
        <v>10901</v>
      </c>
      <c r="D255" s="8" t="s">
        <v>10896</v>
      </c>
      <c r="E255" s="8" t="s">
        <v>10958</v>
      </c>
      <c r="F255" s="8" t="s">
        <v>10959</v>
      </c>
      <c r="G255" s="8" t="s">
        <v>10920</v>
      </c>
      <c r="H255" s="8" t="s">
        <v>10921</v>
      </c>
      <c r="I255" s="8" t="s">
        <v>10895</v>
      </c>
      <c r="J255" s="8" t="s">
        <v>10902</v>
      </c>
      <c r="K255" s="8" t="s">
        <v>7709</v>
      </c>
      <c r="L255" s="8" t="s">
        <v>10922</v>
      </c>
      <c r="M255" s="8" t="s">
        <v>10904</v>
      </c>
      <c r="N255" s="8" t="s">
        <v>10905</v>
      </c>
      <c r="O255" s="9">
        <v>6.0579999999999998</v>
      </c>
      <c r="P255" s="10">
        <v>1</v>
      </c>
      <c r="Q255" s="11">
        <v>9.25</v>
      </c>
      <c r="R255" s="11">
        <v>4</v>
      </c>
      <c r="S255" s="8" t="s">
        <v>10906</v>
      </c>
      <c r="T255" s="8" t="s">
        <v>10907</v>
      </c>
      <c r="U255" s="9">
        <v>6.9829999999999997</v>
      </c>
      <c r="V255" s="10">
        <v>1</v>
      </c>
      <c r="W255" s="11">
        <v>2</v>
      </c>
      <c r="X255" s="9">
        <v>35.752000000000002</v>
      </c>
      <c r="Y255" s="8" t="s">
        <v>10901</v>
      </c>
      <c r="Z255" s="10">
        <v>1</v>
      </c>
      <c r="AA255" s="10">
        <v>1</v>
      </c>
      <c r="AB255" s="9">
        <v>35.752000000000002</v>
      </c>
      <c r="AC255" s="10">
        <v>1</v>
      </c>
      <c r="AD255" s="10">
        <v>1</v>
      </c>
      <c r="AE255" s="9">
        <v>35.752000000000002</v>
      </c>
      <c r="AF255" s="11">
        <v>15</v>
      </c>
      <c r="AG255" s="11">
        <v>4</v>
      </c>
      <c r="AH255" s="11">
        <v>9.25</v>
      </c>
      <c r="AI255" s="11">
        <v>0</v>
      </c>
      <c r="AJ255" s="11">
        <v>0</v>
      </c>
      <c r="AK255" s="12">
        <v>44367.532858796294</v>
      </c>
      <c r="AL255" s="11">
        <v>6.02</v>
      </c>
      <c r="AM255" s="11">
        <v>100</v>
      </c>
      <c r="AN255" s="11">
        <v>0</v>
      </c>
      <c r="AO255" s="11">
        <v>1.61</v>
      </c>
      <c r="AP255" s="11">
        <v>3.71</v>
      </c>
      <c r="AQ255" s="11">
        <v>0</v>
      </c>
      <c r="AR255" s="11">
        <v>0.92</v>
      </c>
      <c r="AS255" s="8" t="s">
        <v>10908</v>
      </c>
      <c r="AT255" s="11">
        <v>0</v>
      </c>
      <c r="AU255" s="8" t="s">
        <v>10958</v>
      </c>
      <c r="AV255" s="8" t="s">
        <v>10909</v>
      </c>
    </row>
    <row r="256" spans="1:48" x14ac:dyDescent="0.25">
      <c r="A256" s="8" t="str">
        <f t="shared" si="3"/>
        <v>12106000027642200001421</v>
      </c>
      <c r="B256" s="8" t="s">
        <v>10928</v>
      </c>
      <c r="C256" s="8" t="s">
        <v>10895</v>
      </c>
      <c r="D256" s="8" t="s">
        <v>10896</v>
      </c>
      <c r="E256" s="8" t="s">
        <v>10958</v>
      </c>
      <c r="F256" s="8" t="s">
        <v>10959</v>
      </c>
      <c r="G256" s="8" t="s">
        <v>10917</v>
      </c>
      <c r="H256" s="8" t="s">
        <v>10918</v>
      </c>
      <c r="I256" s="8" t="s">
        <v>10901</v>
      </c>
      <c r="J256" s="8" t="s">
        <v>10902</v>
      </c>
      <c r="K256" s="8" t="s">
        <v>7709</v>
      </c>
      <c r="L256" s="8" t="s">
        <v>10922</v>
      </c>
      <c r="M256" s="8" t="s">
        <v>10904</v>
      </c>
      <c r="N256" s="8" t="s">
        <v>10905</v>
      </c>
      <c r="O256" s="9">
        <v>6.218</v>
      </c>
      <c r="P256" s="10">
        <v>1</v>
      </c>
      <c r="Q256" s="11">
        <v>9.25</v>
      </c>
      <c r="R256" s="11">
        <v>18</v>
      </c>
      <c r="S256" s="8" t="s">
        <v>10906</v>
      </c>
      <c r="T256" s="8" t="s">
        <v>10907</v>
      </c>
      <c r="U256" s="9">
        <v>8.5470000000000006</v>
      </c>
      <c r="V256" s="10">
        <v>1</v>
      </c>
      <c r="W256" s="11">
        <v>0</v>
      </c>
      <c r="X256" s="9">
        <v>35.744999999999997</v>
      </c>
      <c r="Y256" s="8" t="s">
        <v>10901</v>
      </c>
      <c r="Z256" s="10">
        <v>1</v>
      </c>
      <c r="AA256" s="10">
        <v>1</v>
      </c>
      <c r="AB256" s="9">
        <v>35.744999999999997</v>
      </c>
      <c r="AC256" s="10">
        <v>1</v>
      </c>
      <c r="AD256" s="10">
        <v>1</v>
      </c>
      <c r="AE256" s="9">
        <v>35.744999999999997</v>
      </c>
      <c r="AF256" s="11">
        <v>15</v>
      </c>
      <c r="AG256" s="11">
        <v>18</v>
      </c>
      <c r="AH256" s="11">
        <v>9.25</v>
      </c>
      <c r="AI256" s="11">
        <v>0</v>
      </c>
      <c r="AJ256" s="11">
        <v>0</v>
      </c>
      <c r="AK256" s="12">
        <v>44368.002395833333</v>
      </c>
      <c r="AL256" s="11">
        <v>7.37</v>
      </c>
      <c r="AM256" s="11">
        <v>100</v>
      </c>
      <c r="AN256" s="11">
        <v>0</v>
      </c>
      <c r="AO256" s="11">
        <v>8.85</v>
      </c>
      <c r="AP256" s="11">
        <v>4.55</v>
      </c>
      <c r="AQ256" s="11">
        <v>0</v>
      </c>
      <c r="AR256" s="11">
        <v>0</v>
      </c>
      <c r="AS256" s="8" t="s">
        <v>10908</v>
      </c>
      <c r="AT256" s="11">
        <v>0</v>
      </c>
      <c r="AU256" s="8" t="s">
        <v>10958</v>
      </c>
      <c r="AV256" s="8" t="s">
        <v>10909</v>
      </c>
    </row>
    <row r="257" spans="1:48" x14ac:dyDescent="0.25">
      <c r="A257" s="8" t="str">
        <f t="shared" si="3"/>
        <v>13006000027642000005105</v>
      </c>
      <c r="B257" s="8" t="s">
        <v>10929</v>
      </c>
      <c r="C257" s="8" t="s">
        <v>10901</v>
      </c>
      <c r="D257" s="8" t="s">
        <v>10896</v>
      </c>
      <c r="E257" s="8" t="s">
        <v>10958</v>
      </c>
      <c r="F257" s="8" t="s">
        <v>10959</v>
      </c>
      <c r="G257" s="8" t="s">
        <v>10920</v>
      </c>
      <c r="H257" s="8" t="s">
        <v>10921</v>
      </c>
      <c r="I257" s="8" t="s">
        <v>10895</v>
      </c>
      <c r="J257" s="8" t="s">
        <v>10902</v>
      </c>
      <c r="K257" s="8" t="s">
        <v>7709</v>
      </c>
      <c r="L257" s="8" t="s">
        <v>10922</v>
      </c>
      <c r="M257" s="8" t="s">
        <v>10904</v>
      </c>
      <c r="N257" s="8" t="s">
        <v>10930</v>
      </c>
      <c r="O257" s="9">
        <v>6.0579999999999998</v>
      </c>
      <c r="P257" s="10">
        <v>1</v>
      </c>
      <c r="Q257" s="11">
        <v>9.25</v>
      </c>
      <c r="R257" s="11">
        <v>4</v>
      </c>
      <c r="S257" s="8" t="s">
        <v>10906</v>
      </c>
      <c r="T257" s="8" t="s">
        <v>10907</v>
      </c>
      <c r="U257" s="9">
        <v>6.9829999999999997</v>
      </c>
      <c r="V257" s="10">
        <v>1</v>
      </c>
      <c r="W257" s="11">
        <v>6</v>
      </c>
      <c r="X257" s="9">
        <v>48.942</v>
      </c>
      <c r="Y257" s="8" t="s">
        <v>10901</v>
      </c>
      <c r="Z257" s="10">
        <v>1</v>
      </c>
      <c r="AA257" s="10">
        <v>1</v>
      </c>
      <c r="AB257" s="9">
        <v>48.942</v>
      </c>
      <c r="AC257" s="10">
        <v>1</v>
      </c>
      <c r="AD257" s="10">
        <v>1</v>
      </c>
      <c r="AE257" s="9">
        <v>48.942</v>
      </c>
      <c r="AF257" s="11">
        <v>15</v>
      </c>
      <c r="AG257" s="11">
        <v>0</v>
      </c>
      <c r="AH257" s="11">
        <v>0</v>
      </c>
      <c r="AI257" s="11">
        <v>0</v>
      </c>
      <c r="AJ257" s="11">
        <v>0</v>
      </c>
      <c r="AK257" s="12">
        <v>44367.507916666669</v>
      </c>
      <c r="AL257" s="11">
        <v>6.02</v>
      </c>
      <c r="AM257" s="11">
        <v>0</v>
      </c>
      <c r="AN257" s="11">
        <v>0</v>
      </c>
      <c r="AO257" s="11">
        <v>0</v>
      </c>
      <c r="AP257" s="11">
        <v>0</v>
      </c>
      <c r="AQ257" s="11">
        <v>0</v>
      </c>
      <c r="AR257" s="11">
        <v>2.77</v>
      </c>
      <c r="AS257" s="8" t="s">
        <v>10908</v>
      </c>
      <c r="AT257" s="11">
        <v>0</v>
      </c>
      <c r="AU257" s="8" t="s">
        <v>10958</v>
      </c>
      <c r="AV257" s="8" t="s">
        <v>10909</v>
      </c>
    </row>
    <row r="258" spans="1:48" x14ac:dyDescent="0.25">
      <c r="A258" s="8" t="str">
        <f t="shared" si="3"/>
        <v>13006000027642200000102</v>
      </c>
      <c r="B258" s="8" t="s">
        <v>10929</v>
      </c>
      <c r="C258" s="8" t="s">
        <v>10895</v>
      </c>
      <c r="D258" s="8" t="s">
        <v>10896</v>
      </c>
      <c r="E258" s="8" t="s">
        <v>10958</v>
      </c>
      <c r="F258" s="8" t="s">
        <v>10959</v>
      </c>
      <c r="G258" s="8" t="s">
        <v>10899</v>
      </c>
      <c r="H258" s="8" t="s">
        <v>10900</v>
      </c>
      <c r="I258" s="8" t="s">
        <v>10901</v>
      </c>
      <c r="J258" s="8" t="s">
        <v>10902</v>
      </c>
      <c r="K258" s="8" t="s">
        <v>7709</v>
      </c>
      <c r="L258" s="8" t="s">
        <v>10922</v>
      </c>
      <c r="M258" s="8" t="s">
        <v>10904</v>
      </c>
      <c r="N258" s="8" t="s">
        <v>10930</v>
      </c>
      <c r="O258" s="9">
        <v>7.0250000000000004</v>
      </c>
      <c r="P258" s="10">
        <v>1</v>
      </c>
      <c r="Q258" s="11">
        <v>3.65</v>
      </c>
      <c r="R258" s="11">
        <v>4</v>
      </c>
      <c r="S258" s="8" t="s">
        <v>10906</v>
      </c>
      <c r="T258" s="8" t="s">
        <v>10907</v>
      </c>
      <c r="U258" s="9">
        <v>7.6070000000000002</v>
      </c>
      <c r="V258" s="10">
        <v>1</v>
      </c>
      <c r="W258" s="11">
        <v>3.5</v>
      </c>
      <c r="X258" s="9">
        <v>52.06</v>
      </c>
      <c r="Y258" s="8" t="s">
        <v>10901</v>
      </c>
      <c r="Z258" s="10">
        <v>1</v>
      </c>
      <c r="AA258" s="10">
        <v>1</v>
      </c>
      <c r="AB258" s="9">
        <v>52.06</v>
      </c>
      <c r="AC258" s="10">
        <v>1</v>
      </c>
      <c r="AD258" s="10">
        <v>1</v>
      </c>
      <c r="AE258" s="9">
        <v>52.06</v>
      </c>
      <c r="AF258" s="11">
        <v>15</v>
      </c>
      <c r="AG258" s="11">
        <v>0</v>
      </c>
      <c r="AH258" s="11">
        <v>0</v>
      </c>
      <c r="AI258" s="11">
        <v>0</v>
      </c>
      <c r="AJ258" s="11">
        <v>0</v>
      </c>
      <c r="AK258" s="12">
        <v>44368.006550925929</v>
      </c>
      <c r="AL258" s="11">
        <v>6.56</v>
      </c>
      <c r="AM258" s="11">
        <v>0</v>
      </c>
      <c r="AN258" s="11">
        <v>0</v>
      </c>
      <c r="AO258" s="11">
        <v>0</v>
      </c>
      <c r="AP258" s="11">
        <v>0</v>
      </c>
      <c r="AQ258" s="11">
        <v>0</v>
      </c>
      <c r="AR258" s="11">
        <v>1.76</v>
      </c>
      <c r="AS258" s="8" t="s">
        <v>10908</v>
      </c>
      <c r="AT258" s="11">
        <v>0</v>
      </c>
      <c r="AU258" s="8" t="s">
        <v>10958</v>
      </c>
      <c r="AV258" s="8" t="s">
        <v>10909</v>
      </c>
    </row>
    <row r="259" spans="1:48" x14ac:dyDescent="0.25">
      <c r="A259" s="8" t="str">
        <f t="shared" ref="A259:A322" si="4">_xlfn.CONCAT(B259,E259,G259)</f>
        <v>13006000027642200001327</v>
      </c>
      <c r="B259" s="8" t="s">
        <v>10929</v>
      </c>
      <c r="C259" s="8" t="s">
        <v>10895</v>
      </c>
      <c r="D259" s="8" t="s">
        <v>10896</v>
      </c>
      <c r="E259" s="8" t="s">
        <v>10958</v>
      </c>
      <c r="F259" s="8" t="s">
        <v>10959</v>
      </c>
      <c r="G259" s="8" t="s">
        <v>10916</v>
      </c>
      <c r="H259" s="8" t="s">
        <v>10900</v>
      </c>
      <c r="I259" s="8" t="s">
        <v>10901</v>
      </c>
      <c r="J259" s="8" t="s">
        <v>10902</v>
      </c>
      <c r="K259" s="8" t="s">
        <v>7709</v>
      </c>
      <c r="L259" s="8" t="s">
        <v>10922</v>
      </c>
      <c r="M259" s="8" t="s">
        <v>10904</v>
      </c>
      <c r="N259" s="8" t="s">
        <v>10930</v>
      </c>
      <c r="O259" s="9">
        <v>9.1479999999999997</v>
      </c>
      <c r="P259" s="10">
        <v>0.75037299999999996</v>
      </c>
      <c r="Q259" s="11">
        <v>3.65</v>
      </c>
      <c r="R259" s="11">
        <v>4</v>
      </c>
      <c r="S259" s="8" t="s">
        <v>10906</v>
      </c>
      <c r="T259" s="8" t="s">
        <v>10907</v>
      </c>
      <c r="U259" s="9">
        <v>7.4329999999999998</v>
      </c>
      <c r="V259" s="10">
        <v>1</v>
      </c>
      <c r="W259" s="11">
        <v>2</v>
      </c>
      <c r="X259" s="9">
        <v>50.13</v>
      </c>
      <c r="Y259" s="8" t="s">
        <v>10901</v>
      </c>
      <c r="Z259" s="10">
        <v>1</v>
      </c>
      <c r="AA259" s="10">
        <v>1</v>
      </c>
      <c r="AB259" s="9">
        <v>50.13</v>
      </c>
      <c r="AC259" s="10">
        <v>1</v>
      </c>
      <c r="AD259" s="10">
        <v>1</v>
      </c>
      <c r="AE259" s="9">
        <v>50.13</v>
      </c>
      <c r="AF259" s="11">
        <v>15</v>
      </c>
      <c r="AG259" s="11">
        <v>0</v>
      </c>
      <c r="AH259" s="11">
        <v>0</v>
      </c>
      <c r="AI259" s="11">
        <v>0</v>
      </c>
      <c r="AJ259" s="11">
        <v>0</v>
      </c>
      <c r="AK259" s="12">
        <v>44368.006550925929</v>
      </c>
      <c r="AL259" s="11">
        <v>6.41</v>
      </c>
      <c r="AM259" s="11">
        <v>0</v>
      </c>
      <c r="AN259" s="11">
        <v>0</v>
      </c>
      <c r="AO259" s="11">
        <v>0</v>
      </c>
      <c r="AP259" s="11">
        <v>0</v>
      </c>
      <c r="AQ259" s="11">
        <v>0</v>
      </c>
      <c r="AR259" s="11">
        <v>0.98</v>
      </c>
      <c r="AS259" s="8" t="s">
        <v>10908</v>
      </c>
      <c r="AT259" s="11">
        <v>0</v>
      </c>
      <c r="AU259" s="8" t="s">
        <v>10958</v>
      </c>
      <c r="AV259" s="8" t="s">
        <v>10909</v>
      </c>
    </row>
    <row r="260" spans="1:48" x14ac:dyDescent="0.25">
      <c r="A260" s="8" t="str">
        <f t="shared" si="4"/>
        <v>13006000027642200001421</v>
      </c>
      <c r="B260" s="8" t="s">
        <v>10929</v>
      </c>
      <c r="C260" s="8" t="s">
        <v>10895</v>
      </c>
      <c r="D260" s="8" t="s">
        <v>10896</v>
      </c>
      <c r="E260" s="8" t="s">
        <v>10958</v>
      </c>
      <c r="F260" s="8" t="s">
        <v>10959</v>
      </c>
      <c r="G260" s="8" t="s">
        <v>10917</v>
      </c>
      <c r="H260" s="8" t="s">
        <v>10918</v>
      </c>
      <c r="I260" s="8" t="s">
        <v>10901</v>
      </c>
      <c r="J260" s="8" t="s">
        <v>10902</v>
      </c>
      <c r="K260" s="8" t="s">
        <v>7709</v>
      </c>
      <c r="L260" s="8" t="s">
        <v>10922</v>
      </c>
      <c r="M260" s="8" t="s">
        <v>10904</v>
      </c>
      <c r="N260" s="8" t="s">
        <v>10930</v>
      </c>
      <c r="O260" s="9">
        <v>6.218</v>
      </c>
      <c r="P260" s="10">
        <v>1</v>
      </c>
      <c r="Q260" s="11">
        <v>9.25</v>
      </c>
      <c r="R260" s="11">
        <v>4</v>
      </c>
      <c r="S260" s="8" t="s">
        <v>10906</v>
      </c>
      <c r="T260" s="8" t="s">
        <v>10907</v>
      </c>
      <c r="U260" s="9">
        <v>7.1680000000000001</v>
      </c>
      <c r="V260" s="10">
        <v>1</v>
      </c>
      <c r="W260" s="11">
        <v>7</v>
      </c>
      <c r="X260" s="9">
        <v>50.716000000000001</v>
      </c>
      <c r="Y260" s="8" t="s">
        <v>10901</v>
      </c>
      <c r="Z260" s="10">
        <v>1</v>
      </c>
      <c r="AA260" s="10">
        <v>1</v>
      </c>
      <c r="AB260" s="9">
        <v>50.716000000000001</v>
      </c>
      <c r="AC260" s="10">
        <v>1</v>
      </c>
      <c r="AD260" s="10">
        <v>1</v>
      </c>
      <c r="AE260" s="9">
        <v>50.716000000000001</v>
      </c>
      <c r="AF260" s="11">
        <v>15</v>
      </c>
      <c r="AG260" s="11">
        <v>0</v>
      </c>
      <c r="AH260" s="11">
        <v>0</v>
      </c>
      <c r="AI260" s="11">
        <v>0</v>
      </c>
      <c r="AJ260" s="11">
        <v>0</v>
      </c>
      <c r="AK260" s="12">
        <v>44368.006562499999</v>
      </c>
      <c r="AL260" s="11">
        <v>6.18</v>
      </c>
      <c r="AM260" s="11">
        <v>0</v>
      </c>
      <c r="AN260" s="11">
        <v>0</v>
      </c>
      <c r="AO260" s="11">
        <v>0</v>
      </c>
      <c r="AP260" s="11">
        <v>0</v>
      </c>
      <c r="AQ260" s="11">
        <v>0</v>
      </c>
      <c r="AR260" s="11">
        <v>3.32</v>
      </c>
      <c r="AS260" s="8" t="s">
        <v>10908</v>
      </c>
      <c r="AT260" s="11">
        <v>0</v>
      </c>
      <c r="AU260" s="8" t="s">
        <v>10958</v>
      </c>
      <c r="AV260" s="8" t="s">
        <v>10909</v>
      </c>
    </row>
    <row r="261" spans="1:48" x14ac:dyDescent="0.25">
      <c r="A261" s="8" t="str">
        <f t="shared" si="4"/>
        <v>14006000027642000005105</v>
      </c>
      <c r="B261" s="8" t="s">
        <v>10931</v>
      </c>
      <c r="C261" s="8" t="s">
        <v>10901</v>
      </c>
      <c r="D261" s="8" t="s">
        <v>10896</v>
      </c>
      <c r="E261" s="8" t="s">
        <v>10958</v>
      </c>
      <c r="F261" s="8" t="s">
        <v>10959</v>
      </c>
      <c r="G261" s="8" t="s">
        <v>10920</v>
      </c>
      <c r="H261" s="8" t="s">
        <v>10921</v>
      </c>
      <c r="I261" s="8" t="s">
        <v>10895</v>
      </c>
      <c r="J261" s="8" t="s">
        <v>10902</v>
      </c>
      <c r="K261" s="8" t="s">
        <v>7709</v>
      </c>
      <c r="L261" s="8" t="s">
        <v>10922</v>
      </c>
      <c r="M261" s="8" t="s">
        <v>10904</v>
      </c>
      <c r="N261" s="8" t="s">
        <v>10905</v>
      </c>
      <c r="O261" s="9">
        <v>6.0579999999999998</v>
      </c>
      <c r="P261" s="10">
        <v>1</v>
      </c>
      <c r="Q261" s="11">
        <v>9.25</v>
      </c>
      <c r="R261" s="11">
        <v>4</v>
      </c>
      <c r="S261" s="8" t="s">
        <v>10906</v>
      </c>
      <c r="T261" s="8" t="s">
        <v>10907</v>
      </c>
      <c r="U261" s="9">
        <v>6.9829999999999997</v>
      </c>
      <c r="V261" s="10">
        <v>1</v>
      </c>
      <c r="W261" s="11">
        <v>2</v>
      </c>
      <c r="X261" s="9">
        <v>35.752000000000002</v>
      </c>
      <c r="Y261" s="8" t="s">
        <v>10901</v>
      </c>
      <c r="Z261" s="10">
        <v>1</v>
      </c>
      <c r="AA261" s="10">
        <v>1</v>
      </c>
      <c r="AB261" s="9">
        <v>35.752000000000002</v>
      </c>
      <c r="AC261" s="10">
        <v>1</v>
      </c>
      <c r="AD261" s="10">
        <v>1</v>
      </c>
      <c r="AE261" s="9">
        <v>35.752000000000002</v>
      </c>
      <c r="AF261" s="11">
        <v>15</v>
      </c>
      <c r="AG261" s="11">
        <v>4</v>
      </c>
      <c r="AH261" s="11">
        <v>9.25</v>
      </c>
      <c r="AI261" s="11">
        <v>0</v>
      </c>
      <c r="AJ261" s="11">
        <v>0</v>
      </c>
      <c r="AK261" s="12">
        <v>44367.510370370372</v>
      </c>
      <c r="AL261" s="11">
        <v>6.02</v>
      </c>
      <c r="AM261" s="11">
        <v>100</v>
      </c>
      <c r="AN261" s="11">
        <v>0</v>
      </c>
      <c r="AO261" s="11">
        <v>1.61</v>
      </c>
      <c r="AP261" s="11">
        <v>3.71</v>
      </c>
      <c r="AQ261" s="11">
        <v>0</v>
      </c>
      <c r="AR261" s="11">
        <v>0.92</v>
      </c>
      <c r="AS261" s="8" t="s">
        <v>10908</v>
      </c>
      <c r="AT261" s="11">
        <v>0</v>
      </c>
      <c r="AU261" s="8" t="s">
        <v>10958</v>
      </c>
      <c r="AV261" s="8" t="s">
        <v>10909</v>
      </c>
    </row>
    <row r="262" spans="1:48" x14ac:dyDescent="0.25">
      <c r="A262" s="8" t="str">
        <f t="shared" si="4"/>
        <v>14006000027642200000102</v>
      </c>
      <c r="B262" s="8" t="s">
        <v>10931</v>
      </c>
      <c r="C262" s="8" t="s">
        <v>10895</v>
      </c>
      <c r="D262" s="8" t="s">
        <v>10896</v>
      </c>
      <c r="E262" s="8" t="s">
        <v>10958</v>
      </c>
      <c r="F262" s="8" t="s">
        <v>10959</v>
      </c>
      <c r="G262" s="8" t="s">
        <v>10899</v>
      </c>
      <c r="H262" s="8" t="s">
        <v>10900</v>
      </c>
      <c r="I262" s="8" t="s">
        <v>10901</v>
      </c>
      <c r="J262" s="8" t="s">
        <v>10902</v>
      </c>
      <c r="K262" s="8" t="s">
        <v>7709</v>
      </c>
      <c r="L262" s="8" t="s">
        <v>10922</v>
      </c>
      <c r="M262" s="8" t="s">
        <v>10904</v>
      </c>
      <c r="N262" s="8" t="s">
        <v>10905</v>
      </c>
      <c r="O262" s="9">
        <v>7.0250000000000004</v>
      </c>
      <c r="P262" s="10">
        <v>1</v>
      </c>
      <c r="Q262" s="11">
        <v>3.65</v>
      </c>
      <c r="R262" s="11">
        <v>4</v>
      </c>
      <c r="S262" s="8" t="s">
        <v>10906</v>
      </c>
      <c r="T262" s="8" t="s">
        <v>10907</v>
      </c>
      <c r="U262" s="9">
        <v>7.6070000000000002</v>
      </c>
      <c r="V262" s="10">
        <v>1</v>
      </c>
      <c r="W262" s="11">
        <v>2</v>
      </c>
      <c r="X262" s="9">
        <v>38.96</v>
      </c>
      <c r="Y262" s="8" t="s">
        <v>10901</v>
      </c>
      <c r="Z262" s="10">
        <v>1</v>
      </c>
      <c r="AA262" s="10">
        <v>1</v>
      </c>
      <c r="AB262" s="9">
        <v>38.96</v>
      </c>
      <c r="AC262" s="10">
        <v>1</v>
      </c>
      <c r="AD262" s="10">
        <v>1</v>
      </c>
      <c r="AE262" s="9">
        <v>38.96</v>
      </c>
      <c r="AF262" s="11">
        <v>15</v>
      </c>
      <c r="AG262" s="11">
        <v>4</v>
      </c>
      <c r="AH262" s="11">
        <v>9.25</v>
      </c>
      <c r="AI262" s="11">
        <v>0</v>
      </c>
      <c r="AJ262" s="11">
        <v>0</v>
      </c>
      <c r="AK262" s="12">
        <v>44368.006620370368</v>
      </c>
      <c r="AL262" s="11">
        <v>6.56</v>
      </c>
      <c r="AM262" s="11">
        <v>100</v>
      </c>
      <c r="AN262" s="11">
        <v>0</v>
      </c>
      <c r="AO262" s="11">
        <v>1.75</v>
      </c>
      <c r="AP262" s="11">
        <v>4.04</v>
      </c>
      <c r="AQ262" s="11">
        <v>0</v>
      </c>
      <c r="AR262" s="11">
        <v>1.01</v>
      </c>
      <c r="AS262" s="8" t="s">
        <v>10908</v>
      </c>
      <c r="AT262" s="11">
        <v>0</v>
      </c>
      <c r="AU262" s="8" t="s">
        <v>10958</v>
      </c>
      <c r="AV262" s="8" t="s">
        <v>10909</v>
      </c>
    </row>
    <row r="263" spans="1:48" x14ac:dyDescent="0.25">
      <c r="A263" s="8" t="str">
        <f t="shared" si="4"/>
        <v>14006000027642200001286</v>
      </c>
      <c r="B263" s="8" t="s">
        <v>10931</v>
      </c>
      <c r="C263" s="8" t="s">
        <v>10895</v>
      </c>
      <c r="D263" s="8" t="s">
        <v>10896</v>
      </c>
      <c r="E263" s="8" t="s">
        <v>10958</v>
      </c>
      <c r="F263" s="8" t="s">
        <v>10959</v>
      </c>
      <c r="G263" s="8" t="s">
        <v>10913</v>
      </c>
      <c r="H263" s="8" t="s">
        <v>10914</v>
      </c>
      <c r="I263" s="8" t="s">
        <v>10901</v>
      </c>
      <c r="J263" s="8" t="s">
        <v>10902</v>
      </c>
      <c r="K263" s="8" t="s">
        <v>7709</v>
      </c>
      <c r="L263" s="8" t="s">
        <v>10922</v>
      </c>
      <c r="M263" s="8" t="s">
        <v>10904</v>
      </c>
      <c r="N263" s="8" t="s">
        <v>10915</v>
      </c>
      <c r="O263" s="9">
        <v>8.5120000000000005</v>
      </c>
      <c r="P263" s="10">
        <v>1</v>
      </c>
      <c r="Q263" s="11">
        <v>3.65</v>
      </c>
      <c r="R263" s="11">
        <v>1</v>
      </c>
      <c r="S263" s="8" t="s">
        <v>10906</v>
      </c>
      <c r="T263" s="8" t="s">
        <v>10907</v>
      </c>
      <c r="U263" s="9">
        <v>8.9269999999999996</v>
      </c>
      <c r="V263" s="10">
        <v>1</v>
      </c>
      <c r="W263" s="11">
        <v>3</v>
      </c>
      <c r="X263" s="9">
        <v>46.07</v>
      </c>
      <c r="Y263" s="8" t="s">
        <v>10901</v>
      </c>
      <c r="Z263" s="10">
        <v>1</v>
      </c>
      <c r="AA263" s="10">
        <v>1</v>
      </c>
      <c r="AB263" s="9">
        <v>46.07</v>
      </c>
      <c r="AC263" s="10">
        <v>1</v>
      </c>
      <c r="AD263" s="10">
        <v>1</v>
      </c>
      <c r="AE263" s="9">
        <v>46.07</v>
      </c>
      <c r="AF263" s="11">
        <v>0</v>
      </c>
      <c r="AG263" s="11">
        <v>4</v>
      </c>
      <c r="AH263" s="11">
        <v>9.25</v>
      </c>
      <c r="AI263" s="11">
        <v>0</v>
      </c>
      <c r="AJ263" s="11">
        <v>0</v>
      </c>
      <c r="AK263" s="12">
        <v>44368.006620370368</v>
      </c>
      <c r="AL263" s="11">
        <v>0</v>
      </c>
      <c r="AM263" s="11">
        <v>100</v>
      </c>
      <c r="AN263" s="11">
        <v>0</v>
      </c>
      <c r="AO263" s="11">
        <v>2.0499999999999998</v>
      </c>
      <c r="AP263" s="11">
        <v>4.75</v>
      </c>
      <c r="AQ263" s="11">
        <v>0</v>
      </c>
      <c r="AR263" s="11">
        <v>1.54</v>
      </c>
      <c r="AS263" s="8" t="s">
        <v>10908</v>
      </c>
      <c r="AT263" s="11">
        <v>0</v>
      </c>
      <c r="AU263" s="8" t="s">
        <v>10958</v>
      </c>
      <c r="AV263" s="8" t="s">
        <v>10909</v>
      </c>
    </row>
    <row r="264" spans="1:48" x14ac:dyDescent="0.25">
      <c r="A264" s="8" t="str">
        <f t="shared" si="4"/>
        <v>17006000027642000005105</v>
      </c>
      <c r="B264" s="8" t="s">
        <v>10932</v>
      </c>
      <c r="C264" s="8" t="s">
        <v>10895</v>
      </c>
      <c r="D264" s="8" t="s">
        <v>10896</v>
      </c>
      <c r="E264" s="8" t="s">
        <v>10958</v>
      </c>
      <c r="F264" s="8" t="s">
        <v>10959</v>
      </c>
      <c r="G264" s="8" t="s">
        <v>10920</v>
      </c>
      <c r="H264" s="8" t="s">
        <v>10921</v>
      </c>
      <c r="I264" s="8" t="s">
        <v>10901</v>
      </c>
      <c r="J264" s="8" t="s">
        <v>10902</v>
      </c>
      <c r="K264" s="8" t="s">
        <v>7709</v>
      </c>
      <c r="L264" s="8" t="s">
        <v>10922</v>
      </c>
      <c r="M264" s="8" t="s">
        <v>10904</v>
      </c>
      <c r="N264" s="8" t="s">
        <v>10933</v>
      </c>
      <c r="O264" s="9">
        <v>5.1529999999999996</v>
      </c>
      <c r="P264" s="10">
        <v>1</v>
      </c>
      <c r="Q264" s="11">
        <v>9.25</v>
      </c>
      <c r="R264" s="11">
        <v>4</v>
      </c>
      <c r="S264" s="8" t="s">
        <v>10906</v>
      </c>
      <c r="T264" s="8" t="s">
        <v>10907</v>
      </c>
      <c r="U264" s="9">
        <v>5.94</v>
      </c>
      <c r="V264" s="10">
        <v>0.25</v>
      </c>
      <c r="W264" s="11">
        <v>7</v>
      </c>
      <c r="X264" s="9">
        <v>12.869</v>
      </c>
      <c r="Y264" s="8" t="s">
        <v>10901</v>
      </c>
      <c r="Z264" s="10">
        <v>4</v>
      </c>
      <c r="AA264" s="10">
        <v>1</v>
      </c>
      <c r="AB264" s="9">
        <v>51.475999999999999</v>
      </c>
      <c r="AC264" s="10">
        <v>1</v>
      </c>
      <c r="AD264" s="10">
        <v>1</v>
      </c>
      <c r="AE264" s="9">
        <v>51.475999999999999</v>
      </c>
      <c r="AF264" s="11">
        <v>15</v>
      </c>
      <c r="AG264" s="11">
        <v>4</v>
      </c>
      <c r="AH264" s="11">
        <v>0</v>
      </c>
      <c r="AI264" s="11">
        <v>17</v>
      </c>
      <c r="AJ264" s="11">
        <v>0</v>
      </c>
      <c r="AK264" s="12">
        <v>44368.006666666668</v>
      </c>
      <c r="AL264" s="11">
        <v>1.28</v>
      </c>
      <c r="AM264" s="11">
        <v>100</v>
      </c>
      <c r="AN264" s="11">
        <v>0</v>
      </c>
      <c r="AO264" s="11">
        <v>0.34</v>
      </c>
      <c r="AP264" s="11">
        <v>0</v>
      </c>
      <c r="AQ264" s="11">
        <v>2.21</v>
      </c>
      <c r="AR264" s="11">
        <v>0.84</v>
      </c>
      <c r="AS264" s="8" t="s">
        <v>10908</v>
      </c>
      <c r="AT264" s="11">
        <v>0</v>
      </c>
      <c r="AU264" s="8" t="s">
        <v>10958</v>
      </c>
      <c r="AV264" s="8" t="s">
        <v>10909</v>
      </c>
    </row>
    <row r="265" spans="1:48" x14ac:dyDescent="0.25">
      <c r="A265" s="8" t="str">
        <f t="shared" si="4"/>
        <v>17006000027642200001421</v>
      </c>
      <c r="B265" s="8" t="s">
        <v>10932</v>
      </c>
      <c r="C265" s="8" t="s">
        <v>10901</v>
      </c>
      <c r="D265" s="8" t="s">
        <v>10896</v>
      </c>
      <c r="E265" s="8" t="s">
        <v>10958</v>
      </c>
      <c r="F265" s="8" t="s">
        <v>10959</v>
      </c>
      <c r="G265" s="8" t="s">
        <v>10917</v>
      </c>
      <c r="H265" s="8" t="s">
        <v>10918</v>
      </c>
      <c r="I265" s="8" t="s">
        <v>10895</v>
      </c>
      <c r="J265" s="8" t="s">
        <v>10902</v>
      </c>
      <c r="K265" s="8" t="s">
        <v>7709</v>
      </c>
      <c r="L265" s="8" t="s">
        <v>10922</v>
      </c>
      <c r="M265" s="8" t="s">
        <v>10904</v>
      </c>
      <c r="N265" s="8" t="s">
        <v>10933</v>
      </c>
      <c r="O265" s="9">
        <v>6.218</v>
      </c>
      <c r="P265" s="10">
        <v>1</v>
      </c>
      <c r="Q265" s="11">
        <v>9.25</v>
      </c>
      <c r="R265" s="11">
        <v>4</v>
      </c>
      <c r="S265" s="8" t="s">
        <v>10906</v>
      </c>
      <c r="T265" s="8" t="s">
        <v>10907</v>
      </c>
      <c r="U265" s="9">
        <v>7.1680000000000001</v>
      </c>
      <c r="V265" s="10">
        <v>0.25</v>
      </c>
      <c r="W265" s="11">
        <v>3</v>
      </c>
      <c r="X265" s="9">
        <v>14.954000000000001</v>
      </c>
      <c r="Y265" s="8" t="s">
        <v>10901</v>
      </c>
      <c r="Z265" s="10">
        <v>4</v>
      </c>
      <c r="AA265" s="10">
        <v>1</v>
      </c>
      <c r="AB265" s="9">
        <v>59.816000000000003</v>
      </c>
      <c r="AC265" s="10">
        <v>1</v>
      </c>
      <c r="AD265" s="10">
        <v>1</v>
      </c>
      <c r="AE265" s="9">
        <v>59.816000000000003</v>
      </c>
      <c r="AF265" s="11">
        <v>15</v>
      </c>
      <c r="AG265" s="11">
        <v>4</v>
      </c>
      <c r="AH265" s="11">
        <v>0</v>
      </c>
      <c r="AI265" s="11">
        <v>17</v>
      </c>
      <c r="AJ265" s="11">
        <v>0</v>
      </c>
      <c r="AK265" s="12">
        <v>44367.539942129632</v>
      </c>
      <c r="AL265" s="11">
        <v>1.55</v>
      </c>
      <c r="AM265" s="11">
        <v>100</v>
      </c>
      <c r="AN265" s="11">
        <v>0</v>
      </c>
      <c r="AO265" s="11">
        <v>0.41</v>
      </c>
      <c r="AP265" s="11">
        <v>0</v>
      </c>
      <c r="AQ265" s="11">
        <v>2.66</v>
      </c>
      <c r="AR265" s="11">
        <v>0.44</v>
      </c>
      <c r="AS265" s="8" t="s">
        <v>10908</v>
      </c>
      <c r="AT265" s="11">
        <v>0</v>
      </c>
      <c r="AU265" s="8" t="s">
        <v>10958</v>
      </c>
      <c r="AV265" s="8" t="s">
        <v>10909</v>
      </c>
    </row>
    <row r="266" spans="1:48" x14ac:dyDescent="0.25">
      <c r="A266" s="8" t="str">
        <f t="shared" si="4"/>
        <v>10006000027652200000102</v>
      </c>
      <c r="B266" s="8" t="s">
        <v>10894</v>
      </c>
      <c r="C266" s="8" t="s">
        <v>10895</v>
      </c>
      <c r="D266" s="8" t="s">
        <v>10896</v>
      </c>
      <c r="E266" s="8" t="s">
        <v>10960</v>
      </c>
      <c r="F266" s="8" t="s">
        <v>10961</v>
      </c>
      <c r="G266" s="8" t="s">
        <v>10899</v>
      </c>
      <c r="H266" s="8" t="s">
        <v>10900</v>
      </c>
      <c r="I266" s="8" t="s">
        <v>10901</v>
      </c>
      <c r="J266" s="8" t="s">
        <v>10902</v>
      </c>
      <c r="K266" s="8" t="s">
        <v>7709</v>
      </c>
      <c r="L266" s="8" t="s">
        <v>10903</v>
      </c>
      <c r="M266" s="8" t="s">
        <v>10904</v>
      </c>
      <c r="N266" s="8" t="s">
        <v>10905</v>
      </c>
      <c r="O266" s="9">
        <v>7.4619999999999997</v>
      </c>
      <c r="P266" s="10">
        <v>1</v>
      </c>
      <c r="Q266" s="11">
        <v>3.65</v>
      </c>
      <c r="R266" s="11">
        <v>4</v>
      </c>
      <c r="S266" s="8" t="s">
        <v>10906</v>
      </c>
      <c r="T266" s="8" t="s">
        <v>10907</v>
      </c>
      <c r="U266" s="9">
        <v>8.08</v>
      </c>
      <c r="V266" s="10">
        <v>1</v>
      </c>
      <c r="W266" s="11">
        <v>4.5</v>
      </c>
      <c r="X266" s="9">
        <v>42.7</v>
      </c>
      <c r="Y266" s="8" t="s">
        <v>10901</v>
      </c>
      <c r="Z266" s="10">
        <v>1</v>
      </c>
      <c r="AA266" s="10">
        <v>1</v>
      </c>
      <c r="AB266" s="9">
        <v>42.7</v>
      </c>
      <c r="AC266" s="10">
        <v>1</v>
      </c>
      <c r="AD266" s="10">
        <v>1</v>
      </c>
      <c r="AE266" s="9">
        <v>42.7</v>
      </c>
      <c r="AF266" s="11">
        <v>15</v>
      </c>
      <c r="AG266" s="11">
        <v>4</v>
      </c>
      <c r="AH266" s="11">
        <v>9.25</v>
      </c>
      <c r="AI266" s="11">
        <v>0</v>
      </c>
      <c r="AJ266" s="11">
        <v>0</v>
      </c>
      <c r="AK266" s="12">
        <v>44368.014479166668</v>
      </c>
      <c r="AL266" s="11">
        <v>6.97</v>
      </c>
      <c r="AM266" s="11">
        <v>100</v>
      </c>
      <c r="AN266" s="11">
        <v>0</v>
      </c>
      <c r="AO266" s="11">
        <v>1.86</v>
      </c>
      <c r="AP266" s="11">
        <v>4.3</v>
      </c>
      <c r="AQ266" s="11">
        <v>0</v>
      </c>
      <c r="AR266" s="11">
        <v>2.4</v>
      </c>
      <c r="AS266" s="8" t="s">
        <v>10908</v>
      </c>
      <c r="AT266" s="11">
        <v>0</v>
      </c>
      <c r="AU266" s="8" t="s">
        <v>10960</v>
      </c>
      <c r="AV266" s="8" t="s">
        <v>10909</v>
      </c>
    </row>
    <row r="267" spans="1:48" x14ac:dyDescent="0.25">
      <c r="A267" s="8" t="str">
        <f t="shared" si="4"/>
        <v>10006000027652200000362</v>
      </c>
      <c r="B267" s="8" t="s">
        <v>10894</v>
      </c>
      <c r="C267" s="8" t="s">
        <v>10901</v>
      </c>
      <c r="D267" s="8" t="s">
        <v>10896</v>
      </c>
      <c r="E267" s="8" t="s">
        <v>10960</v>
      </c>
      <c r="F267" s="8" t="s">
        <v>10961</v>
      </c>
      <c r="G267" s="8" t="s">
        <v>10910</v>
      </c>
      <c r="H267" s="8" t="s">
        <v>10911</v>
      </c>
      <c r="I267" s="8" t="s">
        <v>10895</v>
      </c>
      <c r="J267" s="8" t="s">
        <v>10902</v>
      </c>
      <c r="K267" s="8" t="s">
        <v>7709</v>
      </c>
      <c r="L267" s="8" t="s">
        <v>10903</v>
      </c>
      <c r="M267" s="8" t="s">
        <v>10904</v>
      </c>
      <c r="N267" s="8" t="s">
        <v>10912</v>
      </c>
      <c r="O267" s="9">
        <v>0</v>
      </c>
      <c r="P267" s="10">
        <v>1</v>
      </c>
      <c r="Q267" s="11">
        <v>0</v>
      </c>
      <c r="R267" s="11">
        <v>0</v>
      </c>
      <c r="S267" s="8" t="s">
        <v>10906</v>
      </c>
      <c r="T267" s="8" t="s">
        <v>10907</v>
      </c>
      <c r="U267" s="9">
        <v>3.98</v>
      </c>
      <c r="V267" s="10">
        <v>1</v>
      </c>
      <c r="W267" s="11">
        <v>0</v>
      </c>
      <c r="X267" s="9">
        <v>30.815000000000001</v>
      </c>
      <c r="Y267" s="8" t="s">
        <v>10901</v>
      </c>
      <c r="Z267" s="10">
        <v>1</v>
      </c>
      <c r="AA267" s="10">
        <v>1</v>
      </c>
      <c r="AB267" s="9">
        <v>30.815000000000001</v>
      </c>
      <c r="AC267" s="10">
        <v>1.2010050000000001</v>
      </c>
      <c r="AD267" s="10">
        <v>1</v>
      </c>
      <c r="AE267" s="9">
        <v>37.009</v>
      </c>
      <c r="AF267" s="11">
        <v>0</v>
      </c>
      <c r="AG267" s="11">
        <v>0</v>
      </c>
      <c r="AH267" s="11">
        <v>0</v>
      </c>
      <c r="AI267" s="11">
        <v>0</v>
      </c>
      <c r="AJ267" s="11">
        <v>7.93</v>
      </c>
      <c r="AK267" s="12">
        <v>44367.520115740743</v>
      </c>
      <c r="AL267" s="11">
        <v>0</v>
      </c>
      <c r="AM267" s="11">
        <v>0</v>
      </c>
      <c r="AN267" s="11">
        <v>0</v>
      </c>
      <c r="AO267" s="11">
        <v>0</v>
      </c>
      <c r="AP267" s="11">
        <v>0</v>
      </c>
      <c r="AQ267" s="11">
        <v>0</v>
      </c>
      <c r="AR267" s="11">
        <v>0</v>
      </c>
      <c r="AS267" s="8" t="s">
        <v>10908</v>
      </c>
      <c r="AT267" s="11">
        <v>34.630000000000003</v>
      </c>
      <c r="AU267" s="8" t="s">
        <v>10960</v>
      </c>
      <c r="AV267" s="8" t="s">
        <v>10909</v>
      </c>
    </row>
    <row r="268" spans="1:48" x14ac:dyDescent="0.25">
      <c r="A268" s="8" t="str">
        <f t="shared" si="4"/>
        <v>10006000027652200001286</v>
      </c>
      <c r="B268" s="8" t="s">
        <v>10894</v>
      </c>
      <c r="C268" s="8" t="s">
        <v>10895</v>
      </c>
      <c r="D268" s="8" t="s">
        <v>10896</v>
      </c>
      <c r="E268" s="8" t="s">
        <v>10960</v>
      </c>
      <c r="F268" s="8" t="s">
        <v>10961</v>
      </c>
      <c r="G268" s="8" t="s">
        <v>10913</v>
      </c>
      <c r="H268" s="8" t="s">
        <v>10914</v>
      </c>
      <c r="I268" s="8" t="s">
        <v>10901</v>
      </c>
      <c r="J268" s="8" t="s">
        <v>10902</v>
      </c>
      <c r="K268" s="8" t="s">
        <v>7709</v>
      </c>
      <c r="L268" s="8" t="s">
        <v>10903</v>
      </c>
      <c r="M268" s="8" t="s">
        <v>10904</v>
      </c>
      <c r="N268" s="8" t="s">
        <v>10915</v>
      </c>
      <c r="O268" s="9">
        <v>9.0429999999999993</v>
      </c>
      <c r="P268" s="10">
        <v>1</v>
      </c>
      <c r="Q268" s="11">
        <v>3.65</v>
      </c>
      <c r="R268" s="11">
        <v>1</v>
      </c>
      <c r="S268" s="8" t="s">
        <v>10906</v>
      </c>
      <c r="T268" s="8" t="s">
        <v>10907</v>
      </c>
      <c r="U268" s="9">
        <v>9.484</v>
      </c>
      <c r="V268" s="10">
        <v>1</v>
      </c>
      <c r="W268" s="11">
        <v>6</v>
      </c>
      <c r="X268" s="9">
        <v>50.582999999999998</v>
      </c>
      <c r="Y268" s="8" t="s">
        <v>10901</v>
      </c>
      <c r="Z268" s="10">
        <v>1</v>
      </c>
      <c r="AA268" s="10">
        <v>1</v>
      </c>
      <c r="AB268" s="9">
        <v>50.582999999999998</v>
      </c>
      <c r="AC268" s="10">
        <v>1</v>
      </c>
      <c r="AD268" s="10">
        <v>1</v>
      </c>
      <c r="AE268" s="9">
        <v>50.582999999999998</v>
      </c>
      <c r="AF268" s="11">
        <v>0</v>
      </c>
      <c r="AG268" s="11">
        <v>4</v>
      </c>
      <c r="AH268" s="11">
        <v>9.25</v>
      </c>
      <c r="AI268" s="11">
        <v>0</v>
      </c>
      <c r="AJ268" s="11">
        <v>0</v>
      </c>
      <c r="AK268" s="12">
        <v>44368.014513888891</v>
      </c>
      <c r="AL268" s="11">
        <v>0</v>
      </c>
      <c r="AM268" s="11">
        <v>100</v>
      </c>
      <c r="AN268" s="11">
        <v>0</v>
      </c>
      <c r="AO268" s="11">
        <v>2.1800000000000002</v>
      </c>
      <c r="AP268" s="11">
        <v>5.04</v>
      </c>
      <c r="AQ268" s="11">
        <v>0</v>
      </c>
      <c r="AR268" s="11">
        <v>3.27</v>
      </c>
      <c r="AS268" s="8" t="s">
        <v>10908</v>
      </c>
      <c r="AT268" s="11">
        <v>0</v>
      </c>
      <c r="AU268" s="8" t="s">
        <v>10960</v>
      </c>
      <c r="AV268" s="8" t="s">
        <v>10909</v>
      </c>
    </row>
    <row r="269" spans="1:48" x14ac:dyDescent="0.25">
      <c r="A269" s="8" t="str">
        <f t="shared" si="4"/>
        <v>10006000027652200001327</v>
      </c>
      <c r="B269" s="8" t="s">
        <v>10894</v>
      </c>
      <c r="C269" s="8" t="s">
        <v>10895</v>
      </c>
      <c r="D269" s="8" t="s">
        <v>10896</v>
      </c>
      <c r="E269" s="8" t="s">
        <v>10960</v>
      </c>
      <c r="F269" s="8" t="s">
        <v>10961</v>
      </c>
      <c r="G269" s="8" t="s">
        <v>10916</v>
      </c>
      <c r="H269" s="8" t="s">
        <v>10900</v>
      </c>
      <c r="I269" s="8" t="s">
        <v>10901</v>
      </c>
      <c r="J269" s="8" t="s">
        <v>10902</v>
      </c>
      <c r="K269" s="8" t="s">
        <v>7709</v>
      </c>
      <c r="L269" s="8" t="s">
        <v>10903</v>
      </c>
      <c r="M269" s="8" t="s">
        <v>10904</v>
      </c>
      <c r="N269" s="8" t="s">
        <v>10905</v>
      </c>
      <c r="O269" s="9">
        <v>9.7219999999999995</v>
      </c>
      <c r="P269" s="10">
        <v>0.749915</v>
      </c>
      <c r="Q269" s="11">
        <v>3.65</v>
      </c>
      <c r="R269" s="11">
        <v>4</v>
      </c>
      <c r="S269" s="8" t="s">
        <v>10906</v>
      </c>
      <c r="T269" s="8" t="s">
        <v>10907</v>
      </c>
      <c r="U269" s="9">
        <v>7.8949999999999996</v>
      </c>
      <c r="V269" s="10">
        <v>1</v>
      </c>
      <c r="W269" s="11">
        <v>5</v>
      </c>
      <c r="X269" s="9">
        <v>41.985999999999997</v>
      </c>
      <c r="Y269" s="8" t="s">
        <v>10901</v>
      </c>
      <c r="Z269" s="10">
        <v>1</v>
      </c>
      <c r="AA269" s="10">
        <v>1</v>
      </c>
      <c r="AB269" s="9">
        <v>41.985999999999997</v>
      </c>
      <c r="AC269" s="10">
        <v>1</v>
      </c>
      <c r="AD269" s="10">
        <v>1</v>
      </c>
      <c r="AE269" s="9">
        <v>41.985999999999997</v>
      </c>
      <c r="AF269" s="11">
        <v>15</v>
      </c>
      <c r="AG269" s="11">
        <v>4</v>
      </c>
      <c r="AH269" s="11">
        <v>9.25</v>
      </c>
      <c r="AI269" s="11">
        <v>0</v>
      </c>
      <c r="AJ269" s="11">
        <v>0</v>
      </c>
      <c r="AK269" s="12">
        <v>44368.014513888891</v>
      </c>
      <c r="AL269" s="11">
        <v>6.81</v>
      </c>
      <c r="AM269" s="11">
        <v>100</v>
      </c>
      <c r="AN269" s="11">
        <v>0</v>
      </c>
      <c r="AO269" s="11">
        <v>1.82</v>
      </c>
      <c r="AP269" s="11">
        <v>4.2</v>
      </c>
      <c r="AQ269" s="11">
        <v>0</v>
      </c>
      <c r="AR269" s="11">
        <v>2.61</v>
      </c>
      <c r="AS269" s="8" t="s">
        <v>10908</v>
      </c>
      <c r="AT269" s="11">
        <v>0</v>
      </c>
      <c r="AU269" s="8" t="s">
        <v>10960</v>
      </c>
      <c r="AV269" s="8" t="s">
        <v>10909</v>
      </c>
    </row>
    <row r="270" spans="1:48" x14ac:dyDescent="0.25">
      <c r="A270" s="8" t="str">
        <f t="shared" si="4"/>
        <v>10006000027652200001421</v>
      </c>
      <c r="B270" s="8" t="s">
        <v>10894</v>
      </c>
      <c r="C270" s="8" t="s">
        <v>10895</v>
      </c>
      <c r="D270" s="8" t="s">
        <v>10896</v>
      </c>
      <c r="E270" s="8" t="s">
        <v>10960</v>
      </c>
      <c r="F270" s="8" t="s">
        <v>10961</v>
      </c>
      <c r="G270" s="8" t="s">
        <v>10917</v>
      </c>
      <c r="H270" s="8" t="s">
        <v>10918</v>
      </c>
      <c r="I270" s="8" t="s">
        <v>10901</v>
      </c>
      <c r="J270" s="8" t="s">
        <v>10902</v>
      </c>
      <c r="K270" s="8" t="s">
        <v>7709</v>
      </c>
      <c r="L270" s="8" t="s">
        <v>10903</v>
      </c>
      <c r="M270" s="8" t="s">
        <v>10904</v>
      </c>
      <c r="N270" s="8" t="s">
        <v>10905</v>
      </c>
      <c r="O270" s="9">
        <v>6.6070000000000002</v>
      </c>
      <c r="P270" s="10">
        <v>1</v>
      </c>
      <c r="Q270" s="11">
        <v>9.25</v>
      </c>
      <c r="R270" s="11">
        <v>4</v>
      </c>
      <c r="S270" s="8" t="s">
        <v>10906</v>
      </c>
      <c r="T270" s="8" t="s">
        <v>10907</v>
      </c>
      <c r="U270" s="9">
        <v>7.6159999999999997</v>
      </c>
      <c r="V270" s="10">
        <v>1</v>
      </c>
      <c r="W270" s="11">
        <v>4</v>
      </c>
      <c r="X270" s="9">
        <v>40.002000000000002</v>
      </c>
      <c r="Y270" s="8" t="s">
        <v>10901</v>
      </c>
      <c r="Z270" s="10">
        <v>1</v>
      </c>
      <c r="AA270" s="10">
        <v>1</v>
      </c>
      <c r="AB270" s="9">
        <v>40.002000000000002</v>
      </c>
      <c r="AC270" s="10">
        <v>1</v>
      </c>
      <c r="AD270" s="10">
        <v>1</v>
      </c>
      <c r="AE270" s="9">
        <v>40.002000000000002</v>
      </c>
      <c r="AF270" s="11">
        <v>15</v>
      </c>
      <c r="AG270" s="11">
        <v>4</v>
      </c>
      <c r="AH270" s="11">
        <v>9.25</v>
      </c>
      <c r="AI270" s="11">
        <v>0</v>
      </c>
      <c r="AJ270" s="11">
        <v>0</v>
      </c>
      <c r="AK270" s="12">
        <v>44368.014513888891</v>
      </c>
      <c r="AL270" s="11">
        <v>6.57</v>
      </c>
      <c r="AM270" s="11">
        <v>100</v>
      </c>
      <c r="AN270" s="11">
        <v>0</v>
      </c>
      <c r="AO270" s="11">
        <v>1.75</v>
      </c>
      <c r="AP270" s="11">
        <v>4.05</v>
      </c>
      <c r="AQ270" s="11">
        <v>0</v>
      </c>
      <c r="AR270" s="11">
        <v>2.0099999999999998</v>
      </c>
      <c r="AS270" s="8" t="s">
        <v>10908</v>
      </c>
      <c r="AT270" s="11">
        <v>0</v>
      </c>
      <c r="AU270" s="8" t="s">
        <v>10960</v>
      </c>
      <c r="AV270" s="8" t="s">
        <v>10909</v>
      </c>
    </row>
    <row r="271" spans="1:48" x14ac:dyDescent="0.25">
      <c r="A271" s="8" t="str">
        <f t="shared" si="4"/>
        <v>11006000027652000005105</v>
      </c>
      <c r="B271" s="8" t="s">
        <v>10919</v>
      </c>
      <c r="C271" s="8" t="s">
        <v>10901</v>
      </c>
      <c r="D271" s="8" t="s">
        <v>10896</v>
      </c>
      <c r="E271" s="8" t="s">
        <v>10960</v>
      </c>
      <c r="F271" s="8" t="s">
        <v>10961</v>
      </c>
      <c r="G271" s="8" t="s">
        <v>10920</v>
      </c>
      <c r="H271" s="8" t="s">
        <v>10921</v>
      </c>
      <c r="I271" s="8" t="s">
        <v>10895</v>
      </c>
      <c r="J271" s="8" t="s">
        <v>10902</v>
      </c>
      <c r="K271" s="8" t="s">
        <v>7709</v>
      </c>
      <c r="L271" s="8" t="s">
        <v>10922</v>
      </c>
      <c r="M271" s="8" t="s">
        <v>10904</v>
      </c>
      <c r="N271" s="8" t="s">
        <v>10905</v>
      </c>
      <c r="O271" s="9">
        <v>6.4359999999999999</v>
      </c>
      <c r="P271" s="10">
        <v>1</v>
      </c>
      <c r="Q271" s="11">
        <v>9.25</v>
      </c>
      <c r="R271" s="11">
        <v>4</v>
      </c>
      <c r="S271" s="8" t="s">
        <v>10906</v>
      </c>
      <c r="T271" s="8" t="s">
        <v>10907</v>
      </c>
      <c r="U271" s="9">
        <v>7.4189999999999996</v>
      </c>
      <c r="V271" s="10">
        <v>1</v>
      </c>
      <c r="W271" s="11">
        <v>4</v>
      </c>
      <c r="X271" s="9">
        <v>42.908999999999999</v>
      </c>
      <c r="Y271" s="8" t="s">
        <v>10901</v>
      </c>
      <c r="Z271" s="10">
        <v>1</v>
      </c>
      <c r="AA271" s="10">
        <v>1</v>
      </c>
      <c r="AB271" s="9">
        <v>42.908999999999999</v>
      </c>
      <c r="AC271" s="10">
        <v>1</v>
      </c>
      <c r="AD271" s="10">
        <v>1</v>
      </c>
      <c r="AE271" s="9">
        <v>42.908999999999999</v>
      </c>
      <c r="AF271" s="11">
        <v>15</v>
      </c>
      <c r="AG271" s="11">
        <v>4</v>
      </c>
      <c r="AH271" s="11">
        <v>0</v>
      </c>
      <c r="AI271" s="11">
        <v>0</v>
      </c>
      <c r="AJ271" s="11">
        <v>0</v>
      </c>
      <c r="AK271" s="12">
        <v>44367.527488425927</v>
      </c>
      <c r="AL271" s="11">
        <v>6.4</v>
      </c>
      <c r="AM271" s="11">
        <v>100</v>
      </c>
      <c r="AN271" s="11">
        <v>0</v>
      </c>
      <c r="AO271" s="11">
        <v>1.71</v>
      </c>
      <c r="AP271" s="11">
        <v>0</v>
      </c>
      <c r="AQ271" s="11">
        <v>0</v>
      </c>
      <c r="AR271" s="11">
        <v>1.96</v>
      </c>
      <c r="AS271" s="8" t="s">
        <v>10908</v>
      </c>
      <c r="AT271" s="11">
        <v>0</v>
      </c>
      <c r="AU271" s="8" t="s">
        <v>10960</v>
      </c>
      <c r="AV271" s="8" t="s">
        <v>10909</v>
      </c>
    </row>
    <row r="272" spans="1:48" x14ac:dyDescent="0.25">
      <c r="A272" s="8" t="str">
        <f t="shared" si="4"/>
        <v>11006000027652200001286</v>
      </c>
      <c r="B272" s="8" t="s">
        <v>10919</v>
      </c>
      <c r="C272" s="8" t="s">
        <v>10895</v>
      </c>
      <c r="D272" s="8" t="s">
        <v>10896</v>
      </c>
      <c r="E272" s="8" t="s">
        <v>10960</v>
      </c>
      <c r="F272" s="8" t="s">
        <v>10961</v>
      </c>
      <c r="G272" s="8" t="s">
        <v>10913</v>
      </c>
      <c r="H272" s="8" t="s">
        <v>10914</v>
      </c>
      <c r="I272" s="8" t="s">
        <v>10901</v>
      </c>
      <c r="J272" s="8" t="s">
        <v>10902</v>
      </c>
      <c r="K272" s="8" t="s">
        <v>7709</v>
      </c>
      <c r="L272" s="8" t="s">
        <v>10922</v>
      </c>
      <c r="M272" s="8" t="s">
        <v>10904</v>
      </c>
      <c r="N272" s="8" t="s">
        <v>10915</v>
      </c>
      <c r="O272" s="9">
        <v>9.0429999999999993</v>
      </c>
      <c r="P272" s="10">
        <v>1</v>
      </c>
      <c r="Q272" s="11">
        <v>3.65</v>
      </c>
      <c r="R272" s="11">
        <v>1</v>
      </c>
      <c r="S272" s="8" t="s">
        <v>10906</v>
      </c>
      <c r="T272" s="8" t="s">
        <v>10907</v>
      </c>
      <c r="U272" s="9">
        <v>9.484</v>
      </c>
      <c r="V272" s="10">
        <v>1</v>
      </c>
      <c r="W272" s="11">
        <v>5</v>
      </c>
      <c r="X272" s="9">
        <v>55.082999999999998</v>
      </c>
      <c r="Y272" s="8" t="s">
        <v>10901</v>
      </c>
      <c r="Z272" s="10">
        <v>1</v>
      </c>
      <c r="AA272" s="10">
        <v>1</v>
      </c>
      <c r="AB272" s="9">
        <v>55.082999999999998</v>
      </c>
      <c r="AC272" s="10">
        <v>1</v>
      </c>
      <c r="AD272" s="10">
        <v>1</v>
      </c>
      <c r="AE272" s="9">
        <v>55.082999999999998</v>
      </c>
      <c r="AF272" s="11">
        <v>0</v>
      </c>
      <c r="AG272" s="11">
        <v>4</v>
      </c>
      <c r="AH272" s="11">
        <v>0</v>
      </c>
      <c r="AI272" s="11">
        <v>0</v>
      </c>
      <c r="AJ272" s="11">
        <v>0</v>
      </c>
      <c r="AK272" s="12">
        <v>44368.019282407404</v>
      </c>
      <c r="AL272" s="11">
        <v>0</v>
      </c>
      <c r="AM272" s="11">
        <v>100</v>
      </c>
      <c r="AN272" s="11">
        <v>0</v>
      </c>
      <c r="AO272" s="11">
        <v>2.1800000000000002</v>
      </c>
      <c r="AP272" s="11">
        <v>0</v>
      </c>
      <c r="AQ272" s="11">
        <v>0</v>
      </c>
      <c r="AR272" s="11">
        <v>2.73</v>
      </c>
      <c r="AS272" s="8" t="s">
        <v>10908</v>
      </c>
      <c r="AT272" s="11">
        <v>0</v>
      </c>
      <c r="AU272" s="8" t="s">
        <v>10960</v>
      </c>
      <c r="AV272" s="8" t="s">
        <v>10909</v>
      </c>
    </row>
    <row r="273" spans="1:48" x14ac:dyDescent="0.25">
      <c r="A273" s="8" t="str">
        <f t="shared" si="4"/>
        <v>11006000027652200001327</v>
      </c>
      <c r="B273" s="8" t="s">
        <v>10919</v>
      </c>
      <c r="C273" s="8" t="s">
        <v>10895</v>
      </c>
      <c r="D273" s="8" t="s">
        <v>10896</v>
      </c>
      <c r="E273" s="8" t="s">
        <v>10960</v>
      </c>
      <c r="F273" s="8" t="s">
        <v>10961</v>
      </c>
      <c r="G273" s="8" t="s">
        <v>10916</v>
      </c>
      <c r="H273" s="8" t="s">
        <v>10900</v>
      </c>
      <c r="I273" s="8" t="s">
        <v>10901</v>
      </c>
      <c r="J273" s="8" t="s">
        <v>10902</v>
      </c>
      <c r="K273" s="8" t="s">
        <v>7709</v>
      </c>
      <c r="L273" s="8" t="s">
        <v>10922</v>
      </c>
      <c r="M273" s="8" t="s">
        <v>10904</v>
      </c>
      <c r="N273" s="8" t="s">
        <v>10923</v>
      </c>
      <c r="O273" s="9">
        <v>9.7219999999999995</v>
      </c>
      <c r="P273" s="10">
        <v>0.749915</v>
      </c>
      <c r="Q273" s="11">
        <v>0</v>
      </c>
      <c r="R273" s="11">
        <v>4</v>
      </c>
      <c r="S273" s="8" t="s">
        <v>10906</v>
      </c>
      <c r="T273" s="8" t="s">
        <v>10907</v>
      </c>
      <c r="U273" s="9">
        <v>7.5940000000000003</v>
      </c>
      <c r="V273" s="10">
        <v>1</v>
      </c>
      <c r="W273" s="11">
        <v>5</v>
      </c>
      <c r="X273" s="9">
        <v>44.426000000000002</v>
      </c>
      <c r="Y273" s="8" t="s">
        <v>10901</v>
      </c>
      <c r="Z273" s="10">
        <v>1</v>
      </c>
      <c r="AA273" s="10">
        <v>1</v>
      </c>
      <c r="AB273" s="9">
        <v>44.426000000000002</v>
      </c>
      <c r="AC273" s="10">
        <v>1</v>
      </c>
      <c r="AD273" s="10">
        <v>1</v>
      </c>
      <c r="AE273" s="9">
        <v>44.426000000000002</v>
      </c>
      <c r="AF273" s="11">
        <v>15</v>
      </c>
      <c r="AG273" s="11">
        <v>4</v>
      </c>
      <c r="AH273" s="11">
        <v>0</v>
      </c>
      <c r="AI273" s="11">
        <v>0</v>
      </c>
      <c r="AJ273" s="11">
        <v>0</v>
      </c>
      <c r="AK273" s="12">
        <v>44368.019282407404</v>
      </c>
      <c r="AL273" s="11">
        <v>6.55</v>
      </c>
      <c r="AM273" s="11">
        <v>100</v>
      </c>
      <c r="AN273" s="11">
        <v>0</v>
      </c>
      <c r="AO273" s="11">
        <v>1.75</v>
      </c>
      <c r="AP273" s="11">
        <v>0</v>
      </c>
      <c r="AQ273" s="11">
        <v>0</v>
      </c>
      <c r="AR273" s="11">
        <v>2.5099999999999998</v>
      </c>
      <c r="AS273" s="8" t="s">
        <v>10908</v>
      </c>
      <c r="AT273" s="11">
        <v>0</v>
      </c>
      <c r="AU273" s="8" t="s">
        <v>10960</v>
      </c>
      <c r="AV273" s="8" t="s">
        <v>10909</v>
      </c>
    </row>
    <row r="274" spans="1:48" x14ac:dyDescent="0.25">
      <c r="A274" s="8" t="str">
        <f t="shared" si="4"/>
        <v>11006000027652200001421</v>
      </c>
      <c r="B274" s="8" t="s">
        <v>10919</v>
      </c>
      <c r="C274" s="8" t="s">
        <v>10895</v>
      </c>
      <c r="D274" s="8" t="s">
        <v>10896</v>
      </c>
      <c r="E274" s="8" t="s">
        <v>10960</v>
      </c>
      <c r="F274" s="8" t="s">
        <v>10961</v>
      </c>
      <c r="G274" s="8" t="s">
        <v>10917</v>
      </c>
      <c r="H274" s="8" t="s">
        <v>10918</v>
      </c>
      <c r="I274" s="8" t="s">
        <v>10901</v>
      </c>
      <c r="J274" s="8" t="s">
        <v>10902</v>
      </c>
      <c r="K274" s="8" t="s">
        <v>7709</v>
      </c>
      <c r="L274" s="8" t="s">
        <v>10922</v>
      </c>
      <c r="M274" s="8" t="s">
        <v>10904</v>
      </c>
      <c r="N274" s="8" t="s">
        <v>10905</v>
      </c>
      <c r="O274" s="9">
        <v>6.6070000000000002</v>
      </c>
      <c r="P274" s="10">
        <v>1</v>
      </c>
      <c r="Q274" s="11">
        <v>9.25</v>
      </c>
      <c r="R274" s="11">
        <v>4</v>
      </c>
      <c r="S274" s="8" t="s">
        <v>10906</v>
      </c>
      <c r="T274" s="8" t="s">
        <v>10907</v>
      </c>
      <c r="U274" s="9">
        <v>7.6159999999999997</v>
      </c>
      <c r="V274" s="10">
        <v>1</v>
      </c>
      <c r="W274" s="11">
        <v>3</v>
      </c>
      <c r="X274" s="9">
        <v>43.552</v>
      </c>
      <c r="Y274" s="8" t="s">
        <v>10901</v>
      </c>
      <c r="Z274" s="10">
        <v>1</v>
      </c>
      <c r="AA274" s="10">
        <v>1</v>
      </c>
      <c r="AB274" s="9">
        <v>43.552</v>
      </c>
      <c r="AC274" s="10">
        <v>1</v>
      </c>
      <c r="AD274" s="10">
        <v>1</v>
      </c>
      <c r="AE274" s="9">
        <v>43.552</v>
      </c>
      <c r="AF274" s="11">
        <v>15</v>
      </c>
      <c r="AG274" s="11">
        <v>4</v>
      </c>
      <c r="AH274" s="11">
        <v>0</v>
      </c>
      <c r="AI274" s="11">
        <v>0</v>
      </c>
      <c r="AJ274" s="11">
        <v>0</v>
      </c>
      <c r="AK274" s="12">
        <v>44368.019282407404</v>
      </c>
      <c r="AL274" s="11">
        <v>6.57</v>
      </c>
      <c r="AM274" s="11">
        <v>100</v>
      </c>
      <c r="AN274" s="11">
        <v>0</v>
      </c>
      <c r="AO274" s="11">
        <v>1.75</v>
      </c>
      <c r="AP274" s="11">
        <v>0</v>
      </c>
      <c r="AQ274" s="11">
        <v>0</v>
      </c>
      <c r="AR274" s="11">
        <v>1.51</v>
      </c>
      <c r="AS274" s="8" t="s">
        <v>10908</v>
      </c>
      <c r="AT274" s="11">
        <v>0</v>
      </c>
      <c r="AU274" s="8" t="s">
        <v>10960</v>
      </c>
      <c r="AV274" s="8" t="s">
        <v>10909</v>
      </c>
    </row>
    <row r="275" spans="1:48" x14ac:dyDescent="0.25">
      <c r="A275" s="8" t="str">
        <f t="shared" si="4"/>
        <v>11106000027652000005105</v>
      </c>
      <c r="B275" s="8" t="s">
        <v>10924</v>
      </c>
      <c r="C275" s="8" t="s">
        <v>10901</v>
      </c>
      <c r="D275" s="8" t="s">
        <v>10896</v>
      </c>
      <c r="E275" s="8" t="s">
        <v>10960</v>
      </c>
      <c r="F275" s="8" t="s">
        <v>10961</v>
      </c>
      <c r="G275" s="8" t="s">
        <v>10920</v>
      </c>
      <c r="H275" s="8" t="s">
        <v>10921</v>
      </c>
      <c r="I275" s="8" t="s">
        <v>10895</v>
      </c>
      <c r="J275" s="8" t="s">
        <v>10902</v>
      </c>
      <c r="K275" s="8" t="s">
        <v>7709</v>
      </c>
      <c r="L275" s="8" t="s">
        <v>10922</v>
      </c>
      <c r="M275" s="8" t="s">
        <v>10904</v>
      </c>
      <c r="N275" s="8" t="s">
        <v>10925</v>
      </c>
      <c r="O275" s="9">
        <v>6.4359999999999999</v>
      </c>
      <c r="P275" s="10">
        <v>1</v>
      </c>
      <c r="Q275" s="11">
        <v>9.25</v>
      </c>
      <c r="R275" s="11">
        <v>4</v>
      </c>
      <c r="S275" s="8" t="s">
        <v>10906</v>
      </c>
      <c r="T275" s="8" t="s">
        <v>10907</v>
      </c>
      <c r="U275" s="9">
        <v>7.4189999999999996</v>
      </c>
      <c r="V275" s="10">
        <v>1</v>
      </c>
      <c r="W275" s="11">
        <v>4</v>
      </c>
      <c r="X275" s="9">
        <v>55.899000000000001</v>
      </c>
      <c r="Y275" s="8" t="s">
        <v>10901</v>
      </c>
      <c r="Z275" s="10">
        <v>1</v>
      </c>
      <c r="AA275" s="10">
        <v>0.75016499999999997</v>
      </c>
      <c r="AB275" s="9">
        <v>55.899000000000001</v>
      </c>
      <c r="AC275" s="10">
        <v>1</v>
      </c>
      <c r="AD275" s="10">
        <v>0.75016499999999997</v>
      </c>
      <c r="AE275" s="9">
        <v>55.899000000000001</v>
      </c>
      <c r="AF275" s="11">
        <v>15</v>
      </c>
      <c r="AG275" s="11">
        <v>4</v>
      </c>
      <c r="AH275" s="11">
        <v>0</v>
      </c>
      <c r="AI275" s="11">
        <v>17</v>
      </c>
      <c r="AJ275" s="11">
        <v>0</v>
      </c>
      <c r="AK275" s="12">
        <v>44367.527488425927</v>
      </c>
      <c r="AL275" s="11">
        <v>6.4</v>
      </c>
      <c r="AM275" s="11">
        <v>100</v>
      </c>
      <c r="AN275" s="11">
        <v>0</v>
      </c>
      <c r="AO275" s="11">
        <v>1.71</v>
      </c>
      <c r="AP275" s="11">
        <v>0</v>
      </c>
      <c r="AQ275" s="11">
        <v>10.84</v>
      </c>
      <c r="AR275" s="11">
        <v>2.4</v>
      </c>
      <c r="AS275" s="8" t="s">
        <v>10908</v>
      </c>
      <c r="AT275" s="11">
        <v>0</v>
      </c>
      <c r="AU275" s="8" t="s">
        <v>10960</v>
      </c>
      <c r="AV275" s="8" t="s">
        <v>10909</v>
      </c>
    </row>
    <row r="276" spans="1:48" x14ac:dyDescent="0.25">
      <c r="A276" s="8" t="str">
        <f t="shared" si="4"/>
        <v>11106000027652200000102</v>
      </c>
      <c r="B276" s="8" t="s">
        <v>10924</v>
      </c>
      <c r="C276" s="8" t="s">
        <v>10895</v>
      </c>
      <c r="D276" s="8" t="s">
        <v>10896</v>
      </c>
      <c r="E276" s="8" t="s">
        <v>10960</v>
      </c>
      <c r="F276" s="8" t="s">
        <v>10961</v>
      </c>
      <c r="G276" s="8" t="s">
        <v>10899</v>
      </c>
      <c r="H276" s="8" t="s">
        <v>10900</v>
      </c>
      <c r="I276" s="8" t="s">
        <v>10901</v>
      </c>
      <c r="J276" s="8" t="s">
        <v>10902</v>
      </c>
      <c r="K276" s="8" t="s">
        <v>7709</v>
      </c>
      <c r="L276" s="8" t="s">
        <v>10922</v>
      </c>
      <c r="M276" s="8" t="s">
        <v>10904</v>
      </c>
      <c r="N276" s="8" t="s">
        <v>10926</v>
      </c>
      <c r="O276" s="9">
        <v>7.4619999999999997</v>
      </c>
      <c r="P276" s="10">
        <v>1</v>
      </c>
      <c r="Q276" s="11">
        <v>0</v>
      </c>
      <c r="R276" s="11">
        <v>4</v>
      </c>
      <c r="S276" s="8" t="s">
        <v>10906</v>
      </c>
      <c r="T276" s="8" t="s">
        <v>10907</v>
      </c>
      <c r="U276" s="9">
        <v>7.7729999999999997</v>
      </c>
      <c r="V276" s="10">
        <v>1</v>
      </c>
      <c r="W276" s="11">
        <v>4</v>
      </c>
      <c r="X276" s="9">
        <v>58.555</v>
      </c>
      <c r="Y276" s="8" t="s">
        <v>10901</v>
      </c>
      <c r="Z276" s="10">
        <v>1</v>
      </c>
      <c r="AA276" s="10">
        <v>0.76810699999999998</v>
      </c>
      <c r="AB276" s="9">
        <v>58.555</v>
      </c>
      <c r="AC276" s="10">
        <v>1</v>
      </c>
      <c r="AD276" s="10">
        <v>0.76810699999999998</v>
      </c>
      <c r="AE276" s="9">
        <v>58.555</v>
      </c>
      <c r="AF276" s="11">
        <v>15</v>
      </c>
      <c r="AG276" s="11">
        <v>4</v>
      </c>
      <c r="AH276" s="11">
        <v>0</v>
      </c>
      <c r="AI276" s="11">
        <v>17</v>
      </c>
      <c r="AJ276" s="11">
        <v>0</v>
      </c>
      <c r="AK276" s="12">
        <v>44368.019282407404</v>
      </c>
      <c r="AL276" s="11">
        <v>6.71</v>
      </c>
      <c r="AM276" s="11">
        <v>100</v>
      </c>
      <c r="AN276" s="11">
        <v>0</v>
      </c>
      <c r="AO276" s="11">
        <v>1.79</v>
      </c>
      <c r="AP276" s="11">
        <v>0</v>
      </c>
      <c r="AQ276" s="11">
        <v>11.35</v>
      </c>
      <c r="AR276" s="11">
        <v>2.5099999999999998</v>
      </c>
      <c r="AS276" s="8" t="s">
        <v>10908</v>
      </c>
      <c r="AT276" s="11">
        <v>0</v>
      </c>
      <c r="AU276" s="8" t="s">
        <v>10960</v>
      </c>
      <c r="AV276" s="8" t="s">
        <v>10909</v>
      </c>
    </row>
    <row r="277" spans="1:48" x14ac:dyDescent="0.25">
      <c r="A277" s="8" t="str">
        <f t="shared" si="4"/>
        <v>11106000027652200001286</v>
      </c>
      <c r="B277" s="8" t="s">
        <v>10924</v>
      </c>
      <c r="C277" s="8" t="s">
        <v>10895</v>
      </c>
      <c r="D277" s="8" t="s">
        <v>10896</v>
      </c>
      <c r="E277" s="8" t="s">
        <v>10960</v>
      </c>
      <c r="F277" s="8" t="s">
        <v>10961</v>
      </c>
      <c r="G277" s="8" t="s">
        <v>10913</v>
      </c>
      <c r="H277" s="8" t="s">
        <v>10914</v>
      </c>
      <c r="I277" s="8" t="s">
        <v>10901</v>
      </c>
      <c r="J277" s="8" t="s">
        <v>10902</v>
      </c>
      <c r="K277" s="8" t="s">
        <v>7709</v>
      </c>
      <c r="L277" s="8" t="s">
        <v>10922</v>
      </c>
      <c r="M277" s="8" t="s">
        <v>10904</v>
      </c>
      <c r="N277" s="8" t="s">
        <v>10927</v>
      </c>
      <c r="O277" s="9">
        <v>9.0429999999999993</v>
      </c>
      <c r="P277" s="10">
        <v>1</v>
      </c>
      <c r="Q277" s="11">
        <v>3.65</v>
      </c>
      <c r="R277" s="11">
        <v>1</v>
      </c>
      <c r="S277" s="8" t="s">
        <v>10906</v>
      </c>
      <c r="T277" s="8" t="s">
        <v>10907</v>
      </c>
      <c r="U277" s="9">
        <v>9.484</v>
      </c>
      <c r="V277" s="10">
        <v>1</v>
      </c>
      <c r="W277" s="11">
        <v>5</v>
      </c>
      <c r="X277" s="9">
        <v>71.802999999999997</v>
      </c>
      <c r="Y277" s="8" t="s">
        <v>10901</v>
      </c>
      <c r="Z277" s="10">
        <v>1</v>
      </c>
      <c r="AA277" s="10">
        <v>0.74941500000000005</v>
      </c>
      <c r="AB277" s="9">
        <v>71.802999999999997</v>
      </c>
      <c r="AC277" s="10">
        <v>1</v>
      </c>
      <c r="AD277" s="10">
        <v>0.74941500000000005</v>
      </c>
      <c r="AE277" s="9">
        <v>71.802999999999997</v>
      </c>
      <c r="AF277" s="11">
        <v>0</v>
      </c>
      <c r="AG277" s="11">
        <v>4</v>
      </c>
      <c r="AH277" s="11">
        <v>0</v>
      </c>
      <c r="AI277" s="11">
        <v>17</v>
      </c>
      <c r="AJ277" s="11">
        <v>0</v>
      </c>
      <c r="AK277" s="12">
        <v>44368.019293981481</v>
      </c>
      <c r="AL277" s="11">
        <v>0</v>
      </c>
      <c r="AM277" s="11">
        <v>100</v>
      </c>
      <c r="AN277" s="11">
        <v>0</v>
      </c>
      <c r="AO277" s="11">
        <v>2.1800000000000002</v>
      </c>
      <c r="AP277" s="11">
        <v>0</v>
      </c>
      <c r="AQ277" s="11">
        <v>13.85</v>
      </c>
      <c r="AR277" s="11">
        <v>3.42</v>
      </c>
      <c r="AS277" s="8" t="s">
        <v>10908</v>
      </c>
      <c r="AT277" s="11">
        <v>0</v>
      </c>
      <c r="AU277" s="8" t="s">
        <v>10960</v>
      </c>
      <c r="AV277" s="8" t="s">
        <v>10909</v>
      </c>
    </row>
    <row r="278" spans="1:48" x14ac:dyDescent="0.25">
      <c r="A278" s="8" t="str">
        <f t="shared" si="4"/>
        <v>11106000027652200001421</v>
      </c>
      <c r="B278" s="8" t="s">
        <v>10924</v>
      </c>
      <c r="C278" s="8" t="s">
        <v>10895</v>
      </c>
      <c r="D278" s="8" t="s">
        <v>10896</v>
      </c>
      <c r="E278" s="8" t="s">
        <v>10960</v>
      </c>
      <c r="F278" s="8" t="s">
        <v>10961</v>
      </c>
      <c r="G278" s="8" t="s">
        <v>10917</v>
      </c>
      <c r="H278" s="8" t="s">
        <v>10918</v>
      </c>
      <c r="I278" s="8" t="s">
        <v>10901</v>
      </c>
      <c r="J278" s="8" t="s">
        <v>10902</v>
      </c>
      <c r="K278" s="8" t="s">
        <v>7709</v>
      </c>
      <c r="L278" s="8" t="s">
        <v>10922</v>
      </c>
      <c r="M278" s="8" t="s">
        <v>10904</v>
      </c>
      <c r="N278" s="8" t="s">
        <v>10925</v>
      </c>
      <c r="O278" s="9">
        <v>6.6070000000000002</v>
      </c>
      <c r="P278" s="10">
        <v>1</v>
      </c>
      <c r="Q278" s="11">
        <v>9.25</v>
      </c>
      <c r="R278" s="11">
        <v>4</v>
      </c>
      <c r="S278" s="8" t="s">
        <v>10906</v>
      </c>
      <c r="T278" s="8" t="s">
        <v>10907</v>
      </c>
      <c r="U278" s="9">
        <v>7.6159999999999997</v>
      </c>
      <c r="V278" s="10">
        <v>1</v>
      </c>
      <c r="W278" s="11">
        <v>1.5</v>
      </c>
      <c r="X278" s="9">
        <v>55.832000000000001</v>
      </c>
      <c r="Y278" s="8" t="s">
        <v>10901</v>
      </c>
      <c r="Z278" s="10">
        <v>1</v>
      </c>
      <c r="AA278" s="10">
        <v>0.74833700000000003</v>
      </c>
      <c r="AB278" s="9">
        <v>55.832000000000001</v>
      </c>
      <c r="AC278" s="10">
        <v>1</v>
      </c>
      <c r="AD278" s="10">
        <v>0.74833700000000003</v>
      </c>
      <c r="AE278" s="9">
        <v>55.832000000000001</v>
      </c>
      <c r="AF278" s="11">
        <v>15</v>
      </c>
      <c r="AG278" s="11">
        <v>4</v>
      </c>
      <c r="AH278" s="11">
        <v>0</v>
      </c>
      <c r="AI278" s="11">
        <v>17</v>
      </c>
      <c r="AJ278" s="11">
        <v>0</v>
      </c>
      <c r="AK278" s="12">
        <v>44368.019293981481</v>
      </c>
      <c r="AL278" s="11">
        <v>6.57</v>
      </c>
      <c r="AM278" s="11">
        <v>100</v>
      </c>
      <c r="AN278" s="11">
        <v>0</v>
      </c>
      <c r="AO278" s="11">
        <v>1.75</v>
      </c>
      <c r="AP278" s="11">
        <v>0</v>
      </c>
      <c r="AQ278" s="11">
        <v>11.12</v>
      </c>
      <c r="AR278" s="11">
        <v>0.92</v>
      </c>
      <c r="AS278" s="8" t="s">
        <v>10908</v>
      </c>
      <c r="AT278" s="11">
        <v>0</v>
      </c>
      <c r="AU278" s="8" t="s">
        <v>10960</v>
      </c>
      <c r="AV278" s="8" t="s">
        <v>10909</v>
      </c>
    </row>
    <row r="279" spans="1:48" x14ac:dyDescent="0.25">
      <c r="A279" s="8" t="str">
        <f t="shared" si="4"/>
        <v>12106000027652000005105</v>
      </c>
      <c r="B279" s="8" t="s">
        <v>10928</v>
      </c>
      <c r="C279" s="8" t="s">
        <v>10901</v>
      </c>
      <c r="D279" s="8" t="s">
        <v>10896</v>
      </c>
      <c r="E279" s="8" t="s">
        <v>10960</v>
      </c>
      <c r="F279" s="8" t="s">
        <v>10961</v>
      </c>
      <c r="G279" s="8" t="s">
        <v>10920</v>
      </c>
      <c r="H279" s="8" t="s">
        <v>10921</v>
      </c>
      <c r="I279" s="8" t="s">
        <v>10895</v>
      </c>
      <c r="J279" s="8" t="s">
        <v>10902</v>
      </c>
      <c r="K279" s="8" t="s">
        <v>7709</v>
      </c>
      <c r="L279" s="8" t="s">
        <v>10922</v>
      </c>
      <c r="M279" s="8" t="s">
        <v>10904</v>
      </c>
      <c r="N279" s="8" t="s">
        <v>10905</v>
      </c>
      <c r="O279" s="9">
        <v>6.4359999999999999</v>
      </c>
      <c r="P279" s="10">
        <v>1</v>
      </c>
      <c r="Q279" s="11">
        <v>9.25</v>
      </c>
      <c r="R279" s="11">
        <v>4</v>
      </c>
      <c r="S279" s="8" t="s">
        <v>10906</v>
      </c>
      <c r="T279" s="8" t="s">
        <v>10907</v>
      </c>
      <c r="U279" s="9">
        <v>7.4189999999999996</v>
      </c>
      <c r="V279" s="10">
        <v>1</v>
      </c>
      <c r="W279" s="11">
        <v>2</v>
      </c>
      <c r="X279" s="9">
        <v>37.988999999999997</v>
      </c>
      <c r="Y279" s="8" t="s">
        <v>10901</v>
      </c>
      <c r="Z279" s="10">
        <v>1</v>
      </c>
      <c r="AA279" s="10">
        <v>1</v>
      </c>
      <c r="AB279" s="9">
        <v>37.988999999999997</v>
      </c>
      <c r="AC279" s="10">
        <v>1</v>
      </c>
      <c r="AD279" s="10">
        <v>1</v>
      </c>
      <c r="AE279" s="9">
        <v>37.988999999999997</v>
      </c>
      <c r="AF279" s="11">
        <v>15</v>
      </c>
      <c r="AG279" s="11">
        <v>4</v>
      </c>
      <c r="AH279" s="11">
        <v>9.25</v>
      </c>
      <c r="AI279" s="11">
        <v>0</v>
      </c>
      <c r="AJ279" s="11">
        <v>0</v>
      </c>
      <c r="AK279" s="12">
        <v>44367.532870370371</v>
      </c>
      <c r="AL279" s="11">
        <v>6.4</v>
      </c>
      <c r="AM279" s="11">
        <v>100</v>
      </c>
      <c r="AN279" s="11">
        <v>0</v>
      </c>
      <c r="AO279" s="11">
        <v>1.71</v>
      </c>
      <c r="AP279" s="11">
        <v>3.94</v>
      </c>
      <c r="AQ279" s="11">
        <v>0</v>
      </c>
      <c r="AR279" s="11">
        <v>0.98</v>
      </c>
      <c r="AS279" s="8" t="s">
        <v>10908</v>
      </c>
      <c r="AT279" s="11">
        <v>0</v>
      </c>
      <c r="AU279" s="8" t="s">
        <v>10960</v>
      </c>
      <c r="AV279" s="8" t="s">
        <v>10909</v>
      </c>
    </row>
    <row r="280" spans="1:48" x14ac:dyDescent="0.25">
      <c r="A280" s="8" t="str">
        <f t="shared" si="4"/>
        <v>12106000027652200001421</v>
      </c>
      <c r="B280" s="8" t="s">
        <v>10928</v>
      </c>
      <c r="C280" s="8" t="s">
        <v>10895</v>
      </c>
      <c r="D280" s="8" t="s">
        <v>10896</v>
      </c>
      <c r="E280" s="8" t="s">
        <v>10960</v>
      </c>
      <c r="F280" s="8" t="s">
        <v>10961</v>
      </c>
      <c r="G280" s="8" t="s">
        <v>10917</v>
      </c>
      <c r="H280" s="8" t="s">
        <v>10918</v>
      </c>
      <c r="I280" s="8" t="s">
        <v>10901</v>
      </c>
      <c r="J280" s="8" t="s">
        <v>10902</v>
      </c>
      <c r="K280" s="8" t="s">
        <v>7709</v>
      </c>
      <c r="L280" s="8" t="s">
        <v>10922</v>
      </c>
      <c r="M280" s="8" t="s">
        <v>10904</v>
      </c>
      <c r="N280" s="8" t="s">
        <v>10905</v>
      </c>
      <c r="O280" s="9">
        <v>6.6070000000000002</v>
      </c>
      <c r="P280" s="10">
        <v>1</v>
      </c>
      <c r="Q280" s="11">
        <v>9.25</v>
      </c>
      <c r="R280" s="11">
        <v>18</v>
      </c>
      <c r="S280" s="8" t="s">
        <v>10906</v>
      </c>
      <c r="T280" s="8" t="s">
        <v>10907</v>
      </c>
      <c r="U280" s="9">
        <v>9.0820000000000007</v>
      </c>
      <c r="V280" s="10">
        <v>1</v>
      </c>
      <c r="W280" s="11">
        <v>0</v>
      </c>
      <c r="X280" s="9">
        <v>37.991999999999997</v>
      </c>
      <c r="Y280" s="8" t="s">
        <v>10901</v>
      </c>
      <c r="Z280" s="10">
        <v>1</v>
      </c>
      <c r="AA280" s="10">
        <v>1</v>
      </c>
      <c r="AB280" s="9">
        <v>37.991999999999997</v>
      </c>
      <c r="AC280" s="10">
        <v>1</v>
      </c>
      <c r="AD280" s="10">
        <v>1</v>
      </c>
      <c r="AE280" s="9">
        <v>37.991999999999997</v>
      </c>
      <c r="AF280" s="11">
        <v>15</v>
      </c>
      <c r="AG280" s="11">
        <v>18</v>
      </c>
      <c r="AH280" s="11">
        <v>9.25</v>
      </c>
      <c r="AI280" s="11">
        <v>0</v>
      </c>
      <c r="AJ280" s="11">
        <v>0</v>
      </c>
      <c r="AK280" s="12">
        <v>44368.002395833333</v>
      </c>
      <c r="AL280" s="11">
        <v>7.83</v>
      </c>
      <c r="AM280" s="11">
        <v>100</v>
      </c>
      <c r="AN280" s="11">
        <v>0</v>
      </c>
      <c r="AO280" s="11">
        <v>9.4</v>
      </c>
      <c r="AP280" s="11">
        <v>4.83</v>
      </c>
      <c r="AQ280" s="11">
        <v>0</v>
      </c>
      <c r="AR280" s="11">
        <v>0</v>
      </c>
      <c r="AS280" s="8" t="s">
        <v>10908</v>
      </c>
      <c r="AT280" s="11">
        <v>0</v>
      </c>
      <c r="AU280" s="8" t="s">
        <v>10960</v>
      </c>
      <c r="AV280" s="8" t="s">
        <v>10909</v>
      </c>
    </row>
    <row r="281" spans="1:48" x14ac:dyDescent="0.25">
      <c r="A281" s="8" t="str">
        <f t="shared" si="4"/>
        <v>13006000027652000005105</v>
      </c>
      <c r="B281" s="8" t="s">
        <v>10929</v>
      </c>
      <c r="C281" s="8" t="s">
        <v>10901</v>
      </c>
      <c r="D281" s="8" t="s">
        <v>10896</v>
      </c>
      <c r="E281" s="8" t="s">
        <v>10960</v>
      </c>
      <c r="F281" s="8" t="s">
        <v>10961</v>
      </c>
      <c r="G281" s="8" t="s">
        <v>10920</v>
      </c>
      <c r="H281" s="8" t="s">
        <v>10921</v>
      </c>
      <c r="I281" s="8" t="s">
        <v>10895</v>
      </c>
      <c r="J281" s="8" t="s">
        <v>10902</v>
      </c>
      <c r="K281" s="8" t="s">
        <v>7709</v>
      </c>
      <c r="L281" s="8" t="s">
        <v>10922</v>
      </c>
      <c r="M281" s="8" t="s">
        <v>10904</v>
      </c>
      <c r="N281" s="8" t="s">
        <v>10930</v>
      </c>
      <c r="O281" s="9">
        <v>6.4359999999999999</v>
      </c>
      <c r="P281" s="10">
        <v>1</v>
      </c>
      <c r="Q281" s="11">
        <v>9.25</v>
      </c>
      <c r="R281" s="11">
        <v>4</v>
      </c>
      <c r="S281" s="8" t="s">
        <v>10906</v>
      </c>
      <c r="T281" s="8" t="s">
        <v>10907</v>
      </c>
      <c r="U281" s="9">
        <v>7.4189999999999996</v>
      </c>
      <c r="V281" s="10">
        <v>1</v>
      </c>
      <c r="W281" s="11">
        <v>6</v>
      </c>
      <c r="X281" s="9">
        <v>51.999000000000002</v>
      </c>
      <c r="Y281" s="8" t="s">
        <v>10901</v>
      </c>
      <c r="Z281" s="10">
        <v>1</v>
      </c>
      <c r="AA281" s="10">
        <v>1</v>
      </c>
      <c r="AB281" s="9">
        <v>51.999000000000002</v>
      </c>
      <c r="AC281" s="10">
        <v>1</v>
      </c>
      <c r="AD281" s="10">
        <v>1</v>
      </c>
      <c r="AE281" s="9">
        <v>51.999000000000002</v>
      </c>
      <c r="AF281" s="11">
        <v>15</v>
      </c>
      <c r="AG281" s="11">
        <v>0</v>
      </c>
      <c r="AH281" s="11">
        <v>0</v>
      </c>
      <c r="AI281" s="11">
        <v>0</v>
      </c>
      <c r="AJ281" s="11">
        <v>0</v>
      </c>
      <c r="AK281" s="12">
        <v>44367.507916666669</v>
      </c>
      <c r="AL281" s="11">
        <v>6.4</v>
      </c>
      <c r="AM281" s="11">
        <v>0</v>
      </c>
      <c r="AN281" s="11">
        <v>0</v>
      </c>
      <c r="AO281" s="11">
        <v>0</v>
      </c>
      <c r="AP281" s="11">
        <v>0</v>
      </c>
      <c r="AQ281" s="11">
        <v>0</v>
      </c>
      <c r="AR281" s="11">
        <v>2.94</v>
      </c>
      <c r="AS281" s="8" t="s">
        <v>10908</v>
      </c>
      <c r="AT281" s="11">
        <v>0</v>
      </c>
      <c r="AU281" s="8" t="s">
        <v>10960</v>
      </c>
      <c r="AV281" s="8" t="s">
        <v>10909</v>
      </c>
    </row>
    <row r="282" spans="1:48" x14ac:dyDescent="0.25">
      <c r="A282" s="8" t="str">
        <f t="shared" si="4"/>
        <v>13006000027652200000102</v>
      </c>
      <c r="B282" s="8" t="s">
        <v>10929</v>
      </c>
      <c r="C282" s="8" t="s">
        <v>10895</v>
      </c>
      <c r="D282" s="8" t="s">
        <v>10896</v>
      </c>
      <c r="E282" s="8" t="s">
        <v>10960</v>
      </c>
      <c r="F282" s="8" t="s">
        <v>10961</v>
      </c>
      <c r="G282" s="8" t="s">
        <v>10899</v>
      </c>
      <c r="H282" s="8" t="s">
        <v>10900</v>
      </c>
      <c r="I282" s="8" t="s">
        <v>10901</v>
      </c>
      <c r="J282" s="8" t="s">
        <v>10902</v>
      </c>
      <c r="K282" s="8" t="s">
        <v>7709</v>
      </c>
      <c r="L282" s="8" t="s">
        <v>10922</v>
      </c>
      <c r="M282" s="8" t="s">
        <v>10904</v>
      </c>
      <c r="N282" s="8" t="s">
        <v>10930</v>
      </c>
      <c r="O282" s="9">
        <v>7.4619999999999997</v>
      </c>
      <c r="P282" s="10">
        <v>1</v>
      </c>
      <c r="Q282" s="11">
        <v>3.65</v>
      </c>
      <c r="R282" s="11">
        <v>4</v>
      </c>
      <c r="S282" s="8" t="s">
        <v>10906</v>
      </c>
      <c r="T282" s="8" t="s">
        <v>10907</v>
      </c>
      <c r="U282" s="9">
        <v>8.08</v>
      </c>
      <c r="V282" s="10">
        <v>1</v>
      </c>
      <c r="W282" s="11">
        <v>3.5</v>
      </c>
      <c r="X282" s="9">
        <v>55.3</v>
      </c>
      <c r="Y282" s="8" t="s">
        <v>10901</v>
      </c>
      <c r="Z282" s="10">
        <v>1</v>
      </c>
      <c r="AA282" s="10">
        <v>1</v>
      </c>
      <c r="AB282" s="9">
        <v>55.3</v>
      </c>
      <c r="AC282" s="10">
        <v>1</v>
      </c>
      <c r="AD282" s="10">
        <v>1</v>
      </c>
      <c r="AE282" s="9">
        <v>55.3</v>
      </c>
      <c r="AF282" s="11">
        <v>15</v>
      </c>
      <c r="AG282" s="11">
        <v>0</v>
      </c>
      <c r="AH282" s="11">
        <v>0</v>
      </c>
      <c r="AI282" s="11">
        <v>0</v>
      </c>
      <c r="AJ282" s="11">
        <v>0</v>
      </c>
      <c r="AK282" s="12">
        <v>44368.006574074076</v>
      </c>
      <c r="AL282" s="11">
        <v>6.97</v>
      </c>
      <c r="AM282" s="11">
        <v>0</v>
      </c>
      <c r="AN282" s="11">
        <v>0</v>
      </c>
      <c r="AO282" s="11">
        <v>0</v>
      </c>
      <c r="AP282" s="11">
        <v>0</v>
      </c>
      <c r="AQ282" s="11">
        <v>0</v>
      </c>
      <c r="AR282" s="11">
        <v>1.87</v>
      </c>
      <c r="AS282" s="8" t="s">
        <v>10908</v>
      </c>
      <c r="AT282" s="11">
        <v>0</v>
      </c>
      <c r="AU282" s="8" t="s">
        <v>10960</v>
      </c>
      <c r="AV282" s="8" t="s">
        <v>10909</v>
      </c>
    </row>
    <row r="283" spans="1:48" x14ac:dyDescent="0.25">
      <c r="A283" s="8" t="str">
        <f t="shared" si="4"/>
        <v>13006000027652200001327</v>
      </c>
      <c r="B283" s="8" t="s">
        <v>10929</v>
      </c>
      <c r="C283" s="8" t="s">
        <v>10895</v>
      </c>
      <c r="D283" s="8" t="s">
        <v>10896</v>
      </c>
      <c r="E283" s="8" t="s">
        <v>10960</v>
      </c>
      <c r="F283" s="8" t="s">
        <v>10961</v>
      </c>
      <c r="G283" s="8" t="s">
        <v>10916</v>
      </c>
      <c r="H283" s="8" t="s">
        <v>10900</v>
      </c>
      <c r="I283" s="8" t="s">
        <v>10901</v>
      </c>
      <c r="J283" s="8" t="s">
        <v>10902</v>
      </c>
      <c r="K283" s="8" t="s">
        <v>7709</v>
      </c>
      <c r="L283" s="8" t="s">
        <v>10922</v>
      </c>
      <c r="M283" s="8" t="s">
        <v>10904</v>
      </c>
      <c r="N283" s="8" t="s">
        <v>10930</v>
      </c>
      <c r="O283" s="9">
        <v>9.7219999999999995</v>
      </c>
      <c r="P283" s="10">
        <v>0.749915</v>
      </c>
      <c r="Q283" s="11">
        <v>3.65</v>
      </c>
      <c r="R283" s="11">
        <v>4</v>
      </c>
      <c r="S283" s="8" t="s">
        <v>10906</v>
      </c>
      <c r="T283" s="8" t="s">
        <v>10907</v>
      </c>
      <c r="U283" s="9">
        <v>7.8949999999999996</v>
      </c>
      <c r="V283" s="10">
        <v>1</v>
      </c>
      <c r="W283" s="11">
        <v>2</v>
      </c>
      <c r="X283" s="9">
        <v>53.246000000000002</v>
      </c>
      <c r="Y283" s="8" t="s">
        <v>10901</v>
      </c>
      <c r="Z283" s="10">
        <v>1</v>
      </c>
      <c r="AA283" s="10">
        <v>1</v>
      </c>
      <c r="AB283" s="9">
        <v>53.246000000000002</v>
      </c>
      <c r="AC283" s="10">
        <v>1</v>
      </c>
      <c r="AD283" s="10">
        <v>1</v>
      </c>
      <c r="AE283" s="9">
        <v>53.246000000000002</v>
      </c>
      <c r="AF283" s="11">
        <v>15</v>
      </c>
      <c r="AG283" s="11">
        <v>0</v>
      </c>
      <c r="AH283" s="11">
        <v>0</v>
      </c>
      <c r="AI283" s="11">
        <v>0</v>
      </c>
      <c r="AJ283" s="11">
        <v>0</v>
      </c>
      <c r="AK283" s="12">
        <v>44368.006574074076</v>
      </c>
      <c r="AL283" s="11">
        <v>6.81</v>
      </c>
      <c r="AM283" s="11">
        <v>0</v>
      </c>
      <c r="AN283" s="11">
        <v>0</v>
      </c>
      <c r="AO283" s="11">
        <v>0</v>
      </c>
      <c r="AP283" s="11">
        <v>0</v>
      </c>
      <c r="AQ283" s="11">
        <v>0</v>
      </c>
      <c r="AR283" s="11">
        <v>1.04</v>
      </c>
      <c r="AS283" s="8" t="s">
        <v>10908</v>
      </c>
      <c r="AT283" s="11">
        <v>0</v>
      </c>
      <c r="AU283" s="8" t="s">
        <v>10960</v>
      </c>
      <c r="AV283" s="8" t="s">
        <v>10909</v>
      </c>
    </row>
    <row r="284" spans="1:48" x14ac:dyDescent="0.25">
      <c r="A284" s="8" t="str">
        <f t="shared" si="4"/>
        <v>13006000027652200001421</v>
      </c>
      <c r="B284" s="8" t="s">
        <v>10929</v>
      </c>
      <c r="C284" s="8" t="s">
        <v>10895</v>
      </c>
      <c r="D284" s="8" t="s">
        <v>10896</v>
      </c>
      <c r="E284" s="8" t="s">
        <v>10960</v>
      </c>
      <c r="F284" s="8" t="s">
        <v>10961</v>
      </c>
      <c r="G284" s="8" t="s">
        <v>10917</v>
      </c>
      <c r="H284" s="8" t="s">
        <v>10918</v>
      </c>
      <c r="I284" s="8" t="s">
        <v>10901</v>
      </c>
      <c r="J284" s="8" t="s">
        <v>10902</v>
      </c>
      <c r="K284" s="8" t="s">
        <v>7709</v>
      </c>
      <c r="L284" s="8" t="s">
        <v>10922</v>
      </c>
      <c r="M284" s="8" t="s">
        <v>10904</v>
      </c>
      <c r="N284" s="8" t="s">
        <v>10930</v>
      </c>
      <c r="O284" s="9">
        <v>6.6070000000000002</v>
      </c>
      <c r="P284" s="10">
        <v>1</v>
      </c>
      <c r="Q284" s="11">
        <v>9.25</v>
      </c>
      <c r="R284" s="11">
        <v>4</v>
      </c>
      <c r="S284" s="8" t="s">
        <v>10906</v>
      </c>
      <c r="T284" s="8" t="s">
        <v>10907</v>
      </c>
      <c r="U284" s="9">
        <v>7.6159999999999997</v>
      </c>
      <c r="V284" s="10">
        <v>1</v>
      </c>
      <c r="W284" s="11">
        <v>7</v>
      </c>
      <c r="X284" s="9">
        <v>53.892000000000003</v>
      </c>
      <c r="Y284" s="8" t="s">
        <v>10901</v>
      </c>
      <c r="Z284" s="10">
        <v>1</v>
      </c>
      <c r="AA284" s="10">
        <v>1</v>
      </c>
      <c r="AB284" s="9">
        <v>53.892000000000003</v>
      </c>
      <c r="AC284" s="10">
        <v>1</v>
      </c>
      <c r="AD284" s="10">
        <v>1</v>
      </c>
      <c r="AE284" s="9">
        <v>53.892000000000003</v>
      </c>
      <c r="AF284" s="11">
        <v>15</v>
      </c>
      <c r="AG284" s="11">
        <v>0</v>
      </c>
      <c r="AH284" s="11">
        <v>0</v>
      </c>
      <c r="AI284" s="11">
        <v>0</v>
      </c>
      <c r="AJ284" s="11">
        <v>0</v>
      </c>
      <c r="AK284" s="12">
        <v>44368.006574074076</v>
      </c>
      <c r="AL284" s="11">
        <v>6.57</v>
      </c>
      <c r="AM284" s="11">
        <v>0</v>
      </c>
      <c r="AN284" s="11">
        <v>0</v>
      </c>
      <c r="AO284" s="11">
        <v>0</v>
      </c>
      <c r="AP284" s="11">
        <v>0</v>
      </c>
      <c r="AQ284" s="11">
        <v>0</v>
      </c>
      <c r="AR284" s="11">
        <v>3.53</v>
      </c>
      <c r="AS284" s="8" t="s">
        <v>10908</v>
      </c>
      <c r="AT284" s="11">
        <v>0</v>
      </c>
      <c r="AU284" s="8" t="s">
        <v>10960</v>
      </c>
      <c r="AV284" s="8" t="s">
        <v>10909</v>
      </c>
    </row>
    <row r="285" spans="1:48" x14ac:dyDescent="0.25">
      <c r="A285" s="8" t="str">
        <f t="shared" si="4"/>
        <v>14006000027652000005105</v>
      </c>
      <c r="B285" s="8" t="s">
        <v>10931</v>
      </c>
      <c r="C285" s="8" t="s">
        <v>10901</v>
      </c>
      <c r="D285" s="8" t="s">
        <v>10896</v>
      </c>
      <c r="E285" s="8" t="s">
        <v>10960</v>
      </c>
      <c r="F285" s="8" t="s">
        <v>10961</v>
      </c>
      <c r="G285" s="8" t="s">
        <v>10920</v>
      </c>
      <c r="H285" s="8" t="s">
        <v>10921</v>
      </c>
      <c r="I285" s="8" t="s">
        <v>10895</v>
      </c>
      <c r="J285" s="8" t="s">
        <v>10902</v>
      </c>
      <c r="K285" s="8" t="s">
        <v>7709</v>
      </c>
      <c r="L285" s="8" t="s">
        <v>10922</v>
      </c>
      <c r="M285" s="8" t="s">
        <v>10904</v>
      </c>
      <c r="N285" s="8" t="s">
        <v>10905</v>
      </c>
      <c r="O285" s="9">
        <v>6.4359999999999999</v>
      </c>
      <c r="P285" s="10">
        <v>1</v>
      </c>
      <c r="Q285" s="11">
        <v>9.25</v>
      </c>
      <c r="R285" s="11">
        <v>4</v>
      </c>
      <c r="S285" s="8" t="s">
        <v>10906</v>
      </c>
      <c r="T285" s="8" t="s">
        <v>10907</v>
      </c>
      <c r="U285" s="9">
        <v>7.4189999999999996</v>
      </c>
      <c r="V285" s="10">
        <v>1</v>
      </c>
      <c r="W285" s="11">
        <v>2</v>
      </c>
      <c r="X285" s="9">
        <v>37.988999999999997</v>
      </c>
      <c r="Y285" s="8" t="s">
        <v>10901</v>
      </c>
      <c r="Z285" s="10">
        <v>1</v>
      </c>
      <c r="AA285" s="10">
        <v>1</v>
      </c>
      <c r="AB285" s="9">
        <v>37.988999999999997</v>
      </c>
      <c r="AC285" s="10">
        <v>1</v>
      </c>
      <c r="AD285" s="10">
        <v>1</v>
      </c>
      <c r="AE285" s="9">
        <v>37.988999999999997</v>
      </c>
      <c r="AF285" s="11">
        <v>15</v>
      </c>
      <c r="AG285" s="11">
        <v>4</v>
      </c>
      <c r="AH285" s="11">
        <v>9.25</v>
      </c>
      <c r="AI285" s="11">
        <v>0</v>
      </c>
      <c r="AJ285" s="11">
        <v>0</v>
      </c>
      <c r="AK285" s="12">
        <v>44367.510381944441</v>
      </c>
      <c r="AL285" s="11">
        <v>6.4</v>
      </c>
      <c r="AM285" s="11">
        <v>100</v>
      </c>
      <c r="AN285" s="11">
        <v>0</v>
      </c>
      <c r="AO285" s="11">
        <v>1.71</v>
      </c>
      <c r="AP285" s="11">
        <v>3.94</v>
      </c>
      <c r="AQ285" s="11">
        <v>0</v>
      </c>
      <c r="AR285" s="11">
        <v>0.98</v>
      </c>
      <c r="AS285" s="8" t="s">
        <v>10908</v>
      </c>
      <c r="AT285" s="11">
        <v>0</v>
      </c>
      <c r="AU285" s="8" t="s">
        <v>10960</v>
      </c>
      <c r="AV285" s="8" t="s">
        <v>10909</v>
      </c>
    </row>
    <row r="286" spans="1:48" x14ac:dyDescent="0.25">
      <c r="A286" s="8" t="str">
        <f t="shared" si="4"/>
        <v>14006000027652200000102</v>
      </c>
      <c r="B286" s="8" t="s">
        <v>10931</v>
      </c>
      <c r="C286" s="8" t="s">
        <v>10895</v>
      </c>
      <c r="D286" s="8" t="s">
        <v>10896</v>
      </c>
      <c r="E286" s="8" t="s">
        <v>10960</v>
      </c>
      <c r="F286" s="8" t="s">
        <v>10961</v>
      </c>
      <c r="G286" s="8" t="s">
        <v>10899</v>
      </c>
      <c r="H286" s="8" t="s">
        <v>10900</v>
      </c>
      <c r="I286" s="8" t="s">
        <v>10901</v>
      </c>
      <c r="J286" s="8" t="s">
        <v>10902</v>
      </c>
      <c r="K286" s="8" t="s">
        <v>7709</v>
      </c>
      <c r="L286" s="8" t="s">
        <v>10922</v>
      </c>
      <c r="M286" s="8" t="s">
        <v>10904</v>
      </c>
      <c r="N286" s="8" t="s">
        <v>10905</v>
      </c>
      <c r="O286" s="9">
        <v>7.4619999999999997</v>
      </c>
      <c r="P286" s="10">
        <v>1</v>
      </c>
      <c r="Q286" s="11">
        <v>3.65</v>
      </c>
      <c r="R286" s="11">
        <v>4</v>
      </c>
      <c r="S286" s="8" t="s">
        <v>10906</v>
      </c>
      <c r="T286" s="8" t="s">
        <v>10907</v>
      </c>
      <c r="U286" s="9">
        <v>8.08</v>
      </c>
      <c r="V286" s="10">
        <v>1</v>
      </c>
      <c r="W286" s="11">
        <v>2</v>
      </c>
      <c r="X286" s="9">
        <v>41.37</v>
      </c>
      <c r="Y286" s="8" t="s">
        <v>10901</v>
      </c>
      <c r="Z286" s="10">
        <v>1</v>
      </c>
      <c r="AA286" s="10">
        <v>1</v>
      </c>
      <c r="AB286" s="9">
        <v>41.37</v>
      </c>
      <c r="AC286" s="10">
        <v>1</v>
      </c>
      <c r="AD286" s="10">
        <v>1</v>
      </c>
      <c r="AE286" s="9">
        <v>41.37</v>
      </c>
      <c r="AF286" s="11">
        <v>15</v>
      </c>
      <c r="AG286" s="11">
        <v>4</v>
      </c>
      <c r="AH286" s="11">
        <v>9.25</v>
      </c>
      <c r="AI286" s="11">
        <v>0</v>
      </c>
      <c r="AJ286" s="11">
        <v>0</v>
      </c>
      <c r="AK286" s="12">
        <v>44368.006620370368</v>
      </c>
      <c r="AL286" s="11">
        <v>6.97</v>
      </c>
      <c r="AM286" s="11">
        <v>100</v>
      </c>
      <c r="AN286" s="11">
        <v>0</v>
      </c>
      <c r="AO286" s="11">
        <v>1.86</v>
      </c>
      <c r="AP286" s="11">
        <v>4.3</v>
      </c>
      <c r="AQ286" s="11">
        <v>0</v>
      </c>
      <c r="AR286" s="11">
        <v>1.07</v>
      </c>
      <c r="AS286" s="8" t="s">
        <v>10908</v>
      </c>
      <c r="AT286" s="11">
        <v>0</v>
      </c>
      <c r="AU286" s="8" t="s">
        <v>10960</v>
      </c>
      <c r="AV286" s="8" t="s">
        <v>10909</v>
      </c>
    </row>
    <row r="287" spans="1:48" x14ac:dyDescent="0.25">
      <c r="A287" s="8" t="str">
        <f t="shared" si="4"/>
        <v>14006000027652200001286</v>
      </c>
      <c r="B287" s="8" t="s">
        <v>10931</v>
      </c>
      <c r="C287" s="8" t="s">
        <v>10895</v>
      </c>
      <c r="D287" s="8" t="s">
        <v>10896</v>
      </c>
      <c r="E287" s="8" t="s">
        <v>10960</v>
      </c>
      <c r="F287" s="8" t="s">
        <v>10961</v>
      </c>
      <c r="G287" s="8" t="s">
        <v>10913</v>
      </c>
      <c r="H287" s="8" t="s">
        <v>10914</v>
      </c>
      <c r="I287" s="8" t="s">
        <v>10901</v>
      </c>
      <c r="J287" s="8" t="s">
        <v>10902</v>
      </c>
      <c r="K287" s="8" t="s">
        <v>7709</v>
      </c>
      <c r="L287" s="8" t="s">
        <v>10922</v>
      </c>
      <c r="M287" s="8" t="s">
        <v>10904</v>
      </c>
      <c r="N287" s="8" t="s">
        <v>10915</v>
      </c>
      <c r="O287" s="9">
        <v>9.0429999999999993</v>
      </c>
      <c r="P287" s="10">
        <v>1</v>
      </c>
      <c r="Q287" s="11">
        <v>3.65</v>
      </c>
      <c r="R287" s="11">
        <v>1</v>
      </c>
      <c r="S287" s="8" t="s">
        <v>10906</v>
      </c>
      <c r="T287" s="8" t="s">
        <v>10907</v>
      </c>
      <c r="U287" s="9">
        <v>9.484</v>
      </c>
      <c r="V287" s="10">
        <v>1</v>
      </c>
      <c r="W287" s="11">
        <v>3</v>
      </c>
      <c r="X287" s="9">
        <v>48.953000000000003</v>
      </c>
      <c r="Y287" s="8" t="s">
        <v>10901</v>
      </c>
      <c r="Z287" s="10">
        <v>1</v>
      </c>
      <c r="AA287" s="10">
        <v>1</v>
      </c>
      <c r="AB287" s="9">
        <v>48.953000000000003</v>
      </c>
      <c r="AC287" s="10">
        <v>1</v>
      </c>
      <c r="AD287" s="10">
        <v>1</v>
      </c>
      <c r="AE287" s="9">
        <v>48.953000000000003</v>
      </c>
      <c r="AF287" s="11">
        <v>0</v>
      </c>
      <c r="AG287" s="11">
        <v>4</v>
      </c>
      <c r="AH287" s="11">
        <v>9.25</v>
      </c>
      <c r="AI287" s="11">
        <v>0</v>
      </c>
      <c r="AJ287" s="11">
        <v>0</v>
      </c>
      <c r="AK287" s="12">
        <v>44368.006620370368</v>
      </c>
      <c r="AL287" s="11">
        <v>0</v>
      </c>
      <c r="AM287" s="11">
        <v>100</v>
      </c>
      <c r="AN287" s="11">
        <v>0</v>
      </c>
      <c r="AO287" s="11">
        <v>2.1800000000000002</v>
      </c>
      <c r="AP287" s="11">
        <v>5.04</v>
      </c>
      <c r="AQ287" s="11">
        <v>0</v>
      </c>
      <c r="AR287" s="11">
        <v>1.64</v>
      </c>
      <c r="AS287" s="8" t="s">
        <v>10908</v>
      </c>
      <c r="AT287" s="11">
        <v>0</v>
      </c>
      <c r="AU287" s="8" t="s">
        <v>10960</v>
      </c>
      <c r="AV287" s="8" t="s">
        <v>10909</v>
      </c>
    </row>
    <row r="288" spans="1:48" x14ac:dyDescent="0.25">
      <c r="A288" s="8" t="str">
        <f t="shared" si="4"/>
        <v>17006000027652000005105</v>
      </c>
      <c r="B288" s="8" t="s">
        <v>10932</v>
      </c>
      <c r="C288" s="8" t="s">
        <v>10895</v>
      </c>
      <c r="D288" s="8" t="s">
        <v>10896</v>
      </c>
      <c r="E288" s="8" t="s">
        <v>10960</v>
      </c>
      <c r="F288" s="8" t="s">
        <v>10961</v>
      </c>
      <c r="G288" s="8" t="s">
        <v>10920</v>
      </c>
      <c r="H288" s="8" t="s">
        <v>10921</v>
      </c>
      <c r="I288" s="8" t="s">
        <v>10901</v>
      </c>
      <c r="J288" s="8" t="s">
        <v>10902</v>
      </c>
      <c r="K288" s="8" t="s">
        <v>7709</v>
      </c>
      <c r="L288" s="8" t="s">
        <v>10922</v>
      </c>
      <c r="M288" s="8" t="s">
        <v>10904</v>
      </c>
      <c r="N288" s="8" t="s">
        <v>10933</v>
      </c>
      <c r="O288" s="9">
        <v>5.6950000000000003</v>
      </c>
      <c r="P288" s="10">
        <v>1</v>
      </c>
      <c r="Q288" s="11">
        <v>9.25</v>
      </c>
      <c r="R288" s="11">
        <v>4</v>
      </c>
      <c r="S288" s="8" t="s">
        <v>10906</v>
      </c>
      <c r="T288" s="8" t="s">
        <v>10907</v>
      </c>
      <c r="U288" s="9">
        <v>6.5650000000000004</v>
      </c>
      <c r="V288" s="10">
        <v>0.25</v>
      </c>
      <c r="W288" s="11">
        <v>7</v>
      </c>
      <c r="X288" s="9">
        <v>14.227</v>
      </c>
      <c r="Y288" s="8" t="s">
        <v>10901</v>
      </c>
      <c r="Z288" s="10">
        <v>4</v>
      </c>
      <c r="AA288" s="10">
        <v>1</v>
      </c>
      <c r="AB288" s="9">
        <v>56.908000000000001</v>
      </c>
      <c r="AC288" s="10">
        <v>1</v>
      </c>
      <c r="AD288" s="10">
        <v>1</v>
      </c>
      <c r="AE288" s="9">
        <v>56.908000000000001</v>
      </c>
      <c r="AF288" s="11">
        <v>15</v>
      </c>
      <c r="AG288" s="11">
        <v>4</v>
      </c>
      <c r="AH288" s="11">
        <v>0</v>
      </c>
      <c r="AI288" s="11">
        <v>17</v>
      </c>
      <c r="AJ288" s="11">
        <v>0</v>
      </c>
      <c r="AK288" s="12">
        <v>44368.006678240738</v>
      </c>
      <c r="AL288" s="11">
        <v>1.42</v>
      </c>
      <c r="AM288" s="11">
        <v>100</v>
      </c>
      <c r="AN288" s="11">
        <v>0</v>
      </c>
      <c r="AO288" s="11">
        <v>0.38</v>
      </c>
      <c r="AP288" s="11">
        <v>0</v>
      </c>
      <c r="AQ288" s="11">
        <v>2.44</v>
      </c>
      <c r="AR288" s="11">
        <v>0.93</v>
      </c>
      <c r="AS288" s="8" t="s">
        <v>10908</v>
      </c>
      <c r="AT288" s="11">
        <v>0</v>
      </c>
      <c r="AU288" s="8" t="s">
        <v>10960</v>
      </c>
      <c r="AV288" s="8" t="s">
        <v>10909</v>
      </c>
    </row>
    <row r="289" spans="1:48" x14ac:dyDescent="0.25">
      <c r="A289" s="8" t="str">
        <f t="shared" si="4"/>
        <v>17006000027652200001421</v>
      </c>
      <c r="B289" s="8" t="s">
        <v>10932</v>
      </c>
      <c r="C289" s="8" t="s">
        <v>10901</v>
      </c>
      <c r="D289" s="8" t="s">
        <v>10896</v>
      </c>
      <c r="E289" s="8" t="s">
        <v>10960</v>
      </c>
      <c r="F289" s="8" t="s">
        <v>10961</v>
      </c>
      <c r="G289" s="8" t="s">
        <v>10917</v>
      </c>
      <c r="H289" s="8" t="s">
        <v>10918</v>
      </c>
      <c r="I289" s="8" t="s">
        <v>10895</v>
      </c>
      <c r="J289" s="8" t="s">
        <v>10902</v>
      </c>
      <c r="K289" s="8" t="s">
        <v>7709</v>
      </c>
      <c r="L289" s="8" t="s">
        <v>10922</v>
      </c>
      <c r="M289" s="8" t="s">
        <v>10904</v>
      </c>
      <c r="N289" s="8" t="s">
        <v>10933</v>
      </c>
      <c r="O289" s="9">
        <v>6.6070000000000002</v>
      </c>
      <c r="P289" s="10">
        <v>1</v>
      </c>
      <c r="Q289" s="11">
        <v>9.25</v>
      </c>
      <c r="R289" s="11">
        <v>4</v>
      </c>
      <c r="S289" s="8" t="s">
        <v>10906</v>
      </c>
      <c r="T289" s="8" t="s">
        <v>10907</v>
      </c>
      <c r="U289" s="9">
        <v>7.6159999999999997</v>
      </c>
      <c r="V289" s="10">
        <v>0.25</v>
      </c>
      <c r="W289" s="11">
        <v>3</v>
      </c>
      <c r="X289" s="9">
        <v>15.878</v>
      </c>
      <c r="Y289" s="8" t="s">
        <v>10901</v>
      </c>
      <c r="Z289" s="10">
        <v>4</v>
      </c>
      <c r="AA289" s="10">
        <v>1</v>
      </c>
      <c r="AB289" s="9">
        <v>63.512</v>
      </c>
      <c r="AC289" s="10">
        <v>1</v>
      </c>
      <c r="AD289" s="10">
        <v>1</v>
      </c>
      <c r="AE289" s="9">
        <v>63.512</v>
      </c>
      <c r="AF289" s="11">
        <v>15</v>
      </c>
      <c r="AG289" s="11">
        <v>4</v>
      </c>
      <c r="AH289" s="11">
        <v>0</v>
      </c>
      <c r="AI289" s="11">
        <v>17</v>
      </c>
      <c r="AJ289" s="11">
        <v>0</v>
      </c>
      <c r="AK289" s="12">
        <v>44367.539942129632</v>
      </c>
      <c r="AL289" s="11">
        <v>1.64</v>
      </c>
      <c r="AM289" s="11">
        <v>100</v>
      </c>
      <c r="AN289" s="11">
        <v>0</v>
      </c>
      <c r="AO289" s="11">
        <v>0.44</v>
      </c>
      <c r="AP289" s="11">
        <v>0</v>
      </c>
      <c r="AQ289" s="11">
        <v>2.83</v>
      </c>
      <c r="AR289" s="11">
        <v>0.46</v>
      </c>
      <c r="AS289" s="8" t="s">
        <v>10908</v>
      </c>
      <c r="AT289" s="11">
        <v>0</v>
      </c>
      <c r="AU289" s="8" t="s">
        <v>10960</v>
      </c>
      <c r="AV289" s="8" t="s">
        <v>10909</v>
      </c>
    </row>
    <row r="290" spans="1:48" x14ac:dyDescent="0.25">
      <c r="A290" s="8" t="str">
        <f t="shared" si="4"/>
        <v>10006000028002200000102</v>
      </c>
      <c r="B290" s="8" t="s">
        <v>10894</v>
      </c>
      <c r="C290" s="8" t="s">
        <v>10895</v>
      </c>
      <c r="D290" s="8" t="s">
        <v>10896</v>
      </c>
      <c r="E290" s="8" t="s">
        <v>10962</v>
      </c>
      <c r="F290" s="8" t="s">
        <v>10963</v>
      </c>
      <c r="G290" s="8" t="s">
        <v>10899</v>
      </c>
      <c r="H290" s="8" t="s">
        <v>10900</v>
      </c>
      <c r="I290" s="8" t="s">
        <v>10901</v>
      </c>
      <c r="J290" s="8" t="s">
        <v>10902</v>
      </c>
      <c r="K290" s="8" t="s">
        <v>7711</v>
      </c>
      <c r="L290" s="8" t="s">
        <v>10903</v>
      </c>
      <c r="M290" s="8" t="s">
        <v>10904</v>
      </c>
      <c r="N290" s="8" t="s">
        <v>10905</v>
      </c>
      <c r="O290" s="9">
        <v>1.9830000000000001</v>
      </c>
      <c r="P290" s="10">
        <v>1</v>
      </c>
      <c r="Q290" s="11">
        <v>3.65</v>
      </c>
      <c r="R290" s="11">
        <v>4</v>
      </c>
      <c r="S290" s="8" t="s">
        <v>10906</v>
      </c>
      <c r="T290" s="8" t="s">
        <v>10907</v>
      </c>
      <c r="U290" s="9">
        <v>2.1469999999999998</v>
      </c>
      <c r="V290" s="10">
        <v>1</v>
      </c>
      <c r="W290" s="11">
        <v>4.5</v>
      </c>
      <c r="X290" s="9">
        <v>11.355</v>
      </c>
      <c r="Y290" s="8" t="s">
        <v>10901</v>
      </c>
      <c r="Z290" s="10">
        <v>1</v>
      </c>
      <c r="AA290" s="10">
        <v>1</v>
      </c>
      <c r="AB290" s="9">
        <v>11.355</v>
      </c>
      <c r="AC290" s="10">
        <v>1</v>
      </c>
      <c r="AD290" s="10">
        <v>1</v>
      </c>
      <c r="AE290" s="9">
        <v>11.355</v>
      </c>
      <c r="AF290" s="11">
        <v>15</v>
      </c>
      <c r="AG290" s="11">
        <v>4</v>
      </c>
      <c r="AH290" s="11">
        <v>9.25</v>
      </c>
      <c r="AI290" s="11">
        <v>0</v>
      </c>
      <c r="AJ290" s="11">
        <v>0</v>
      </c>
      <c r="AK290" s="12">
        <v>44368.014687499999</v>
      </c>
      <c r="AL290" s="11">
        <v>1.85</v>
      </c>
      <c r="AM290" s="11">
        <v>100</v>
      </c>
      <c r="AN290" s="11">
        <v>0</v>
      </c>
      <c r="AO290" s="11">
        <v>0.49</v>
      </c>
      <c r="AP290" s="11">
        <v>1.1399999999999999</v>
      </c>
      <c r="AQ290" s="11">
        <v>0</v>
      </c>
      <c r="AR290" s="11">
        <v>0.64</v>
      </c>
      <c r="AS290" s="8" t="s">
        <v>10908</v>
      </c>
      <c r="AT290" s="11">
        <v>0</v>
      </c>
      <c r="AU290" s="8" t="s">
        <v>10962</v>
      </c>
      <c r="AV290" s="8" t="s">
        <v>10909</v>
      </c>
    </row>
    <row r="291" spans="1:48" x14ac:dyDescent="0.25">
      <c r="A291" s="8" t="str">
        <f t="shared" si="4"/>
        <v>10006000028002200000362</v>
      </c>
      <c r="B291" s="8" t="s">
        <v>10894</v>
      </c>
      <c r="C291" s="8" t="s">
        <v>10901</v>
      </c>
      <c r="D291" s="8" t="s">
        <v>10896</v>
      </c>
      <c r="E291" s="8" t="s">
        <v>10962</v>
      </c>
      <c r="F291" s="8" t="s">
        <v>10963</v>
      </c>
      <c r="G291" s="8" t="s">
        <v>10910</v>
      </c>
      <c r="H291" s="8" t="s">
        <v>10911</v>
      </c>
      <c r="I291" s="8" t="s">
        <v>10895</v>
      </c>
      <c r="J291" s="8" t="s">
        <v>10902</v>
      </c>
      <c r="K291" s="8" t="s">
        <v>7711</v>
      </c>
      <c r="L291" s="8" t="s">
        <v>10903</v>
      </c>
      <c r="M291" s="8" t="s">
        <v>10904</v>
      </c>
      <c r="N291" s="8" t="s">
        <v>10912</v>
      </c>
      <c r="O291" s="9">
        <v>0</v>
      </c>
      <c r="P291" s="10">
        <v>1</v>
      </c>
      <c r="Q291" s="11">
        <v>0</v>
      </c>
      <c r="R291" s="11">
        <v>0</v>
      </c>
      <c r="S291" s="8" t="s">
        <v>10906</v>
      </c>
      <c r="T291" s="8" t="s">
        <v>10907</v>
      </c>
      <c r="U291" s="9">
        <v>1.1499999999999999</v>
      </c>
      <c r="V291" s="10">
        <v>1</v>
      </c>
      <c r="W291" s="11">
        <v>0</v>
      </c>
      <c r="X291" s="9">
        <v>8.9030000000000005</v>
      </c>
      <c r="Y291" s="8" t="s">
        <v>10901</v>
      </c>
      <c r="Z291" s="10">
        <v>1</v>
      </c>
      <c r="AA291" s="10">
        <v>1</v>
      </c>
      <c r="AB291" s="9">
        <v>8.9030000000000005</v>
      </c>
      <c r="AC291" s="10">
        <v>1.1043480000000001</v>
      </c>
      <c r="AD291" s="10">
        <v>1</v>
      </c>
      <c r="AE291" s="9">
        <v>9.8320000000000007</v>
      </c>
      <c r="AF291" s="11">
        <v>0</v>
      </c>
      <c r="AG291" s="11">
        <v>0</v>
      </c>
      <c r="AH291" s="11">
        <v>0</v>
      </c>
      <c r="AI291" s="11">
        <v>0</v>
      </c>
      <c r="AJ291" s="11">
        <v>2.29</v>
      </c>
      <c r="AK291" s="12">
        <v>44367.520162037035</v>
      </c>
      <c r="AL291" s="11">
        <v>0</v>
      </c>
      <c r="AM291" s="11">
        <v>0</v>
      </c>
      <c r="AN291" s="11">
        <v>0</v>
      </c>
      <c r="AO291" s="11">
        <v>0</v>
      </c>
      <c r="AP291" s="11">
        <v>0</v>
      </c>
      <c r="AQ291" s="11">
        <v>0</v>
      </c>
      <c r="AR291" s="11">
        <v>0</v>
      </c>
      <c r="AS291" s="8" t="s">
        <v>10908</v>
      </c>
      <c r="AT291" s="11">
        <v>34.630000000000003</v>
      </c>
      <c r="AU291" s="8" t="s">
        <v>10962</v>
      </c>
      <c r="AV291" s="8" t="s">
        <v>10909</v>
      </c>
    </row>
    <row r="292" spans="1:48" x14ac:dyDescent="0.25">
      <c r="A292" s="8" t="str">
        <f t="shared" si="4"/>
        <v>10006000028002200001286</v>
      </c>
      <c r="B292" s="8" t="s">
        <v>10894</v>
      </c>
      <c r="C292" s="8" t="s">
        <v>10895</v>
      </c>
      <c r="D292" s="8" t="s">
        <v>10896</v>
      </c>
      <c r="E292" s="8" t="s">
        <v>10962</v>
      </c>
      <c r="F292" s="8" t="s">
        <v>10963</v>
      </c>
      <c r="G292" s="8" t="s">
        <v>10913</v>
      </c>
      <c r="H292" s="8" t="s">
        <v>10914</v>
      </c>
      <c r="I292" s="8" t="s">
        <v>10901</v>
      </c>
      <c r="J292" s="8" t="s">
        <v>10902</v>
      </c>
      <c r="K292" s="8" t="s">
        <v>7711</v>
      </c>
      <c r="L292" s="8" t="s">
        <v>10903</v>
      </c>
      <c r="M292" s="8" t="s">
        <v>10904</v>
      </c>
      <c r="N292" s="8" t="s">
        <v>10915</v>
      </c>
      <c r="O292" s="9">
        <v>2.4020000000000001</v>
      </c>
      <c r="P292" s="10">
        <v>1</v>
      </c>
      <c r="Q292" s="11">
        <v>3.65</v>
      </c>
      <c r="R292" s="11">
        <v>1</v>
      </c>
      <c r="S292" s="8" t="s">
        <v>10906</v>
      </c>
      <c r="T292" s="8" t="s">
        <v>10907</v>
      </c>
      <c r="U292" s="9">
        <v>2.5190000000000001</v>
      </c>
      <c r="V292" s="10">
        <v>1</v>
      </c>
      <c r="W292" s="11">
        <v>6</v>
      </c>
      <c r="X292" s="9">
        <v>13.433999999999999</v>
      </c>
      <c r="Y292" s="8" t="s">
        <v>10901</v>
      </c>
      <c r="Z292" s="10">
        <v>1</v>
      </c>
      <c r="AA292" s="10">
        <v>1</v>
      </c>
      <c r="AB292" s="9">
        <v>13.433999999999999</v>
      </c>
      <c r="AC292" s="10">
        <v>1</v>
      </c>
      <c r="AD292" s="10">
        <v>1</v>
      </c>
      <c r="AE292" s="9">
        <v>13.433999999999999</v>
      </c>
      <c r="AF292" s="11">
        <v>0</v>
      </c>
      <c r="AG292" s="11">
        <v>4</v>
      </c>
      <c r="AH292" s="11">
        <v>9.25</v>
      </c>
      <c r="AI292" s="11">
        <v>0</v>
      </c>
      <c r="AJ292" s="11">
        <v>0</v>
      </c>
      <c r="AK292" s="12">
        <v>44368.014687499999</v>
      </c>
      <c r="AL292" s="11">
        <v>0</v>
      </c>
      <c r="AM292" s="11">
        <v>100</v>
      </c>
      <c r="AN292" s="11">
        <v>0</v>
      </c>
      <c r="AO292" s="11">
        <v>0.57999999999999996</v>
      </c>
      <c r="AP292" s="11">
        <v>1.34</v>
      </c>
      <c r="AQ292" s="11">
        <v>0</v>
      </c>
      <c r="AR292" s="11">
        <v>0.87</v>
      </c>
      <c r="AS292" s="8" t="s">
        <v>10908</v>
      </c>
      <c r="AT292" s="11">
        <v>0</v>
      </c>
      <c r="AU292" s="8" t="s">
        <v>10962</v>
      </c>
      <c r="AV292" s="8" t="s">
        <v>10909</v>
      </c>
    </row>
    <row r="293" spans="1:48" x14ac:dyDescent="0.25">
      <c r="A293" s="8" t="str">
        <f t="shared" si="4"/>
        <v>10006000028002200001327</v>
      </c>
      <c r="B293" s="8" t="s">
        <v>10894</v>
      </c>
      <c r="C293" s="8" t="s">
        <v>10895</v>
      </c>
      <c r="D293" s="8" t="s">
        <v>10896</v>
      </c>
      <c r="E293" s="8" t="s">
        <v>10962</v>
      </c>
      <c r="F293" s="8" t="s">
        <v>10963</v>
      </c>
      <c r="G293" s="8" t="s">
        <v>10916</v>
      </c>
      <c r="H293" s="8" t="s">
        <v>10900</v>
      </c>
      <c r="I293" s="8" t="s">
        <v>10901</v>
      </c>
      <c r="J293" s="8" t="s">
        <v>10902</v>
      </c>
      <c r="K293" s="8" t="s">
        <v>7711</v>
      </c>
      <c r="L293" s="8" t="s">
        <v>10903</v>
      </c>
      <c r="M293" s="8" t="s">
        <v>10904</v>
      </c>
      <c r="N293" s="8" t="s">
        <v>10905</v>
      </c>
      <c r="O293" s="9">
        <v>2.5830000000000002</v>
      </c>
      <c r="P293" s="10">
        <v>0.74931800000000004</v>
      </c>
      <c r="Q293" s="11">
        <v>3.65</v>
      </c>
      <c r="R293" s="11">
        <v>4</v>
      </c>
      <c r="S293" s="8" t="s">
        <v>10906</v>
      </c>
      <c r="T293" s="8" t="s">
        <v>10907</v>
      </c>
      <c r="U293" s="9">
        <v>2.0960000000000001</v>
      </c>
      <c r="V293" s="10">
        <v>1</v>
      </c>
      <c r="W293" s="11">
        <v>5</v>
      </c>
      <c r="X293" s="9">
        <v>11.141999999999999</v>
      </c>
      <c r="Y293" s="8" t="s">
        <v>10901</v>
      </c>
      <c r="Z293" s="10">
        <v>1</v>
      </c>
      <c r="AA293" s="10">
        <v>1</v>
      </c>
      <c r="AB293" s="9">
        <v>11.141999999999999</v>
      </c>
      <c r="AC293" s="10">
        <v>1</v>
      </c>
      <c r="AD293" s="10">
        <v>1</v>
      </c>
      <c r="AE293" s="9">
        <v>11.141999999999999</v>
      </c>
      <c r="AF293" s="11">
        <v>15</v>
      </c>
      <c r="AG293" s="11">
        <v>4</v>
      </c>
      <c r="AH293" s="11">
        <v>9.25</v>
      </c>
      <c r="AI293" s="11">
        <v>0</v>
      </c>
      <c r="AJ293" s="11">
        <v>0</v>
      </c>
      <c r="AK293" s="12">
        <v>44368.014687499999</v>
      </c>
      <c r="AL293" s="11">
        <v>1.81</v>
      </c>
      <c r="AM293" s="11">
        <v>100</v>
      </c>
      <c r="AN293" s="11">
        <v>0</v>
      </c>
      <c r="AO293" s="11">
        <v>0.48</v>
      </c>
      <c r="AP293" s="11">
        <v>1.1200000000000001</v>
      </c>
      <c r="AQ293" s="11">
        <v>0</v>
      </c>
      <c r="AR293" s="11">
        <v>0.69</v>
      </c>
      <c r="AS293" s="8" t="s">
        <v>10908</v>
      </c>
      <c r="AT293" s="11">
        <v>0</v>
      </c>
      <c r="AU293" s="8" t="s">
        <v>10962</v>
      </c>
      <c r="AV293" s="8" t="s">
        <v>10909</v>
      </c>
    </row>
    <row r="294" spans="1:48" x14ac:dyDescent="0.25">
      <c r="A294" s="8" t="str">
        <f t="shared" si="4"/>
        <v>10006000028002200001421</v>
      </c>
      <c r="B294" s="8" t="s">
        <v>10894</v>
      </c>
      <c r="C294" s="8" t="s">
        <v>10895</v>
      </c>
      <c r="D294" s="8" t="s">
        <v>10896</v>
      </c>
      <c r="E294" s="8" t="s">
        <v>10962</v>
      </c>
      <c r="F294" s="8" t="s">
        <v>10963</v>
      </c>
      <c r="G294" s="8" t="s">
        <v>10917</v>
      </c>
      <c r="H294" s="8" t="s">
        <v>10918</v>
      </c>
      <c r="I294" s="8" t="s">
        <v>10901</v>
      </c>
      <c r="J294" s="8" t="s">
        <v>10902</v>
      </c>
      <c r="K294" s="8" t="s">
        <v>7711</v>
      </c>
      <c r="L294" s="8" t="s">
        <v>10903</v>
      </c>
      <c r="M294" s="8" t="s">
        <v>10904</v>
      </c>
      <c r="N294" s="8" t="s">
        <v>10905</v>
      </c>
      <c r="O294" s="9">
        <v>1.7270000000000001</v>
      </c>
      <c r="P294" s="10">
        <v>1</v>
      </c>
      <c r="Q294" s="11">
        <v>9.25</v>
      </c>
      <c r="R294" s="11">
        <v>4</v>
      </c>
      <c r="S294" s="8" t="s">
        <v>10906</v>
      </c>
      <c r="T294" s="8" t="s">
        <v>10907</v>
      </c>
      <c r="U294" s="9">
        <v>1.9910000000000001</v>
      </c>
      <c r="V294" s="10">
        <v>1</v>
      </c>
      <c r="W294" s="11">
        <v>4</v>
      </c>
      <c r="X294" s="9">
        <v>10.458</v>
      </c>
      <c r="Y294" s="8" t="s">
        <v>10901</v>
      </c>
      <c r="Z294" s="10">
        <v>1</v>
      </c>
      <c r="AA294" s="10">
        <v>1</v>
      </c>
      <c r="AB294" s="9">
        <v>10.458</v>
      </c>
      <c r="AC294" s="10">
        <v>1</v>
      </c>
      <c r="AD294" s="10">
        <v>1</v>
      </c>
      <c r="AE294" s="9">
        <v>10.458</v>
      </c>
      <c r="AF294" s="11">
        <v>15</v>
      </c>
      <c r="AG294" s="11">
        <v>4</v>
      </c>
      <c r="AH294" s="11">
        <v>9.25</v>
      </c>
      <c r="AI294" s="11">
        <v>0</v>
      </c>
      <c r="AJ294" s="11">
        <v>0</v>
      </c>
      <c r="AK294" s="12">
        <v>44368.014687499999</v>
      </c>
      <c r="AL294" s="11">
        <v>1.72</v>
      </c>
      <c r="AM294" s="11">
        <v>100</v>
      </c>
      <c r="AN294" s="11">
        <v>0</v>
      </c>
      <c r="AO294" s="11">
        <v>0.46</v>
      </c>
      <c r="AP294" s="11">
        <v>1.06</v>
      </c>
      <c r="AQ294" s="11">
        <v>0</v>
      </c>
      <c r="AR294" s="11">
        <v>0.53</v>
      </c>
      <c r="AS294" s="8" t="s">
        <v>10908</v>
      </c>
      <c r="AT294" s="11">
        <v>0</v>
      </c>
      <c r="AU294" s="8" t="s">
        <v>10962</v>
      </c>
      <c r="AV294" s="8" t="s">
        <v>10909</v>
      </c>
    </row>
    <row r="295" spans="1:48" x14ac:dyDescent="0.25">
      <c r="A295" s="8" t="str">
        <f t="shared" si="4"/>
        <v>11006000028002000005105</v>
      </c>
      <c r="B295" s="8" t="s">
        <v>10919</v>
      </c>
      <c r="C295" s="8" t="s">
        <v>10901</v>
      </c>
      <c r="D295" s="8" t="s">
        <v>10896</v>
      </c>
      <c r="E295" s="8" t="s">
        <v>10962</v>
      </c>
      <c r="F295" s="8" t="s">
        <v>10963</v>
      </c>
      <c r="G295" s="8" t="s">
        <v>10920</v>
      </c>
      <c r="H295" s="8" t="s">
        <v>10921</v>
      </c>
      <c r="I295" s="8" t="s">
        <v>10895</v>
      </c>
      <c r="J295" s="8" t="s">
        <v>10902</v>
      </c>
      <c r="K295" s="8" t="s">
        <v>7711</v>
      </c>
      <c r="L295" s="8" t="s">
        <v>10922</v>
      </c>
      <c r="M295" s="8" t="s">
        <v>10904</v>
      </c>
      <c r="N295" s="8" t="s">
        <v>10905</v>
      </c>
      <c r="O295" s="9">
        <v>1.71</v>
      </c>
      <c r="P295" s="10">
        <v>1</v>
      </c>
      <c r="Q295" s="11">
        <v>9.25</v>
      </c>
      <c r="R295" s="11">
        <v>4</v>
      </c>
      <c r="S295" s="8" t="s">
        <v>10906</v>
      </c>
      <c r="T295" s="8" t="s">
        <v>10907</v>
      </c>
      <c r="U295" s="9">
        <v>1.9710000000000001</v>
      </c>
      <c r="V295" s="10">
        <v>1</v>
      </c>
      <c r="W295" s="11">
        <v>4</v>
      </c>
      <c r="X295" s="9">
        <v>11.403</v>
      </c>
      <c r="Y295" s="8" t="s">
        <v>10901</v>
      </c>
      <c r="Z295" s="10">
        <v>1</v>
      </c>
      <c r="AA295" s="10">
        <v>1</v>
      </c>
      <c r="AB295" s="9">
        <v>11.403</v>
      </c>
      <c r="AC295" s="10">
        <v>1</v>
      </c>
      <c r="AD295" s="10">
        <v>1</v>
      </c>
      <c r="AE295" s="9">
        <v>11.403</v>
      </c>
      <c r="AF295" s="11">
        <v>15</v>
      </c>
      <c r="AG295" s="11">
        <v>4</v>
      </c>
      <c r="AH295" s="11">
        <v>0</v>
      </c>
      <c r="AI295" s="11">
        <v>0</v>
      </c>
      <c r="AJ295" s="11">
        <v>0</v>
      </c>
      <c r="AK295" s="12">
        <v>44367.527650462966</v>
      </c>
      <c r="AL295" s="11">
        <v>1.7</v>
      </c>
      <c r="AM295" s="11">
        <v>100</v>
      </c>
      <c r="AN295" s="11">
        <v>0</v>
      </c>
      <c r="AO295" s="11">
        <v>0.45</v>
      </c>
      <c r="AP295" s="11">
        <v>0</v>
      </c>
      <c r="AQ295" s="11">
        <v>0</v>
      </c>
      <c r="AR295" s="11">
        <v>0.52</v>
      </c>
      <c r="AS295" s="8" t="s">
        <v>10908</v>
      </c>
      <c r="AT295" s="11">
        <v>0</v>
      </c>
      <c r="AU295" s="8" t="s">
        <v>10962</v>
      </c>
      <c r="AV295" s="8" t="s">
        <v>10909</v>
      </c>
    </row>
    <row r="296" spans="1:48" x14ac:dyDescent="0.25">
      <c r="A296" s="8" t="str">
        <f t="shared" si="4"/>
        <v>11006000028002200001286</v>
      </c>
      <c r="B296" s="8" t="s">
        <v>10919</v>
      </c>
      <c r="C296" s="8" t="s">
        <v>10895</v>
      </c>
      <c r="D296" s="8" t="s">
        <v>10896</v>
      </c>
      <c r="E296" s="8" t="s">
        <v>10962</v>
      </c>
      <c r="F296" s="8" t="s">
        <v>10963</v>
      </c>
      <c r="G296" s="8" t="s">
        <v>10913</v>
      </c>
      <c r="H296" s="8" t="s">
        <v>10914</v>
      </c>
      <c r="I296" s="8" t="s">
        <v>10901</v>
      </c>
      <c r="J296" s="8" t="s">
        <v>10902</v>
      </c>
      <c r="K296" s="8" t="s">
        <v>7711</v>
      </c>
      <c r="L296" s="8" t="s">
        <v>10922</v>
      </c>
      <c r="M296" s="8" t="s">
        <v>10904</v>
      </c>
      <c r="N296" s="8" t="s">
        <v>10915</v>
      </c>
      <c r="O296" s="9">
        <v>2.4020000000000001</v>
      </c>
      <c r="P296" s="10">
        <v>1</v>
      </c>
      <c r="Q296" s="11">
        <v>3.65</v>
      </c>
      <c r="R296" s="11">
        <v>1</v>
      </c>
      <c r="S296" s="8" t="s">
        <v>10906</v>
      </c>
      <c r="T296" s="8" t="s">
        <v>10907</v>
      </c>
      <c r="U296" s="9">
        <v>2.5190000000000001</v>
      </c>
      <c r="V296" s="10">
        <v>1</v>
      </c>
      <c r="W296" s="11">
        <v>5</v>
      </c>
      <c r="X296" s="9">
        <v>14.624000000000001</v>
      </c>
      <c r="Y296" s="8" t="s">
        <v>10901</v>
      </c>
      <c r="Z296" s="10">
        <v>1</v>
      </c>
      <c r="AA296" s="10">
        <v>1</v>
      </c>
      <c r="AB296" s="9">
        <v>14.624000000000001</v>
      </c>
      <c r="AC296" s="10">
        <v>1</v>
      </c>
      <c r="AD296" s="10">
        <v>1</v>
      </c>
      <c r="AE296" s="9">
        <v>14.624000000000001</v>
      </c>
      <c r="AF296" s="11">
        <v>0</v>
      </c>
      <c r="AG296" s="11">
        <v>4</v>
      </c>
      <c r="AH296" s="11">
        <v>0</v>
      </c>
      <c r="AI296" s="11">
        <v>0</v>
      </c>
      <c r="AJ296" s="11">
        <v>0</v>
      </c>
      <c r="AK296" s="12">
        <v>44368.019641203704</v>
      </c>
      <c r="AL296" s="11">
        <v>0</v>
      </c>
      <c r="AM296" s="11">
        <v>100</v>
      </c>
      <c r="AN296" s="11">
        <v>0</v>
      </c>
      <c r="AO296" s="11">
        <v>0.57999999999999996</v>
      </c>
      <c r="AP296" s="11">
        <v>0</v>
      </c>
      <c r="AQ296" s="11">
        <v>0</v>
      </c>
      <c r="AR296" s="11">
        <v>0.72</v>
      </c>
      <c r="AS296" s="8" t="s">
        <v>10908</v>
      </c>
      <c r="AT296" s="11">
        <v>0</v>
      </c>
      <c r="AU296" s="8" t="s">
        <v>10962</v>
      </c>
      <c r="AV296" s="8" t="s">
        <v>10909</v>
      </c>
    </row>
    <row r="297" spans="1:48" x14ac:dyDescent="0.25">
      <c r="A297" s="8" t="str">
        <f t="shared" si="4"/>
        <v>11006000028002200001327</v>
      </c>
      <c r="B297" s="8" t="s">
        <v>10919</v>
      </c>
      <c r="C297" s="8" t="s">
        <v>10895</v>
      </c>
      <c r="D297" s="8" t="s">
        <v>10896</v>
      </c>
      <c r="E297" s="8" t="s">
        <v>10962</v>
      </c>
      <c r="F297" s="8" t="s">
        <v>10963</v>
      </c>
      <c r="G297" s="8" t="s">
        <v>10916</v>
      </c>
      <c r="H297" s="8" t="s">
        <v>10900</v>
      </c>
      <c r="I297" s="8" t="s">
        <v>10901</v>
      </c>
      <c r="J297" s="8" t="s">
        <v>10902</v>
      </c>
      <c r="K297" s="8" t="s">
        <v>7711</v>
      </c>
      <c r="L297" s="8" t="s">
        <v>10922</v>
      </c>
      <c r="M297" s="8" t="s">
        <v>10904</v>
      </c>
      <c r="N297" s="8" t="s">
        <v>10923</v>
      </c>
      <c r="O297" s="9">
        <v>2.5830000000000002</v>
      </c>
      <c r="P297" s="10">
        <v>0.74931800000000004</v>
      </c>
      <c r="Q297" s="11">
        <v>0</v>
      </c>
      <c r="R297" s="11">
        <v>4</v>
      </c>
      <c r="S297" s="8" t="s">
        <v>10906</v>
      </c>
      <c r="T297" s="8" t="s">
        <v>10907</v>
      </c>
      <c r="U297" s="9">
        <v>2.016</v>
      </c>
      <c r="V297" s="10">
        <v>1</v>
      </c>
      <c r="W297" s="11">
        <v>5</v>
      </c>
      <c r="X297" s="9">
        <v>11.802</v>
      </c>
      <c r="Y297" s="8" t="s">
        <v>10901</v>
      </c>
      <c r="Z297" s="10">
        <v>1</v>
      </c>
      <c r="AA297" s="10">
        <v>1</v>
      </c>
      <c r="AB297" s="9">
        <v>11.802</v>
      </c>
      <c r="AC297" s="10">
        <v>1</v>
      </c>
      <c r="AD297" s="10">
        <v>1</v>
      </c>
      <c r="AE297" s="9">
        <v>11.802</v>
      </c>
      <c r="AF297" s="11">
        <v>15</v>
      </c>
      <c r="AG297" s="11">
        <v>4</v>
      </c>
      <c r="AH297" s="11">
        <v>0</v>
      </c>
      <c r="AI297" s="11">
        <v>0</v>
      </c>
      <c r="AJ297" s="11">
        <v>0</v>
      </c>
      <c r="AK297" s="12">
        <v>44368.019641203704</v>
      </c>
      <c r="AL297" s="11">
        <v>1.74</v>
      </c>
      <c r="AM297" s="11">
        <v>100</v>
      </c>
      <c r="AN297" s="11">
        <v>0</v>
      </c>
      <c r="AO297" s="11">
        <v>0.46</v>
      </c>
      <c r="AP297" s="11">
        <v>0</v>
      </c>
      <c r="AQ297" s="11">
        <v>0</v>
      </c>
      <c r="AR297" s="11">
        <v>0.67</v>
      </c>
      <c r="AS297" s="8" t="s">
        <v>10908</v>
      </c>
      <c r="AT297" s="11">
        <v>0</v>
      </c>
      <c r="AU297" s="8" t="s">
        <v>10962</v>
      </c>
      <c r="AV297" s="8" t="s">
        <v>10909</v>
      </c>
    </row>
    <row r="298" spans="1:48" x14ac:dyDescent="0.25">
      <c r="A298" s="8" t="str">
        <f t="shared" si="4"/>
        <v>11006000028002200001421</v>
      </c>
      <c r="B298" s="8" t="s">
        <v>10919</v>
      </c>
      <c r="C298" s="8" t="s">
        <v>10895</v>
      </c>
      <c r="D298" s="8" t="s">
        <v>10896</v>
      </c>
      <c r="E298" s="8" t="s">
        <v>10962</v>
      </c>
      <c r="F298" s="8" t="s">
        <v>10963</v>
      </c>
      <c r="G298" s="8" t="s">
        <v>10917</v>
      </c>
      <c r="H298" s="8" t="s">
        <v>10918</v>
      </c>
      <c r="I298" s="8" t="s">
        <v>10901</v>
      </c>
      <c r="J298" s="8" t="s">
        <v>10902</v>
      </c>
      <c r="K298" s="8" t="s">
        <v>7711</v>
      </c>
      <c r="L298" s="8" t="s">
        <v>10922</v>
      </c>
      <c r="M298" s="8" t="s">
        <v>10904</v>
      </c>
      <c r="N298" s="8" t="s">
        <v>10905</v>
      </c>
      <c r="O298" s="9">
        <v>1.7270000000000001</v>
      </c>
      <c r="P298" s="10">
        <v>1</v>
      </c>
      <c r="Q298" s="11">
        <v>9.25</v>
      </c>
      <c r="R298" s="11">
        <v>4</v>
      </c>
      <c r="S298" s="8" t="s">
        <v>10906</v>
      </c>
      <c r="T298" s="8" t="s">
        <v>10907</v>
      </c>
      <c r="U298" s="9">
        <v>1.9910000000000001</v>
      </c>
      <c r="V298" s="10">
        <v>1</v>
      </c>
      <c r="W298" s="11">
        <v>3</v>
      </c>
      <c r="X298" s="9">
        <v>11.388</v>
      </c>
      <c r="Y298" s="8" t="s">
        <v>10901</v>
      </c>
      <c r="Z298" s="10">
        <v>1</v>
      </c>
      <c r="AA298" s="10">
        <v>1</v>
      </c>
      <c r="AB298" s="9">
        <v>11.388</v>
      </c>
      <c r="AC298" s="10">
        <v>1</v>
      </c>
      <c r="AD298" s="10">
        <v>1</v>
      </c>
      <c r="AE298" s="9">
        <v>11.388</v>
      </c>
      <c r="AF298" s="11">
        <v>15</v>
      </c>
      <c r="AG298" s="11">
        <v>4</v>
      </c>
      <c r="AH298" s="11">
        <v>0</v>
      </c>
      <c r="AI298" s="11">
        <v>0</v>
      </c>
      <c r="AJ298" s="11">
        <v>0</v>
      </c>
      <c r="AK298" s="12">
        <v>44368.019641203704</v>
      </c>
      <c r="AL298" s="11">
        <v>1.72</v>
      </c>
      <c r="AM298" s="11">
        <v>100</v>
      </c>
      <c r="AN298" s="11">
        <v>0</v>
      </c>
      <c r="AO298" s="11">
        <v>0.46</v>
      </c>
      <c r="AP298" s="11">
        <v>0</v>
      </c>
      <c r="AQ298" s="11">
        <v>0</v>
      </c>
      <c r="AR298" s="11">
        <v>0.4</v>
      </c>
      <c r="AS298" s="8" t="s">
        <v>10908</v>
      </c>
      <c r="AT298" s="11">
        <v>0</v>
      </c>
      <c r="AU298" s="8" t="s">
        <v>10962</v>
      </c>
      <c r="AV298" s="8" t="s">
        <v>10909</v>
      </c>
    </row>
    <row r="299" spans="1:48" x14ac:dyDescent="0.25">
      <c r="A299" s="8" t="str">
        <f t="shared" si="4"/>
        <v>11106000028002000005105</v>
      </c>
      <c r="B299" s="8" t="s">
        <v>10924</v>
      </c>
      <c r="C299" s="8" t="s">
        <v>10901</v>
      </c>
      <c r="D299" s="8" t="s">
        <v>10896</v>
      </c>
      <c r="E299" s="8" t="s">
        <v>10962</v>
      </c>
      <c r="F299" s="8" t="s">
        <v>10963</v>
      </c>
      <c r="G299" s="8" t="s">
        <v>10920</v>
      </c>
      <c r="H299" s="8" t="s">
        <v>10921</v>
      </c>
      <c r="I299" s="8" t="s">
        <v>10895</v>
      </c>
      <c r="J299" s="8" t="s">
        <v>10902</v>
      </c>
      <c r="K299" s="8" t="s">
        <v>7711</v>
      </c>
      <c r="L299" s="8" t="s">
        <v>10922</v>
      </c>
      <c r="M299" s="8" t="s">
        <v>10904</v>
      </c>
      <c r="N299" s="8" t="s">
        <v>10925</v>
      </c>
      <c r="O299" s="9">
        <v>1.71</v>
      </c>
      <c r="P299" s="10">
        <v>1</v>
      </c>
      <c r="Q299" s="11">
        <v>9.25</v>
      </c>
      <c r="R299" s="11">
        <v>4</v>
      </c>
      <c r="S299" s="8" t="s">
        <v>10906</v>
      </c>
      <c r="T299" s="8" t="s">
        <v>10907</v>
      </c>
      <c r="U299" s="9">
        <v>1.9710000000000001</v>
      </c>
      <c r="V299" s="10">
        <v>1</v>
      </c>
      <c r="W299" s="11">
        <v>4</v>
      </c>
      <c r="X299" s="9">
        <v>14.853</v>
      </c>
      <c r="Y299" s="8" t="s">
        <v>10901</v>
      </c>
      <c r="Z299" s="10">
        <v>1</v>
      </c>
      <c r="AA299" s="10">
        <v>0.75015299999999996</v>
      </c>
      <c r="AB299" s="9">
        <v>14.853</v>
      </c>
      <c r="AC299" s="10">
        <v>1</v>
      </c>
      <c r="AD299" s="10">
        <v>0.75015299999999996</v>
      </c>
      <c r="AE299" s="9">
        <v>14.853</v>
      </c>
      <c r="AF299" s="11">
        <v>15</v>
      </c>
      <c r="AG299" s="11">
        <v>4</v>
      </c>
      <c r="AH299" s="11">
        <v>0</v>
      </c>
      <c r="AI299" s="11">
        <v>17</v>
      </c>
      <c r="AJ299" s="11">
        <v>0</v>
      </c>
      <c r="AK299" s="12">
        <v>44367.527662037035</v>
      </c>
      <c r="AL299" s="11">
        <v>1.7</v>
      </c>
      <c r="AM299" s="11">
        <v>100</v>
      </c>
      <c r="AN299" s="11">
        <v>0</v>
      </c>
      <c r="AO299" s="11">
        <v>0.45</v>
      </c>
      <c r="AP299" s="11">
        <v>0</v>
      </c>
      <c r="AQ299" s="11">
        <v>2.88</v>
      </c>
      <c r="AR299" s="11">
        <v>0.64</v>
      </c>
      <c r="AS299" s="8" t="s">
        <v>10908</v>
      </c>
      <c r="AT299" s="11">
        <v>0</v>
      </c>
      <c r="AU299" s="8" t="s">
        <v>10962</v>
      </c>
      <c r="AV299" s="8" t="s">
        <v>10909</v>
      </c>
    </row>
    <row r="300" spans="1:48" x14ac:dyDescent="0.25">
      <c r="A300" s="8" t="str">
        <f t="shared" si="4"/>
        <v>11106000028002200000102</v>
      </c>
      <c r="B300" s="8" t="s">
        <v>10924</v>
      </c>
      <c r="C300" s="8" t="s">
        <v>10895</v>
      </c>
      <c r="D300" s="8" t="s">
        <v>10896</v>
      </c>
      <c r="E300" s="8" t="s">
        <v>10962</v>
      </c>
      <c r="F300" s="8" t="s">
        <v>10963</v>
      </c>
      <c r="G300" s="8" t="s">
        <v>10899</v>
      </c>
      <c r="H300" s="8" t="s">
        <v>10900</v>
      </c>
      <c r="I300" s="8" t="s">
        <v>10901</v>
      </c>
      <c r="J300" s="8" t="s">
        <v>10902</v>
      </c>
      <c r="K300" s="8" t="s">
        <v>7711</v>
      </c>
      <c r="L300" s="8" t="s">
        <v>10922</v>
      </c>
      <c r="M300" s="8" t="s">
        <v>10904</v>
      </c>
      <c r="N300" s="8" t="s">
        <v>10926</v>
      </c>
      <c r="O300" s="9">
        <v>1.9830000000000001</v>
      </c>
      <c r="P300" s="10">
        <v>1</v>
      </c>
      <c r="Q300" s="11">
        <v>0</v>
      </c>
      <c r="R300" s="11">
        <v>4</v>
      </c>
      <c r="S300" s="8" t="s">
        <v>10906</v>
      </c>
      <c r="T300" s="8" t="s">
        <v>10907</v>
      </c>
      <c r="U300" s="9">
        <v>2.0659999999999998</v>
      </c>
      <c r="V300" s="10">
        <v>1</v>
      </c>
      <c r="W300" s="11">
        <v>4</v>
      </c>
      <c r="X300" s="9">
        <v>15.57</v>
      </c>
      <c r="Y300" s="8" t="s">
        <v>10901</v>
      </c>
      <c r="Z300" s="10">
        <v>1</v>
      </c>
      <c r="AA300" s="10">
        <v>0.76734199999999997</v>
      </c>
      <c r="AB300" s="9">
        <v>15.57</v>
      </c>
      <c r="AC300" s="10">
        <v>1</v>
      </c>
      <c r="AD300" s="10">
        <v>0.76734199999999997</v>
      </c>
      <c r="AE300" s="9">
        <v>15.57</v>
      </c>
      <c r="AF300" s="11">
        <v>15</v>
      </c>
      <c r="AG300" s="11">
        <v>4</v>
      </c>
      <c r="AH300" s="11">
        <v>0</v>
      </c>
      <c r="AI300" s="11">
        <v>17</v>
      </c>
      <c r="AJ300" s="11">
        <v>0</v>
      </c>
      <c r="AK300" s="12">
        <v>44368.01966435185</v>
      </c>
      <c r="AL300" s="11">
        <v>1.78</v>
      </c>
      <c r="AM300" s="11">
        <v>100</v>
      </c>
      <c r="AN300" s="11">
        <v>0</v>
      </c>
      <c r="AO300" s="11">
        <v>0.48</v>
      </c>
      <c r="AP300" s="11">
        <v>0</v>
      </c>
      <c r="AQ300" s="11">
        <v>3.02</v>
      </c>
      <c r="AR300" s="11">
        <v>0.67</v>
      </c>
      <c r="AS300" s="8" t="s">
        <v>10908</v>
      </c>
      <c r="AT300" s="11">
        <v>0</v>
      </c>
      <c r="AU300" s="8" t="s">
        <v>10962</v>
      </c>
      <c r="AV300" s="8" t="s">
        <v>10909</v>
      </c>
    </row>
    <row r="301" spans="1:48" x14ac:dyDescent="0.25">
      <c r="A301" s="8" t="str">
        <f t="shared" si="4"/>
        <v>11106000028002200001286</v>
      </c>
      <c r="B301" s="8" t="s">
        <v>10924</v>
      </c>
      <c r="C301" s="8" t="s">
        <v>10895</v>
      </c>
      <c r="D301" s="8" t="s">
        <v>10896</v>
      </c>
      <c r="E301" s="8" t="s">
        <v>10962</v>
      </c>
      <c r="F301" s="8" t="s">
        <v>10963</v>
      </c>
      <c r="G301" s="8" t="s">
        <v>10913</v>
      </c>
      <c r="H301" s="8" t="s">
        <v>10914</v>
      </c>
      <c r="I301" s="8" t="s">
        <v>10901</v>
      </c>
      <c r="J301" s="8" t="s">
        <v>10902</v>
      </c>
      <c r="K301" s="8" t="s">
        <v>7711</v>
      </c>
      <c r="L301" s="8" t="s">
        <v>10922</v>
      </c>
      <c r="M301" s="8" t="s">
        <v>10904</v>
      </c>
      <c r="N301" s="8" t="s">
        <v>10927</v>
      </c>
      <c r="O301" s="9">
        <v>2.4020000000000001</v>
      </c>
      <c r="P301" s="10">
        <v>1</v>
      </c>
      <c r="Q301" s="11">
        <v>3.65</v>
      </c>
      <c r="R301" s="11">
        <v>1</v>
      </c>
      <c r="S301" s="8" t="s">
        <v>10906</v>
      </c>
      <c r="T301" s="8" t="s">
        <v>10907</v>
      </c>
      <c r="U301" s="9">
        <v>2.5190000000000001</v>
      </c>
      <c r="V301" s="10">
        <v>1</v>
      </c>
      <c r="W301" s="11">
        <v>5</v>
      </c>
      <c r="X301" s="9">
        <v>19.074000000000002</v>
      </c>
      <c r="Y301" s="8" t="s">
        <v>10901</v>
      </c>
      <c r="Z301" s="10">
        <v>1</v>
      </c>
      <c r="AA301" s="10">
        <v>0.74920100000000001</v>
      </c>
      <c r="AB301" s="9">
        <v>19.074000000000002</v>
      </c>
      <c r="AC301" s="10">
        <v>1</v>
      </c>
      <c r="AD301" s="10">
        <v>0.74920100000000001</v>
      </c>
      <c r="AE301" s="9">
        <v>19.074000000000002</v>
      </c>
      <c r="AF301" s="11">
        <v>0</v>
      </c>
      <c r="AG301" s="11">
        <v>4</v>
      </c>
      <c r="AH301" s="11">
        <v>0</v>
      </c>
      <c r="AI301" s="11">
        <v>17</v>
      </c>
      <c r="AJ301" s="11">
        <v>0</v>
      </c>
      <c r="AK301" s="12">
        <v>44368.01966435185</v>
      </c>
      <c r="AL301" s="11">
        <v>0</v>
      </c>
      <c r="AM301" s="11">
        <v>100</v>
      </c>
      <c r="AN301" s="11">
        <v>0</v>
      </c>
      <c r="AO301" s="11">
        <v>0.57999999999999996</v>
      </c>
      <c r="AP301" s="11">
        <v>0</v>
      </c>
      <c r="AQ301" s="11">
        <v>3.68</v>
      </c>
      <c r="AR301" s="11">
        <v>0.91</v>
      </c>
      <c r="AS301" s="8" t="s">
        <v>10908</v>
      </c>
      <c r="AT301" s="11">
        <v>0</v>
      </c>
      <c r="AU301" s="8" t="s">
        <v>10962</v>
      </c>
      <c r="AV301" s="8" t="s">
        <v>10909</v>
      </c>
    </row>
    <row r="302" spans="1:48" x14ac:dyDescent="0.25">
      <c r="A302" s="8" t="str">
        <f t="shared" si="4"/>
        <v>11106000028002200001421</v>
      </c>
      <c r="B302" s="8" t="s">
        <v>10924</v>
      </c>
      <c r="C302" s="8" t="s">
        <v>10895</v>
      </c>
      <c r="D302" s="8" t="s">
        <v>10896</v>
      </c>
      <c r="E302" s="8" t="s">
        <v>10962</v>
      </c>
      <c r="F302" s="8" t="s">
        <v>10963</v>
      </c>
      <c r="G302" s="8" t="s">
        <v>10917</v>
      </c>
      <c r="H302" s="8" t="s">
        <v>10918</v>
      </c>
      <c r="I302" s="8" t="s">
        <v>10901</v>
      </c>
      <c r="J302" s="8" t="s">
        <v>10902</v>
      </c>
      <c r="K302" s="8" t="s">
        <v>7711</v>
      </c>
      <c r="L302" s="8" t="s">
        <v>10922</v>
      </c>
      <c r="M302" s="8" t="s">
        <v>10904</v>
      </c>
      <c r="N302" s="8" t="s">
        <v>10925</v>
      </c>
      <c r="O302" s="9">
        <v>1.7270000000000001</v>
      </c>
      <c r="P302" s="10">
        <v>1</v>
      </c>
      <c r="Q302" s="11">
        <v>9.25</v>
      </c>
      <c r="R302" s="11">
        <v>4</v>
      </c>
      <c r="S302" s="8" t="s">
        <v>10906</v>
      </c>
      <c r="T302" s="8" t="s">
        <v>10907</v>
      </c>
      <c r="U302" s="9">
        <v>1.9910000000000001</v>
      </c>
      <c r="V302" s="10">
        <v>1</v>
      </c>
      <c r="W302" s="11">
        <v>1.5</v>
      </c>
      <c r="X302" s="9">
        <v>14.598000000000001</v>
      </c>
      <c r="Y302" s="8" t="s">
        <v>10901</v>
      </c>
      <c r="Z302" s="10">
        <v>1</v>
      </c>
      <c r="AA302" s="10">
        <v>0.74798399999999998</v>
      </c>
      <c r="AB302" s="9">
        <v>14.598000000000001</v>
      </c>
      <c r="AC302" s="10">
        <v>1</v>
      </c>
      <c r="AD302" s="10">
        <v>0.74798399999999998</v>
      </c>
      <c r="AE302" s="9">
        <v>14.598000000000001</v>
      </c>
      <c r="AF302" s="11">
        <v>15</v>
      </c>
      <c r="AG302" s="11">
        <v>4</v>
      </c>
      <c r="AH302" s="11">
        <v>0</v>
      </c>
      <c r="AI302" s="11">
        <v>17</v>
      </c>
      <c r="AJ302" s="11">
        <v>0</v>
      </c>
      <c r="AK302" s="12">
        <v>44368.019675925927</v>
      </c>
      <c r="AL302" s="11">
        <v>1.72</v>
      </c>
      <c r="AM302" s="11">
        <v>100</v>
      </c>
      <c r="AN302" s="11">
        <v>0</v>
      </c>
      <c r="AO302" s="11">
        <v>0.46</v>
      </c>
      <c r="AP302" s="11">
        <v>0</v>
      </c>
      <c r="AQ302" s="11">
        <v>2.91</v>
      </c>
      <c r="AR302" s="11">
        <v>0.24</v>
      </c>
      <c r="AS302" s="8" t="s">
        <v>10908</v>
      </c>
      <c r="AT302" s="11">
        <v>0</v>
      </c>
      <c r="AU302" s="8" t="s">
        <v>10962</v>
      </c>
      <c r="AV302" s="8" t="s">
        <v>10909</v>
      </c>
    </row>
    <row r="303" spans="1:48" x14ac:dyDescent="0.25">
      <c r="A303" s="8" t="str">
        <f t="shared" si="4"/>
        <v>12106000028002000005105</v>
      </c>
      <c r="B303" s="8" t="s">
        <v>10928</v>
      </c>
      <c r="C303" s="8" t="s">
        <v>10901</v>
      </c>
      <c r="D303" s="8" t="s">
        <v>10896</v>
      </c>
      <c r="E303" s="8" t="s">
        <v>10962</v>
      </c>
      <c r="F303" s="8" t="s">
        <v>10963</v>
      </c>
      <c r="G303" s="8" t="s">
        <v>10920</v>
      </c>
      <c r="H303" s="8" t="s">
        <v>10921</v>
      </c>
      <c r="I303" s="8" t="s">
        <v>10895</v>
      </c>
      <c r="J303" s="8" t="s">
        <v>10902</v>
      </c>
      <c r="K303" s="8" t="s">
        <v>7711</v>
      </c>
      <c r="L303" s="8" t="s">
        <v>10922</v>
      </c>
      <c r="M303" s="8" t="s">
        <v>10904</v>
      </c>
      <c r="N303" s="8" t="s">
        <v>10905</v>
      </c>
      <c r="O303" s="9">
        <v>1.71</v>
      </c>
      <c r="P303" s="10">
        <v>1</v>
      </c>
      <c r="Q303" s="11">
        <v>9.25</v>
      </c>
      <c r="R303" s="11">
        <v>4</v>
      </c>
      <c r="S303" s="8" t="s">
        <v>10906</v>
      </c>
      <c r="T303" s="8" t="s">
        <v>10907</v>
      </c>
      <c r="U303" s="9">
        <v>1.9710000000000001</v>
      </c>
      <c r="V303" s="10">
        <v>1</v>
      </c>
      <c r="W303" s="11">
        <v>2</v>
      </c>
      <c r="X303" s="9">
        <v>10.093</v>
      </c>
      <c r="Y303" s="8" t="s">
        <v>10901</v>
      </c>
      <c r="Z303" s="10">
        <v>1</v>
      </c>
      <c r="AA303" s="10">
        <v>1</v>
      </c>
      <c r="AB303" s="9">
        <v>10.093</v>
      </c>
      <c r="AC303" s="10">
        <v>1</v>
      </c>
      <c r="AD303" s="10">
        <v>1</v>
      </c>
      <c r="AE303" s="9">
        <v>10.093</v>
      </c>
      <c r="AF303" s="11">
        <v>15</v>
      </c>
      <c r="AG303" s="11">
        <v>4</v>
      </c>
      <c r="AH303" s="11">
        <v>9.25</v>
      </c>
      <c r="AI303" s="11">
        <v>0</v>
      </c>
      <c r="AJ303" s="11">
        <v>0</v>
      </c>
      <c r="AK303" s="12">
        <v>44367.532881944448</v>
      </c>
      <c r="AL303" s="11">
        <v>1.7</v>
      </c>
      <c r="AM303" s="11">
        <v>100</v>
      </c>
      <c r="AN303" s="11">
        <v>0</v>
      </c>
      <c r="AO303" s="11">
        <v>0.45</v>
      </c>
      <c r="AP303" s="11">
        <v>1.05</v>
      </c>
      <c r="AQ303" s="11">
        <v>0</v>
      </c>
      <c r="AR303" s="11">
        <v>0.26</v>
      </c>
      <c r="AS303" s="8" t="s">
        <v>10908</v>
      </c>
      <c r="AT303" s="11">
        <v>0</v>
      </c>
      <c r="AU303" s="8" t="s">
        <v>10962</v>
      </c>
      <c r="AV303" s="8" t="s">
        <v>10909</v>
      </c>
    </row>
    <row r="304" spans="1:48" x14ac:dyDescent="0.25">
      <c r="A304" s="8" t="str">
        <f t="shared" si="4"/>
        <v>12106000028002200001421</v>
      </c>
      <c r="B304" s="8" t="s">
        <v>10928</v>
      </c>
      <c r="C304" s="8" t="s">
        <v>10895</v>
      </c>
      <c r="D304" s="8" t="s">
        <v>10896</v>
      </c>
      <c r="E304" s="8" t="s">
        <v>10962</v>
      </c>
      <c r="F304" s="8" t="s">
        <v>10963</v>
      </c>
      <c r="G304" s="8" t="s">
        <v>10917</v>
      </c>
      <c r="H304" s="8" t="s">
        <v>10918</v>
      </c>
      <c r="I304" s="8" t="s">
        <v>10901</v>
      </c>
      <c r="J304" s="8" t="s">
        <v>10902</v>
      </c>
      <c r="K304" s="8" t="s">
        <v>7711</v>
      </c>
      <c r="L304" s="8" t="s">
        <v>10922</v>
      </c>
      <c r="M304" s="8" t="s">
        <v>10904</v>
      </c>
      <c r="N304" s="8" t="s">
        <v>10905</v>
      </c>
      <c r="O304" s="9">
        <v>1.7270000000000001</v>
      </c>
      <c r="P304" s="10">
        <v>1</v>
      </c>
      <c r="Q304" s="11">
        <v>9.25</v>
      </c>
      <c r="R304" s="11">
        <v>18</v>
      </c>
      <c r="S304" s="8" t="s">
        <v>10906</v>
      </c>
      <c r="T304" s="8" t="s">
        <v>10907</v>
      </c>
      <c r="U304" s="9">
        <v>2.3740000000000001</v>
      </c>
      <c r="V304" s="10">
        <v>1</v>
      </c>
      <c r="W304" s="11">
        <v>0</v>
      </c>
      <c r="X304" s="9">
        <v>9.9209999999999994</v>
      </c>
      <c r="Y304" s="8" t="s">
        <v>10901</v>
      </c>
      <c r="Z304" s="10">
        <v>1</v>
      </c>
      <c r="AA304" s="10">
        <v>1</v>
      </c>
      <c r="AB304" s="9">
        <v>9.9209999999999994</v>
      </c>
      <c r="AC304" s="10">
        <v>1</v>
      </c>
      <c r="AD304" s="10">
        <v>1</v>
      </c>
      <c r="AE304" s="9">
        <v>9.9209999999999994</v>
      </c>
      <c r="AF304" s="11">
        <v>15</v>
      </c>
      <c r="AG304" s="11">
        <v>18</v>
      </c>
      <c r="AH304" s="11">
        <v>9.25</v>
      </c>
      <c r="AI304" s="11">
        <v>0</v>
      </c>
      <c r="AJ304" s="11">
        <v>0</v>
      </c>
      <c r="AK304" s="12">
        <v>44368.002418981479</v>
      </c>
      <c r="AL304" s="11">
        <v>2.0499999999999998</v>
      </c>
      <c r="AM304" s="11">
        <v>100</v>
      </c>
      <c r="AN304" s="11">
        <v>0</v>
      </c>
      <c r="AO304" s="11">
        <v>2.46</v>
      </c>
      <c r="AP304" s="11">
        <v>1.27</v>
      </c>
      <c r="AQ304" s="11">
        <v>0</v>
      </c>
      <c r="AR304" s="11">
        <v>0</v>
      </c>
      <c r="AS304" s="8" t="s">
        <v>10908</v>
      </c>
      <c r="AT304" s="11">
        <v>0</v>
      </c>
      <c r="AU304" s="8" t="s">
        <v>10962</v>
      </c>
      <c r="AV304" s="8" t="s">
        <v>10909</v>
      </c>
    </row>
    <row r="305" spans="1:48" x14ac:dyDescent="0.25">
      <c r="A305" s="8" t="str">
        <f t="shared" si="4"/>
        <v>13006000028002000005105</v>
      </c>
      <c r="B305" s="8" t="s">
        <v>10929</v>
      </c>
      <c r="C305" s="8" t="s">
        <v>10901</v>
      </c>
      <c r="D305" s="8" t="s">
        <v>10896</v>
      </c>
      <c r="E305" s="8" t="s">
        <v>10962</v>
      </c>
      <c r="F305" s="8" t="s">
        <v>10963</v>
      </c>
      <c r="G305" s="8" t="s">
        <v>10920</v>
      </c>
      <c r="H305" s="8" t="s">
        <v>10921</v>
      </c>
      <c r="I305" s="8" t="s">
        <v>10895</v>
      </c>
      <c r="J305" s="8" t="s">
        <v>10902</v>
      </c>
      <c r="K305" s="8" t="s">
        <v>7711</v>
      </c>
      <c r="L305" s="8" t="s">
        <v>10922</v>
      </c>
      <c r="M305" s="8" t="s">
        <v>10904</v>
      </c>
      <c r="N305" s="8" t="s">
        <v>10930</v>
      </c>
      <c r="O305" s="9">
        <v>1.71</v>
      </c>
      <c r="P305" s="10">
        <v>1</v>
      </c>
      <c r="Q305" s="11">
        <v>9.25</v>
      </c>
      <c r="R305" s="11">
        <v>4</v>
      </c>
      <c r="S305" s="8" t="s">
        <v>10906</v>
      </c>
      <c r="T305" s="8" t="s">
        <v>10907</v>
      </c>
      <c r="U305" s="9">
        <v>1.9710000000000001</v>
      </c>
      <c r="V305" s="10">
        <v>1</v>
      </c>
      <c r="W305" s="11">
        <v>6</v>
      </c>
      <c r="X305" s="9">
        <v>13.813000000000001</v>
      </c>
      <c r="Y305" s="8" t="s">
        <v>10901</v>
      </c>
      <c r="Z305" s="10">
        <v>1</v>
      </c>
      <c r="AA305" s="10">
        <v>1</v>
      </c>
      <c r="AB305" s="9">
        <v>13.813000000000001</v>
      </c>
      <c r="AC305" s="10">
        <v>1</v>
      </c>
      <c r="AD305" s="10">
        <v>1</v>
      </c>
      <c r="AE305" s="9">
        <v>13.813000000000001</v>
      </c>
      <c r="AF305" s="11">
        <v>15</v>
      </c>
      <c r="AG305" s="11">
        <v>0</v>
      </c>
      <c r="AH305" s="11">
        <v>0</v>
      </c>
      <c r="AI305" s="11">
        <v>0</v>
      </c>
      <c r="AJ305" s="11">
        <v>0</v>
      </c>
      <c r="AK305" s="12">
        <v>44367.507939814815</v>
      </c>
      <c r="AL305" s="11">
        <v>1.7</v>
      </c>
      <c r="AM305" s="11">
        <v>0</v>
      </c>
      <c r="AN305" s="11">
        <v>0</v>
      </c>
      <c r="AO305" s="11">
        <v>0</v>
      </c>
      <c r="AP305" s="11">
        <v>0</v>
      </c>
      <c r="AQ305" s="11">
        <v>0</v>
      </c>
      <c r="AR305" s="11">
        <v>0.78</v>
      </c>
      <c r="AS305" s="8" t="s">
        <v>10908</v>
      </c>
      <c r="AT305" s="11">
        <v>0</v>
      </c>
      <c r="AU305" s="8" t="s">
        <v>10962</v>
      </c>
      <c r="AV305" s="8" t="s">
        <v>10909</v>
      </c>
    </row>
    <row r="306" spans="1:48" x14ac:dyDescent="0.25">
      <c r="A306" s="8" t="str">
        <f t="shared" si="4"/>
        <v>13006000028002200000102</v>
      </c>
      <c r="B306" s="8" t="s">
        <v>10929</v>
      </c>
      <c r="C306" s="8" t="s">
        <v>10895</v>
      </c>
      <c r="D306" s="8" t="s">
        <v>10896</v>
      </c>
      <c r="E306" s="8" t="s">
        <v>10962</v>
      </c>
      <c r="F306" s="8" t="s">
        <v>10963</v>
      </c>
      <c r="G306" s="8" t="s">
        <v>10899</v>
      </c>
      <c r="H306" s="8" t="s">
        <v>10900</v>
      </c>
      <c r="I306" s="8" t="s">
        <v>10901</v>
      </c>
      <c r="J306" s="8" t="s">
        <v>10902</v>
      </c>
      <c r="K306" s="8" t="s">
        <v>7711</v>
      </c>
      <c r="L306" s="8" t="s">
        <v>10922</v>
      </c>
      <c r="M306" s="8" t="s">
        <v>10904</v>
      </c>
      <c r="N306" s="8" t="s">
        <v>10930</v>
      </c>
      <c r="O306" s="9">
        <v>1.9830000000000001</v>
      </c>
      <c r="P306" s="10">
        <v>1</v>
      </c>
      <c r="Q306" s="11">
        <v>3.65</v>
      </c>
      <c r="R306" s="11">
        <v>4</v>
      </c>
      <c r="S306" s="8" t="s">
        <v>10906</v>
      </c>
      <c r="T306" s="8" t="s">
        <v>10907</v>
      </c>
      <c r="U306" s="9">
        <v>2.1469999999999998</v>
      </c>
      <c r="V306" s="10">
        <v>1</v>
      </c>
      <c r="W306" s="11">
        <v>3.5</v>
      </c>
      <c r="X306" s="9">
        <v>14.695</v>
      </c>
      <c r="Y306" s="8" t="s">
        <v>10901</v>
      </c>
      <c r="Z306" s="10">
        <v>1</v>
      </c>
      <c r="AA306" s="10">
        <v>1</v>
      </c>
      <c r="AB306" s="9">
        <v>14.695</v>
      </c>
      <c r="AC306" s="10">
        <v>1</v>
      </c>
      <c r="AD306" s="10">
        <v>1</v>
      </c>
      <c r="AE306" s="9">
        <v>14.695</v>
      </c>
      <c r="AF306" s="11">
        <v>15</v>
      </c>
      <c r="AG306" s="11">
        <v>0</v>
      </c>
      <c r="AH306" s="11">
        <v>0</v>
      </c>
      <c r="AI306" s="11">
        <v>0</v>
      </c>
      <c r="AJ306" s="11">
        <v>0</v>
      </c>
      <c r="AK306" s="12">
        <v>44368.006678240738</v>
      </c>
      <c r="AL306" s="11">
        <v>1.85</v>
      </c>
      <c r="AM306" s="11">
        <v>0</v>
      </c>
      <c r="AN306" s="11">
        <v>0</v>
      </c>
      <c r="AO306" s="11">
        <v>0</v>
      </c>
      <c r="AP306" s="11">
        <v>0</v>
      </c>
      <c r="AQ306" s="11">
        <v>0</v>
      </c>
      <c r="AR306" s="11">
        <v>0.5</v>
      </c>
      <c r="AS306" s="8" t="s">
        <v>10908</v>
      </c>
      <c r="AT306" s="11">
        <v>0</v>
      </c>
      <c r="AU306" s="8" t="s">
        <v>10962</v>
      </c>
      <c r="AV306" s="8" t="s">
        <v>10909</v>
      </c>
    </row>
    <row r="307" spans="1:48" x14ac:dyDescent="0.25">
      <c r="A307" s="8" t="str">
        <f t="shared" si="4"/>
        <v>13006000028002200001327</v>
      </c>
      <c r="B307" s="8" t="s">
        <v>10929</v>
      </c>
      <c r="C307" s="8" t="s">
        <v>10895</v>
      </c>
      <c r="D307" s="8" t="s">
        <v>10896</v>
      </c>
      <c r="E307" s="8" t="s">
        <v>10962</v>
      </c>
      <c r="F307" s="8" t="s">
        <v>10963</v>
      </c>
      <c r="G307" s="8" t="s">
        <v>10916</v>
      </c>
      <c r="H307" s="8" t="s">
        <v>10900</v>
      </c>
      <c r="I307" s="8" t="s">
        <v>10901</v>
      </c>
      <c r="J307" s="8" t="s">
        <v>10902</v>
      </c>
      <c r="K307" s="8" t="s">
        <v>7711</v>
      </c>
      <c r="L307" s="8" t="s">
        <v>10922</v>
      </c>
      <c r="M307" s="8" t="s">
        <v>10904</v>
      </c>
      <c r="N307" s="8" t="s">
        <v>10930</v>
      </c>
      <c r="O307" s="9">
        <v>2.5830000000000002</v>
      </c>
      <c r="P307" s="10">
        <v>0.74931800000000004</v>
      </c>
      <c r="Q307" s="11">
        <v>3.65</v>
      </c>
      <c r="R307" s="11">
        <v>4</v>
      </c>
      <c r="S307" s="8" t="s">
        <v>10906</v>
      </c>
      <c r="T307" s="8" t="s">
        <v>10907</v>
      </c>
      <c r="U307" s="9">
        <v>2.0960000000000001</v>
      </c>
      <c r="V307" s="10">
        <v>1</v>
      </c>
      <c r="W307" s="11">
        <v>2</v>
      </c>
      <c r="X307" s="9">
        <v>14.141999999999999</v>
      </c>
      <c r="Y307" s="8" t="s">
        <v>10901</v>
      </c>
      <c r="Z307" s="10">
        <v>1</v>
      </c>
      <c r="AA307" s="10">
        <v>1</v>
      </c>
      <c r="AB307" s="9">
        <v>14.141999999999999</v>
      </c>
      <c r="AC307" s="10">
        <v>1</v>
      </c>
      <c r="AD307" s="10">
        <v>1</v>
      </c>
      <c r="AE307" s="9">
        <v>14.141999999999999</v>
      </c>
      <c r="AF307" s="11">
        <v>15</v>
      </c>
      <c r="AG307" s="11">
        <v>0</v>
      </c>
      <c r="AH307" s="11">
        <v>0</v>
      </c>
      <c r="AI307" s="11">
        <v>0</v>
      </c>
      <c r="AJ307" s="11">
        <v>0</v>
      </c>
      <c r="AK307" s="12">
        <v>44368.006689814814</v>
      </c>
      <c r="AL307" s="11">
        <v>1.81</v>
      </c>
      <c r="AM307" s="11">
        <v>0</v>
      </c>
      <c r="AN307" s="11">
        <v>0</v>
      </c>
      <c r="AO307" s="11">
        <v>0</v>
      </c>
      <c r="AP307" s="11">
        <v>0</v>
      </c>
      <c r="AQ307" s="11">
        <v>0</v>
      </c>
      <c r="AR307" s="11">
        <v>0.28000000000000003</v>
      </c>
      <c r="AS307" s="8" t="s">
        <v>10908</v>
      </c>
      <c r="AT307" s="11">
        <v>0</v>
      </c>
      <c r="AU307" s="8" t="s">
        <v>10962</v>
      </c>
      <c r="AV307" s="8" t="s">
        <v>10909</v>
      </c>
    </row>
    <row r="308" spans="1:48" x14ac:dyDescent="0.25">
      <c r="A308" s="8" t="str">
        <f t="shared" si="4"/>
        <v>13006000028002200001421</v>
      </c>
      <c r="B308" s="8" t="s">
        <v>10929</v>
      </c>
      <c r="C308" s="8" t="s">
        <v>10895</v>
      </c>
      <c r="D308" s="8" t="s">
        <v>10896</v>
      </c>
      <c r="E308" s="8" t="s">
        <v>10962</v>
      </c>
      <c r="F308" s="8" t="s">
        <v>10963</v>
      </c>
      <c r="G308" s="8" t="s">
        <v>10917</v>
      </c>
      <c r="H308" s="8" t="s">
        <v>10918</v>
      </c>
      <c r="I308" s="8" t="s">
        <v>10901</v>
      </c>
      <c r="J308" s="8" t="s">
        <v>10902</v>
      </c>
      <c r="K308" s="8" t="s">
        <v>7711</v>
      </c>
      <c r="L308" s="8" t="s">
        <v>10922</v>
      </c>
      <c r="M308" s="8" t="s">
        <v>10904</v>
      </c>
      <c r="N308" s="8" t="s">
        <v>10930</v>
      </c>
      <c r="O308" s="9">
        <v>1.7270000000000001</v>
      </c>
      <c r="P308" s="10">
        <v>1</v>
      </c>
      <c r="Q308" s="11">
        <v>9.25</v>
      </c>
      <c r="R308" s="11">
        <v>4</v>
      </c>
      <c r="S308" s="8" t="s">
        <v>10906</v>
      </c>
      <c r="T308" s="8" t="s">
        <v>10907</v>
      </c>
      <c r="U308" s="9">
        <v>1.9910000000000001</v>
      </c>
      <c r="V308" s="10">
        <v>1</v>
      </c>
      <c r="W308" s="11">
        <v>7</v>
      </c>
      <c r="X308" s="9">
        <v>14.087999999999999</v>
      </c>
      <c r="Y308" s="8" t="s">
        <v>10901</v>
      </c>
      <c r="Z308" s="10">
        <v>1</v>
      </c>
      <c r="AA308" s="10">
        <v>1</v>
      </c>
      <c r="AB308" s="9">
        <v>14.087999999999999</v>
      </c>
      <c r="AC308" s="10">
        <v>1</v>
      </c>
      <c r="AD308" s="10">
        <v>1</v>
      </c>
      <c r="AE308" s="9">
        <v>14.087999999999999</v>
      </c>
      <c r="AF308" s="11">
        <v>15</v>
      </c>
      <c r="AG308" s="11">
        <v>0</v>
      </c>
      <c r="AH308" s="11">
        <v>0</v>
      </c>
      <c r="AI308" s="11">
        <v>0</v>
      </c>
      <c r="AJ308" s="11">
        <v>0</v>
      </c>
      <c r="AK308" s="12">
        <v>44368.006689814814</v>
      </c>
      <c r="AL308" s="11">
        <v>1.72</v>
      </c>
      <c r="AM308" s="11">
        <v>0</v>
      </c>
      <c r="AN308" s="11">
        <v>0</v>
      </c>
      <c r="AO308" s="11">
        <v>0</v>
      </c>
      <c r="AP308" s="11">
        <v>0</v>
      </c>
      <c r="AQ308" s="11">
        <v>0</v>
      </c>
      <c r="AR308" s="11">
        <v>0.92</v>
      </c>
      <c r="AS308" s="8" t="s">
        <v>10908</v>
      </c>
      <c r="AT308" s="11">
        <v>0</v>
      </c>
      <c r="AU308" s="8" t="s">
        <v>10962</v>
      </c>
      <c r="AV308" s="8" t="s">
        <v>10909</v>
      </c>
    </row>
    <row r="309" spans="1:48" x14ac:dyDescent="0.25">
      <c r="A309" s="8" t="str">
        <f t="shared" si="4"/>
        <v>14006000028002000005105</v>
      </c>
      <c r="B309" s="8" t="s">
        <v>10931</v>
      </c>
      <c r="C309" s="8" t="s">
        <v>10901</v>
      </c>
      <c r="D309" s="8" t="s">
        <v>10896</v>
      </c>
      <c r="E309" s="8" t="s">
        <v>10962</v>
      </c>
      <c r="F309" s="8" t="s">
        <v>10963</v>
      </c>
      <c r="G309" s="8" t="s">
        <v>10920</v>
      </c>
      <c r="H309" s="8" t="s">
        <v>10921</v>
      </c>
      <c r="I309" s="8" t="s">
        <v>10895</v>
      </c>
      <c r="J309" s="8" t="s">
        <v>10902</v>
      </c>
      <c r="K309" s="8" t="s">
        <v>7711</v>
      </c>
      <c r="L309" s="8" t="s">
        <v>10922</v>
      </c>
      <c r="M309" s="8" t="s">
        <v>10904</v>
      </c>
      <c r="N309" s="8" t="s">
        <v>10905</v>
      </c>
      <c r="O309" s="9">
        <v>1.71</v>
      </c>
      <c r="P309" s="10">
        <v>1</v>
      </c>
      <c r="Q309" s="11">
        <v>9.25</v>
      </c>
      <c r="R309" s="11">
        <v>4</v>
      </c>
      <c r="S309" s="8" t="s">
        <v>10906</v>
      </c>
      <c r="T309" s="8" t="s">
        <v>10907</v>
      </c>
      <c r="U309" s="9">
        <v>1.9710000000000001</v>
      </c>
      <c r="V309" s="10">
        <v>1</v>
      </c>
      <c r="W309" s="11">
        <v>2</v>
      </c>
      <c r="X309" s="9">
        <v>10.093</v>
      </c>
      <c r="Y309" s="8" t="s">
        <v>10901</v>
      </c>
      <c r="Z309" s="10">
        <v>1</v>
      </c>
      <c r="AA309" s="10">
        <v>1</v>
      </c>
      <c r="AB309" s="9">
        <v>10.093</v>
      </c>
      <c r="AC309" s="10">
        <v>1</v>
      </c>
      <c r="AD309" s="10">
        <v>1</v>
      </c>
      <c r="AE309" s="9">
        <v>10.093</v>
      </c>
      <c r="AF309" s="11">
        <v>15</v>
      </c>
      <c r="AG309" s="11">
        <v>4</v>
      </c>
      <c r="AH309" s="11">
        <v>9.25</v>
      </c>
      <c r="AI309" s="11">
        <v>0</v>
      </c>
      <c r="AJ309" s="11">
        <v>0</v>
      </c>
      <c r="AK309" s="12">
        <v>44367.510416666664</v>
      </c>
      <c r="AL309" s="11">
        <v>1.7</v>
      </c>
      <c r="AM309" s="11">
        <v>100</v>
      </c>
      <c r="AN309" s="11">
        <v>0</v>
      </c>
      <c r="AO309" s="11">
        <v>0.45</v>
      </c>
      <c r="AP309" s="11">
        <v>1.05</v>
      </c>
      <c r="AQ309" s="11">
        <v>0</v>
      </c>
      <c r="AR309" s="11">
        <v>0.26</v>
      </c>
      <c r="AS309" s="8" t="s">
        <v>10908</v>
      </c>
      <c r="AT309" s="11">
        <v>0</v>
      </c>
      <c r="AU309" s="8" t="s">
        <v>10962</v>
      </c>
      <c r="AV309" s="8" t="s">
        <v>10909</v>
      </c>
    </row>
    <row r="310" spans="1:48" x14ac:dyDescent="0.25">
      <c r="A310" s="8" t="str">
        <f t="shared" si="4"/>
        <v>14006000028002200000102</v>
      </c>
      <c r="B310" s="8" t="s">
        <v>10931</v>
      </c>
      <c r="C310" s="8" t="s">
        <v>10895</v>
      </c>
      <c r="D310" s="8" t="s">
        <v>10896</v>
      </c>
      <c r="E310" s="8" t="s">
        <v>10962</v>
      </c>
      <c r="F310" s="8" t="s">
        <v>10963</v>
      </c>
      <c r="G310" s="8" t="s">
        <v>10899</v>
      </c>
      <c r="H310" s="8" t="s">
        <v>10900</v>
      </c>
      <c r="I310" s="8" t="s">
        <v>10901</v>
      </c>
      <c r="J310" s="8" t="s">
        <v>10902</v>
      </c>
      <c r="K310" s="8" t="s">
        <v>7711</v>
      </c>
      <c r="L310" s="8" t="s">
        <v>10922</v>
      </c>
      <c r="M310" s="8" t="s">
        <v>10904</v>
      </c>
      <c r="N310" s="8" t="s">
        <v>10905</v>
      </c>
      <c r="O310" s="9">
        <v>1.9830000000000001</v>
      </c>
      <c r="P310" s="10">
        <v>1</v>
      </c>
      <c r="Q310" s="11">
        <v>3.65</v>
      </c>
      <c r="R310" s="11">
        <v>4</v>
      </c>
      <c r="S310" s="8" t="s">
        <v>10906</v>
      </c>
      <c r="T310" s="8" t="s">
        <v>10907</v>
      </c>
      <c r="U310" s="9">
        <v>2.1469999999999998</v>
      </c>
      <c r="V310" s="10">
        <v>1</v>
      </c>
      <c r="W310" s="11">
        <v>2</v>
      </c>
      <c r="X310" s="9">
        <v>10.994999999999999</v>
      </c>
      <c r="Y310" s="8" t="s">
        <v>10901</v>
      </c>
      <c r="Z310" s="10">
        <v>1</v>
      </c>
      <c r="AA310" s="10">
        <v>1</v>
      </c>
      <c r="AB310" s="9">
        <v>10.994999999999999</v>
      </c>
      <c r="AC310" s="10">
        <v>1</v>
      </c>
      <c r="AD310" s="10">
        <v>1</v>
      </c>
      <c r="AE310" s="9">
        <v>10.994999999999999</v>
      </c>
      <c r="AF310" s="11">
        <v>15</v>
      </c>
      <c r="AG310" s="11">
        <v>4</v>
      </c>
      <c r="AH310" s="11">
        <v>9.25</v>
      </c>
      <c r="AI310" s="11">
        <v>0</v>
      </c>
      <c r="AJ310" s="11">
        <v>0</v>
      </c>
      <c r="AK310" s="12">
        <v>44368.006712962961</v>
      </c>
      <c r="AL310" s="11">
        <v>1.85</v>
      </c>
      <c r="AM310" s="11">
        <v>100</v>
      </c>
      <c r="AN310" s="11">
        <v>0</v>
      </c>
      <c r="AO310" s="11">
        <v>0.49</v>
      </c>
      <c r="AP310" s="11">
        <v>1.1399999999999999</v>
      </c>
      <c r="AQ310" s="11">
        <v>0</v>
      </c>
      <c r="AR310" s="11">
        <v>0.28000000000000003</v>
      </c>
      <c r="AS310" s="8" t="s">
        <v>10908</v>
      </c>
      <c r="AT310" s="11">
        <v>0</v>
      </c>
      <c r="AU310" s="8" t="s">
        <v>10962</v>
      </c>
      <c r="AV310" s="8" t="s">
        <v>10909</v>
      </c>
    </row>
    <row r="311" spans="1:48" x14ac:dyDescent="0.25">
      <c r="A311" s="8" t="str">
        <f t="shared" si="4"/>
        <v>14006000028002200001286</v>
      </c>
      <c r="B311" s="8" t="s">
        <v>10931</v>
      </c>
      <c r="C311" s="8" t="s">
        <v>10895</v>
      </c>
      <c r="D311" s="8" t="s">
        <v>10896</v>
      </c>
      <c r="E311" s="8" t="s">
        <v>10962</v>
      </c>
      <c r="F311" s="8" t="s">
        <v>10963</v>
      </c>
      <c r="G311" s="8" t="s">
        <v>10913</v>
      </c>
      <c r="H311" s="8" t="s">
        <v>10914</v>
      </c>
      <c r="I311" s="8" t="s">
        <v>10901</v>
      </c>
      <c r="J311" s="8" t="s">
        <v>10902</v>
      </c>
      <c r="K311" s="8" t="s">
        <v>7711</v>
      </c>
      <c r="L311" s="8" t="s">
        <v>10922</v>
      </c>
      <c r="M311" s="8" t="s">
        <v>10904</v>
      </c>
      <c r="N311" s="8" t="s">
        <v>10915</v>
      </c>
      <c r="O311" s="9">
        <v>2.4020000000000001</v>
      </c>
      <c r="P311" s="10">
        <v>1</v>
      </c>
      <c r="Q311" s="11">
        <v>3.65</v>
      </c>
      <c r="R311" s="11">
        <v>1</v>
      </c>
      <c r="S311" s="8" t="s">
        <v>10906</v>
      </c>
      <c r="T311" s="8" t="s">
        <v>10907</v>
      </c>
      <c r="U311" s="9">
        <v>2.5190000000000001</v>
      </c>
      <c r="V311" s="10">
        <v>1</v>
      </c>
      <c r="W311" s="11">
        <v>3</v>
      </c>
      <c r="X311" s="9">
        <v>12.994</v>
      </c>
      <c r="Y311" s="8" t="s">
        <v>10901</v>
      </c>
      <c r="Z311" s="10">
        <v>1</v>
      </c>
      <c r="AA311" s="10">
        <v>1</v>
      </c>
      <c r="AB311" s="9">
        <v>12.994</v>
      </c>
      <c r="AC311" s="10">
        <v>1</v>
      </c>
      <c r="AD311" s="10">
        <v>1</v>
      </c>
      <c r="AE311" s="9">
        <v>12.994</v>
      </c>
      <c r="AF311" s="11">
        <v>0</v>
      </c>
      <c r="AG311" s="11">
        <v>4</v>
      </c>
      <c r="AH311" s="11">
        <v>9.25</v>
      </c>
      <c r="AI311" s="11">
        <v>0</v>
      </c>
      <c r="AJ311" s="11">
        <v>0</v>
      </c>
      <c r="AK311" s="12">
        <v>44368.006712962961</v>
      </c>
      <c r="AL311" s="11">
        <v>0</v>
      </c>
      <c r="AM311" s="11">
        <v>100</v>
      </c>
      <c r="AN311" s="11">
        <v>0</v>
      </c>
      <c r="AO311" s="11">
        <v>0.57999999999999996</v>
      </c>
      <c r="AP311" s="11">
        <v>1.34</v>
      </c>
      <c r="AQ311" s="11">
        <v>0</v>
      </c>
      <c r="AR311" s="11">
        <v>0.43</v>
      </c>
      <c r="AS311" s="8" t="s">
        <v>10908</v>
      </c>
      <c r="AT311" s="11">
        <v>0</v>
      </c>
      <c r="AU311" s="8" t="s">
        <v>10962</v>
      </c>
      <c r="AV311" s="8" t="s">
        <v>10909</v>
      </c>
    </row>
    <row r="312" spans="1:48" x14ac:dyDescent="0.25">
      <c r="A312" s="8" t="str">
        <f t="shared" si="4"/>
        <v>17006000028002000005105</v>
      </c>
      <c r="B312" s="8" t="s">
        <v>10932</v>
      </c>
      <c r="C312" s="8" t="s">
        <v>10895</v>
      </c>
      <c r="D312" s="8" t="s">
        <v>10896</v>
      </c>
      <c r="E312" s="8" t="s">
        <v>10962</v>
      </c>
      <c r="F312" s="8" t="s">
        <v>10963</v>
      </c>
      <c r="G312" s="8" t="s">
        <v>10920</v>
      </c>
      <c r="H312" s="8" t="s">
        <v>10921</v>
      </c>
      <c r="I312" s="8" t="s">
        <v>10901</v>
      </c>
      <c r="J312" s="8" t="s">
        <v>10902</v>
      </c>
      <c r="K312" s="8" t="s">
        <v>7711</v>
      </c>
      <c r="L312" s="8" t="s">
        <v>10922</v>
      </c>
      <c r="M312" s="8" t="s">
        <v>10904</v>
      </c>
      <c r="N312" s="8" t="s">
        <v>10933</v>
      </c>
      <c r="O312" s="9">
        <v>1.6819999999999999</v>
      </c>
      <c r="P312" s="10">
        <v>1</v>
      </c>
      <c r="Q312" s="11">
        <v>9.25</v>
      </c>
      <c r="R312" s="11">
        <v>4</v>
      </c>
      <c r="S312" s="8" t="s">
        <v>10906</v>
      </c>
      <c r="T312" s="8" t="s">
        <v>10907</v>
      </c>
      <c r="U312" s="9">
        <v>1.9390000000000001</v>
      </c>
      <c r="V312" s="10">
        <v>0.25</v>
      </c>
      <c r="W312" s="11">
        <v>7</v>
      </c>
      <c r="X312" s="9">
        <v>4.1970000000000001</v>
      </c>
      <c r="Y312" s="8" t="s">
        <v>10901</v>
      </c>
      <c r="Z312" s="10">
        <v>4</v>
      </c>
      <c r="AA312" s="10">
        <v>1</v>
      </c>
      <c r="AB312" s="9">
        <v>16.788</v>
      </c>
      <c r="AC312" s="10">
        <v>1</v>
      </c>
      <c r="AD312" s="10">
        <v>1</v>
      </c>
      <c r="AE312" s="9">
        <v>16.788</v>
      </c>
      <c r="AF312" s="11">
        <v>15</v>
      </c>
      <c r="AG312" s="11">
        <v>4</v>
      </c>
      <c r="AH312" s="11">
        <v>0</v>
      </c>
      <c r="AI312" s="11">
        <v>17</v>
      </c>
      <c r="AJ312" s="11">
        <v>0</v>
      </c>
      <c r="AK312" s="12">
        <v>44368.006736111114</v>
      </c>
      <c r="AL312" s="11">
        <v>0.42</v>
      </c>
      <c r="AM312" s="11">
        <v>100</v>
      </c>
      <c r="AN312" s="11">
        <v>0</v>
      </c>
      <c r="AO312" s="11">
        <v>0.11</v>
      </c>
      <c r="AP312" s="11">
        <v>0</v>
      </c>
      <c r="AQ312" s="11">
        <v>0.72</v>
      </c>
      <c r="AR312" s="11">
        <v>0.27</v>
      </c>
      <c r="AS312" s="8" t="s">
        <v>10908</v>
      </c>
      <c r="AT312" s="11">
        <v>0</v>
      </c>
      <c r="AU312" s="8" t="s">
        <v>10962</v>
      </c>
      <c r="AV312" s="8" t="s">
        <v>10909</v>
      </c>
    </row>
    <row r="313" spans="1:48" x14ac:dyDescent="0.25">
      <c r="A313" s="8" t="str">
        <f t="shared" si="4"/>
        <v>17006000028002200001421</v>
      </c>
      <c r="B313" s="8" t="s">
        <v>10932</v>
      </c>
      <c r="C313" s="8" t="s">
        <v>10901</v>
      </c>
      <c r="D313" s="8" t="s">
        <v>10896</v>
      </c>
      <c r="E313" s="8" t="s">
        <v>10962</v>
      </c>
      <c r="F313" s="8" t="s">
        <v>10963</v>
      </c>
      <c r="G313" s="8" t="s">
        <v>10917</v>
      </c>
      <c r="H313" s="8" t="s">
        <v>10918</v>
      </c>
      <c r="I313" s="8" t="s">
        <v>10895</v>
      </c>
      <c r="J313" s="8" t="s">
        <v>10902</v>
      </c>
      <c r="K313" s="8" t="s">
        <v>7711</v>
      </c>
      <c r="L313" s="8" t="s">
        <v>10922</v>
      </c>
      <c r="M313" s="8" t="s">
        <v>10904</v>
      </c>
      <c r="N313" s="8" t="s">
        <v>10933</v>
      </c>
      <c r="O313" s="9">
        <v>1.7549999999999999</v>
      </c>
      <c r="P313" s="10">
        <v>1</v>
      </c>
      <c r="Q313" s="11">
        <v>9.25</v>
      </c>
      <c r="R313" s="11">
        <v>4</v>
      </c>
      <c r="S313" s="8" t="s">
        <v>10906</v>
      </c>
      <c r="T313" s="8" t="s">
        <v>10907</v>
      </c>
      <c r="U313" s="9">
        <v>2.0230000000000001</v>
      </c>
      <c r="V313" s="10">
        <v>0.25</v>
      </c>
      <c r="W313" s="11">
        <v>3</v>
      </c>
      <c r="X313" s="9">
        <v>4.218</v>
      </c>
      <c r="Y313" s="8" t="s">
        <v>10901</v>
      </c>
      <c r="Z313" s="10">
        <v>4</v>
      </c>
      <c r="AA313" s="10">
        <v>1</v>
      </c>
      <c r="AB313" s="9">
        <v>16.872</v>
      </c>
      <c r="AC313" s="10">
        <v>1</v>
      </c>
      <c r="AD313" s="10">
        <v>1</v>
      </c>
      <c r="AE313" s="9">
        <v>16.872</v>
      </c>
      <c r="AF313" s="11">
        <v>15</v>
      </c>
      <c r="AG313" s="11">
        <v>4</v>
      </c>
      <c r="AH313" s="11">
        <v>0</v>
      </c>
      <c r="AI313" s="11">
        <v>17</v>
      </c>
      <c r="AJ313" s="11">
        <v>0</v>
      </c>
      <c r="AK313" s="12">
        <v>44367.54</v>
      </c>
      <c r="AL313" s="11">
        <v>0.44</v>
      </c>
      <c r="AM313" s="11">
        <v>100</v>
      </c>
      <c r="AN313" s="11">
        <v>0</v>
      </c>
      <c r="AO313" s="11">
        <v>0.12</v>
      </c>
      <c r="AP313" s="11">
        <v>0</v>
      </c>
      <c r="AQ313" s="11">
        <v>0.75</v>
      </c>
      <c r="AR313" s="11">
        <v>0.12</v>
      </c>
      <c r="AS313" s="8" t="s">
        <v>10908</v>
      </c>
      <c r="AT313" s="11">
        <v>0</v>
      </c>
      <c r="AU313" s="8" t="s">
        <v>10962</v>
      </c>
      <c r="AV313" s="8" t="s">
        <v>10909</v>
      </c>
    </row>
    <row r="314" spans="1:48" x14ac:dyDescent="0.25">
      <c r="A314" s="8" t="str">
        <f t="shared" si="4"/>
        <v>10006000041372200000102</v>
      </c>
      <c r="B314" s="8" t="s">
        <v>10894</v>
      </c>
      <c r="C314" s="8" t="s">
        <v>10895</v>
      </c>
      <c r="D314" s="8" t="s">
        <v>10896</v>
      </c>
      <c r="E314" s="8" t="s">
        <v>10964</v>
      </c>
      <c r="F314" s="8" t="s">
        <v>10965</v>
      </c>
      <c r="G314" s="8" t="s">
        <v>10899</v>
      </c>
      <c r="H314" s="8" t="s">
        <v>10900</v>
      </c>
      <c r="I314" s="8" t="s">
        <v>10901</v>
      </c>
      <c r="J314" s="8" t="s">
        <v>10902</v>
      </c>
      <c r="K314" s="8" t="s">
        <v>7709</v>
      </c>
      <c r="L314" s="8" t="s">
        <v>10903</v>
      </c>
      <c r="M314" s="8" t="s">
        <v>10904</v>
      </c>
      <c r="N314" s="8" t="s">
        <v>10905</v>
      </c>
      <c r="O314" s="9">
        <v>10.147</v>
      </c>
      <c r="P314" s="10">
        <v>1</v>
      </c>
      <c r="Q314" s="11">
        <v>3.65</v>
      </c>
      <c r="R314" s="11">
        <v>4</v>
      </c>
      <c r="S314" s="8" t="s">
        <v>10906</v>
      </c>
      <c r="T314" s="8" t="s">
        <v>10907</v>
      </c>
      <c r="U314" s="9">
        <v>10.988</v>
      </c>
      <c r="V314" s="10">
        <v>1</v>
      </c>
      <c r="W314" s="11">
        <v>4.5</v>
      </c>
      <c r="X314" s="9">
        <v>58.081000000000003</v>
      </c>
      <c r="Y314" s="8" t="s">
        <v>10901</v>
      </c>
      <c r="Z314" s="10">
        <v>1</v>
      </c>
      <c r="AA314" s="10">
        <v>1</v>
      </c>
      <c r="AB314" s="9">
        <v>58.081000000000003</v>
      </c>
      <c r="AC314" s="10">
        <v>1</v>
      </c>
      <c r="AD314" s="10">
        <v>1</v>
      </c>
      <c r="AE314" s="9">
        <v>58.081000000000003</v>
      </c>
      <c r="AF314" s="11">
        <v>15</v>
      </c>
      <c r="AG314" s="11">
        <v>4</v>
      </c>
      <c r="AH314" s="11">
        <v>9.25</v>
      </c>
      <c r="AI314" s="11">
        <v>0</v>
      </c>
      <c r="AJ314" s="11">
        <v>0</v>
      </c>
      <c r="AK314" s="12">
        <v>44368.019652777781</v>
      </c>
      <c r="AL314" s="11">
        <v>9.48</v>
      </c>
      <c r="AM314" s="11">
        <v>100</v>
      </c>
      <c r="AN314" s="11">
        <v>0</v>
      </c>
      <c r="AO314" s="11">
        <v>2.5299999999999998</v>
      </c>
      <c r="AP314" s="11">
        <v>5.84</v>
      </c>
      <c r="AQ314" s="11">
        <v>0</v>
      </c>
      <c r="AR314" s="11">
        <v>3.27</v>
      </c>
      <c r="AS314" s="8" t="s">
        <v>10908</v>
      </c>
      <c r="AT314" s="11">
        <v>0</v>
      </c>
      <c r="AU314" s="8" t="s">
        <v>10964</v>
      </c>
      <c r="AV314" s="8" t="s">
        <v>10909</v>
      </c>
    </row>
    <row r="315" spans="1:48" x14ac:dyDescent="0.25">
      <c r="A315" s="8" t="str">
        <f t="shared" si="4"/>
        <v>10006000041372200000362</v>
      </c>
      <c r="B315" s="8" t="s">
        <v>10894</v>
      </c>
      <c r="C315" s="8" t="s">
        <v>10901</v>
      </c>
      <c r="D315" s="8" t="s">
        <v>10896</v>
      </c>
      <c r="E315" s="8" t="s">
        <v>10964</v>
      </c>
      <c r="F315" s="8" t="s">
        <v>10965</v>
      </c>
      <c r="G315" s="8" t="s">
        <v>10910</v>
      </c>
      <c r="H315" s="8" t="s">
        <v>10911</v>
      </c>
      <c r="I315" s="8" t="s">
        <v>10895</v>
      </c>
      <c r="J315" s="8" t="s">
        <v>10902</v>
      </c>
      <c r="K315" s="8" t="s">
        <v>7709</v>
      </c>
      <c r="L315" s="8" t="s">
        <v>10903</v>
      </c>
      <c r="M315" s="8" t="s">
        <v>10904</v>
      </c>
      <c r="N315" s="8" t="s">
        <v>10912</v>
      </c>
      <c r="O315" s="9">
        <v>0</v>
      </c>
      <c r="P315" s="10">
        <v>1</v>
      </c>
      <c r="Q315" s="11">
        <v>0</v>
      </c>
      <c r="R315" s="11">
        <v>0</v>
      </c>
      <c r="S315" s="8" t="s">
        <v>10906</v>
      </c>
      <c r="T315" s="8" t="s">
        <v>10907</v>
      </c>
      <c r="U315" s="9">
        <v>6.5</v>
      </c>
      <c r="V315" s="10">
        <v>1</v>
      </c>
      <c r="W315" s="11">
        <v>0</v>
      </c>
      <c r="X315" s="9">
        <v>50.314999999999998</v>
      </c>
      <c r="Y315" s="8" t="s">
        <v>10901</v>
      </c>
      <c r="Z315" s="10">
        <v>1</v>
      </c>
      <c r="AA315" s="10">
        <v>1</v>
      </c>
      <c r="AB315" s="9">
        <v>50.314999999999998</v>
      </c>
      <c r="AC315" s="10">
        <v>1</v>
      </c>
      <c r="AD315" s="10">
        <v>1</v>
      </c>
      <c r="AE315" s="9">
        <v>50.314999999999998</v>
      </c>
      <c r="AF315" s="11">
        <v>0</v>
      </c>
      <c r="AG315" s="11">
        <v>0</v>
      </c>
      <c r="AH315" s="11">
        <v>0</v>
      </c>
      <c r="AI315" s="11">
        <v>0</v>
      </c>
      <c r="AJ315" s="11">
        <v>12.94</v>
      </c>
      <c r="AK315" s="12">
        <v>44367.528599537036</v>
      </c>
      <c r="AL315" s="11">
        <v>0</v>
      </c>
      <c r="AM315" s="11">
        <v>0</v>
      </c>
      <c r="AN315" s="11">
        <v>0</v>
      </c>
      <c r="AO315" s="11">
        <v>0</v>
      </c>
      <c r="AP315" s="11">
        <v>0</v>
      </c>
      <c r="AQ315" s="11">
        <v>0</v>
      </c>
      <c r="AR315" s="11">
        <v>0</v>
      </c>
      <c r="AS315" s="8" t="s">
        <v>10908</v>
      </c>
      <c r="AT315" s="11">
        <v>34.630000000000003</v>
      </c>
      <c r="AU315" s="8" t="s">
        <v>10964</v>
      </c>
      <c r="AV315" s="8" t="s">
        <v>10909</v>
      </c>
    </row>
    <row r="316" spans="1:48" x14ac:dyDescent="0.25">
      <c r="A316" s="8" t="str">
        <f t="shared" si="4"/>
        <v>10006000041372200001327</v>
      </c>
      <c r="B316" s="8" t="s">
        <v>10894</v>
      </c>
      <c r="C316" s="8" t="s">
        <v>10895</v>
      </c>
      <c r="D316" s="8" t="s">
        <v>10896</v>
      </c>
      <c r="E316" s="8" t="s">
        <v>10964</v>
      </c>
      <c r="F316" s="8" t="s">
        <v>10965</v>
      </c>
      <c r="G316" s="8" t="s">
        <v>10916</v>
      </c>
      <c r="H316" s="8" t="s">
        <v>10900</v>
      </c>
      <c r="I316" s="8" t="s">
        <v>10901</v>
      </c>
      <c r="J316" s="8" t="s">
        <v>10902</v>
      </c>
      <c r="K316" s="8" t="s">
        <v>7709</v>
      </c>
      <c r="L316" s="8" t="s">
        <v>10903</v>
      </c>
      <c r="M316" s="8" t="s">
        <v>10904</v>
      </c>
      <c r="N316" s="8" t="s">
        <v>10905</v>
      </c>
      <c r="O316" s="9">
        <v>13.215</v>
      </c>
      <c r="P316" s="10">
        <v>0.75029199999999996</v>
      </c>
      <c r="Q316" s="11">
        <v>3.65</v>
      </c>
      <c r="R316" s="11">
        <v>4</v>
      </c>
      <c r="S316" s="8" t="s">
        <v>10906</v>
      </c>
      <c r="T316" s="8" t="s">
        <v>10907</v>
      </c>
      <c r="U316" s="9">
        <v>10.736000000000001</v>
      </c>
      <c r="V316" s="10">
        <v>1</v>
      </c>
      <c r="W316" s="11">
        <v>5</v>
      </c>
      <c r="X316" s="9">
        <v>57.101999999999997</v>
      </c>
      <c r="Y316" s="8" t="s">
        <v>10901</v>
      </c>
      <c r="Z316" s="10">
        <v>1</v>
      </c>
      <c r="AA316" s="10">
        <v>1</v>
      </c>
      <c r="AB316" s="9">
        <v>57.101999999999997</v>
      </c>
      <c r="AC316" s="10">
        <v>1</v>
      </c>
      <c r="AD316" s="10">
        <v>1</v>
      </c>
      <c r="AE316" s="9">
        <v>57.101999999999997</v>
      </c>
      <c r="AF316" s="11">
        <v>15</v>
      </c>
      <c r="AG316" s="11">
        <v>4</v>
      </c>
      <c r="AH316" s="11">
        <v>9.25</v>
      </c>
      <c r="AI316" s="11">
        <v>0</v>
      </c>
      <c r="AJ316" s="11">
        <v>0</v>
      </c>
      <c r="AK316" s="12">
        <v>44368.019652777781</v>
      </c>
      <c r="AL316" s="11">
        <v>9.26</v>
      </c>
      <c r="AM316" s="11">
        <v>100</v>
      </c>
      <c r="AN316" s="11">
        <v>0</v>
      </c>
      <c r="AO316" s="11">
        <v>2.4700000000000002</v>
      </c>
      <c r="AP316" s="11">
        <v>5.71</v>
      </c>
      <c r="AQ316" s="11">
        <v>0</v>
      </c>
      <c r="AR316" s="11">
        <v>3.55</v>
      </c>
      <c r="AS316" s="8" t="s">
        <v>10908</v>
      </c>
      <c r="AT316" s="11">
        <v>0</v>
      </c>
      <c r="AU316" s="8" t="s">
        <v>10964</v>
      </c>
      <c r="AV316" s="8" t="s">
        <v>10909</v>
      </c>
    </row>
    <row r="317" spans="1:48" x14ac:dyDescent="0.25">
      <c r="A317" s="8" t="str">
        <f t="shared" si="4"/>
        <v>10006000041372200001421</v>
      </c>
      <c r="B317" s="8" t="s">
        <v>10894</v>
      </c>
      <c r="C317" s="8" t="s">
        <v>10895</v>
      </c>
      <c r="D317" s="8" t="s">
        <v>10896</v>
      </c>
      <c r="E317" s="8" t="s">
        <v>10964</v>
      </c>
      <c r="F317" s="8" t="s">
        <v>10965</v>
      </c>
      <c r="G317" s="8" t="s">
        <v>10917</v>
      </c>
      <c r="H317" s="8" t="s">
        <v>10918</v>
      </c>
      <c r="I317" s="8" t="s">
        <v>10901</v>
      </c>
      <c r="J317" s="8" t="s">
        <v>10902</v>
      </c>
      <c r="K317" s="8" t="s">
        <v>7709</v>
      </c>
      <c r="L317" s="8" t="s">
        <v>10903</v>
      </c>
      <c r="M317" s="8" t="s">
        <v>10904</v>
      </c>
      <c r="N317" s="8" t="s">
        <v>10905</v>
      </c>
      <c r="O317" s="9">
        <v>8.0869999999999997</v>
      </c>
      <c r="P317" s="10">
        <v>1</v>
      </c>
      <c r="Q317" s="11">
        <v>9.25</v>
      </c>
      <c r="R317" s="11">
        <v>4</v>
      </c>
      <c r="S317" s="8" t="s">
        <v>10906</v>
      </c>
      <c r="T317" s="8" t="s">
        <v>10907</v>
      </c>
      <c r="U317" s="9">
        <v>9.3219999999999992</v>
      </c>
      <c r="V317" s="10">
        <v>1</v>
      </c>
      <c r="W317" s="11">
        <v>4</v>
      </c>
      <c r="X317" s="9">
        <v>48.981999999999999</v>
      </c>
      <c r="Y317" s="8" t="s">
        <v>10901</v>
      </c>
      <c r="Z317" s="10">
        <v>1</v>
      </c>
      <c r="AA317" s="10">
        <v>1</v>
      </c>
      <c r="AB317" s="9">
        <v>48.981999999999999</v>
      </c>
      <c r="AC317" s="10">
        <v>1</v>
      </c>
      <c r="AD317" s="10">
        <v>1</v>
      </c>
      <c r="AE317" s="9">
        <v>48.981999999999999</v>
      </c>
      <c r="AF317" s="11">
        <v>15</v>
      </c>
      <c r="AG317" s="11">
        <v>4</v>
      </c>
      <c r="AH317" s="11">
        <v>9.25</v>
      </c>
      <c r="AI317" s="11">
        <v>0</v>
      </c>
      <c r="AJ317" s="11">
        <v>0</v>
      </c>
      <c r="AK317" s="12">
        <v>44368.019652777781</v>
      </c>
      <c r="AL317" s="11">
        <v>8.0399999999999991</v>
      </c>
      <c r="AM317" s="11">
        <v>100</v>
      </c>
      <c r="AN317" s="11">
        <v>0</v>
      </c>
      <c r="AO317" s="11">
        <v>2.14</v>
      </c>
      <c r="AP317" s="11">
        <v>4.95</v>
      </c>
      <c r="AQ317" s="11">
        <v>0</v>
      </c>
      <c r="AR317" s="11">
        <v>2.4700000000000002</v>
      </c>
      <c r="AS317" s="8" t="s">
        <v>10908</v>
      </c>
      <c r="AT317" s="11">
        <v>0</v>
      </c>
      <c r="AU317" s="8" t="s">
        <v>10964</v>
      </c>
      <c r="AV317" s="8" t="s">
        <v>10909</v>
      </c>
    </row>
    <row r="318" spans="1:48" x14ac:dyDescent="0.25">
      <c r="A318" s="8" t="str">
        <f t="shared" si="4"/>
        <v>11006000041372000005105</v>
      </c>
      <c r="B318" s="8" t="s">
        <v>10919</v>
      </c>
      <c r="C318" s="8" t="s">
        <v>10901</v>
      </c>
      <c r="D318" s="8" t="s">
        <v>10896</v>
      </c>
      <c r="E318" s="8" t="s">
        <v>10964</v>
      </c>
      <c r="F318" s="8" t="s">
        <v>10965</v>
      </c>
      <c r="G318" s="8" t="s">
        <v>10920</v>
      </c>
      <c r="H318" s="8" t="s">
        <v>10921</v>
      </c>
      <c r="I318" s="8" t="s">
        <v>10895</v>
      </c>
      <c r="J318" s="8" t="s">
        <v>10902</v>
      </c>
      <c r="K318" s="8" t="s">
        <v>7709</v>
      </c>
      <c r="L318" s="8" t="s">
        <v>10922</v>
      </c>
      <c r="M318" s="8" t="s">
        <v>10904</v>
      </c>
      <c r="N318" s="8" t="s">
        <v>10905</v>
      </c>
      <c r="O318" s="9">
        <v>8.75</v>
      </c>
      <c r="P318" s="10">
        <v>1</v>
      </c>
      <c r="Q318" s="11">
        <v>9.25</v>
      </c>
      <c r="R318" s="11">
        <v>4</v>
      </c>
      <c r="S318" s="8" t="s">
        <v>10906</v>
      </c>
      <c r="T318" s="8" t="s">
        <v>10907</v>
      </c>
      <c r="U318" s="9">
        <v>10.086</v>
      </c>
      <c r="V318" s="10">
        <v>1</v>
      </c>
      <c r="W318" s="11">
        <v>4</v>
      </c>
      <c r="X318" s="9">
        <v>58.344999999999999</v>
      </c>
      <c r="Y318" s="8" t="s">
        <v>10901</v>
      </c>
      <c r="Z318" s="10">
        <v>1</v>
      </c>
      <c r="AA318" s="10">
        <v>1</v>
      </c>
      <c r="AB318" s="9">
        <v>58.344999999999999</v>
      </c>
      <c r="AC318" s="10">
        <v>1</v>
      </c>
      <c r="AD318" s="10">
        <v>1</v>
      </c>
      <c r="AE318" s="9">
        <v>58.344999999999999</v>
      </c>
      <c r="AF318" s="11">
        <v>15</v>
      </c>
      <c r="AG318" s="11">
        <v>4</v>
      </c>
      <c r="AH318" s="11">
        <v>0</v>
      </c>
      <c r="AI318" s="11">
        <v>0</v>
      </c>
      <c r="AJ318" s="11">
        <v>0</v>
      </c>
      <c r="AK318" s="12">
        <v>44367.541400462964</v>
      </c>
      <c r="AL318" s="11">
        <v>8.6999999999999993</v>
      </c>
      <c r="AM318" s="11">
        <v>100</v>
      </c>
      <c r="AN318" s="11">
        <v>0</v>
      </c>
      <c r="AO318" s="11">
        <v>2.3199999999999998</v>
      </c>
      <c r="AP318" s="11">
        <v>0</v>
      </c>
      <c r="AQ318" s="11">
        <v>0</v>
      </c>
      <c r="AR318" s="11">
        <v>2.67</v>
      </c>
      <c r="AS318" s="8" t="s">
        <v>10908</v>
      </c>
      <c r="AT318" s="11">
        <v>0</v>
      </c>
      <c r="AU318" s="8" t="s">
        <v>10964</v>
      </c>
      <c r="AV318" s="8" t="s">
        <v>10909</v>
      </c>
    </row>
    <row r="319" spans="1:48" x14ac:dyDescent="0.25">
      <c r="A319" s="8" t="str">
        <f t="shared" si="4"/>
        <v>11006000041372200001327</v>
      </c>
      <c r="B319" s="8" t="s">
        <v>10919</v>
      </c>
      <c r="C319" s="8" t="s">
        <v>10895</v>
      </c>
      <c r="D319" s="8" t="s">
        <v>10896</v>
      </c>
      <c r="E319" s="8" t="s">
        <v>10964</v>
      </c>
      <c r="F319" s="8" t="s">
        <v>10965</v>
      </c>
      <c r="G319" s="8" t="s">
        <v>10916</v>
      </c>
      <c r="H319" s="8" t="s">
        <v>10900</v>
      </c>
      <c r="I319" s="8" t="s">
        <v>10901</v>
      </c>
      <c r="J319" s="8" t="s">
        <v>10902</v>
      </c>
      <c r="K319" s="8" t="s">
        <v>7709</v>
      </c>
      <c r="L319" s="8" t="s">
        <v>10922</v>
      </c>
      <c r="M319" s="8" t="s">
        <v>10904</v>
      </c>
      <c r="N319" s="8" t="s">
        <v>10923</v>
      </c>
      <c r="O319" s="9">
        <v>13.215</v>
      </c>
      <c r="P319" s="10">
        <v>0.75029199999999996</v>
      </c>
      <c r="Q319" s="11">
        <v>0</v>
      </c>
      <c r="R319" s="11">
        <v>4</v>
      </c>
      <c r="S319" s="8" t="s">
        <v>10906</v>
      </c>
      <c r="T319" s="8" t="s">
        <v>10907</v>
      </c>
      <c r="U319" s="9">
        <v>10.327999999999999</v>
      </c>
      <c r="V319" s="10">
        <v>1</v>
      </c>
      <c r="W319" s="11">
        <v>5</v>
      </c>
      <c r="X319" s="9">
        <v>60.415999999999997</v>
      </c>
      <c r="Y319" s="8" t="s">
        <v>10901</v>
      </c>
      <c r="Z319" s="10">
        <v>1</v>
      </c>
      <c r="AA319" s="10">
        <v>1</v>
      </c>
      <c r="AB319" s="9">
        <v>60.415999999999997</v>
      </c>
      <c r="AC319" s="10">
        <v>1</v>
      </c>
      <c r="AD319" s="10">
        <v>1</v>
      </c>
      <c r="AE319" s="9">
        <v>60.415999999999997</v>
      </c>
      <c r="AF319" s="11">
        <v>15</v>
      </c>
      <c r="AG319" s="11">
        <v>4</v>
      </c>
      <c r="AH319" s="11">
        <v>0</v>
      </c>
      <c r="AI319" s="11">
        <v>0</v>
      </c>
      <c r="AJ319" s="11">
        <v>0</v>
      </c>
      <c r="AK319" s="12">
        <v>44368.02621527778</v>
      </c>
      <c r="AL319" s="11">
        <v>8.91</v>
      </c>
      <c r="AM319" s="11">
        <v>100</v>
      </c>
      <c r="AN319" s="11">
        <v>0</v>
      </c>
      <c r="AO319" s="11">
        <v>2.38</v>
      </c>
      <c r="AP319" s="11">
        <v>0</v>
      </c>
      <c r="AQ319" s="11">
        <v>0</v>
      </c>
      <c r="AR319" s="11">
        <v>3.41</v>
      </c>
      <c r="AS319" s="8" t="s">
        <v>10908</v>
      </c>
      <c r="AT319" s="11">
        <v>0</v>
      </c>
      <c r="AU319" s="8" t="s">
        <v>10964</v>
      </c>
      <c r="AV319" s="8" t="s">
        <v>10909</v>
      </c>
    </row>
    <row r="320" spans="1:48" x14ac:dyDescent="0.25">
      <c r="A320" s="8" t="str">
        <f t="shared" si="4"/>
        <v>11006000041372200001421</v>
      </c>
      <c r="B320" s="8" t="s">
        <v>10919</v>
      </c>
      <c r="C320" s="8" t="s">
        <v>10895</v>
      </c>
      <c r="D320" s="8" t="s">
        <v>10896</v>
      </c>
      <c r="E320" s="8" t="s">
        <v>10964</v>
      </c>
      <c r="F320" s="8" t="s">
        <v>10965</v>
      </c>
      <c r="G320" s="8" t="s">
        <v>10917</v>
      </c>
      <c r="H320" s="8" t="s">
        <v>10918</v>
      </c>
      <c r="I320" s="8" t="s">
        <v>10901</v>
      </c>
      <c r="J320" s="8" t="s">
        <v>10902</v>
      </c>
      <c r="K320" s="8" t="s">
        <v>7709</v>
      </c>
      <c r="L320" s="8" t="s">
        <v>10922</v>
      </c>
      <c r="M320" s="8" t="s">
        <v>10904</v>
      </c>
      <c r="N320" s="8" t="s">
        <v>10905</v>
      </c>
      <c r="O320" s="9">
        <v>8.0869999999999997</v>
      </c>
      <c r="P320" s="10">
        <v>1</v>
      </c>
      <c r="Q320" s="11">
        <v>9.25</v>
      </c>
      <c r="R320" s="11">
        <v>4</v>
      </c>
      <c r="S320" s="8" t="s">
        <v>10906</v>
      </c>
      <c r="T320" s="8" t="s">
        <v>10907</v>
      </c>
      <c r="U320" s="9">
        <v>9.3219999999999992</v>
      </c>
      <c r="V320" s="10">
        <v>1</v>
      </c>
      <c r="W320" s="11">
        <v>3</v>
      </c>
      <c r="X320" s="9">
        <v>53.311999999999998</v>
      </c>
      <c r="Y320" s="8" t="s">
        <v>10901</v>
      </c>
      <c r="Z320" s="10">
        <v>1</v>
      </c>
      <c r="AA320" s="10">
        <v>1</v>
      </c>
      <c r="AB320" s="9">
        <v>53.311999999999998</v>
      </c>
      <c r="AC320" s="10">
        <v>1</v>
      </c>
      <c r="AD320" s="10">
        <v>1</v>
      </c>
      <c r="AE320" s="9">
        <v>53.311999999999998</v>
      </c>
      <c r="AF320" s="11">
        <v>15</v>
      </c>
      <c r="AG320" s="11">
        <v>4</v>
      </c>
      <c r="AH320" s="11">
        <v>0</v>
      </c>
      <c r="AI320" s="11">
        <v>0</v>
      </c>
      <c r="AJ320" s="11">
        <v>0</v>
      </c>
      <c r="AK320" s="12">
        <v>44368.02621527778</v>
      </c>
      <c r="AL320" s="11">
        <v>8.0399999999999991</v>
      </c>
      <c r="AM320" s="11">
        <v>100</v>
      </c>
      <c r="AN320" s="11">
        <v>0</v>
      </c>
      <c r="AO320" s="11">
        <v>2.14</v>
      </c>
      <c r="AP320" s="11">
        <v>0</v>
      </c>
      <c r="AQ320" s="11">
        <v>0</v>
      </c>
      <c r="AR320" s="11">
        <v>1.85</v>
      </c>
      <c r="AS320" s="8" t="s">
        <v>10908</v>
      </c>
      <c r="AT320" s="11">
        <v>0</v>
      </c>
      <c r="AU320" s="8" t="s">
        <v>10964</v>
      </c>
      <c r="AV320" s="8" t="s">
        <v>10909</v>
      </c>
    </row>
    <row r="321" spans="1:48" x14ac:dyDescent="0.25">
      <c r="A321" s="8" t="str">
        <f t="shared" si="4"/>
        <v>11106000041372000005105</v>
      </c>
      <c r="B321" s="8" t="s">
        <v>10924</v>
      </c>
      <c r="C321" s="8" t="s">
        <v>10901</v>
      </c>
      <c r="D321" s="8" t="s">
        <v>10896</v>
      </c>
      <c r="E321" s="8" t="s">
        <v>10964</v>
      </c>
      <c r="F321" s="8" t="s">
        <v>10965</v>
      </c>
      <c r="G321" s="8" t="s">
        <v>10920</v>
      </c>
      <c r="H321" s="8" t="s">
        <v>10921</v>
      </c>
      <c r="I321" s="8" t="s">
        <v>10895</v>
      </c>
      <c r="J321" s="8" t="s">
        <v>10902</v>
      </c>
      <c r="K321" s="8" t="s">
        <v>7709</v>
      </c>
      <c r="L321" s="8" t="s">
        <v>10922</v>
      </c>
      <c r="M321" s="8" t="s">
        <v>10904</v>
      </c>
      <c r="N321" s="8" t="s">
        <v>10925</v>
      </c>
      <c r="O321" s="9">
        <v>8.75</v>
      </c>
      <c r="P321" s="10">
        <v>1</v>
      </c>
      <c r="Q321" s="11">
        <v>9.25</v>
      </c>
      <c r="R321" s="11">
        <v>4</v>
      </c>
      <c r="S321" s="8" t="s">
        <v>10906</v>
      </c>
      <c r="T321" s="8" t="s">
        <v>10907</v>
      </c>
      <c r="U321" s="9">
        <v>10.086</v>
      </c>
      <c r="V321" s="10">
        <v>1</v>
      </c>
      <c r="W321" s="11">
        <v>4</v>
      </c>
      <c r="X321" s="9">
        <v>75.984999999999999</v>
      </c>
      <c r="Y321" s="8" t="s">
        <v>10901</v>
      </c>
      <c r="Z321" s="10">
        <v>1</v>
      </c>
      <c r="AA321" s="10">
        <v>0.75024100000000005</v>
      </c>
      <c r="AB321" s="9">
        <v>75.984999999999999</v>
      </c>
      <c r="AC321" s="10">
        <v>1</v>
      </c>
      <c r="AD321" s="10">
        <v>0.75024100000000005</v>
      </c>
      <c r="AE321" s="9">
        <v>75.984999999999999</v>
      </c>
      <c r="AF321" s="11">
        <v>15</v>
      </c>
      <c r="AG321" s="11">
        <v>4</v>
      </c>
      <c r="AH321" s="11">
        <v>0</v>
      </c>
      <c r="AI321" s="11">
        <v>17</v>
      </c>
      <c r="AJ321" s="11">
        <v>0</v>
      </c>
      <c r="AK321" s="12">
        <v>44367.541400462964</v>
      </c>
      <c r="AL321" s="11">
        <v>8.6999999999999993</v>
      </c>
      <c r="AM321" s="11">
        <v>100</v>
      </c>
      <c r="AN321" s="11">
        <v>0</v>
      </c>
      <c r="AO321" s="11">
        <v>2.3199999999999998</v>
      </c>
      <c r="AP321" s="11">
        <v>0</v>
      </c>
      <c r="AQ321" s="11">
        <v>14.73</v>
      </c>
      <c r="AR321" s="11">
        <v>3.26</v>
      </c>
      <c r="AS321" s="8" t="s">
        <v>10908</v>
      </c>
      <c r="AT321" s="11">
        <v>0</v>
      </c>
      <c r="AU321" s="8" t="s">
        <v>10964</v>
      </c>
      <c r="AV321" s="8" t="s">
        <v>10909</v>
      </c>
    </row>
    <row r="322" spans="1:48" x14ac:dyDescent="0.25">
      <c r="A322" s="8" t="str">
        <f t="shared" si="4"/>
        <v>11106000041372200000102</v>
      </c>
      <c r="B322" s="8" t="s">
        <v>10924</v>
      </c>
      <c r="C322" s="8" t="s">
        <v>10895</v>
      </c>
      <c r="D322" s="8" t="s">
        <v>10896</v>
      </c>
      <c r="E322" s="8" t="s">
        <v>10964</v>
      </c>
      <c r="F322" s="8" t="s">
        <v>10965</v>
      </c>
      <c r="G322" s="8" t="s">
        <v>10899</v>
      </c>
      <c r="H322" s="8" t="s">
        <v>10900</v>
      </c>
      <c r="I322" s="8" t="s">
        <v>10901</v>
      </c>
      <c r="J322" s="8" t="s">
        <v>10902</v>
      </c>
      <c r="K322" s="8" t="s">
        <v>7709</v>
      </c>
      <c r="L322" s="8" t="s">
        <v>10922</v>
      </c>
      <c r="M322" s="8" t="s">
        <v>10904</v>
      </c>
      <c r="N322" s="8" t="s">
        <v>10926</v>
      </c>
      <c r="O322" s="9">
        <v>10.147</v>
      </c>
      <c r="P322" s="10">
        <v>1</v>
      </c>
      <c r="Q322" s="11">
        <v>0</v>
      </c>
      <c r="R322" s="11">
        <v>4</v>
      </c>
      <c r="S322" s="8" t="s">
        <v>10906</v>
      </c>
      <c r="T322" s="8" t="s">
        <v>10907</v>
      </c>
      <c r="U322" s="9">
        <v>10.57</v>
      </c>
      <c r="V322" s="10">
        <v>1</v>
      </c>
      <c r="W322" s="11">
        <v>4</v>
      </c>
      <c r="X322" s="9">
        <v>79.628</v>
      </c>
      <c r="Y322" s="8" t="s">
        <v>10901</v>
      </c>
      <c r="Z322" s="10">
        <v>1</v>
      </c>
      <c r="AA322" s="10">
        <v>0.767849</v>
      </c>
      <c r="AB322" s="9">
        <v>79.628</v>
      </c>
      <c r="AC322" s="10">
        <v>1</v>
      </c>
      <c r="AD322" s="10">
        <v>0.767849</v>
      </c>
      <c r="AE322" s="9">
        <v>79.628</v>
      </c>
      <c r="AF322" s="11">
        <v>15</v>
      </c>
      <c r="AG322" s="11">
        <v>4</v>
      </c>
      <c r="AH322" s="11">
        <v>0</v>
      </c>
      <c r="AI322" s="11">
        <v>17</v>
      </c>
      <c r="AJ322" s="11">
        <v>0</v>
      </c>
      <c r="AK322" s="12">
        <v>44368.026226851849</v>
      </c>
      <c r="AL322" s="11">
        <v>9.1199999999999992</v>
      </c>
      <c r="AM322" s="11">
        <v>100</v>
      </c>
      <c r="AN322" s="11">
        <v>0</v>
      </c>
      <c r="AO322" s="11">
        <v>2.4300000000000002</v>
      </c>
      <c r="AP322" s="11">
        <v>0</v>
      </c>
      <c r="AQ322" s="11">
        <v>15.44</v>
      </c>
      <c r="AR322" s="11">
        <v>3.41</v>
      </c>
      <c r="AS322" s="8" t="s">
        <v>10908</v>
      </c>
      <c r="AT322" s="11">
        <v>0</v>
      </c>
      <c r="AU322" s="8" t="s">
        <v>10964</v>
      </c>
      <c r="AV322" s="8" t="s">
        <v>10909</v>
      </c>
    </row>
    <row r="323" spans="1:48" x14ac:dyDescent="0.25">
      <c r="A323" s="8" t="str">
        <f t="shared" ref="A323:A386" si="5">_xlfn.CONCAT(B323,E323,G323)</f>
        <v>11106000041372200001421</v>
      </c>
      <c r="B323" s="8" t="s">
        <v>10924</v>
      </c>
      <c r="C323" s="8" t="s">
        <v>10895</v>
      </c>
      <c r="D323" s="8" t="s">
        <v>10896</v>
      </c>
      <c r="E323" s="8" t="s">
        <v>10964</v>
      </c>
      <c r="F323" s="8" t="s">
        <v>10965</v>
      </c>
      <c r="G323" s="8" t="s">
        <v>10917</v>
      </c>
      <c r="H323" s="8" t="s">
        <v>10918</v>
      </c>
      <c r="I323" s="8" t="s">
        <v>10901</v>
      </c>
      <c r="J323" s="8" t="s">
        <v>10902</v>
      </c>
      <c r="K323" s="8" t="s">
        <v>7709</v>
      </c>
      <c r="L323" s="8" t="s">
        <v>10922</v>
      </c>
      <c r="M323" s="8" t="s">
        <v>10904</v>
      </c>
      <c r="N323" s="8" t="s">
        <v>10925</v>
      </c>
      <c r="O323" s="9">
        <v>8.0869999999999997</v>
      </c>
      <c r="P323" s="10">
        <v>1</v>
      </c>
      <c r="Q323" s="11">
        <v>9.25</v>
      </c>
      <c r="R323" s="11">
        <v>4</v>
      </c>
      <c r="S323" s="8" t="s">
        <v>10906</v>
      </c>
      <c r="T323" s="8" t="s">
        <v>10907</v>
      </c>
      <c r="U323" s="9">
        <v>9.3219999999999992</v>
      </c>
      <c r="V323" s="10">
        <v>1</v>
      </c>
      <c r="W323" s="11">
        <v>1.5</v>
      </c>
      <c r="X323" s="9">
        <v>68.352000000000004</v>
      </c>
      <c r="Y323" s="8" t="s">
        <v>10901</v>
      </c>
      <c r="Z323" s="10">
        <v>1</v>
      </c>
      <c r="AA323" s="10">
        <v>0.74811499999999997</v>
      </c>
      <c r="AB323" s="9">
        <v>68.352000000000004</v>
      </c>
      <c r="AC323" s="10">
        <v>1</v>
      </c>
      <c r="AD323" s="10">
        <v>0.74811499999999997</v>
      </c>
      <c r="AE323" s="9">
        <v>68.352000000000004</v>
      </c>
      <c r="AF323" s="11">
        <v>15</v>
      </c>
      <c r="AG323" s="11">
        <v>4</v>
      </c>
      <c r="AH323" s="11">
        <v>0</v>
      </c>
      <c r="AI323" s="11">
        <v>17</v>
      </c>
      <c r="AJ323" s="11">
        <v>0</v>
      </c>
      <c r="AK323" s="12">
        <v>44368.026226851849</v>
      </c>
      <c r="AL323" s="11">
        <v>8.0399999999999991</v>
      </c>
      <c r="AM323" s="11">
        <v>100</v>
      </c>
      <c r="AN323" s="11">
        <v>0</v>
      </c>
      <c r="AO323" s="11">
        <v>2.14</v>
      </c>
      <c r="AP323" s="11">
        <v>0</v>
      </c>
      <c r="AQ323" s="11">
        <v>13.62</v>
      </c>
      <c r="AR323" s="11">
        <v>1.1299999999999999</v>
      </c>
      <c r="AS323" s="8" t="s">
        <v>10908</v>
      </c>
      <c r="AT323" s="11">
        <v>0</v>
      </c>
      <c r="AU323" s="8" t="s">
        <v>10964</v>
      </c>
      <c r="AV323" s="8" t="s">
        <v>10909</v>
      </c>
    </row>
    <row r="324" spans="1:48" x14ac:dyDescent="0.25">
      <c r="A324" s="8" t="str">
        <f t="shared" si="5"/>
        <v>12106000041372000005105</v>
      </c>
      <c r="B324" s="8" t="s">
        <v>10928</v>
      </c>
      <c r="C324" s="8" t="s">
        <v>10901</v>
      </c>
      <c r="D324" s="8" t="s">
        <v>10896</v>
      </c>
      <c r="E324" s="8" t="s">
        <v>10964</v>
      </c>
      <c r="F324" s="8" t="s">
        <v>10965</v>
      </c>
      <c r="G324" s="8" t="s">
        <v>10920</v>
      </c>
      <c r="H324" s="8" t="s">
        <v>10921</v>
      </c>
      <c r="I324" s="8" t="s">
        <v>10895</v>
      </c>
      <c r="J324" s="8" t="s">
        <v>10902</v>
      </c>
      <c r="K324" s="8" t="s">
        <v>7709</v>
      </c>
      <c r="L324" s="8" t="s">
        <v>10922</v>
      </c>
      <c r="M324" s="8" t="s">
        <v>10904</v>
      </c>
      <c r="N324" s="8" t="s">
        <v>10905</v>
      </c>
      <c r="O324" s="9">
        <v>8.75</v>
      </c>
      <c r="P324" s="10">
        <v>1</v>
      </c>
      <c r="Q324" s="11">
        <v>9.25</v>
      </c>
      <c r="R324" s="11">
        <v>4</v>
      </c>
      <c r="S324" s="8" t="s">
        <v>10906</v>
      </c>
      <c r="T324" s="8" t="s">
        <v>10907</v>
      </c>
      <c r="U324" s="9">
        <v>10.086</v>
      </c>
      <c r="V324" s="10">
        <v>1</v>
      </c>
      <c r="W324" s="11">
        <v>2</v>
      </c>
      <c r="X324" s="9">
        <v>51.634999999999998</v>
      </c>
      <c r="Y324" s="8" t="s">
        <v>10901</v>
      </c>
      <c r="Z324" s="10">
        <v>1</v>
      </c>
      <c r="AA324" s="10">
        <v>1</v>
      </c>
      <c r="AB324" s="9">
        <v>51.634999999999998</v>
      </c>
      <c r="AC324" s="10">
        <v>1</v>
      </c>
      <c r="AD324" s="10">
        <v>1</v>
      </c>
      <c r="AE324" s="9">
        <v>51.634999999999998</v>
      </c>
      <c r="AF324" s="11">
        <v>15</v>
      </c>
      <c r="AG324" s="11">
        <v>4</v>
      </c>
      <c r="AH324" s="11">
        <v>9.25</v>
      </c>
      <c r="AI324" s="11">
        <v>0</v>
      </c>
      <c r="AJ324" s="11">
        <v>0</v>
      </c>
      <c r="AK324" s="12">
        <v>44367.534548611111</v>
      </c>
      <c r="AL324" s="11">
        <v>8.6999999999999993</v>
      </c>
      <c r="AM324" s="11">
        <v>100</v>
      </c>
      <c r="AN324" s="11">
        <v>0</v>
      </c>
      <c r="AO324" s="11">
        <v>2.3199999999999998</v>
      </c>
      <c r="AP324" s="11">
        <v>5.37</v>
      </c>
      <c r="AQ324" s="11">
        <v>0</v>
      </c>
      <c r="AR324" s="11">
        <v>1.33</v>
      </c>
      <c r="AS324" s="8" t="s">
        <v>10908</v>
      </c>
      <c r="AT324" s="11">
        <v>0</v>
      </c>
      <c r="AU324" s="8" t="s">
        <v>10964</v>
      </c>
      <c r="AV324" s="8" t="s">
        <v>10909</v>
      </c>
    </row>
    <row r="325" spans="1:48" x14ac:dyDescent="0.25">
      <c r="A325" s="8" t="str">
        <f t="shared" si="5"/>
        <v>12106000041372200001421</v>
      </c>
      <c r="B325" s="8" t="s">
        <v>10928</v>
      </c>
      <c r="C325" s="8" t="s">
        <v>10895</v>
      </c>
      <c r="D325" s="8" t="s">
        <v>10896</v>
      </c>
      <c r="E325" s="8" t="s">
        <v>10964</v>
      </c>
      <c r="F325" s="8" t="s">
        <v>10965</v>
      </c>
      <c r="G325" s="8" t="s">
        <v>10917</v>
      </c>
      <c r="H325" s="8" t="s">
        <v>10918</v>
      </c>
      <c r="I325" s="8" t="s">
        <v>10901</v>
      </c>
      <c r="J325" s="8" t="s">
        <v>10902</v>
      </c>
      <c r="K325" s="8" t="s">
        <v>7709</v>
      </c>
      <c r="L325" s="8" t="s">
        <v>10922</v>
      </c>
      <c r="M325" s="8" t="s">
        <v>10904</v>
      </c>
      <c r="N325" s="8" t="s">
        <v>10905</v>
      </c>
      <c r="O325" s="9">
        <v>8.0869999999999997</v>
      </c>
      <c r="P325" s="10">
        <v>1</v>
      </c>
      <c r="Q325" s="11">
        <v>9.25</v>
      </c>
      <c r="R325" s="11">
        <v>18</v>
      </c>
      <c r="S325" s="8" t="s">
        <v>10906</v>
      </c>
      <c r="T325" s="8" t="s">
        <v>10907</v>
      </c>
      <c r="U325" s="9">
        <v>11.116</v>
      </c>
      <c r="V325" s="10">
        <v>1</v>
      </c>
      <c r="W325" s="11">
        <v>0</v>
      </c>
      <c r="X325" s="9">
        <v>46.506999999999998</v>
      </c>
      <c r="Y325" s="8" t="s">
        <v>10901</v>
      </c>
      <c r="Z325" s="10">
        <v>1</v>
      </c>
      <c r="AA325" s="10">
        <v>1</v>
      </c>
      <c r="AB325" s="9">
        <v>46.506999999999998</v>
      </c>
      <c r="AC325" s="10">
        <v>1</v>
      </c>
      <c r="AD325" s="10">
        <v>1</v>
      </c>
      <c r="AE325" s="9">
        <v>46.506999999999998</v>
      </c>
      <c r="AF325" s="11">
        <v>15</v>
      </c>
      <c r="AG325" s="11">
        <v>18</v>
      </c>
      <c r="AH325" s="11">
        <v>9.25</v>
      </c>
      <c r="AI325" s="11">
        <v>0</v>
      </c>
      <c r="AJ325" s="11">
        <v>0</v>
      </c>
      <c r="AK325" s="12">
        <v>44368.002569444441</v>
      </c>
      <c r="AL325" s="11">
        <v>9.59</v>
      </c>
      <c r="AM325" s="11">
        <v>100</v>
      </c>
      <c r="AN325" s="11">
        <v>0</v>
      </c>
      <c r="AO325" s="11">
        <v>11.5</v>
      </c>
      <c r="AP325" s="11">
        <v>5.91</v>
      </c>
      <c r="AQ325" s="11">
        <v>0</v>
      </c>
      <c r="AR325" s="11">
        <v>0</v>
      </c>
      <c r="AS325" s="8" t="s">
        <v>10908</v>
      </c>
      <c r="AT325" s="11">
        <v>0</v>
      </c>
      <c r="AU325" s="8" t="s">
        <v>10964</v>
      </c>
      <c r="AV325" s="8" t="s">
        <v>10909</v>
      </c>
    </row>
    <row r="326" spans="1:48" x14ac:dyDescent="0.25">
      <c r="A326" s="8" t="str">
        <f t="shared" si="5"/>
        <v>14006000041372000005105</v>
      </c>
      <c r="B326" s="8" t="s">
        <v>10931</v>
      </c>
      <c r="C326" s="8" t="s">
        <v>10901</v>
      </c>
      <c r="D326" s="8" t="s">
        <v>10896</v>
      </c>
      <c r="E326" s="8" t="s">
        <v>10964</v>
      </c>
      <c r="F326" s="8" t="s">
        <v>10965</v>
      </c>
      <c r="G326" s="8" t="s">
        <v>10920</v>
      </c>
      <c r="H326" s="8" t="s">
        <v>10921</v>
      </c>
      <c r="I326" s="8" t="s">
        <v>10895</v>
      </c>
      <c r="J326" s="8" t="s">
        <v>10902</v>
      </c>
      <c r="K326" s="8" t="s">
        <v>7709</v>
      </c>
      <c r="L326" s="8" t="s">
        <v>10922</v>
      </c>
      <c r="M326" s="8" t="s">
        <v>10904</v>
      </c>
      <c r="N326" s="8" t="s">
        <v>10905</v>
      </c>
      <c r="O326" s="9">
        <v>8.75</v>
      </c>
      <c r="P326" s="10">
        <v>1</v>
      </c>
      <c r="Q326" s="11">
        <v>9.25</v>
      </c>
      <c r="R326" s="11">
        <v>4</v>
      </c>
      <c r="S326" s="8" t="s">
        <v>10906</v>
      </c>
      <c r="T326" s="8" t="s">
        <v>10907</v>
      </c>
      <c r="U326" s="9">
        <v>10.086</v>
      </c>
      <c r="V326" s="10">
        <v>1</v>
      </c>
      <c r="W326" s="11">
        <v>2</v>
      </c>
      <c r="X326" s="9">
        <v>51.634999999999998</v>
      </c>
      <c r="Y326" s="8" t="s">
        <v>10901</v>
      </c>
      <c r="Z326" s="10">
        <v>1</v>
      </c>
      <c r="AA326" s="10">
        <v>1</v>
      </c>
      <c r="AB326" s="9">
        <v>51.634999999999998</v>
      </c>
      <c r="AC326" s="10">
        <v>1</v>
      </c>
      <c r="AD326" s="10">
        <v>1</v>
      </c>
      <c r="AE326" s="9">
        <v>51.634999999999998</v>
      </c>
      <c r="AF326" s="11">
        <v>15</v>
      </c>
      <c r="AG326" s="11">
        <v>4</v>
      </c>
      <c r="AH326" s="11">
        <v>9.25</v>
      </c>
      <c r="AI326" s="11">
        <v>0</v>
      </c>
      <c r="AJ326" s="11">
        <v>0</v>
      </c>
      <c r="AK326" s="12">
        <v>44367.516724537039</v>
      </c>
      <c r="AL326" s="11">
        <v>8.6999999999999993</v>
      </c>
      <c r="AM326" s="11">
        <v>100</v>
      </c>
      <c r="AN326" s="11">
        <v>0</v>
      </c>
      <c r="AO326" s="11">
        <v>2.3199999999999998</v>
      </c>
      <c r="AP326" s="11">
        <v>5.37</v>
      </c>
      <c r="AQ326" s="11">
        <v>0</v>
      </c>
      <c r="AR326" s="11">
        <v>1.33</v>
      </c>
      <c r="AS326" s="8" t="s">
        <v>10908</v>
      </c>
      <c r="AT326" s="11">
        <v>0</v>
      </c>
      <c r="AU326" s="8" t="s">
        <v>10964</v>
      </c>
      <c r="AV326" s="8" t="s">
        <v>10909</v>
      </c>
    </row>
    <row r="327" spans="1:48" x14ac:dyDescent="0.25">
      <c r="A327" s="8" t="str">
        <f t="shared" si="5"/>
        <v>14006000041372200000102</v>
      </c>
      <c r="B327" s="8" t="s">
        <v>10931</v>
      </c>
      <c r="C327" s="8" t="s">
        <v>10895</v>
      </c>
      <c r="D327" s="8" t="s">
        <v>10896</v>
      </c>
      <c r="E327" s="8" t="s">
        <v>10964</v>
      </c>
      <c r="F327" s="8" t="s">
        <v>10965</v>
      </c>
      <c r="G327" s="8" t="s">
        <v>10899</v>
      </c>
      <c r="H327" s="8" t="s">
        <v>10900</v>
      </c>
      <c r="I327" s="8" t="s">
        <v>10901</v>
      </c>
      <c r="J327" s="8" t="s">
        <v>10902</v>
      </c>
      <c r="K327" s="8" t="s">
        <v>7709</v>
      </c>
      <c r="L327" s="8" t="s">
        <v>10922</v>
      </c>
      <c r="M327" s="8" t="s">
        <v>10904</v>
      </c>
      <c r="N327" s="8" t="s">
        <v>10905</v>
      </c>
      <c r="O327" s="9">
        <v>10.147</v>
      </c>
      <c r="P327" s="10">
        <v>1</v>
      </c>
      <c r="Q327" s="11">
        <v>3.65</v>
      </c>
      <c r="R327" s="11">
        <v>4</v>
      </c>
      <c r="S327" s="8" t="s">
        <v>10906</v>
      </c>
      <c r="T327" s="8" t="s">
        <v>10907</v>
      </c>
      <c r="U327" s="9">
        <v>10.988</v>
      </c>
      <c r="V327" s="10">
        <v>1</v>
      </c>
      <c r="W327" s="11">
        <v>2</v>
      </c>
      <c r="X327" s="9">
        <v>56.261000000000003</v>
      </c>
      <c r="Y327" s="8" t="s">
        <v>10901</v>
      </c>
      <c r="Z327" s="10">
        <v>1</v>
      </c>
      <c r="AA327" s="10">
        <v>1</v>
      </c>
      <c r="AB327" s="9">
        <v>56.261000000000003</v>
      </c>
      <c r="AC327" s="10">
        <v>1</v>
      </c>
      <c r="AD327" s="10">
        <v>1</v>
      </c>
      <c r="AE327" s="9">
        <v>56.261000000000003</v>
      </c>
      <c r="AF327" s="11">
        <v>15</v>
      </c>
      <c r="AG327" s="11">
        <v>4</v>
      </c>
      <c r="AH327" s="11">
        <v>9.25</v>
      </c>
      <c r="AI327" s="11">
        <v>0</v>
      </c>
      <c r="AJ327" s="11">
        <v>0</v>
      </c>
      <c r="AK327" s="12">
        <v>44368.009247685186</v>
      </c>
      <c r="AL327" s="11">
        <v>9.48</v>
      </c>
      <c r="AM327" s="11">
        <v>100</v>
      </c>
      <c r="AN327" s="11">
        <v>0</v>
      </c>
      <c r="AO327" s="11">
        <v>2.5299999999999998</v>
      </c>
      <c r="AP327" s="11">
        <v>5.84</v>
      </c>
      <c r="AQ327" s="11">
        <v>0</v>
      </c>
      <c r="AR327" s="11">
        <v>1.45</v>
      </c>
      <c r="AS327" s="8" t="s">
        <v>10908</v>
      </c>
      <c r="AT327" s="11">
        <v>0</v>
      </c>
      <c r="AU327" s="8" t="s">
        <v>10964</v>
      </c>
      <c r="AV327" s="8" t="s">
        <v>10909</v>
      </c>
    </row>
    <row r="328" spans="1:48" x14ac:dyDescent="0.25">
      <c r="A328" s="8" t="str">
        <f t="shared" si="5"/>
        <v>17006000041372000005105</v>
      </c>
      <c r="B328" s="8" t="s">
        <v>10932</v>
      </c>
      <c r="C328" s="8" t="s">
        <v>10895</v>
      </c>
      <c r="D328" s="8" t="s">
        <v>10896</v>
      </c>
      <c r="E328" s="8" t="s">
        <v>10964</v>
      </c>
      <c r="F328" s="8" t="s">
        <v>10965</v>
      </c>
      <c r="G328" s="8" t="s">
        <v>10920</v>
      </c>
      <c r="H328" s="8" t="s">
        <v>10921</v>
      </c>
      <c r="I328" s="8" t="s">
        <v>10901</v>
      </c>
      <c r="J328" s="8" t="s">
        <v>10902</v>
      </c>
      <c r="K328" s="8" t="s">
        <v>7709</v>
      </c>
      <c r="L328" s="8" t="s">
        <v>10922</v>
      </c>
      <c r="M328" s="8" t="s">
        <v>10904</v>
      </c>
      <c r="N328" s="8" t="s">
        <v>10933</v>
      </c>
      <c r="O328" s="9">
        <v>8.7479999999999993</v>
      </c>
      <c r="P328" s="10">
        <v>1</v>
      </c>
      <c r="Q328" s="11">
        <v>9.25</v>
      </c>
      <c r="R328" s="11">
        <v>4</v>
      </c>
      <c r="S328" s="8" t="s">
        <v>10906</v>
      </c>
      <c r="T328" s="8" t="s">
        <v>10907</v>
      </c>
      <c r="U328" s="9">
        <v>10.084</v>
      </c>
      <c r="V328" s="10">
        <v>0.25</v>
      </c>
      <c r="W328" s="11">
        <v>7</v>
      </c>
      <c r="X328" s="9">
        <v>21.856000000000002</v>
      </c>
      <c r="Y328" s="8" t="s">
        <v>10901</v>
      </c>
      <c r="Z328" s="10">
        <v>4</v>
      </c>
      <c r="AA328" s="10">
        <v>1</v>
      </c>
      <c r="AB328" s="9">
        <v>87.424000000000007</v>
      </c>
      <c r="AC328" s="10">
        <v>1</v>
      </c>
      <c r="AD328" s="10">
        <v>1</v>
      </c>
      <c r="AE328" s="9">
        <v>87.424000000000007</v>
      </c>
      <c r="AF328" s="11">
        <v>15</v>
      </c>
      <c r="AG328" s="11">
        <v>4</v>
      </c>
      <c r="AH328" s="11">
        <v>0</v>
      </c>
      <c r="AI328" s="11">
        <v>17</v>
      </c>
      <c r="AJ328" s="11">
        <v>0</v>
      </c>
      <c r="AK328" s="12">
        <v>44368.009942129633</v>
      </c>
      <c r="AL328" s="11">
        <v>2.1800000000000002</v>
      </c>
      <c r="AM328" s="11">
        <v>100</v>
      </c>
      <c r="AN328" s="11">
        <v>0</v>
      </c>
      <c r="AO328" s="11">
        <v>0.57999999999999996</v>
      </c>
      <c r="AP328" s="11">
        <v>0</v>
      </c>
      <c r="AQ328" s="11">
        <v>3.75</v>
      </c>
      <c r="AR328" s="11">
        <v>1.43</v>
      </c>
      <c r="AS328" s="8" t="s">
        <v>10908</v>
      </c>
      <c r="AT328" s="11">
        <v>0</v>
      </c>
      <c r="AU328" s="8" t="s">
        <v>10964</v>
      </c>
      <c r="AV328" s="8" t="s">
        <v>10909</v>
      </c>
    </row>
    <row r="329" spans="1:48" x14ac:dyDescent="0.25">
      <c r="A329" s="8" t="str">
        <f t="shared" si="5"/>
        <v>17006000041372200001421</v>
      </c>
      <c r="B329" s="8" t="s">
        <v>10932</v>
      </c>
      <c r="C329" s="8" t="s">
        <v>10901</v>
      </c>
      <c r="D329" s="8" t="s">
        <v>10896</v>
      </c>
      <c r="E329" s="8" t="s">
        <v>10964</v>
      </c>
      <c r="F329" s="8" t="s">
        <v>10965</v>
      </c>
      <c r="G329" s="8" t="s">
        <v>10917</v>
      </c>
      <c r="H329" s="8" t="s">
        <v>10918</v>
      </c>
      <c r="I329" s="8" t="s">
        <v>10895</v>
      </c>
      <c r="J329" s="8" t="s">
        <v>10902</v>
      </c>
      <c r="K329" s="8" t="s">
        <v>7709</v>
      </c>
      <c r="L329" s="8" t="s">
        <v>10922</v>
      </c>
      <c r="M329" s="8" t="s">
        <v>10904</v>
      </c>
      <c r="N329" s="8" t="s">
        <v>10933</v>
      </c>
      <c r="O329" s="9">
        <v>8.98</v>
      </c>
      <c r="P329" s="10">
        <v>1</v>
      </c>
      <c r="Q329" s="11">
        <v>9.25</v>
      </c>
      <c r="R329" s="11">
        <v>4</v>
      </c>
      <c r="S329" s="8" t="s">
        <v>10906</v>
      </c>
      <c r="T329" s="8" t="s">
        <v>10907</v>
      </c>
      <c r="U329" s="9">
        <v>10.352</v>
      </c>
      <c r="V329" s="10">
        <v>0.25</v>
      </c>
      <c r="W329" s="11">
        <v>3</v>
      </c>
      <c r="X329" s="9">
        <v>21.591000000000001</v>
      </c>
      <c r="Y329" s="8" t="s">
        <v>10901</v>
      </c>
      <c r="Z329" s="10">
        <v>4</v>
      </c>
      <c r="AA329" s="10">
        <v>1</v>
      </c>
      <c r="AB329" s="9">
        <v>86.364000000000004</v>
      </c>
      <c r="AC329" s="10">
        <v>1</v>
      </c>
      <c r="AD329" s="10">
        <v>1</v>
      </c>
      <c r="AE329" s="9">
        <v>86.364000000000004</v>
      </c>
      <c r="AF329" s="11">
        <v>15</v>
      </c>
      <c r="AG329" s="11">
        <v>4</v>
      </c>
      <c r="AH329" s="11">
        <v>0</v>
      </c>
      <c r="AI329" s="11">
        <v>17</v>
      </c>
      <c r="AJ329" s="11">
        <v>0</v>
      </c>
      <c r="AK329" s="12">
        <v>44367.547210648147</v>
      </c>
      <c r="AL329" s="11">
        <v>2.23</v>
      </c>
      <c r="AM329" s="11">
        <v>100</v>
      </c>
      <c r="AN329" s="11">
        <v>0</v>
      </c>
      <c r="AO329" s="11">
        <v>0.6</v>
      </c>
      <c r="AP329" s="11">
        <v>0</v>
      </c>
      <c r="AQ329" s="11">
        <v>3.85</v>
      </c>
      <c r="AR329" s="11">
        <v>0.63</v>
      </c>
      <c r="AS329" s="8" t="s">
        <v>10908</v>
      </c>
      <c r="AT329" s="11">
        <v>0</v>
      </c>
      <c r="AU329" s="8" t="s">
        <v>10964</v>
      </c>
      <c r="AV329" s="8" t="s">
        <v>10909</v>
      </c>
    </row>
    <row r="330" spans="1:48" x14ac:dyDescent="0.25">
      <c r="A330" s="8" t="str">
        <f t="shared" si="5"/>
        <v>10006000041382200000102</v>
      </c>
      <c r="B330" s="8" t="s">
        <v>10894</v>
      </c>
      <c r="C330" s="8" t="s">
        <v>10895</v>
      </c>
      <c r="D330" s="8" t="s">
        <v>10896</v>
      </c>
      <c r="E330" s="8" t="s">
        <v>10966</v>
      </c>
      <c r="F330" s="8" t="s">
        <v>10967</v>
      </c>
      <c r="G330" s="8" t="s">
        <v>10899</v>
      </c>
      <c r="H330" s="8" t="s">
        <v>10900</v>
      </c>
      <c r="I330" s="8" t="s">
        <v>10901</v>
      </c>
      <c r="J330" s="8" t="s">
        <v>10902</v>
      </c>
      <c r="K330" s="8" t="s">
        <v>7709</v>
      </c>
      <c r="L330" s="8" t="s">
        <v>10903</v>
      </c>
      <c r="M330" s="8" t="s">
        <v>10904</v>
      </c>
      <c r="N330" s="8" t="s">
        <v>10905</v>
      </c>
      <c r="O330" s="9">
        <v>10.632</v>
      </c>
      <c r="P330" s="10">
        <v>1</v>
      </c>
      <c r="Q330" s="11">
        <v>3.65</v>
      </c>
      <c r="R330" s="11">
        <v>4</v>
      </c>
      <c r="S330" s="8" t="s">
        <v>10906</v>
      </c>
      <c r="T330" s="8" t="s">
        <v>10907</v>
      </c>
      <c r="U330" s="9">
        <v>11.513</v>
      </c>
      <c r="V330" s="10">
        <v>1</v>
      </c>
      <c r="W330" s="11">
        <v>4.5</v>
      </c>
      <c r="X330" s="9">
        <v>60.86</v>
      </c>
      <c r="Y330" s="8" t="s">
        <v>10901</v>
      </c>
      <c r="Z330" s="10">
        <v>1</v>
      </c>
      <c r="AA330" s="10">
        <v>1</v>
      </c>
      <c r="AB330" s="9">
        <v>60.86</v>
      </c>
      <c r="AC330" s="10">
        <v>1</v>
      </c>
      <c r="AD330" s="10">
        <v>1</v>
      </c>
      <c r="AE330" s="9">
        <v>60.86</v>
      </c>
      <c r="AF330" s="11">
        <v>15</v>
      </c>
      <c r="AG330" s="11">
        <v>4</v>
      </c>
      <c r="AH330" s="11">
        <v>9.25</v>
      </c>
      <c r="AI330" s="11">
        <v>0</v>
      </c>
      <c r="AJ330" s="11">
        <v>0</v>
      </c>
      <c r="AK330" s="12">
        <v>44368.01966435185</v>
      </c>
      <c r="AL330" s="11">
        <v>9.93</v>
      </c>
      <c r="AM330" s="11">
        <v>100</v>
      </c>
      <c r="AN330" s="11">
        <v>0</v>
      </c>
      <c r="AO330" s="11">
        <v>2.65</v>
      </c>
      <c r="AP330" s="11">
        <v>6.12</v>
      </c>
      <c r="AQ330" s="11">
        <v>0</v>
      </c>
      <c r="AR330" s="11">
        <v>3.43</v>
      </c>
      <c r="AS330" s="8" t="s">
        <v>10908</v>
      </c>
      <c r="AT330" s="11">
        <v>0</v>
      </c>
      <c r="AU330" s="8" t="s">
        <v>10966</v>
      </c>
      <c r="AV330" s="8" t="s">
        <v>10909</v>
      </c>
    </row>
    <row r="331" spans="1:48" x14ac:dyDescent="0.25">
      <c r="A331" s="8" t="str">
        <f t="shared" si="5"/>
        <v>10006000041382200000362</v>
      </c>
      <c r="B331" s="8" t="s">
        <v>10894</v>
      </c>
      <c r="C331" s="8" t="s">
        <v>10901</v>
      </c>
      <c r="D331" s="8" t="s">
        <v>10896</v>
      </c>
      <c r="E331" s="8" t="s">
        <v>10966</v>
      </c>
      <c r="F331" s="8" t="s">
        <v>10967</v>
      </c>
      <c r="G331" s="8" t="s">
        <v>10910</v>
      </c>
      <c r="H331" s="8" t="s">
        <v>10911</v>
      </c>
      <c r="I331" s="8" t="s">
        <v>10895</v>
      </c>
      <c r="J331" s="8" t="s">
        <v>10902</v>
      </c>
      <c r="K331" s="8" t="s">
        <v>7709</v>
      </c>
      <c r="L331" s="8" t="s">
        <v>10903</v>
      </c>
      <c r="M331" s="8" t="s">
        <v>10904</v>
      </c>
      <c r="N331" s="8" t="s">
        <v>10912</v>
      </c>
      <c r="O331" s="9">
        <v>0</v>
      </c>
      <c r="P331" s="10">
        <v>1</v>
      </c>
      <c r="Q331" s="11">
        <v>0</v>
      </c>
      <c r="R331" s="11">
        <v>0</v>
      </c>
      <c r="S331" s="8" t="s">
        <v>10906</v>
      </c>
      <c r="T331" s="8" t="s">
        <v>10907</v>
      </c>
      <c r="U331" s="9">
        <v>5.92</v>
      </c>
      <c r="V331" s="10">
        <v>1</v>
      </c>
      <c r="W331" s="11">
        <v>0</v>
      </c>
      <c r="X331" s="9">
        <v>45.83</v>
      </c>
      <c r="Y331" s="8" t="s">
        <v>10901</v>
      </c>
      <c r="Z331" s="10">
        <v>1</v>
      </c>
      <c r="AA331" s="10">
        <v>1</v>
      </c>
      <c r="AB331" s="9">
        <v>45.83</v>
      </c>
      <c r="AC331" s="10">
        <v>1.1503380000000001</v>
      </c>
      <c r="AD331" s="10">
        <v>1</v>
      </c>
      <c r="AE331" s="9">
        <v>52.72</v>
      </c>
      <c r="AF331" s="11">
        <v>0</v>
      </c>
      <c r="AG331" s="11">
        <v>0</v>
      </c>
      <c r="AH331" s="11">
        <v>0</v>
      </c>
      <c r="AI331" s="11">
        <v>0</v>
      </c>
      <c r="AJ331" s="11">
        <v>11.79</v>
      </c>
      <c r="AK331" s="12">
        <v>44367.528599537036</v>
      </c>
      <c r="AL331" s="11">
        <v>0</v>
      </c>
      <c r="AM331" s="11">
        <v>0</v>
      </c>
      <c r="AN331" s="11">
        <v>0</v>
      </c>
      <c r="AO331" s="11">
        <v>0</v>
      </c>
      <c r="AP331" s="11">
        <v>0</v>
      </c>
      <c r="AQ331" s="11">
        <v>0</v>
      </c>
      <c r="AR331" s="11">
        <v>0</v>
      </c>
      <c r="AS331" s="8" t="s">
        <v>10908</v>
      </c>
      <c r="AT331" s="11">
        <v>34.630000000000003</v>
      </c>
      <c r="AU331" s="8" t="s">
        <v>10966</v>
      </c>
      <c r="AV331" s="8" t="s">
        <v>10909</v>
      </c>
    </row>
    <row r="332" spans="1:48" x14ac:dyDescent="0.25">
      <c r="A332" s="8" t="str">
        <f t="shared" si="5"/>
        <v>10006000041382200001286</v>
      </c>
      <c r="B332" s="8" t="s">
        <v>10894</v>
      </c>
      <c r="C332" s="8" t="s">
        <v>10895</v>
      </c>
      <c r="D332" s="8" t="s">
        <v>10896</v>
      </c>
      <c r="E332" s="8" t="s">
        <v>10966</v>
      </c>
      <c r="F332" s="8" t="s">
        <v>10967</v>
      </c>
      <c r="G332" s="8" t="s">
        <v>10913</v>
      </c>
      <c r="H332" s="8" t="s">
        <v>10914</v>
      </c>
      <c r="I332" s="8" t="s">
        <v>10901</v>
      </c>
      <c r="J332" s="8" t="s">
        <v>10902</v>
      </c>
      <c r="K332" s="8" t="s">
        <v>7709</v>
      </c>
      <c r="L332" s="8" t="s">
        <v>10903</v>
      </c>
      <c r="M332" s="8" t="s">
        <v>10904</v>
      </c>
      <c r="N332" s="8" t="s">
        <v>10915</v>
      </c>
      <c r="O332" s="9">
        <v>12.882999999999999</v>
      </c>
      <c r="P332" s="10">
        <v>1</v>
      </c>
      <c r="Q332" s="11">
        <v>3.65</v>
      </c>
      <c r="R332" s="11">
        <v>1</v>
      </c>
      <c r="S332" s="8" t="s">
        <v>10906</v>
      </c>
      <c r="T332" s="8" t="s">
        <v>10907</v>
      </c>
      <c r="U332" s="9">
        <v>13.510999999999999</v>
      </c>
      <c r="V332" s="10">
        <v>1</v>
      </c>
      <c r="W332" s="11">
        <v>6</v>
      </c>
      <c r="X332" s="9">
        <v>72.058000000000007</v>
      </c>
      <c r="Y332" s="8" t="s">
        <v>10901</v>
      </c>
      <c r="Z332" s="10">
        <v>1</v>
      </c>
      <c r="AA332" s="10">
        <v>1</v>
      </c>
      <c r="AB332" s="9">
        <v>72.058000000000007</v>
      </c>
      <c r="AC332" s="10">
        <v>1</v>
      </c>
      <c r="AD332" s="10">
        <v>1</v>
      </c>
      <c r="AE332" s="9">
        <v>72.058000000000007</v>
      </c>
      <c r="AF332" s="11">
        <v>0</v>
      </c>
      <c r="AG332" s="11">
        <v>4</v>
      </c>
      <c r="AH332" s="11">
        <v>9.25</v>
      </c>
      <c r="AI332" s="11">
        <v>0</v>
      </c>
      <c r="AJ332" s="11">
        <v>0</v>
      </c>
      <c r="AK332" s="12">
        <v>44368.01966435185</v>
      </c>
      <c r="AL332" s="11">
        <v>0</v>
      </c>
      <c r="AM332" s="11">
        <v>100</v>
      </c>
      <c r="AN332" s="11">
        <v>0</v>
      </c>
      <c r="AO332" s="11">
        <v>3.11</v>
      </c>
      <c r="AP332" s="11">
        <v>7.18</v>
      </c>
      <c r="AQ332" s="11">
        <v>0</v>
      </c>
      <c r="AR332" s="11">
        <v>4.66</v>
      </c>
      <c r="AS332" s="8" t="s">
        <v>10908</v>
      </c>
      <c r="AT332" s="11">
        <v>0</v>
      </c>
      <c r="AU332" s="8" t="s">
        <v>10966</v>
      </c>
      <c r="AV332" s="8" t="s">
        <v>10909</v>
      </c>
    </row>
    <row r="333" spans="1:48" x14ac:dyDescent="0.25">
      <c r="A333" s="8" t="str">
        <f t="shared" si="5"/>
        <v>10006000041382200001327</v>
      </c>
      <c r="B333" s="8" t="s">
        <v>10894</v>
      </c>
      <c r="C333" s="8" t="s">
        <v>10895</v>
      </c>
      <c r="D333" s="8" t="s">
        <v>10896</v>
      </c>
      <c r="E333" s="8" t="s">
        <v>10966</v>
      </c>
      <c r="F333" s="8" t="s">
        <v>10967</v>
      </c>
      <c r="G333" s="8" t="s">
        <v>10916</v>
      </c>
      <c r="H333" s="8" t="s">
        <v>10900</v>
      </c>
      <c r="I333" s="8" t="s">
        <v>10901</v>
      </c>
      <c r="J333" s="8" t="s">
        <v>10902</v>
      </c>
      <c r="K333" s="8" t="s">
        <v>7709</v>
      </c>
      <c r="L333" s="8" t="s">
        <v>10903</v>
      </c>
      <c r="M333" s="8" t="s">
        <v>10904</v>
      </c>
      <c r="N333" s="8" t="s">
        <v>10905</v>
      </c>
      <c r="O333" s="9">
        <v>13.846</v>
      </c>
      <c r="P333" s="10">
        <v>0.75031999999999999</v>
      </c>
      <c r="Q333" s="11">
        <v>3.65</v>
      </c>
      <c r="R333" s="11">
        <v>4</v>
      </c>
      <c r="S333" s="8" t="s">
        <v>10906</v>
      </c>
      <c r="T333" s="8" t="s">
        <v>10907</v>
      </c>
      <c r="U333" s="9">
        <v>11.25</v>
      </c>
      <c r="V333" s="10">
        <v>1</v>
      </c>
      <c r="W333" s="11">
        <v>5</v>
      </c>
      <c r="X333" s="9">
        <v>59.828000000000003</v>
      </c>
      <c r="Y333" s="8" t="s">
        <v>10901</v>
      </c>
      <c r="Z333" s="10">
        <v>1</v>
      </c>
      <c r="AA333" s="10">
        <v>1</v>
      </c>
      <c r="AB333" s="9">
        <v>59.828000000000003</v>
      </c>
      <c r="AC333" s="10">
        <v>1</v>
      </c>
      <c r="AD333" s="10">
        <v>1</v>
      </c>
      <c r="AE333" s="9">
        <v>59.828000000000003</v>
      </c>
      <c r="AF333" s="11">
        <v>15</v>
      </c>
      <c r="AG333" s="11">
        <v>4</v>
      </c>
      <c r="AH333" s="11">
        <v>9.25</v>
      </c>
      <c r="AI333" s="11">
        <v>0</v>
      </c>
      <c r="AJ333" s="11">
        <v>0</v>
      </c>
      <c r="AK333" s="12">
        <v>44368.019675925927</v>
      </c>
      <c r="AL333" s="11">
        <v>9.6999999999999993</v>
      </c>
      <c r="AM333" s="11">
        <v>100</v>
      </c>
      <c r="AN333" s="11">
        <v>0</v>
      </c>
      <c r="AO333" s="11">
        <v>2.59</v>
      </c>
      <c r="AP333" s="11">
        <v>5.99</v>
      </c>
      <c r="AQ333" s="11">
        <v>0</v>
      </c>
      <c r="AR333" s="11">
        <v>3.72</v>
      </c>
      <c r="AS333" s="8" t="s">
        <v>10908</v>
      </c>
      <c r="AT333" s="11">
        <v>0</v>
      </c>
      <c r="AU333" s="8" t="s">
        <v>10966</v>
      </c>
      <c r="AV333" s="8" t="s">
        <v>10909</v>
      </c>
    </row>
    <row r="334" spans="1:48" x14ac:dyDescent="0.25">
      <c r="A334" s="8" t="str">
        <f t="shared" si="5"/>
        <v>10006000041382200001421</v>
      </c>
      <c r="B334" s="8" t="s">
        <v>10894</v>
      </c>
      <c r="C334" s="8" t="s">
        <v>10895</v>
      </c>
      <c r="D334" s="8" t="s">
        <v>10896</v>
      </c>
      <c r="E334" s="8" t="s">
        <v>10966</v>
      </c>
      <c r="F334" s="8" t="s">
        <v>10967</v>
      </c>
      <c r="G334" s="8" t="s">
        <v>10917</v>
      </c>
      <c r="H334" s="8" t="s">
        <v>10918</v>
      </c>
      <c r="I334" s="8" t="s">
        <v>10901</v>
      </c>
      <c r="J334" s="8" t="s">
        <v>10902</v>
      </c>
      <c r="K334" s="8" t="s">
        <v>7709</v>
      </c>
      <c r="L334" s="8" t="s">
        <v>10903</v>
      </c>
      <c r="M334" s="8" t="s">
        <v>10904</v>
      </c>
      <c r="N334" s="8" t="s">
        <v>10905</v>
      </c>
      <c r="O334" s="9">
        <v>9.4109999999999996</v>
      </c>
      <c r="P334" s="10">
        <v>1</v>
      </c>
      <c r="Q334" s="11">
        <v>9.25</v>
      </c>
      <c r="R334" s="11">
        <v>4</v>
      </c>
      <c r="S334" s="8" t="s">
        <v>10906</v>
      </c>
      <c r="T334" s="8" t="s">
        <v>10907</v>
      </c>
      <c r="U334" s="9">
        <v>10.848000000000001</v>
      </c>
      <c r="V334" s="10">
        <v>1</v>
      </c>
      <c r="W334" s="11">
        <v>4</v>
      </c>
      <c r="X334" s="9">
        <v>56.975999999999999</v>
      </c>
      <c r="Y334" s="8" t="s">
        <v>10901</v>
      </c>
      <c r="Z334" s="10">
        <v>1</v>
      </c>
      <c r="AA334" s="10">
        <v>1</v>
      </c>
      <c r="AB334" s="9">
        <v>56.975999999999999</v>
      </c>
      <c r="AC334" s="10">
        <v>1</v>
      </c>
      <c r="AD334" s="10">
        <v>1</v>
      </c>
      <c r="AE334" s="9">
        <v>56.975999999999999</v>
      </c>
      <c r="AF334" s="11">
        <v>15</v>
      </c>
      <c r="AG334" s="11">
        <v>4</v>
      </c>
      <c r="AH334" s="11">
        <v>9.25</v>
      </c>
      <c r="AI334" s="11">
        <v>0</v>
      </c>
      <c r="AJ334" s="11">
        <v>0</v>
      </c>
      <c r="AK334" s="12">
        <v>44368.019675925927</v>
      </c>
      <c r="AL334" s="11">
        <v>9.36</v>
      </c>
      <c r="AM334" s="11">
        <v>100</v>
      </c>
      <c r="AN334" s="11">
        <v>0</v>
      </c>
      <c r="AO334" s="11">
        <v>2.5</v>
      </c>
      <c r="AP334" s="11">
        <v>5.77</v>
      </c>
      <c r="AQ334" s="11">
        <v>0</v>
      </c>
      <c r="AR334" s="11">
        <v>2.87</v>
      </c>
      <c r="AS334" s="8" t="s">
        <v>10908</v>
      </c>
      <c r="AT334" s="11">
        <v>0</v>
      </c>
      <c r="AU334" s="8" t="s">
        <v>10966</v>
      </c>
      <c r="AV334" s="8" t="s">
        <v>10909</v>
      </c>
    </row>
    <row r="335" spans="1:48" x14ac:dyDescent="0.25">
      <c r="A335" s="8" t="str">
        <f t="shared" si="5"/>
        <v>11006000041382000005105</v>
      </c>
      <c r="B335" s="8" t="s">
        <v>10919</v>
      </c>
      <c r="C335" s="8" t="s">
        <v>10901</v>
      </c>
      <c r="D335" s="8" t="s">
        <v>10896</v>
      </c>
      <c r="E335" s="8" t="s">
        <v>10966</v>
      </c>
      <c r="F335" s="8" t="s">
        <v>10967</v>
      </c>
      <c r="G335" s="8" t="s">
        <v>10920</v>
      </c>
      <c r="H335" s="8" t="s">
        <v>10921</v>
      </c>
      <c r="I335" s="8" t="s">
        <v>10895</v>
      </c>
      <c r="J335" s="8" t="s">
        <v>10902</v>
      </c>
      <c r="K335" s="8" t="s">
        <v>7709</v>
      </c>
      <c r="L335" s="8" t="s">
        <v>10922</v>
      </c>
      <c r="M335" s="8" t="s">
        <v>10904</v>
      </c>
      <c r="N335" s="8" t="s">
        <v>10905</v>
      </c>
      <c r="O335" s="9">
        <v>9.1679999999999993</v>
      </c>
      <c r="P335" s="10">
        <v>1</v>
      </c>
      <c r="Q335" s="11">
        <v>9.25</v>
      </c>
      <c r="R335" s="11">
        <v>4</v>
      </c>
      <c r="S335" s="8" t="s">
        <v>10906</v>
      </c>
      <c r="T335" s="8" t="s">
        <v>10907</v>
      </c>
      <c r="U335" s="9">
        <v>10.568</v>
      </c>
      <c r="V335" s="10">
        <v>1</v>
      </c>
      <c r="W335" s="11">
        <v>4</v>
      </c>
      <c r="X335" s="9">
        <v>61.136000000000003</v>
      </c>
      <c r="Y335" s="8" t="s">
        <v>10901</v>
      </c>
      <c r="Z335" s="10">
        <v>1</v>
      </c>
      <c r="AA335" s="10">
        <v>1</v>
      </c>
      <c r="AB335" s="9">
        <v>61.136000000000003</v>
      </c>
      <c r="AC335" s="10">
        <v>1</v>
      </c>
      <c r="AD335" s="10">
        <v>1</v>
      </c>
      <c r="AE335" s="9">
        <v>61.136000000000003</v>
      </c>
      <c r="AF335" s="11">
        <v>15</v>
      </c>
      <c r="AG335" s="11">
        <v>4</v>
      </c>
      <c r="AH335" s="11">
        <v>0</v>
      </c>
      <c r="AI335" s="11">
        <v>0</v>
      </c>
      <c r="AJ335" s="11">
        <v>0</v>
      </c>
      <c r="AK335" s="12">
        <v>44367.541435185187</v>
      </c>
      <c r="AL335" s="11">
        <v>9.1199999999999992</v>
      </c>
      <c r="AM335" s="11">
        <v>100</v>
      </c>
      <c r="AN335" s="11">
        <v>0</v>
      </c>
      <c r="AO335" s="11">
        <v>2.4300000000000002</v>
      </c>
      <c r="AP335" s="11">
        <v>0</v>
      </c>
      <c r="AQ335" s="11">
        <v>0</v>
      </c>
      <c r="AR335" s="11">
        <v>2.8</v>
      </c>
      <c r="AS335" s="8" t="s">
        <v>10908</v>
      </c>
      <c r="AT335" s="11">
        <v>0</v>
      </c>
      <c r="AU335" s="8" t="s">
        <v>10966</v>
      </c>
      <c r="AV335" s="8" t="s">
        <v>10909</v>
      </c>
    </row>
    <row r="336" spans="1:48" x14ac:dyDescent="0.25">
      <c r="A336" s="8" t="str">
        <f t="shared" si="5"/>
        <v>11006000041382200001286</v>
      </c>
      <c r="B336" s="8" t="s">
        <v>10919</v>
      </c>
      <c r="C336" s="8" t="s">
        <v>10895</v>
      </c>
      <c r="D336" s="8" t="s">
        <v>10896</v>
      </c>
      <c r="E336" s="8" t="s">
        <v>10966</v>
      </c>
      <c r="F336" s="8" t="s">
        <v>10967</v>
      </c>
      <c r="G336" s="8" t="s">
        <v>10913</v>
      </c>
      <c r="H336" s="8" t="s">
        <v>10914</v>
      </c>
      <c r="I336" s="8" t="s">
        <v>10901</v>
      </c>
      <c r="J336" s="8" t="s">
        <v>10902</v>
      </c>
      <c r="K336" s="8" t="s">
        <v>7709</v>
      </c>
      <c r="L336" s="8" t="s">
        <v>10922</v>
      </c>
      <c r="M336" s="8" t="s">
        <v>10904</v>
      </c>
      <c r="N336" s="8" t="s">
        <v>10915</v>
      </c>
      <c r="O336" s="9">
        <v>12.882999999999999</v>
      </c>
      <c r="P336" s="10">
        <v>1</v>
      </c>
      <c r="Q336" s="11">
        <v>3.65</v>
      </c>
      <c r="R336" s="11">
        <v>1</v>
      </c>
      <c r="S336" s="8" t="s">
        <v>10906</v>
      </c>
      <c r="T336" s="8" t="s">
        <v>10907</v>
      </c>
      <c r="U336" s="9">
        <v>13.510999999999999</v>
      </c>
      <c r="V336" s="10">
        <v>1</v>
      </c>
      <c r="W336" s="11">
        <v>5</v>
      </c>
      <c r="X336" s="9">
        <v>78.457999999999998</v>
      </c>
      <c r="Y336" s="8" t="s">
        <v>10901</v>
      </c>
      <c r="Z336" s="10">
        <v>1</v>
      </c>
      <c r="AA336" s="10">
        <v>1</v>
      </c>
      <c r="AB336" s="9">
        <v>78.457999999999998</v>
      </c>
      <c r="AC336" s="10">
        <v>1</v>
      </c>
      <c r="AD336" s="10">
        <v>1</v>
      </c>
      <c r="AE336" s="9">
        <v>78.457999999999998</v>
      </c>
      <c r="AF336" s="11">
        <v>0</v>
      </c>
      <c r="AG336" s="11">
        <v>4</v>
      </c>
      <c r="AH336" s="11">
        <v>0</v>
      </c>
      <c r="AI336" s="11">
        <v>0</v>
      </c>
      <c r="AJ336" s="11">
        <v>0</v>
      </c>
      <c r="AK336" s="12">
        <v>44368.026226851849</v>
      </c>
      <c r="AL336" s="11">
        <v>0</v>
      </c>
      <c r="AM336" s="11">
        <v>100</v>
      </c>
      <c r="AN336" s="11">
        <v>0</v>
      </c>
      <c r="AO336" s="11">
        <v>3.11</v>
      </c>
      <c r="AP336" s="11">
        <v>0</v>
      </c>
      <c r="AQ336" s="11">
        <v>0</v>
      </c>
      <c r="AR336" s="11">
        <v>3.88</v>
      </c>
      <c r="AS336" s="8" t="s">
        <v>10908</v>
      </c>
      <c r="AT336" s="11">
        <v>0</v>
      </c>
      <c r="AU336" s="8" t="s">
        <v>10966</v>
      </c>
      <c r="AV336" s="8" t="s">
        <v>10909</v>
      </c>
    </row>
    <row r="337" spans="1:48" x14ac:dyDescent="0.25">
      <c r="A337" s="8" t="str">
        <f t="shared" si="5"/>
        <v>11006000041382200001327</v>
      </c>
      <c r="B337" s="8" t="s">
        <v>10919</v>
      </c>
      <c r="C337" s="8" t="s">
        <v>10895</v>
      </c>
      <c r="D337" s="8" t="s">
        <v>10896</v>
      </c>
      <c r="E337" s="8" t="s">
        <v>10966</v>
      </c>
      <c r="F337" s="8" t="s">
        <v>10967</v>
      </c>
      <c r="G337" s="8" t="s">
        <v>10916</v>
      </c>
      <c r="H337" s="8" t="s">
        <v>10900</v>
      </c>
      <c r="I337" s="8" t="s">
        <v>10901</v>
      </c>
      <c r="J337" s="8" t="s">
        <v>10902</v>
      </c>
      <c r="K337" s="8" t="s">
        <v>7709</v>
      </c>
      <c r="L337" s="8" t="s">
        <v>10922</v>
      </c>
      <c r="M337" s="8" t="s">
        <v>10904</v>
      </c>
      <c r="N337" s="8" t="s">
        <v>10923</v>
      </c>
      <c r="O337" s="9">
        <v>13.846</v>
      </c>
      <c r="P337" s="10">
        <v>0.75031999999999999</v>
      </c>
      <c r="Q337" s="11">
        <v>0</v>
      </c>
      <c r="R337" s="11">
        <v>4</v>
      </c>
      <c r="S337" s="8" t="s">
        <v>10906</v>
      </c>
      <c r="T337" s="8" t="s">
        <v>10907</v>
      </c>
      <c r="U337" s="9">
        <v>10.821999999999999</v>
      </c>
      <c r="V337" s="10">
        <v>1</v>
      </c>
      <c r="W337" s="11">
        <v>5</v>
      </c>
      <c r="X337" s="9">
        <v>63.317</v>
      </c>
      <c r="Y337" s="8" t="s">
        <v>10901</v>
      </c>
      <c r="Z337" s="10">
        <v>1</v>
      </c>
      <c r="AA337" s="10">
        <v>1</v>
      </c>
      <c r="AB337" s="9">
        <v>63.317</v>
      </c>
      <c r="AC337" s="10">
        <v>1</v>
      </c>
      <c r="AD337" s="10">
        <v>1</v>
      </c>
      <c r="AE337" s="9">
        <v>63.317</v>
      </c>
      <c r="AF337" s="11">
        <v>15</v>
      </c>
      <c r="AG337" s="11">
        <v>4</v>
      </c>
      <c r="AH337" s="11">
        <v>0</v>
      </c>
      <c r="AI337" s="11">
        <v>0</v>
      </c>
      <c r="AJ337" s="11">
        <v>0</v>
      </c>
      <c r="AK337" s="12">
        <v>44368.026226851849</v>
      </c>
      <c r="AL337" s="11">
        <v>9.33</v>
      </c>
      <c r="AM337" s="11">
        <v>100</v>
      </c>
      <c r="AN337" s="11">
        <v>0</v>
      </c>
      <c r="AO337" s="11">
        <v>2.4900000000000002</v>
      </c>
      <c r="AP337" s="11">
        <v>0</v>
      </c>
      <c r="AQ337" s="11">
        <v>0</v>
      </c>
      <c r="AR337" s="11">
        <v>3.58</v>
      </c>
      <c r="AS337" s="8" t="s">
        <v>10908</v>
      </c>
      <c r="AT337" s="11">
        <v>0</v>
      </c>
      <c r="AU337" s="8" t="s">
        <v>10966</v>
      </c>
      <c r="AV337" s="8" t="s">
        <v>10909</v>
      </c>
    </row>
    <row r="338" spans="1:48" x14ac:dyDescent="0.25">
      <c r="A338" s="8" t="str">
        <f t="shared" si="5"/>
        <v>11006000041382200001421</v>
      </c>
      <c r="B338" s="8" t="s">
        <v>10919</v>
      </c>
      <c r="C338" s="8" t="s">
        <v>10895</v>
      </c>
      <c r="D338" s="8" t="s">
        <v>10896</v>
      </c>
      <c r="E338" s="8" t="s">
        <v>10966</v>
      </c>
      <c r="F338" s="8" t="s">
        <v>10967</v>
      </c>
      <c r="G338" s="8" t="s">
        <v>10917</v>
      </c>
      <c r="H338" s="8" t="s">
        <v>10918</v>
      </c>
      <c r="I338" s="8" t="s">
        <v>10901</v>
      </c>
      <c r="J338" s="8" t="s">
        <v>10902</v>
      </c>
      <c r="K338" s="8" t="s">
        <v>7709</v>
      </c>
      <c r="L338" s="8" t="s">
        <v>10922</v>
      </c>
      <c r="M338" s="8" t="s">
        <v>10904</v>
      </c>
      <c r="N338" s="8" t="s">
        <v>10905</v>
      </c>
      <c r="O338" s="9">
        <v>9.4109999999999996</v>
      </c>
      <c r="P338" s="10">
        <v>1</v>
      </c>
      <c r="Q338" s="11">
        <v>9.25</v>
      </c>
      <c r="R338" s="11">
        <v>4</v>
      </c>
      <c r="S338" s="8" t="s">
        <v>10906</v>
      </c>
      <c r="T338" s="8" t="s">
        <v>10907</v>
      </c>
      <c r="U338" s="9">
        <v>10.848000000000001</v>
      </c>
      <c r="V338" s="10">
        <v>1</v>
      </c>
      <c r="W338" s="11">
        <v>3</v>
      </c>
      <c r="X338" s="9">
        <v>62.026000000000003</v>
      </c>
      <c r="Y338" s="8" t="s">
        <v>10901</v>
      </c>
      <c r="Z338" s="10">
        <v>1</v>
      </c>
      <c r="AA338" s="10">
        <v>1</v>
      </c>
      <c r="AB338" s="9">
        <v>62.026000000000003</v>
      </c>
      <c r="AC338" s="10">
        <v>1</v>
      </c>
      <c r="AD338" s="10">
        <v>1</v>
      </c>
      <c r="AE338" s="9">
        <v>62.026000000000003</v>
      </c>
      <c r="AF338" s="11">
        <v>15</v>
      </c>
      <c r="AG338" s="11">
        <v>4</v>
      </c>
      <c r="AH338" s="11">
        <v>0</v>
      </c>
      <c r="AI338" s="11">
        <v>0</v>
      </c>
      <c r="AJ338" s="11">
        <v>0</v>
      </c>
      <c r="AK338" s="12">
        <v>44368.026238425926</v>
      </c>
      <c r="AL338" s="11">
        <v>9.36</v>
      </c>
      <c r="AM338" s="11">
        <v>100</v>
      </c>
      <c r="AN338" s="11">
        <v>0</v>
      </c>
      <c r="AO338" s="11">
        <v>2.5</v>
      </c>
      <c r="AP338" s="11">
        <v>0</v>
      </c>
      <c r="AQ338" s="11">
        <v>0</v>
      </c>
      <c r="AR338" s="11">
        <v>2.15</v>
      </c>
      <c r="AS338" s="8" t="s">
        <v>10908</v>
      </c>
      <c r="AT338" s="11">
        <v>0</v>
      </c>
      <c r="AU338" s="8" t="s">
        <v>10966</v>
      </c>
      <c r="AV338" s="8" t="s">
        <v>10909</v>
      </c>
    </row>
    <row r="339" spans="1:48" x14ac:dyDescent="0.25">
      <c r="A339" s="8" t="str">
        <f t="shared" si="5"/>
        <v>11106000041382000005105</v>
      </c>
      <c r="B339" s="8" t="s">
        <v>10924</v>
      </c>
      <c r="C339" s="8" t="s">
        <v>10901</v>
      </c>
      <c r="D339" s="8" t="s">
        <v>10896</v>
      </c>
      <c r="E339" s="8" t="s">
        <v>10966</v>
      </c>
      <c r="F339" s="8" t="s">
        <v>10967</v>
      </c>
      <c r="G339" s="8" t="s">
        <v>10920</v>
      </c>
      <c r="H339" s="8" t="s">
        <v>10921</v>
      </c>
      <c r="I339" s="8" t="s">
        <v>10895</v>
      </c>
      <c r="J339" s="8" t="s">
        <v>10902</v>
      </c>
      <c r="K339" s="8" t="s">
        <v>7709</v>
      </c>
      <c r="L339" s="8" t="s">
        <v>10922</v>
      </c>
      <c r="M339" s="8" t="s">
        <v>10904</v>
      </c>
      <c r="N339" s="8" t="s">
        <v>10925</v>
      </c>
      <c r="O339" s="9">
        <v>9.1679999999999993</v>
      </c>
      <c r="P339" s="10">
        <v>1</v>
      </c>
      <c r="Q339" s="11">
        <v>9.25</v>
      </c>
      <c r="R339" s="11">
        <v>4</v>
      </c>
      <c r="S339" s="8" t="s">
        <v>10906</v>
      </c>
      <c r="T339" s="8" t="s">
        <v>10907</v>
      </c>
      <c r="U339" s="9">
        <v>10.568</v>
      </c>
      <c r="V339" s="10">
        <v>1</v>
      </c>
      <c r="W339" s="11">
        <v>4</v>
      </c>
      <c r="X339" s="9">
        <v>79.616</v>
      </c>
      <c r="Y339" s="8" t="s">
        <v>10901</v>
      </c>
      <c r="Z339" s="10">
        <v>1</v>
      </c>
      <c r="AA339" s="10">
        <v>0.75019199999999997</v>
      </c>
      <c r="AB339" s="9">
        <v>79.616</v>
      </c>
      <c r="AC339" s="10">
        <v>1</v>
      </c>
      <c r="AD339" s="10">
        <v>0.75019199999999997</v>
      </c>
      <c r="AE339" s="9">
        <v>79.616</v>
      </c>
      <c r="AF339" s="11">
        <v>15</v>
      </c>
      <c r="AG339" s="11">
        <v>4</v>
      </c>
      <c r="AH339" s="11">
        <v>0</v>
      </c>
      <c r="AI339" s="11">
        <v>17</v>
      </c>
      <c r="AJ339" s="11">
        <v>0</v>
      </c>
      <c r="AK339" s="12">
        <v>44367.541435185187</v>
      </c>
      <c r="AL339" s="11">
        <v>9.1199999999999992</v>
      </c>
      <c r="AM339" s="11">
        <v>100</v>
      </c>
      <c r="AN339" s="11">
        <v>0</v>
      </c>
      <c r="AO339" s="11">
        <v>2.4300000000000002</v>
      </c>
      <c r="AP339" s="11">
        <v>0</v>
      </c>
      <c r="AQ339" s="11">
        <v>15.44</v>
      </c>
      <c r="AR339" s="11">
        <v>3.41</v>
      </c>
      <c r="AS339" s="8" t="s">
        <v>10908</v>
      </c>
      <c r="AT339" s="11">
        <v>0</v>
      </c>
      <c r="AU339" s="8" t="s">
        <v>10966</v>
      </c>
      <c r="AV339" s="8" t="s">
        <v>10909</v>
      </c>
    </row>
    <row r="340" spans="1:48" x14ac:dyDescent="0.25">
      <c r="A340" s="8" t="str">
        <f t="shared" si="5"/>
        <v>11106000041382200000102</v>
      </c>
      <c r="B340" s="8" t="s">
        <v>10924</v>
      </c>
      <c r="C340" s="8" t="s">
        <v>10895</v>
      </c>
      <c r="D340" s="8" t="s">
        <v>10896</v>
      </c>
      <c r="E340" s="8" t="s">
        <v>10966</v>
      </c>
      <c r="F340" s="8" t="s">
        <v>10967</v>
      </c>
      <c r="G340" s="8" t="s">
        <v>10899</v>
      </c>
      <c r="H340" s="8" t="s">
        <v>10900</v>
      </c>
      <c r="I340" s="8" t="s">
        <v>10901</v>
      </c>
      <c r="J340" s="8" t="s">
        <v>10902</v>
      </c>
      <c r="K340" s="8" t="s">
        <v>7709</v>
      </c>
      <c r="L340" s="8" t="s">
        <v>10922</v>
      </c>
      <c r="M340" s="8" t="s">
        <v>10904</v>
      </c>
      <c r="N340" s="8" t="s">
        <v>10926</v>
      </c>
      <c r="O340" s="9">
        <v>10.632</v>
      </c>
      <c r="P340" s="10">
        <v>1</v>
      </c>
      <c r="Q340" s="11">
        <v>0</v>
      </c>
      <c r="R340" s="11">
        <v>4</v>
      </c>
      <c r="S340" s="8" t="s">
        <v>10906</v>
      </c>
      <c r="T340" s="8" t="s">
        <v>10907</v>
      </c>
      <c r="U340" s="9">
        <v>11.074999999999999</v>
      </c>
      <c r="V340" s="10">
        <v>1</v>
      </c>
      <c r="W340" s="11">
        <v>4</v>
      </c>
      <c r="X340" s="9">
        <v>83.441000000000003</v>
      </c>
      <c r="Y340" s="8" t="s">
        <v>10901</v>
      </c>
      <c r="Z340" s="10">
        <v>1</v>
      </c>
      <c r="AA340" s="10">
        <v>0.76783999999999997</v>
      </c>
      <c r="AB340" s="9">
        <v>83.441000000000003</v>
      </c>
      <c r="AC340" s="10">
        <v>1</v>
      </c>
      <c r="AD340" s="10">
        <v>0.76783999999999997</v>
      </c>
      <c r="AE340" s="9">
        <v>83.441000000000003</v>
      </c>
      <c r="AF340" s="11">
        <v>15</v>
      </c>
      <c r="AG340" s="11">
        <v>4</v>
      </c>
      <c r="AH340" s="11">
        <v>0</v>
      </c>
      <c r="AI340" s="11">
        <v>17</v>
      </c>
      <c r="AJ340" s="11">
        <v>0</v>
      </c>
      <c r="AK340" s="12">
        <v>44368.026238425926</v>
      </c>
      <c r="AL340" s="11">
        <v>9.5500000000000007</v>
      </c>
      <c r="AM340" s="11">
        <v>100</v>
      </c>
      <c r="AN340" s="11">
        <v>0</v>
      </c>
      <c r="AO340" s="11">
        <v>2.5499999999999998</v>
      </c>
      <c r="AP340" s="11">
        <v>0</v>
      </c>
      <c r="AQ340" s="11">
        <v>16.18</v>
      </c>
      <c r="AR340" s="11">
        <v>3.58</v>
      </c>
      <c r="AS340" s="8" t="s">
        <v>10908</v>
      </c>
      <c r="AT340" s="11">
        <v>0</v>
      </c>
      <c r="AU340" s="8" t="s">
        <v>10966</v>
      </c>
      <c r="AV340" s="8" t="s">
        <v>10909</v>
      </c>
    </row>
    <row r="341" spans="1:48" x14ac:dyDescent="0.25">
      <c r="A341" s="8" t="str">
        <f t="shared" si="5"/>
        <v>11106000041382200001286</v>
      </c>
      <c r="B341" s="8" t="s">
        <v>10924</v>
      </c>
      <c r="C341" s="8" t="s">
        <v>10895</v>
      </c>
      <c r="D341" s="8" t="s">
        <v>10896</v>
      </c>
      <c r="E341" s="8" t="s">
        <v>10966</v>
      </c>
      <c r="F341" s="8" t="s">
        <v>10967</v>
      </c>
      <c r="G341" s="8" t="s">
        <v>10913</v>
      </c>
      <c r="H341" s="8" t="s">
        <v>10914</v>
      </c>
      <c r="I341" s="8" t="s">
        <v>10901</v>
      </c>
      <c r="J341" s="8" t="s">
        <v>10902</v>
      </c>
      <c r="K341" s="8" t="s">
        <v>7709</v>
      </c>
      <c r="L341" s="8" t="s">
        <v>10922</v>
      </c>
      <c r="M341" s="8" t="s">
        <v>10904</v>
      </c>
      <c r="N341" s="8" t="s">
        <v>10927</v>
      </c>
      <c r="O341" s="9">
        <v>12.882999999999999</v>
      </c>
      <c r="P341" s="10">
        <v>1</v>
      </c>
      <c r="Q341" s="11">
        <v>3.65</v>
      </c>
      <c r="R341" s="11">
        <v>1</v>
      </c>
      <c r="S341" s="8" t="s">
        <v>10906</v>
      </c>
      <c r="T341" s="8" t="s">
        <v>10907</v>
      </c>
      <c r="U341" s="9">
        <v>13.510999999999999</v>
      </c>
      <c r="V341" s="10">
        <v>1</v>
      </c>
      <c r="W341" s="11">
        <v>5</v>
      </c>
      <c r="X341" s="9">
        <v>102.288</v>
      </c>
      <c r="Y341" s="8" t="s">
        <v>10901</v>
      </c>
      <c r="Z341" s="10">
        <v>1</v>
      </c>
      <c r="AA341" s="10">
        <v>0.74942200000000003</v>
      </c>
      <c r="AB341" s="9">
        <v>102.288</v>
      </c>
      <c r="AC341" s="10">
        <v>1</v>
      </c>
      <c r="AD341" s="10">
        <v>0.74942200000000003</v>
      </c>
      <c r="AE341" s="9">
        <v>102.288</v>
      </c>
      <c r="AF341" s="11">
        <v>0</v>
      </c>
      <c r="AG341" s="11">
        <v>4</v>
      </c>
      <c r="AH341" s="11">
        <v>0</v>
      </c>
      <c r="AI341" s="11">
        <v>17</v>
      </c>
      <c r="AJ341" s="11">
        <v>0</v>
      </c>
      <c r="AK341" s="12">
        <v>44368.026238425926</v>
      </c>
      <c r="AL341" s="11">
        <v>0</v>
      </c>
      <c r="AM341" s="11">
        <v>100</v>
      </c>
      <c r="AN341" s="11">
        <v>0</v>
      </c>
      <c r="AO341" s="11">
        <v>3.11</v>
      </c>
      <c r="AP341" s="11">
        <v>0</v>
      </c>
      <c r="AQ341" s="11">
        <v>19.73</v>
      </c>
      <c r="AR341" s="11">
        <v>4.87</v>
      </c>
      <c r="AS341" s="8" t="s">
        <v>10908</v>
      </c>
      <c r="AT341" s="11">
        <v>0</v>
      </c>
      <c r="AU341" s="8" t="s">
        <v>10966</v>
      </c>
      <c r="AV341" s="8" t="s">
        <v>10909</v>
      </c>
    </row>
    <row r="342" spans="1:48" x14ac:dyDescent="0.25">
      <c r="A342" s="8" t="str">
        <f t="shared" si="5"/>
        <v>11106000041382200001421</v>
      </c>
      <c r="B342" s="8" t="s">
        <v>10924</v>
      </c>
      <c r="C342" s="8" t="s">
        <v>10895</v>
      </c>
      <c r="D342" s="8" t="s">
        <v>10896</v>
      </c>
      <c r="E342" s="8" t="s">
        <v>10966</v>
      </c>
      <c r="F342" s="8" t="s">
        <v>10967</v>
      </c>
      <c r="G342" s="8" t="s">
        <v>10917</v>
      </c>
      <c r="H342" s="8" t="s">
        <v>10918</v>
      </c>
      <c r="I342" s="8" t="s">
        <v>10901</v>
      </c>
      <c r="J342" s="8" t="s">
        <v>10902</v>
      </c>
      <c r="K342" s="8" t="s">
        <v>7709</v>
      </c>
      <c r="L342" s="8" t="s">
        <v>10922</v>
      </c>
      <c r="M342" s="8" t="s">
        <v>10904</v>
      </c>
      <c r="N342" s="8" t="s">
        <v>10925</v>
      </c>
      <c r="O342" s="9">
        <v>9.4109999999999996</v>
      </c>
      <c r="P342" s="10">
        <v>1</v>
      </c>
      <c r="Q342" s="11">
        <v>9.25</v>
      </c>
      <c r="R342" s="11">
        <v>4</v>
      </c>
      <c r="S342" s="8" t="s">
        <v>10906</v>
      </c>
      <c r="T342" s="8" t="s">
        <v>10907</v>
      </c>
      <c r="U342" s="9">
        <v>10.848000000000001</v>
      </c>
      <c r="V342" s="10">
        <v>1</v>
      </c>
      <c r="W342" s="11">
        <v>1.5</v>
      </c>
      <c r="X342" s="9">
        <v>79.536000000000001</v>
      </c>
      <c r="Y342" s="8" t="s">
        <v>10901</v>
      </c>
      <c r="Z342" s="10">
        <v>1</v>
      </c>
      <c r="AA342" s="10">
        <v>0.74824800000000002</v>
      </c>
      <c r="AB342" s="9">
        <v>79.536000000000001</v>
      </c>
      <c r="AC342" s="10">
        <v>1</v>
      </c>
      <c r="AD342" s="10">
        <v>0.74824800000000002</v>
      </c>
      <c r="AE342" s="9">
        <v>79.536000000000001</v>
      </c>
      <c r="AF342" s="11">
        <v>15</v>
      </c>
      <c r="AG342" s="11">
        <v>4</v>
      </c>
      <c r="AH342" s="11">
        <v>0</v>
      </c>
      <c r="AI342" s="11">
        <v>17</v>
      </c>
      <c r="AJ342" s="11">
        <v>0</v>
      </c>
      <c r="AK342" s="12">
        <v>44368.026238425926</v>
      </c>
      <c r="AL342" s="11">
        <v>9.36</v>
      </c>
      <c r="AM342" s="11">
        <v>100</v>
      </c>
      <c r="AN342" s="11">
        <v>0</v>
      </c>
      <c r="AO342" s="11">
        <v>2.5</v>
      </c>
      <c r="AP342" s="11">
        <v>0</v>
      </c>
      <c r="AQ342" s="11">
        <v>15.85</v>
      </c>
      <c r="AR342" s="11">
        <v>1.31</v>
      </c>
      <c r="AS342" s="8" t="s">
        <v>10908</v>
      </c>
      <c r="AT342" s="11">
        <v>0</v>
      </c>
      <c r="AU342" s="8" t="s">
        <v>10966</v>
      </c>
      <c r="AV342" s="8" t="s">
        <v>10909</v>
      </c>
    </row>
    <row r="343" spans="1:48" x14ac:dyDescent="0.25">
      <c r="A343" s="8" t="str">
        <f t="shared" si="5"/>
        <v>12106000041382000005105</v>
      </c>
      <c r="B343" s="8" t="s">
        <v>10928</v>
      </c>
      <c r="C343" s="8" t="s">
        <v>10901</v>
      </c>
      <c r="D343" s="8" t="s">
        <v>10896</v>
      </c>
      <c r="E343" s="8" t="s">
        <v>10966</v>
      </c>
      <c r="F343" s="8" t="s">
        <v>10967</v>
      </c>
      <c r="G343" s="8" t="s">
        <v>10920</v>
      </c>
      <c r="H343" s="8" t="s">
        <v>10921</v>
      </c>
      <c r="I343" s="8" t="s">
        <v>10895</v>
      </c>
      <c r="J343" s="8" t="s">
        <v>10902</v>
      </c>
      <c r="K343" s="8" t="s">
        <v>7709</v>
      </c>
      <c r="L343" s="8" t="s">
        <v>10922</v>
      </c>
      <c r="M343" s="8" t="s">
        <v>10904</v>
      </c>
      <c r="N343" s="8" t="s">
        <v>10905</v>
      </c>
      <c r="O343" s="9">
        <v>9.1679999999999993</v>
      </c>
      <c r="P343" s="10">
        <v>1</v>
      </c>
      <c r="Q343" s="11">
        <v>9.25</v>
      </c>
      <c r="R343" s="11">
        <v>4</v>
      </c>
      <c r="S343" s="8" t="s">
        <v>10906</v>
      </c>
      <c r="T343" s="8" t="s">
        <v>10907</v>
      </c>
      <c r="U343" s="9">
        <v>10.568</v>
      </c>
      <c r="V343" s="10">
        <v>1</v>
      </c>
      <c r="W343" s="11">
        <v>2</v>
      </c>
      <c r="X343" s="9">
        <v>54.116</v>
      </c>
      <c r="Y343" s="8" t="s">
        <v>10901</v>
      </c>
      <c r="Z343" s="10">
        <v>1</v>
      </c>
      <c r="AA343" s="10">
        <v>1</v>
      </c>
      <c r="AB343" s="9">
        <v>54.116</v>
      </c>
      <c r="AC343" s="10">
        <v>1</v>
      </c>
      <c r="AD343" s="10">
        <v>1</v>
      </c>
      <c r="AE343" s="9">
        <v>54.116</v>
      </c>
      <c r="AF343" s="11">
        <v>15</v>
      </c>
      <c r="AG343" s="11">
        <v>4</v>
      </c>
      <c r="AH343" s="11">
        <v>9.25</v>
      </c>
      <c r="AI343" s="11">
        <v>0</v>
      </c>
      <c r="AJ343" s="11">
        <v>0</v>
      </c>
      <c r="AK343" s="12">
        <v>44367.534560185188</v>
      </c>
      <c r="AL343" s="11">
        <v>9.1199999999999992</v>
      </c>
      <c r="AM343" s="11">
        <v>100</v>
      </c>
      <c r="AN343" s="11">
        <v>0</v>
      </c>
      <c r="AO343" s="11">
        <v>2.4300000000000002</v>
      </c>
      <c r="AP343" s="11">
        <v>5.62</v>
      </c>
      <c r="AQ343" s="11">
        <v>0</v>
      </c>
      <c r="AR343" s="11">
        <v>1.4</v>
      </c>
      <c r="AS343" s="8" t="s">
        <v>10908</v>
      </c>
      <c r="AT343" s="11">
        <v>0</v>
      </c>
      <c r="AU343" s="8" t="s">
        <v>10966</v>
      </c>
      <c r="AV343" s="8" t="s">
        <v>10909</v>
      </c>
    </row>
    <row r="344" spans="1:48" x14ac:dyDescent="0.25">
      <c r="A344" s="8" t="str">
        <f t="shared" si="5"/>
        <v>12106000041382200001421</v>
      </c>
      <c r="B344" s="8" t="s">
        <v>10928</v>
      </c>
      <c r="C344" s="8" t="s">
        <v>10895</v>
      </c>
      <c r="D344" s="8" t="s">
        <v>10896</v>
      </c>
      <c r="E344" s="8" t="s">
        <v>10966</v>
      </c>
      <c r="F344" s="8" t="s">
        <v>10967</v>
      </c>
      <c r="G344" s="8" t="s">
        <v>10917</v>
      </c>
      <c r="H344" s="8" t="s">
        <v>10918</v>
      </c>
      <c r="I344" s="8" t="s">
        <v>10901</v>
      </c>
      <c r="J344" s="8" t="s">
        <v>10902</v>
      </c>
      <c r="K344" s="8" t="s">
        <v>7709</v>
      </c>
      <c r="L344" s="8" t="s">
        <v>10922</v>
      </c>
      <c r="M344" s="8" t="s">
        <v>10904</v>
      </c>
      <c r="N344" s="8" t="s">
        <v>10905</v>
      </c>
      <c r="O344" s="9">
        <v>9.4109999999999996</v>
      </c>
      <c r="P344" s="10">
        <v>1</v>
      </c>
      <c r="Q344" s="11">
        <v>9.25</v>
      </c>
      <c r="R344" s="11">
        <v>18</v>
      </c>
      <c r="S344" s="8" t="s">
        <v>10906</v>
      </c>
      <c r="T344" s="8" t="s">
        <v>10907</v>
      </c>
      <c r="U344" s="9">
        <v>12.936</v>
      </c>
      <c r="V344" s="10">
        <v>1</v>
      </c>
      <c r="W344" s="11">
        <v>0</v>
      </c>
      <c r="X344" s="9">
        <v>54.112000000000002</v>
      </c>
      <c r="Y344" s="8" t="s">
        <v>10901</v>
      </c>
      <c r="Z344" s="10">
        <v>1</v>
      </c>
      <c r="AA344" s="10">
        <v>1</v>
      </c>
      <c r="AB344" s="9">
        <v>54.112000000000002</v>
      </c>
      <c r="AC344" s="10">
        <v>1</v>
      </c>
      <c r="AD344" s="10">
        <v>1</v>
      </c>
      <c r="AE344" s="9">
        <v>54.112000000000002</v>
      </c>
      <c r="AF344" s="11">
        <v>15</v>
      </c>
      <c r="AG344" s="11">
        <v>18</v>
      </c>
      <c r="AH344" s="11">
        <v>9.25</v>
      </c>
      <c r="AI344" s="11">
        <v>0</v>
      </c>
      <c r="AJ344" s="11">
        <v>0</v>
      </c>
      <c r="AK344" s="12">
        <v>44368.002569444441</v>
      </c>
      <c r="AL344" s="11">
        <v>11.16</v>
      </c>
      <c r="AM344" s="11">
        <v>100</v>
      </c>
      <c r="AN344" s="11">
        <v>0</v>
      </c>
      <c r="AO344" s="11">
        <v>13.39</v>
      </c>
      <c r="AP344" s="11">
        <v>6.88</v>
      </c>
      <c r="AQ344" s="11">
        <v>0</v>
      </c>
      <c r="AR344" s="11">
        <v>0</v>
      </c>
      <c r="AS344" s="8" t="s">
        <v>10908</v>
      </c>
      <c r="AT344" s="11">
        <v>0</v>
      </c>
      <c r="AU344" s="8" t="s">
        <v>10966</v>
      </c>
      <c r="AV344" s="8" t="s">
        <v>10909</v>
      </c>
    </row>
    <row r="345" spans="1:48" x14ac:dyDescent="0.25">
      <c r="A345" s="8" t="str">
        <f t="shared" si="5"/>
        <v>13006000041382000005105</v>
      </c>
      <c r="B345" s="8" t="s">
        <v>10929</v>
      </c>
      <c r="C345" s="8" t="s">
        <v>10901</v>
      </c>
      <c r="D345" s="8" t="s">
        <v>10896</v>
      </c>
      <c r="E345" s="8" t="s">
        <v>10966</v>
      </c>
      <c r="F345" s="8" t="s">
        <v>10967</v>
      </c>
      <c r="G345" s="8" t="s">
        <v>10920</v>
      </c>
      <c r="H345" s="8" t="s">
        <v>10921</v>
      </c>
      <c r="I345" s="8" t="s">
        <v>10895</v>
      </c>
      <c r="J345" s="8" t="s">
        <v>10902</v>
      </c>
      <c r="K345" s="8" t="s">
        <v>7709</v>
      </c>
      <c r="L345" s="8" t="s">
        <v>10922</v>
      </c>
      <c r="M345" s="8" t="s">
        <v>10904</v>
      </c>
      <c r="N345" s="8" t="s">
        <v>10930</v>
      </c>
      <c r="O345" s="9">
        <v>9.1679999999999993</v>
      </c>
      <c r="P345" s="10">
        <v>1</v>
      </c>
      <c r="Q345" s="11">
        <v>9.25</v>
      </c>
      <c r="R345" s="11">
        <v>4</v>
      </c>
      <c r="S345" s="8" t="s">
        <v>10906</v>
      </c>
      <c r="T345" s="8" t="s">
        <v>10907</v>
      </c>
      <c r="U345" s="9">
        <v>10.568</v>
      </c>
      <c r="V345" s="10">
        <v>1</v>
      </c>
      <c r="W345" s="11">
        <v>6</v>
      </c>
      <c r="X345" s="9">
        <v>74.075999999999993</v>
      </c>
      <c r="Y345" s="8" t="s">
        <v>10901</v>
      </c>
      <c r="Z345" s="10">
        <v>1</v>
      </c>
      <c r="AA345" s="10">
        <v>1</v>
      </c>
      <c r="AB345" s="9">
        <v>74.075999999999993</v>
      </c>
      <c r="AC345" s="10">
        <v>1</v>
      </c>
      <c r="AD345" s="10">
        <v>1</v>
      </c>
      <c r="AE345" s="9">
        <v>74.075999999999993</v>
      </c>
      <c r="AF345" s="11">
        <v>15</v>
      </c>
      <c r="AG345" s="11">
        <v>0</v>
      </c>
      <c r="AH345" s="11">
        <v>0</v>
      </c>
      <c r="AI345" s="11">
        <v>0</v>
      </c>
      <c r="AJ345" s="11">
        <v>0</v>
      </c>
      <c r="AK345" s="12">
        <v>44367.512731481482</v>
      </c>
      <c r="AL345" s="11">
        <v>9.1199999999999992</v>
      </c>
      <c r="AM345" s="11">
        <v>0</v>
      </c>
      <c r="AN345" s="11">
        <v>0</v>
      </c>
      <c r="AO345" s="11">
        <v>0</v>
      </c>
      <c r="AP345" s="11">
        <v>0</v>
      </c>
      <c r="AQ345" s="11">
        <v>0</v>
      </c>
      <c r="AR345" s="11">
        <v>4.1900000000000004</v>
      </c>
      <c r="AS345" s="8" t="s">
        <v>10908</v>
      </c>
      <c r="AT345" s="11">
        <v>0</v>
      </c>
      <c r="AU345" s="8" t="s">
        <v>10966</v>
      </c>
      <c r="AV345" s="8" t="s">
        <v>10909</v>
      </c>
    </row>
    <row r="346" spans="1:48" x14ac:dyDescent="0.25">
      <c r="A346" s="8" t="str">
        <f t="shared" si="5"/>
        <v>13006000041382200000102</v>
      </c>
      <c r="B346" s="8" t="s">
        <v>10929</v>
      </c>
      <c r="C346" s="8" t="s">
        <v>10895</v>
      </c>
      <c r="D346" s="8" t="s">
        <v>10896</v>
      </c>
      <c r="E346" s="8" t="s">
        <v>10966</v>
      </c>
      <c r="F346" s="8" t="s">
        <v>10967</v>
      </c>
      <c r="G346" s="8" t="s">
        <v>10899</v>
      </c>
      <c r="H346" s="8" t="s">
        <v>10900</v>
      </c>
      <c r="I346" s="8" t="s">
        <v>10901</v>
      </c>
      <c r="J346" s="8" t="s">
        <v>10902</v>
      </c>
      <c r="K346" s="8" t="s">
        <v>7709</v>
      </c>
      <c r="L346" s="8" t="s">
        <v>10922</v>
      </c>
      <c r="M346" s="8" t="s">
        <v>10904</v>
      </c>
      <c r="N346" s="8" t="s">
        <v>10930</v>
      </c>
      <c r="O346" s="9">
        <v>10.632</v>
      </c>
      <c r="P346" s="10">
        <v>1</v>
      </c>
      <c r="Q346" s="11">
        <v>3.65</v>
      </c>
      <c r="R346" s="11">
        <v>4</v>
      </c>
      <c r="S346" s="8" t="s">
        <v>10906</v>
      </c>
      <c r="T346" s="8" t="s">
        <v>10907</v>
      </c>
      <c r="U346" s="9">
        <v>11.513</v>
      </c>
      <c r="V346" s="10">
        <v>1</v>
      </c>
      <c r="W346" s="11">
        <v>3.5</v>
      </c>
      <c r="X346" s="9">
        <v>78.790000000000006</v>
      </c>
      <c r="Y346" s="8" t="s">
        <v>10901</v>
      </c>
      <c r="Z346" s="10">
        <v>1</v>
      </c>
      <c r="AA346" s="10">
        <v>1</v>
      </c>
      <c r="AB346" s="9">
        <v>78.790000000000006</v>
      </c>
      <c r="AC346" s="10">
        <v>1</v>
      </c>
      <c r="AD346" s="10">
        <v>1</v>
      </c>
      <c r="AE346" s="9">
        <v>78.790000000000006</v>
      </c>
      <c r="AF346" s="11">
        <v>15</v>
      </c>
      <c r="AG346" s="11">
        <v>0</v>
      </c>
      <c r="AH346" s="11">
        <v>0</v>
      </c>
      <c r="AI346" s="11">
        <v>0</v>
      </c>
      <c r="AJ346" s="11">
        <v>0</v>
      </c>
      <c r="AK346" s="12">
        <v>44368.009756944448</v>
      </c>
      <c r="AL346" s="11">
        <v>9.93</v>
      </c>
      <c r="AM346" s="11">
        <v>0</v>
      </c>
      <c r="AN346" s="11">
        <v>0</v>
      </c>
      <c r="AO346" s="11">
        <v>0</v>
      </c>
      <c r="AP346" s="11">
        <v>0</v>
      </c>
      <c r="AQ346" s="11">
        <v>0</v>
      </c>
      <c r="AR346" s="11">
        <v>2.66</v>
      </c>
      <c r="AS346" s="8" t="s">
        <v>10908</v>
      </c>
      <c r="AT346" s="11">
        <v>0</v>
      </c>
      <c r="AU346" s="8" t="s">
        <v>10966</v>
      </c>
      <c r="AV346" s="8" t="s">
        <v>10909</v>
      </c>
    </row>
    <row r="347" spans="1:48" x14ac:dyDescent="0.25">
      <c r="A347" s="8" t="str">
        <f t="shared" si="5"/>
        <v>13006000041382200001327</v>
      </c>
      <c r="B347" s="8" t="s">
        <v>10929</v>
      </c>
      <c r="C347" s="8" t="s">
        <v>10895</v>
      </c>
      <c r="D347" s="8" t="s">
        <v>10896</v>
      </c>
      <c r="E347" s="8" t="s">
        <v>10966</v>
      </c>
      <c r="F347" s="8" t="s">
        <v>10967</v>
      </c>
      <c r="G347" s="8" t="s">
        <v>10916</v>
      </c>
      <c r="H347" s="8" t="s">
        <v>10900</v>
      </c>
      <c r="I347" s="8" t="s">
        <v>10901</v>
      </c>
      <c r="J347" s="8" t="s">
        <v>10902</v>
      </c>
      <c r="K347" s="8" t="s">
        <v>7709</v>
      </c>
      <c r="L347" s="8" t="s">
        <v>10922</v>
      </c>
      <c r="M347" s="8" t="s">
        <v>10904</v>
      </c>
      <c r="N347" s="8" t="s">
        <v>10930</v>
      </c>
      <c r="O347" s="9">
        <v>13.846</v>
      </c>
      <c r="P347" s="10">
        <v>0.75031999999999999</v>
      </c>
      <c r="Q347" s="11">
        <v>3.65</v>
      </c>
      <c r="R347" s="11">
        <v>4</v>
      </c>
      <c r="S347" s="8" t="s">
        <v>10906</v>
      </c>
      <c r="T347" s="8" t="s">
        <v>10907</v>
      </c>
      <c r="U347" s="9">
        <v>11.25</v>
      </c>
      <c r="V347" s="10">
        <v>1</v>
      </c>
      <c r="W347" s="11">
        <v>2</v>
      </c>
      <c r="X347" s="9">
        <v>75.878</v>
      </c>
      <c r="Y347" s="8" t="s">
        <v>10901</v>
      </c>
      <c r="Z347" s="10">
        <v>1</v>
      </c>
      <c r="AA347" s="10">
        <v>1</v>
      </c>
      <c r="AB347" s="9">
        <v>75.878</v>
      </c>
      <c r="AC347" s="10">
        <v>1</v>
      </c>
      <c r="AD347" s="10">
        <v>1</v>
      </c>
      <c r="AE347" s="9">
        <v>75.878</v>
      </c>
      <c r="AF347" s="11">
        <v>15</v>
      </c>
      <c r="AG347" s="11">
        <v>0</v>
      </c>
      <c r="AH347" s="11">
        <v>0</v>
      </c>
      <c r="AI347" s="11">
        <v>0</v>
      </c>
      <c r="AJ347" s="11">
        <v>0</v>
      </c>
      <c r="AK347" s="12">
        <v>44368.009756944448</v>
      </c>
      <c r="AL347" s="11">
        <v>9.6999999999999993</v>
      </c>
      <c r="AM347" s="11">
        <v>0</v>
      </c>
      <c r="AN347" s="11">
        <v>0</v>
      </c>
      <c r="AO347" s="11">
        <v>0</v>
      </c>
      <c r="AP347" s="11">
        <v>0</v>
      </c>
      <c r="AQ347" s="11">
        <v>0</v>
      </c>
      <c r="AR347" s="11">
        <v>1.49</v>
      </c>
      <c r="AS347" s="8" t="s">
        <v>10908</v>
      </c>
      <c r="AT347" s="11">
        <v>0</v>
      </c>
      <c r="AU347" s="8" t="s">
        <v>10966</v>
      </c>
      <c r="AV347" s="8" t="s">
        <v>10909</v>
      </c>
    </row>
    <row r="348" spans="1:48" x14ac:dyDescent="0.25">
      <c r="A348" s="8" t="str">
        <f t="shared" si="5"/>
        <v>13006000041382200001421</v>
      </c>
      <c r="B348" s="8" t="s">
        <v>10929</v>
      </c>
      <c r="C348" s="8" t="s">
        <v>10895</v>
      </c>
      <c r="D348" s="8" t="s">
        <v>10896</v>
      </c>
      <c r="E348" s="8" t="s">
        <v>10966</v>
      </c>
      <c r="F348" s="8" t="s">
        <v>10967</v>
      </c>
      <c r="G348" s="8" t="s">
        <v>10917</v>
      </c>
      <c r="H348" s="8" t="s">
        <v>10918</v>
      </c>
      <c r="I348" s="8" t="s">
        <v>10901</v>
      </c>
      <c r="J348" s="8" t="s">
        <v>10902</v>
      </c>
      <c r="K348" s="8" t="s">
        <v>7709</v>
      </c>
      <c r="L348" s="8" t="s">
        <v>10922</v>
      </c>
      <c r="M348" s="8" t="s">
        <v>10904</v>
      </c>
      <c r="N348" s="8" t="s">
        <v>10930</v>
      </c>
      <c r="O348" s="9">
        <v>9.4109999999999996</v>
      </c>
      <c r="P348" s="10">
        <v>1</v>
      </c>
      <c r="Q348" s="11">
        <v>9.25</v>
      </c>
      <c r="R348" s="11">
        <v>4</v>
      </c>
      <c r="S348" s="8" t="s">
        <v>10906</v>
      </c>
      <c r="T348" s="8" t="s">
        <v>10907</v>
      </c>
      <c r="U348" s="9">
        <v>10.848000000000001</v>
      </c>
      <c r="V348" s="10">
        <v>1</v>
      </c>
      <c r="W348" s="11">
        <v>7</v>
      </c>
      <c r="X348" s="9">
        <v>76.756</v>
      </c>
      <c r="Y348" s="8" t="s">
        <v>10901</v>
      </c>
      <c r="Z348" s="10">
        <v>1</v>
      </c>
      <c r="AA348" s="10">
        <v>1</v>
      </c>
      <c r="AB348" s="9">
        <v>76.756</v>
      </c>
      <c r="AC348" s="10">
        <v>1</v>
      </c>
      <c r="AD348" s="10">
        <v>1</v>
      </c>
      <c r="AE348" s="9">
        <v>76.756</v>
      </c>
      <c r="AF348" s="11">
        <v>15</v>
      </c>
      <c r="AG348" s="11">
        <v>0</v>
      </c>
      <c r="AH348" s="11">
        <v>0</v>
      </c>
      <c r="AI348" s="11">
        <v>0</v>
      </c>
      <c r="AJ348" s="11">
        <v>0</v>
      </c>
      <c r="AK348" s="12">
        <v>44368.009768518517</v>
      </c>
      <c r="AL348" s="11">
        <v>9.36</v>
      </c>
      <c r="AM348" s="11">
        <v>0</v>
      </c>
      <c r="AN348" s="11">
        <v>0</v>
      </c>
      <c r="AO348" s="11">
        <v>0</v>
      </c>
      <c r="AP348" s="11">
        <v>0</v>
      </c>
      <c r="AQ348" s="11">
        <v>0</v>
      </c>
      <c r="AR348" s="11">
        <v>5.0199999999999996</v>
      </c>
      <c r="AS348" s="8" t="s">
        <v>10908</v>
      </c>
      <c r="AT348" s="11">
        <v>0</v>
      </c>
      <c r="AU348" s="8" t="s">
        <v>10966</v>
      </c>
      <c r="AV348" s="8" t="s">
        <v>10909</v>
      </c>
    </row>
    <row r="349" spans="1:48" x14ac:dyDescent="0.25">
      <c r="A349" s="8" t="str">
        <f t="shared" si="5"/>
        <v>14006000041382000005105</v>
      </c>
      <c r="B349" s="8" t="s">
        <v>10931</v>
      </c>
      <c r="C349" s="8" t="s">
        <v>10901</v>
      </c>
      <c r="D349" s="8" t="s">
        <v>10896</v>
      </c>
      <c r="E349" s="8" t="s">
        <v>10966</v>
      </c>
      <c r="F349" s="8" t="s">
        <v>10967</v>
      </c>
      <c r="G349" s="8" t="s">
        <v>10920</v>
      </c>
      <c r="H349" s="8" t="s">
        <v>10921</v>
      </c>
      <c r="I349" s="8" t="s">
        <v>10895</v>
      </c>
      <c r="J349" s="8" t="s">
        <v>10902</v>
      </c>
      <c r="K349" s="8" t="s">
        <v>7709</v>
      </c>
      <c r="L349" s="8" t="s">
        <v>10922</v>
      </c>
      <c r="M349" s="8" t="s">
        <v>10904</v>
      </c>
      <c r="N349" s="8" t="s">
        <v>10905</v>
      </c>
      <c r="O349" s="9">
        <v>9.1679999999999993</v>
      </c>
      <c r="P349" s="10">
        <v>1</v>
      </c>
      <c r="Q349" s="11">
        <v>9.25</v>
      </c>
      <c r="R349" s="11">
        <v>4</v>
      </c>
      <c r="S349" s="8" t="s">
        <v>10906</v>
      </c>
      <c r="T349" s="8" t="s">
        <v>10907</v>
      </c>
      <c r="U349" s="9">
        <v>10.568</v>
      </c>
      <c r="V349" s="10">
        <v>1</v>
      </c>
      <c r="W349" s="11">
        <v>2</v>
      </c>
      <c r="X349" s="9">
        <v>54.116</v>
      </c>
      <c r="Y349" s="8" t="s">
        <v>10901</v>
      </c>
      <c r="Z349" s="10">
        <v>1</v>
      </c>
      <c r="AA349" s="10">
        <v>1</v>
      </c>
      <c r="AB349" s="9">
        <v>54.116</v>
      </c>
      <c r="AC349" s="10">
        <v>1</v>
      </c>
      <c r="AD349" s="10">
        <v>1</v>
      </c>
      <c r="AE349" s="9">
        <v>54.116</v>
      </c>
      <c r="AF349" s="11">
        <v>15</v>
      </c>
      <c r="AG349" s="11">
        <v>4</v>
      </c>
      <c r="AH349" s="11">
        <v>9.25</v>
      </c>
      <c r="AI349" s="11">
        <v>0</v>
      </c>
      <c r="AJ349" s="11">
        <v>0</v>
      </c>
      <c r="AK349" s="12">
        <v>44367.516724537039</v>
      </c>
      <c r="AL349" s="11">
        <v>9.1199999999999992</v>
      </c>
      <c r="AM349" s="11">
        <v>100</v>
      </c>
      <c r="AN349" s="11">
        <v>0</v>
      </c>
      <c r="AO349" s="11">
        <v>2.4300000000000002</v>
      </c>
      <c r="AP349" s="11">
        <v>5.62</v>
      </c>
      <c r="AQ349" s="11">
        <v>0</v>
      </c>
      <c r="AR349" s="11">
        <v>1.4</v>
      </c>
      <c r="AS349" s="8" t="s">
        <v>10908</v>
      </c>
      <c r="AT349" s="11">
        <v>0</v>
      </c>
      <c r="AU349" s="8" t="s">
        <v>10966</v>
      </c>
      <c r="AV349" s="8" t="s">
        <v>10909</v>
      </c>
    </row>
    <row r="350" spans="1:48" x14ac:dyDescent="0.25">
      <c r="A350" s="8" t="str">
        <f t="shared" si="5"/>
        <v>14006000041382200000102</v>
      </c>
      <c r="B350" s="8" t="s">
        <v>10931</v>
      </c>
      <c r="C350" s="8" t="s">
        <v>10895</v>
      </c>
      <c r="D350" s="8" t="s">
        <v>10896</v>
      </c>
      <c r="E350" s="8" t="s">
        <v>10966</v>
      </c>
      <c r="F350" s="8" t="s">
        <v>10967</v>
      </c>
      <c r="G350" s="8" t="s">
        <v>10899</v>
      </c>
      <c r="H350" s="8" t="s">
        <v>10900</v>
      </c>
      <c r="I350" s="8" t="s">
        <v>10901</v>
      </c>
      <c r="J350" s="8" t="s">
        <v>10902</v>
      </c>
      <c r="K350" s="8" t="s">
        <v>7709</v>
      </c>
      <c r="L350" s="8" t="s">
        <v>10922</v>
      </c>
      <c r="M350" s="8" t="s">
        <v>10904</v>
      </c>
      <c r="N350" s="8" t="s">
        <v>10905</v>
      </c>
      <c r="O350" s="9">
        <v>10.632</v>
      </c>
      <c r="P350" s="10">
        <v>1</v>
      </c>
      <c r="Q350" s="11">
        <v>3.65</v>
      </c>
      <c r="R350" s="11">
        <v>4</v>
      </c>
      <c r="S350" s="8" t="s">
        <v>10906</v>
      </c>
      <c r="T350" s="8" t="s">
        <v>10907</v>
      </c>
      <c r="U350" s="9">
        <v>11.513</v>
      </c>
      <c r="V350" s="10">
        <v>1</v>
      </c>
      <c r="W350" s="11">
        <v>2</v>
      </c>
      <c r="X350" s="9">
        <v>58.95</v>
      </c>
      <c r="Y350" s="8" t="s">
        <v>10901</v>
      </c>
      <c r="Z350" s="10">
        <v>1</v>
      </c>
      <c r="AA350" s="10">
        <v>1</v>
      </c>
      <c r="AB350" s="9">
        <v>58.95</v>
      </c>
      <c r="AC350" s="10">
        <v>1</v>
      </c>
      <c r="AD350" s="10">
        <v>1</v>
      </c>
      <c r="AE350" s="9">
        <v>58.95</v>
      </c>
      <c r="AF350" s="11">
        <v>15</v>
      </c>
      <c r="AG350" s="11">
        <v>4</v>
      </c>
      <c r="AH350" s="11">
        <v>9.25</v>
      </c>
      <c r="AI350" s="11">
        <v>0</v>
      </c>
      <c r="AJ350" s="11">
        <v>0</v>
      </c>
      <c r="AK350" s="12">
        <v>44368.009259259263</v>
      </c>
      <c r="AL350" s="11">
        <v>9.93</v>
      </c>
      <c r="AM350" s="11">
        <v>100</v>
      </c>
      <c r="AN350" s="11">
        <v>0</v>
      </c>
      <c r="AO350" s="11">
        <v>2.65</v>
      </c>
      <c r="AP350" s="11">
        <v>6.12</v>
      </c>
      <c r="AQ350" s="11">
        <v>0</v>
      </c>
      <c r="AR350" s="11">
        <v>1.52</v>
      </c>
      <c r="AS350" s="8" t="s">
        <v>10908</v>
      </c>
      <c r="AT350" s="11">
        <v>0</v>
      </c>
      <c r="AU350" s="8" t="s">
        <v>10966</v>
      </c>
      <c r="AV350" s="8" t="s">
        <v>10909</v>
      </c>
    </row>
    <row r="351" spans="1:48" x14ac:dyDescent="0.25">
      <c r="A351" s="8" t="str">
        <f t="shared" si="5"/>
        <v>14006000041382200001286</v>
      </c>
      <c r="B351" s="8" t="s">
        <v>10931</v>
      </c>
      <c r="C351" s="8" t="s">
        <v>10895</v>
      </c>
      <c r="D351" s="8" t="s">
        <v>10896</v>
      </c>
      <c r="E351" s="8" t="s">
        <v>10966</v>
      </c>
      <c r="F351" s="8" t="s">
        <v>10967</v>
      </c>
      <c r="G351" s="8" t="s">
        <v>10913</v>
      </c>
      <c r="H351" s="8" t="s">
        <v>10914</v>
      </c>
      <c r="I351" s="8" t="s">
        <v>10901</v>
      </c>
      <c r="J351" s="8" t="s">
        <v>10902</v>
      </c>
      <c r="K351" s="8" t="s">
        <v>7709</v>
      </c>
      <c r="L351" s="8" t="s">
        <v>10922</v>
      </c>
      <c r="M351" s="8" t="s">
        <v>10904</v>
      </c>
      <c r="N351" s="8" t="s">
        <v>10915</v>
      </c>
      <c r="O351" s="9">
        <v>12.882999999999999</v>
      </c>
      <c r="P351" s="10">
        <v>1</v>
      </c>
      <c r="Q351" s="11">
        <v>3.65</v>
      </c>
      <c r="R351" s="11">
        <v>1</v>
      </c>
      <c r="S351" s="8" t="s">
        <v>10906</v>
      </c>
      <c r="T351" s="8" t="s">
        <v>10907</v>
      </c>
      <c r="U351" s="9">
        <v>13.510999999999999</v>
      </c>
      <c r="V351" s="10">
        <v>1</v>
      </c>
      <c r="W351" s="11">
        <v>3</v>
      </c>
      <c r="X351" s="9">
        <v>69.727999999999994</v>
      </c>
      <c r="Y351" s="8" t="s">
        <v>10901</v>
      </c>
      <c r="Z351" s="10">
        <v>1</v>
      </c>
      <c r="AA351" s="10">
        <v>1</v>
      </c>
      <c r="AB351" s="9">
        <v>69.727999999999994</v>
      </c>
      <c r="AC351" s="10">
        <v>1</v>
      </c>
      <c r="AD351" s="10">
        <v>1</v>
      </c>
      <c r="AE351" s="9">
        <v>69.727999999999994</v>
      </c>
      <c r="AF351" s="11">
        <v>0</v>
      </c>
      <c r="AG351" s="11">
        <v>4</v>
      </c>
      <c r="AH351" s="11">
        <v>9.25</v>
      </c>
      <c r="AI351" s="11">
        <v>0</v>
      </c>
      <c r="AJ351" s="11">
        <v>0</v>
      </c>
      <c r="AK351" s="12">
        <v>44368.009259259263</v>
      </c>
      <c r="AL351" s="11">
        <v>0</v>
      </c>
      <c r="AM351" s="11">
        <v>100</v>
      </c>
      <c r="AN351" s="11">
        <v>0</v>
      </c>
      <c r="AO351" s="11">
        <v>3.11</v>
      </c>
      <c r="AP351" s="11">
        <v>7.18</v>
      </c>
      <c r="AQ351" s="11">
        <v>0</v>
      </c>
      <c r="AR351" s="11">
        <v>2.33</v>
      </c>
      <c r="AS351" s="8" t="s">
        <v>10908</v>
      </c>
      <c r="AT351" s="11">
        <v>0</v>
      </c>
      <c r="AU351" s="8" t="s">
        <v>10966</v>
      </c>
      <c r="AV351" s="8" t="s">
        <v>10909</v>
      </c>
    </row>
    <row r="352" spans="1:48" x14ac:dyDescent="0.25">
      <c r="A352" s="8" t="str">
        <f t="shared" si="5"/>
        <v>17006000041382000005105</v>
      </c>
      <c r="B352" s="8" t="s">
        <v>10932</v>
      </c>
      <c r="C352" s="8" t="s">
        <v>10895</v>
      </c>
      <c r="D352" s="8" t="s">
        <v>10896</v>
      </c>
      <c r="E352" s="8" t="s">
        <v>10966</v>
      </c>
      <c r="F352" s="8" t="s">
        <v>10967</v>
      </c>
      <c r="G352" s="8" t="s">
        <v>10920</v>
      </c>
      <c r="H352" s="8" t="s">
        <v>10921</v>
      </c>
      <c r="I352" s="8" t="s">
        <v>10901</v>
      </c>
      <c r="J352" s="8" t="s">
        <v>10902</v>
      </c>
      <c r="K352" s="8" t="s">
        <v>7709</v>
      </c>
      <c r="L352" s="8" t="s">
        <v>10922</v>
      </c>
      <c r="M352" s="8" t="s">
        <v>10904</v>
      </c>
      <c r="N352" s="8" t="s">
        <v>10933</v>
      </c>
      <c r="O352" s="9">
        <v>7.3959999999999999</v>
      </c>
      <c r="P352" s="10">
        <v>1</v>
      </c>
      <c r="Q352" s="11">
        <v>9.25</v>
      </c>
      <c r="R352" s="11">
        <v>4</v>
      </c>
      <c r="S352" s="8" t="s">
        <v>10906</v>
      </c>
      <c r="T352" s="8" t="s">
        <v>10907</v>
      </c>
      <c r="U352" s="9">
        <v>8.5259999999999998</v>
      </c>
      <c r="V352" s="10">
        <v>0.25</v>
      </c>
      <c r="W352" s="11">
        <v>7</v>
      </c>
      <c r="X352" s="9">
        <v>18.475999999999999</v>
      </c>
      <c r="Y352" s="8" t="s">
        <v>10901</v>
      </c>
      <c r="Z352" s="10">
        <v>4</v>
      </c>
      <c r="AA352" s="10">
        <v>1</v>
      </c>
      <c r="AB352" s="9">
        <v>73.903999999999996</v>
      </c>
      <c r="AC352" s="10">
        <v>1</v>
      </c>
      <c r="AD352" s="10">
        <v>1</v>
      </c>
      <c r="AE352" s="9">
        <v>73.903999999999996</v>
      </c>
      <c r="AF352" s="11">
        <v>15</v>
      </c>
      <c r="AG352" s="11">
        <v>4</v>
      </c>
      <c r="AH352" s="11">
        <v>0</v>
      </c>
      <c r="AI352" s="11">
        <v>17</v>
      </c>
      <c r="AJ352" s="11">
        <v>0</v>
      </c>
      <c r="AK352" s="12">
        <v>44368.009942129633</v>
      </c>
      <c r="AL352" s="11">
        <v>1.84</v>
      </c>
      <c r="AM352" s="11">
        <v>100</v>
      </c>
      <c r="AN352" s="11">
        <v>0</v>
      </c>
      <c r="AO352" s="11">
        <v>0.49</v>
      </c>
      <c r="AP352" s="11">
        <v>0</v>
      </c>
      <c r="AQ352" s="11">
        <v>3.17</v>
      </c>
      <c r="AR352" s="11">
        <v>1.21</v>
      </c>
      <c r="AS352" s="8" t="s">
        <v>10908</v>
      </c>
      <c r="AT352" s="11">
        <v>0</v>
      </c>
      <c r="AU352" s="8" t="s">
        <v>10966</v>
      </c>
      <c r="AV352" s="8" t="s">
        <v>10909</v>
      </c>
    </row>
    <row r="353" spans="1:48" x14ac:dyDescent="0.25">
      <c r="A353" s="8" t="str">
        <f t="shared" si="5"/>
        <v>17006000041382200001421</v>
      </c>
      <c r="B353" s="8" t="s">
        <v>10932</v>
      </c>
      <c r="C353" s="8" t="s">
        <v>10901</v>
      </c>
      <c r="D353" s="8" t="s">
        <v>10896</v>
      </c>
      <c r="E353" s="8" t="s">
        <v>10966</v>
      </c>
      <c r="F353" s="8" t="s">
        <v>10967</v>
      </c>
      <c r="G353" s="8" t="s">
        <v>10917</v>
      </c>
      <c r="H353" s="8" t="s">
        <v>10918</v>
      </c>
      <c r="I353" s="8" t="s">
        <v>10895</v>
      </c>
      <c r="J353" s="8" t="s">
        <v>10902</v>
      </c>
      <c r="K353" s="8" t="s">
        <v>7709</v>
      </c>
      <c r="L353" s="8" t="s">
        <v>10922</v>
      </c>
      <c r="M353" s="8" t="s">
        <v>10904</v>
      </c>
      <c r="N353" s="8" t="s">
        <v>10933</v>
      </c>
      <c r="O353" s="9">
        <v>9.4109999999999996</v>
      </c>
      <c r="P353" s="10">
        <v>1</v>
      </c>
      <c r="Q353" s="11">
        <v>9.25</v>
      </c>
      <c r="R353" s="11">
        <v>4</v>
      </c>
      <c r="S353" s="8" t="s">
        <v>10906</v>
      </c>
      <c r="T353" s="8" t="s">
        <v>10907</v>
      </c>
      <c r="U353" s="9">
        <v>10.848000000000001</v>
      </c>
      <c r="V353" s="10">
        <v>0.25</v>
      </c>
      <c r="W353" s="11">
        <v>3</v>
      </c>
      <c r="X353" s="9">
        <v>22.623999999999999</v>
      </c>
      <c r="Y353" s="8" t="s">
        <v>10901</v>
      </c>
      <c r="Z353" s="10">
        <v>4</v>
      </c>
      <c r="AA353" s="10">
        <v>1</v>
      </c>
      <c r="AB353" s="9">
        <v>90.495999999999995</v>
      </c>
      <c r="AC353" s="10">
        <v>1</v>
      </c>
      <c r="AD353" s="10">
        <v>1</v>
      </c>
      <c r="AE353" s="9">
        <v>90.495999999999995</v>
      </c>
      <c r="AF353" s="11">
        <v>15</v>
      </c>
      <c r="AG353" s="11">
        <v>4</v>
      </c>
      <c r="AH353" s="11">
        <v>0</v>
      </c>
      <c r="AI353" s="11">
        <v>17</v>
      </c>
      <c r="AJ353" s="11">
        <v>0</v>
      </c>
      <c r="AK353" s="12">
        <v>44367.547210648147</v>
      </c>
      <c r="AL353" s="11">
        <v>2.34</v>
      </c>
      <c r="AM353" s="11">
        <v>100</v>
      </c>
      <c r="AN353" s="11">
        <v>0</v>
      </c>
      <c r="AO353" s="11">
        <v>0.62</v>
      </c>
      <c r="AP353" s="11">
        <v>0</v>
      </c>
      <c r="AQ353" s="11">
        <v>4.03</v>
      </c>
      <c r="AR353" s="11">
        <v>0.66</v>
      </c>
      <c r="AS353" s="8" t="s">
        <v>10908</v>
      </c>
      <c r="AT353" s="11">
        <v>0</v>
      </c>
      <c r="AU353" s="8" t="s">
        <v>10966</v>
      </c>
      <c r="AV353" s="8" t="s">
        <v>10909</v>
      </c>
    </row>
    <row r="354" spans="1:48" x14ac:dyDescent="0.25">
      <c r="A354" s="8" t="str">
        <f t="shared" si="5"/>
        <v>10006000041392200000102</v>
      </c>
      <c r="B354" s="8" t="s">
        <v>10894</v>
      </c>
      <c r="C354" s="8" t="s">
        <v>10895</v>
      </c>
      <c r="D354" s="8" t="s">
        <v>10896</v>
      </c>
      <c r="E354" s="8" t="s">
        <v>10968</v>
      </c>
      <c r="F354" s="8" t="s">
        <v>10969</v>
      </c>
      <c r="G354" s="8" t="s">
        <v>10899</v>
      </c>
      <c r="H354" s="8" t="s">
        <v>10900</v>
      </c>
      <c r="I354" s="8" t="s">
        <v>10901</v>
      </c>
      <c r="J354" s="8" t="s">
        <v>10902</v>
      </c>
      <c r="K354" s="8" t="s">
        <v>7709</v>
      </c>
      <c r="L354" s="8" t="s">
        <v>10903</v>
      </c>
      <c r="M354" s="8" t="s">
        <v>10904</v>
      </c>
      <c r="N354" s="8" t="s">
        <v>10905</v>
      </c>
      <c r="O354" s="9">
        <v>10.414999999999999</v>
      </c>
      <c r="P354" s="10">
        <v>1</v>
      </c>
      <c r="Q354" s="11">
        <v>3.65</v>
      </c>
      <c r="R354" s="11">
        <v>4</v>
      </c>
      <c r="S354" s="8" t="s">
        <v>10906</v>
      </c>
      <c r="T354" s="8" t="s">
        <v>10907</v>
      </c>
      <c r="U354" s="9">
        <v>11.278</v>
      </c>
      <c r="V354" s="10">
        <v>1</v>
      </c>
      <c r="W354" s="11">
        <v>4.5</v>
      </c>
      <c r="X354" s="9">
        <v>59.619</v>
      </c>
      <c r="Y354" s="8" t="s">
        <v>10901</v>
      </c>
      <c r="Z354" s="10">
        <v>1</v>
      </c>
      <c r="AA354" s="10">
        <v>1</v>
      </c>
      <c r="AB354" s="9">
        <v>59.619</v>
      </c>
      <c r="AC354" s="10">
        <v>1</v>
      </c>
      <c r="AD354" s="10">
        <v>1</v>
      </c>
      <c r="AE354" s="9">
        <v>59.619</v>
      </c>
      <c r="AF354" s="11">
        <v>15</v>
      </c>
      <c r="AG354" s="11">
        <v>4</v>
      </c>
      <c r="AH354" s="11">
        <v>9.25</v>
      </c>
      <c r="AI354" s="11">
        <v>0</v>
      </c>
      <c r="AJ354" s="11">
        <v>0</v>
      </c>
      <c r="AK354" s="12">
        <v>44368.019675925927</v>
      </c>
      <c r="AL354" s="11">
        <v>9.73</v>
      </c>
      <c r="AM354" s="11">
        <v>100</v>
      </c>
      <c r="AN354" s="11">
        <v>0</v>
      </c>
      <c r="AO354" s="11">
        <v>2.59</v>
      </c>
      <c r="AP354" s="11">
        <v>6</v>
      </c>
      <c r="AQ354" s="11">
        <v>0</v>
      </c>
      <c r="AR354" s="11">
        <v>3.36</v>
      </c>
      <c r="AS354" s="8" t="s">
        <v>10908</v>
      </c>
      <c r="AT354" s="11">
        <v>0</v>
      </c>
      <c r="AU354" s="8" t="s">
        <v>10968</v>
      </c>
      <c r="AV354" s="8" t="s">
        <v>10909</v>
      </c>
    </row>
    <row r="355" spans="1:48" x14ac:dyDescent="0.25">
      <c r="A355" s="8" t="str">
        <f t="shared" si="5"/>
        <v>10006000041392200000363</v>
      </c>
      <c r="B355" s="8" t="s">
        <v>10894</v>
      </c>
      <c r="C355" s="8" t="s">
        <v>10901</v>
      </c>
      <c r="D355" s="8" t="s">
        <v>10896</v>
      </c>
      <c r="E355" s="8" t="s">
        <v>10968</v>
      </c>
      <c r="F355" s="8" t="s">
        <v>10969</v>
      </c>
      <c r="G355" s="8" t="s">
        <v>10940</v>
      </c>
      <c r="H355" s="8" t="s">
        <v>10941</v>
      </c>
      <c r="I355" s="8" t="s">
        <v>10895</v>
      </c>
      <c r="J355" s="8" t="s">
        <v>10902</v>
      </c>
      <c r="K355" s="8" t="s">
        <v>7709</v>
      </c>
      <c r="L355" s="8" t="s">
        <v>10903</v>
      </c>
      <c r="M355" s="8" t="s">
        <v>10904</v>
      </c>
      <c r="N355" s="8" t="s">
        <v>10912</v>
      </c>
      <c r="O355" s="9">
        <v>0</v>
      </c>
      <c r="P355" s="10">
        <v>1</v>
      </c>
      <c r="Q355" s="11">
        <v>0</v>
      </c>
      <c r="R355" s="11">
        <v>0</v>
      </c>
      <c r="S355" s="8" t="s">
        <v>10906</v>
      </c>
      <c r="T355" s="8" t="s">
        <v>10907</v>
      </c>
      <c r="U355" s="9">
        <v>6.36</v>
      </c>
      <c r="V355" s="10">
        <v>1</v>
      </c>
      <c r="W355" s="11">
        <v>0</v>
      </c>
      <c r="X355" s="9">
        <v>49.23</v>
      </c>
      <c r="Y355" s="8" t="s">
        <v>10901</v>
      </c>
      <c r="Z355" s="10">
        <v>1</v>
      </c>
      <c r="AA355" s="10">
        <v>1</v>
      </c>
      <c r="AB355" s="9">
        <v>49.23</v>
      </c>
      <c r="AC355" s="10">
        <v>1.0487420000000001</v>
      </c>
      <c r="AD355" s="10">
        <v>1</v>
      </c>
      <c r="AE355" s="9">
        <v>51.63</v>
      </c>
      <c r="AF355" s="11">
        <v>0</v>
      </c>
      <c r="AG355" s="11">
        <v>0</v>
      </c>
      <c r="AH355" s="11">
        <v>0</v>
      </c>
      <c r="AI355" s="11">
        <v>0</v>
      </c>
      <c r="AJ355" s="11">
        <v>12.66</v>
      </c>
      <c r="AK355" s="12">
        <v>44367.528599537036</v>
      </c>
      <c r="AL355" s="11">
        <v>0</v>
      </c>
      <c r="AM355" s="11">
        <v>0</v>
      </c>
      <c r="AN355" s="11">
        <v>0</v>
      </c>
      <c r="AO355" s="11">
        <v>0</v>
      </c>
      <c r="AP355" s="11">
        <v>0</v>
      </c>
      <c r="AQ355" s="11">
        <v>0</v>
      </c>
      <c r="AR355" s="11">
        <v>0</v>
      </c>
      <c r="AS355" s="8" t="s">
        <v>10908</v>
      </c>
      <c r="AT355" s="11">
        <v>34.630000000000003</v>
      </c>
      <c r="AU355" s="8" t="s">
        <v>10968</v>
      </c>
      <c r="AV355" s="8" t="s">
        <v>10909</v>
      </c>
    </row>
    <row r="356" spans="1:48" x14ac:dyDescent="0.25">
      <c r="A356" s="8" t="str">
        <f t="shared" si="5"/>
        <v>10006000041392200001286</v>
      </c>
      <c r="B356" s="8" t="s">
        <v>10894</v>
      </c>
      <c r="C356" s="8" t="s">
        <v>10895</v>
      </c>
      <c r="D356" s="8" t="s">
        <v>10896</v>
      </c>
      <c r="E356" s="8" t="s">
        <v>10968</v>
      </c>
      <c r="F356" s="8" t="s">
        <v>10969</v>
      </c>
      <c r="G356" s="8" t="s">
        <v>10913</v>
      </c>
      <c r="H356" s="8" t="s">
        <v>10914</v>
      </c>
      <c r="I356" s="8" t="s">
        <v>10901</v>
      </c>
      <c r="J356" s="8" t="s">
        <v>10902</v>
      </c>
      <c r="K356" s="8" t="s">
        <v>7709</v>
      </c>
      <c r="L356" s="8" t="s">
        <v>10903</v>
      </c>
      <c r="M356" s="8" t="s">
        <v>10904</v>
      </c>
      <c r="N356" s="8" t="s">
        <v>10915</v>
      </c>
      <c r="O356" s="9">
        <v>12.62</v>
      </c>
      <c r="P356" s="10">
        <v>1</v>
      </c>
      <c r="Q356" s="11">
        <v>3.65</v>
      </c>
      <c r="R356" s="11">
        <v>1</v>
      </c>
      <c r="S356" s="8" t="s">
        <v>10906</v>
      </c>
      <c r="T356" s="8" t="s">
        <v>10907</v>
      </c>
      <c r="U356" s="9">
        <v>13.234999999999999</v>
      </c>
      <c r="V356" s="10">
        <v>1</v>
      </c>
      <c r="W356" s="11">
        <v>6</v>
      </c>
      <c r="X356" s="9">
        <v>70.590999999999994</v>
      </c>
      <c r="Y356" s="8" t="s">
        <v>10901</v>
      </c>
      <c r="Z356" s="10">
        <v>1</v>
      </c>
      <c r="AA356" s="10">
        <v>1</v>
      </c>
      <c r="AB356" s="9">
        <v>70.590999999999994</v>
      </c>
      <c r="AC356" s="10">
        <v>1</v>
      </c>
      <c r="AD356" s="10">
        <v>1</v>
      </c>
      <c r="AE356" s="9">
        <v>70.590999999999994</v>
      </c>
      <c r="AF356" s="11">
        <v>0</v>
      </c>
      <c r="AG356" s="11">
        <v>4</v>
      </c>
      <c r="AH356" s="11">
        <v>9.25</v>
      </c>
      <c r="AI356" s="11">
        <v>0</v>
      </c>
      <c r="AJ356" s="11">
        <v>0</v>
      </c>
      <c r="AK356" s="12">
        <v>44368.019675925927</v>
      </c>
      <c r="AL356" s="11">
        <v>0</v>
      </c>
      <c r="AM356" s="11">
        <v>100</v>
      </c>
      <c r="AN356" s="11">
        <v>0</v>
      </c>
      <c r="AO356" s="11">
        <v>3.04</v>
      </c>
      <c r="AP356" s="11">
        <v>7.04</v>
      </c>
      <c r="AQ356" s="11">
        <v>0</v>
      </c>
      <c r="AR356" s="11">
        <v>4.57</v>
      </c>
      <c r="AS356" s="8" t="s">
        <v>10908</v>
      </c>
      <c r="AT356" s="11">
        <v>0</v>
      </c>
      <c r="AU356" s="8" t="s">
        <v>10968</v>
      </c>
      <c r="AV356" s="8" t="s">
        <v>10909</v>
      </c>
    </row>
    <row r="357" spans="1:48" x14ac:dyDescent="0.25">
      <c r="A357" s="8" t="str">
        <f t="shared" si="5"/>
        <v>10006000041392200001327</v>
      </c>
      <c r="B357" s="8" t="s">
        <v>10894</v>
      </c>
      <c r="C357" s="8" t="s">
        <v>10895</v>
      </c>
      <c r="D357" s="8" t="s">
        <v>10896</v>
      </c>
      <c r="E357" s="8" t="s">
        <v>10968</v>
      </c>
      <c r="F357" s="8" t="s">
        <v>10969</v>
      </c>
      <c r="G357" s="8" t="s">
        <v>10916</v>
      </c>
      <c r="H357" s="8" t="s">
        <v>10900</v>
      </c>
      <c r="I357" s="8" t="s">
        <v>10901</v>
      </c>
      <c r="J357" s="8" t="s">
        <v>10902</v>
      </c>
      <c r="K357" s="8" t="s">
        <v>7709</v>
      </c>
      <c r="L357" s="8" t="s">
        <v>10903</v>
      </c>
      <c r="M357" s="8" t="s">
        <v>10904</v>
      </c>
      <c r="N357" s="8" t="s">
        <v>10905</v>
      </c>
      <c r="O357" s="9">
        <v>13.561999999999999</v>
      </c>
      <c r="P357" s="10">
        <v>0.75019000000000002</v>
      </c>
      <c r="Q357" s="11">
        <v>3.65</v>
      </c>
      <c r="R357" s="11">
        <v>4</v>
      </c>
      <c r="S357" s="8" t="s">
        <v>10906</v>
      </c>
      <c r="T357" s="8" t="s">
        <v>10907</v>
      </c>
      <c r="U357" s="9">
        <v>11.016999999999999</v>
      </c>
      <c r="V357" s="10">
        <v>1</v>
      </c>
      <c r="W357" s="11">
        <v>5</v>
      </c>
      <c r="X357" s="9">
        <v>58.597999999999999</v>
      </c>
      <c r="Y357" s="8" t="s">
        <v>10901</v>
      </c>
      <c r="Z357" s="10">
        <v>1</v>
      </c>
      <c r="AA357" s="10">
        <v>1</v>
      </c>
      <c r="AB357" s="9">
        <v>58.597999999999999</v>
      </c>
      <c r="AC357" s="10">
        <v>1</v>
      </c>
      <c r="AD357" s="10">
        <v>1</v>
      </c>
      <c r="AE357" s="9">
        <v>58.597999999999999</v>
      </c>
      <c r="AF357" s="11">
        <v>15</v>
      </c>
      <c r="AG357" s="11">
        <v>4</v>
      </c>
      <c r="AH357" s="11">
        <v>9.25</v>
      </c>
      <c r="AI357" s="11">
        <v>0</v>
      </c>
      <c r="AJ357" s="11">
        <v>0</v>
      </c>
      <c r="AK357" s="12">
        <v>44368.01971064815</v>
      </c>
      <c r="AL357" s="11">
        <v>9.5</v>
      </c>
      <c r="AM357" s="11">
        <v>100</v>
      </c>
      <c r="AN357" s="11">
        <v>0</v>
      </c>
      <c r="AO357" s="11">
        <v>2.5299999999999998</v>
      </c>
      <c r="AP357" s="11">
        <v>5.86</v>
      </c>
      <c r="AQ357" s="11">
        <v>0</v>
      </c>
      <c r="AR357" s="11">
        <v>3.64</v>
      </c>
      <c r="AS357" s="8" t="s">
        <v>10908</v>
      </c>
      <c r="AT357" s="11">
        <v>0</v>
      </c>
      <c r="AU357" s="8" t="s">
        <v>10968</v>
      </c>
      <c r="AV357" s="8" t="s">
        <v>10909</v>
      </c>
    </row>
    <row r="358" spans="1:48" x14ac:dyDescent="0.25">
      <c r="A358" s="8" t="str">
        <f t="shared" si="5"/>
        <v>10006000041392200001421</v>
      </c>
      <c r="B358" s="8" t="s">
        <v>10894</v>
      </c>
      <c r="C358" s="8" t="s">
        <v>10895</v>
      </c>
      <c r="D358" s="8" t="s">
        <v>10896</v>
      </c>
      <c r="E358" s="8" t="s">
        <v>10968</v>
      </c>
      <c r="F358" s="8" t="s">
        <v>10969</v>
      </c>
      <c r="G358" s="8" t="s">
        <v>10917</v>
      </c>
      <c r="H358" s="8" t="s">
        <v>10918</v>
      </c>
      <c r="I358" s="8" t="s">
        <v>10901</v>
      </c>
      <c r="J358" s="8" t="s">
        <v>10902</v>
      </c>
      <c r="K358" s="8" t="s">
        <v>7709</v>
      </c>
      <c r="L358" s="8" t="s">
        <v>10903</v>
      </c>
      <c r="M358" s="8" t="s">
        <v>10904</v>
      </c>
      <c r="N358" s="8" t="s">
        <v>10905</v>
      </c>
      <c r="O358" s="9">
        <v>9.2200000000000006</v>
      </c>
      <c r="P358" s="10">
        <v>1</v>
      </c>
      <c r="Q358" s="11">
        <v>9.25</v>
      </c>
      <c r="R358" s="11">
        <v>4</v>
      </c>
      <c r="S358" s="8" t="s">
        <v>10906</v>
      </c>
      <c r="T358" s="8" t="s">
        <v>10907</v>
      </c>
      <c r="U358" s="9">
        <v>10.628</v>
      </c>
      <c r="V358" s="10">
        <v>1</v>
      </c>
      <c r="W358" s="11">
        <v>4</v>
      </c>
      <c r="X358" s="9">
        <v>55.831000000000003</v>
      </c>
      <c r="Y358" s="8" t="s">
        <v>10901</v>
      </c>
      <c r="Z358" s="10">
        <v>1</v>
      </c>
      <c r="AA358" s="10">
        <v>1</v>
      </c>
      <c r="AB358" s="9">
        <v>55.831000000000003</v>
      </c>
      <c r="AC358" s="10">
        <v>1</v>
      </c>
      <c r="AD358" s="10">
        <v>1</v>
      </c>
      <c r="AE358" s="9">
        <v>55.831000000000003</v>
      </c>
      <c r="AF358" s="11">
        <v>15</v>
      </c>
      <c r="AG358" s="11">
        <v>4</v>
      </c>
      <c r="AH358" s="11">
        <v>9.25</v>
      </c>
      <c r="AI358" s="11">
        <v>0</v>
      </c>
      <c r="AJ358" s="11">
        <v>0</v>
      </c>
      <c r="AK358" s="12">
        <v>44368.01971064815</v>
      </c>
      <c r="AL358" s="11">
        <v>9.17</v>
      </c>
      <c r="AM358" s="11">
        <v>100</v>
      </c>
      <c r="AN358" s="11">
        <v>0</v>
      </c>
      <c r="AO358" s="11">
        <v>2.44</v>
      </c>
      <c r="AP358" s="11">
        <v>5.65</v>
      </c>
      <c r="AQ358" s="11">
        <v>0</v>
      </c>
      <c r="AR358" s="11">
        <v>2.81</v>
      </c>
      <c r="AS358" s="8" t="s">
        <v>10908</v>
      </c>
      <c r="AT358" s="11">
        <v>0</v>
      </c>
      <c r="AU358" s="8" t="s">
        <v>10968</v>
      </c>
      <c r="AV358" s="8" t="s">
        <v>10909</v>
      </c>
    </row>
    <row r="359" spans="1:48" x14ac:dyDescent="0.25">
      <c r="A359" s="8" t="str">
        <f t="shared" si="5"/>
        <v>11006000041392000005105</v>
      </c>
      <c r="B359" s="8" t="s">
        <v>10919</v>
      </c>
      <c r="C359" s="8" t="s">
        <v>10901</v>
      </c>
      <c r="D359" s="8" t="s">
        <v>10896</v>
      </c>
      <c r="E359" s="8" t="s">
        <v>10968</v>
      </c>
      <c r="F359" s="8" t="s">
        <v>10969</v>
      </c>
      <c r="G359" s="8" t="s">
        <v>10920</v>
      </c>
      <c r="H359" s="8" t="s">
        <v>10921</v>
      </c>
      <c r="I359" s="8" t="s">
        <v>10895</v>
      </c>
      <c r="J359" s="8" t="s">
        <v>10902</v>
      </c>
      <c r="K359" s="8" t="s">
        <v>7709</v>
      </c>
      <c r="L359" s="8" t="s">
        <v>10922</v>
      </c>
      <c r="M359" s="8" t="s">
        <v>10904</v>
      </c>
      <c r="N359" s="8" t="s">
        <v>10905</v>
      </c>
      <c r="O359" s="9">
        <v>8.98</v>
      </c>
      <c r="P359" s="10">
        <v>1</v>
      </c>
      <c r="Q359" s="11">
        <v>9.25</v>
      </c>
      <c r="R359" s="11">
        <v>4</v>
      </c>
      <c r="S359" s="8" t="s">
        <v>10906</v>
      </c>
      <c r="T359" s="8" t="s">
        <v>10907</v>
      </c>
      <c r="U359" s="9">
        <v>10.352</v>
      </c>
      <c r="V359" s="10">
        <v>1</v>
      </c>
      <c r="W359" s="11">
        <v>4</v>
      </c>
      <c r="X359" s="9">
        <v>59.884</v>
      </c>
      <c r="Y359" s="8" t="s">
        <v>10901</v>
      </c>
      <c r="Z359" s="10">
        <v>1</v>
      </c>
      <c r="AA359" s="10">
        <v>1</v>
      </c>
      <c r="AB359" s="9">
        <v>59.884</v>
      </c>
      <c r="AC359" s="10">
        <v>1</v>
      </c>
      <c r="AD359" s="10">
        <v>1</v>
      </c>
      <c r="AE359" s="9">
        <v>59.884</v>
      </c>
      <c r="AF359" s="11">
        <v>15</v>
      </c>
      <c r="AG359" s="11">
        <v>4</v>
      </c>
      <c r="AH359" s="11">
        <v>0</v>
      </c>
      <c r="AI359" s="11">
        <v>0</v>
      </c>
      <c r="AJ359" s="11">
        <v>0</v>
      </c>
      <c r="AK359" s="12">
        <v>44367.541435185187</v>
      </c>
      <c r="AL359" s="11">
        <v>8.93</v>
      </c>
      <c r="AM359" s="11">
        <v>100</v>
      </c>
      <c r="AN359" s="11">
        <v>0</v>
      </c>
      <c r="AO359" s="11">
        <v>2.38</v>
      </c>
      <c r="AP359" s="11">
        <v>0</v>
      </c>
      <c r="AQ359" s="11">
        <v>0</v>
      </c>
      <c r="AR359" s="11">
        <v>2.74</v>
      </c>
      <c r="AS359" s="8" t="s">
        <v>10908</v>
      </c>
      <c r="AT359" s="11">
        <v>0</v>
      </c>
      <c r="AU359" s="8" t="s">
        <v>10968</v>
      </c>
      <c r="AV359" s="8" t="s">
        <v>10909</v>
      </c>
    </row>
    <row r="360" spans="1:48" x14ac:dyDescent="0.25">
      <c r="A360" s="8" t="str">
        <f t="shared" si="5"/>
        <v>11006000041392200001286</v>
      </c>
      <c r="B360" s="8" t="s">
        <v>10919</v>
      </c>
      <c r="C360" s="8" t="s">
        <v>10895</v>
      </c>
      <c r="D360" s="8" t="s">
        <v>10896</v>
      </c>
      <c r="E360" s="8" t="s">
        <v>10968</v>
      </c>
      <c r="F360" s="8" t="s">
        <v>10969</v>
      </c>
      <c r="G360" s="8" t="s">
        <v>10913</v>
      </c>
      <c r="H360" s="8" t="s">
        <v>10914</v>
      </c>
      <c r="I360" s="8" t="s">
        <v>10901</v>
      </c>
      <c r="J360" s="8" t="s">
        <v>10902</v>
      </c>
      <c r="K360" s="8" t="s">
        <v>7709</v>
      </c>
      <c r="L360" s="8" t="s">
        <v>10922</v>
      </c>
      <c r="M360" s="8" t="s">
        <v>10904</v>
      </c>
      <c r="N360" s="8" t="s">
        <v>10915</v>
      </c>
      <c r="O360" s="9">
        <v>12.62</v>
      </c>
      <c r="P360" s="10">
        <v>1</v>
      </c>
      <c r="Q360" s="11">
        <v>3.65</v>
      </c>
      <c r="R360" s="11">
        <v>1</v>
      </c>
      <c r="S360" s="8" t="s">
        <v>10906</v>
      </c>
      <c r="T360" s="8" t="s">
        <v>10907</v>
      </c>
      <c r="U360" s="9">
        <v>13.234999999999999</v>
      </c>
      <c r="V360" s="10">
        <v>1</v>
      </c>
      <c r="W360" s="11">
        <v>5</v>
      </c>
      <c r="X360" s="9">
        <v>76.870999999999995</v>
      </c>
      <c r="Y360" s="8" t="s">
        <v>10901</v>
      </c>
      <c r="Z360" s="10">
        <v>1</v>
      </c>
      <c r="AA360" s="10">
        <v>1</v>
      </c>
      <c r="AB360" s="9">
        <v>76.870999999999995</v>
      </c>
      <c r="AC360" s="10">
        <v>1</v>
      </c>
      <c r="AD360" s="10">
        <v>1</v>
      </c>
      <c r="AE360" s="9">
        <v>76.870999999999995</v>
      </c>
      <c r="AF360" s="11">
        <v>0</v>
      </c>
      <c r="AG360" s="11">
        <v>4</v>
      </c>
      <c r="AH360" s="11">
        <v>0</v>
      </c>
      <c r="AI360" s="11">
        <v>0</v>
      </c>
      <c r="AJ360" s="11">
        <v>0</v>
      </c>
      <c r="AK360" s="12">
        <v>44368.026238425926</v>
      </c>
      <c r="AL360" s="11">
        <v>0</v>
      </c>
      <c r="AM360" s="11">
        <v>100</v>
      </c>
      <c r="AN360" s="11">
        <v>0</v>
      </c>
      <c r="AO360" s="11">
        <v>3.04</v>
      </c>
      <c r="AP360" s="11">
        <v>0</v>
      </c>
      <c r="AQ360" s="11">
        <v>0</v>
      </c>
      <c r="AR360" s="11">
        <v>3.81</v>
      </c>
      <c r="AS360" s="8" t="s">
        <v>10908</v>
      </c>
      <c r="AT360" s="11">
        <v>0</v>
      </c>
      <c r="AU360" s="8" t="s">
        <v>10968</v>
      </c>
      <c r="AV360" s="8" t="s">
        <v>10909</v>
      </c>
    </row>
    <row r="361" spans="1:48" x14ac:dyDescent="0.25">
      <c r="A361" s="8" t="str">
        <f t="shared" si="5"/>
        <v>11006000041392200001327</v>
      </c>
      <c r="B361" s="8" t="s">
        <v>10919</v>
      </c>
      <c r="C361" s="8" t="s">
        <v>10895</v>
      </c>
      <c r="D361" s="8" t="s">
        <v>10896</v>
      </c>
      <c r="E361" s="8" t="s">
        <v>10968</v>
      </c>
      <c r="F361" s="8" t="s">
        <v>10969</v>
      </c>
      <c r="G361" s="8" t="s">
        <v>10916</v>
      </c>
      <c r="H361" s="8" t="s">
        <v>10900</v>
      </c>
      <c r="I361" s="8" t="s">
        <v>10901</v>
      </c>
      <c r="J361" s="8" t="s">
        <v>10902</v>
      </c>
      <c r="K361" s="8" t="s">
        <v>7709</v>
      </c>
      <c r="L361" s="8" t="s">
        <v>10922</v>
      </c>
      <c r="M361" s="8" t="s">
        <v>10904</v>
      </c>
      <c r="N361" s="8" t="s">
        <v>10923</v>
      </c>
      <c r="O361" s="9">
        <v>13.561999999999999</v>
      </c>
      <c r="P361" s="10">
        <v>0.75019000000000002</v>
      </c>
      <c r="Q361" s="11">
        <v>0</v>
      </c>
      <c r="R361" s="11">
        <v>4</v>
      </c>
      <c r="S361" s="8" t="s">
        <v>10906</v>
      </c>
      <c r="T361" s="8" t="s">
        <v>10907</v>
      </c>
      <c r="U361" s="9">
        <v>10.598000000000001</v>
      </c>
      <c r="V361" s="10">
        <v>1</v>
      </c>
      <c r="W361" s="11">
        <v>5</v>
      </c>
      <c r="X361" s="9">
        <v>61.999000000000002</v>
      </c>
      <c r="Y361" s="8" t="s">
        <v>10901</v>
      </c>
      <c r="Z361" s="10">
        <v>1</v>
      </c>
      <c r="AA361" s="10">
        <v>1</v>
      </c>
      <c r="AB361" s="9">
        <v>61.999000000000002</v>
      </c>
      <c r="AC361" s="10">
        <v>1</v>
      </c>
      <c r="AD361" s="10">
        <v>1</v>
      </c>
      <c r="AE361" s="9">
        <v>61.999000000000002</v>
      </c>
      <c r="AF361" s="11">
        <v>15</v>
      </c>
      <c r="AG361" s="11">
        <v>4</v>
      </c>
      <c r="AH361" s="11">
        <v>0</v>
      </c>
      <c r="AI361" s="11">
        <v>0</v>
      </c>
      <c r="AJ361" s="11">
        <v>0</v>
      </c>
      <c r="AK361" s="12">
        <v>44368.026250000003</v>
      </c>
      <c r="AL361" s="11">
        <v>9.14</v>
      </c>
      <c r="AM361" s="11">
        <v>100</v>
      </c>
      <c r="AN361" s="11">
        <v>0</v>
      </c>
      <c r="AO361" s="11">
        <v>2.44</v>
      </c>
      <c r="AP361" s="11">
        <v>0</v>
      </c>
      <c r="AQ361" s="11">
        <v>0</v>
      </c>
      <c r="AR361" s="11">
        <v>3.5</v>
      </c>
      <c r="AS361" s="8" t="s">
        <v>10908</v>
      </c>
      <c r="AT361" s="11">
        <v>0</v>
      </c>
      <c r="AU361" s="8" t="s">
        <v>10968</v>
      </c>
      <c r="AV361" s="8" t="s">
        <v>10909</v>
      </c>
    </row>
    <row r="362" spans="1:48" x14ac:dyDescent="0.25">
      <c r="A362" s="8" t="str">
        <f t="shared" si="5"/>
        <v>11006000041392200001421</v>
      </c>
      <c r="B362" s="8" t="s">
        <v>10919</v>
      </c>
      <c r="C362" s="8" t="s">
        <v>10895</v>
      </c>
      <c r="D362" s="8" t="s">
        <v>10896</v>
      </c>
      <c r="E362" s="8" t="s">
        <v>10968</v>
      </c>
      <c r="F362" s="8" t="s">
        <v>10969</v>
      </c>
      <c r="G362" s="8" t="s">
        <v>10917</v>
      </c>
      <c r="H362" s="8" t="s">
        <v>10918</v>
      </c>
      <c r="I362" s="8" t="s">
        <v>10901</v>
      </c>
      <c r="J362" s="8" t="s">
        <v>10902</v>
      </c>
      <c r="K362" s="8" t="s">
        <v>7709</v>
      </c>
      <c r="L362" s="8" t="s">
        <v>10922</v>
      </c>
      <c r="M362" s="8" t="s">
        <v>10904</v>
      </c>
      <c r="N362" s="8" t="s">
        <v>10905</v>
      </c>
      <c r="O362" s="9">
        <v>9.2200000000000006</v>
      </c>
      <c r="P362" s="10">
        <v>1</v>
      </c>
      <c r="Q362" s="11">
        <v>9.25</v>
      </c>
      <c r="R362" s="11">
        <v>4</v>
      </c>
      <c r="S362" s="8" t="s">
        <v>10906</v>
      </c>
      <c r="T362" s="8" t="s">
        <v>10907</v>
      </c>
      <c r="U362" s="9">
        <v>10.628</v>
      </c>
      <c r="V362" s="10">
        <v>1</v>
      </c>
      <c r="W362" s="11">
        <v>3</v>
      </c>
      <c r="X362" s="9">
        <v>60.780999999999999</v>
      </c>
      <c r="Y362" s="8" t="s">
        <v>10901</v>
      </c>
      <c r="Z362" s="10">
        <v>1</v>
      </c>
      <c r="AA362" s="10">
        <v>1</v>
      </c>
      <c r="AB362" s="9">
        <v>60.780999999999999</v>
      </c>
      <c r="AC362" s="10">
        <v>1</v>
      </c>
      <c r="AD362" s="10">
        <v>1</v>
      </c>
      <c r="AE362" s="9">
        <v>60.780999999999999</v>
      </c>
      <c r="AF362" s="11">
        <v>15</v>
      </c>
      <c r="AG362" s="11">
        <v>4</v>
      </c>
      <c r="AH362" s="11">
        <v>0</v>
      </c>
      <c r="AI362" s="11">
        <v>0</v>
      </c>
      <c r="AJ362" s="11">
        <v>0</v>
      </c>
      <c r="AK362" s="12">
        <v>44368.026250000003</v>
      </c>
      <c r="AL362" s="11">
        <v>9.17</v>
      </c>
      <c r="AM362" s="11">
        <v>100</v>
      </c>
      <c r="AN362" s="11">
        <v>0</v>
      </c>
      <c r="AO362" s="11">
        <v>2.44</v>
      </c>
      <c r="AP362" s="11">
        <v>0</v>
      </c>
      <c r="AQ362" s="11">
        <v>0</v>
      </c>
      <c r="AR362" s="11">
        <v>2.11</v>
      </c>
      <c r="AS362" s="8" t="s">
        <v>10908</v>
      </c>
      <c r="AT362" s="11">
        <v>0</v>
      </c>
      <c r="AU362" s="8" t="s">
        <v>10968</v>
      </c>
      <c r="AV362" s="8" t="s">
        <v>10909</v>
      </c>
    </row>
    <row r="363" spans="1:48" x14ac:dyDescent="0.25">
      <c r="A363" s="8" t="str">
        <f t="shared" si="5"/>
        <v>11106000041392000005105</v>
      </c>
      <c r="B363" s="8" t="s">
        <v>10924</v>
      </c>
      <c r="C363" s="8" t="s">
        <v>10901</v>
      </c>
      <c r="D363" s="8" t="s">
        <v>10896</v>
      </c>
      <c r="E363" s="8" t="s">
        <v>10968</v>
      </c>
      <c r="F363" s="8" t="s">
        <v>10969</v>
      </c>
      <c r="G363" s="8" t="s">
        <v>10920</v>
      </c>
      <c r="H363" s="8" t="s">
        <v>10921</v>
      </c>
      <c r="I363" s="8" t="s">
        <v>10895</v>
      </c>
      <c r="J363" s="8" t="s">
        <v>10902</v>
      </c>
      <c r="K363" s="8" t="s">
        <v>7709</v>
      </c>
      <c r="L363" s="8" t="s">
        <v>10922</v>
      </c>
      <c r="M363" s="8" t="s">
        <v>10904</v>
      </c>
      <c r="N363" s="8" t="s">
        <v>10925</v>
      </c>
      <c r="O363" s="9">
        <v>8.98</v>
      </c>
      <c r="P363" s="10">
        <v>1</v>
      </c>
      <c r="Q363" s="11">
        <v>9.25</v>
      </c>
      <c r="R363" s="11">
        <v>4</v>
      </c>
      <c r="S363" s="8" t="s">
        <v>10906</v>
      </c>
      <c r="T363" s="8" t="s">
        <v>10907</v>
      </c>
      <c r="U363" s="9">
        <v>10.352</v>
      </c>
      <c r="V363" s="10">
        <v>1</v>
      </c>
      <c r="W363" s="11">
        <v>4</v>
      </c>
      <c r="X363" s="9">
        <v>77.983999999999995</v>
      </c>
      <c r="Y363" s="8" t="s">
        <v>10901</v>
      </c>
      <c r="Z363" s="10">
        <v>1</v>
      </c>
      <c r="AA363" s="10">
        <v>0.75022299999999997</v>
      </c>
      <c r="AB363" s="9">
        <v>77.983999999999995</v>
      </c>
      <c r="AC363" s="10">
        <v>1</v>
      </c>
      <c r="AD363" s="10">
        <v>0.75022299999999997</v>
      </c>
      <c r="AE363" s="9">
        <v>77.983999999999995</v>
      </c>
      <c r="AF363" s="11">
        <v>15</v>
      </c>
      <c r="AG363" s="11">
        <v>4</v>
      </c>
      <c r="AH363" s="11">
        <v>0</v>
      </c>
      <c r="AI363" s="11">
        <v>17</v>
      </c>
      <c r="AJ363" s="11">
        <v>0</v>
      </c>
      <c r="AK363" s="12">
        <v>44367.541446759256</v>
      </c>
      <c r="AL363" s="11">
        <v>8.93</v>
      </c>
      <c r="AM363" s="11">
        <v>100</v>
      </c>
      <c r="AN363" s="11">
        <v>0</v>
      </c>
      <c r="AO363" s="11">
        <v>2.38</v>
      </c>
      <c r="AP363" s="11">
        <v>0</v>
      </c>
      <c r="AQ363" s="11">
        <v>15.12</v>
      </c>
      <c r="AR363" s="11">
        <v>3.34</v>
      </c>
      <c r="AS363" s="8" t="s">
        <v>10908</v>
      </c>
      <c r="AT363" s="11">
        <v>0</v>
      </c>
      <c r="AU363" s="8" t="s">
        <v>10968</v>
      </c>
      <c r="AV363" s="8" t="s">
        <v>10909</v>
      </c>
    </row>
    <row r="364" spans="1:48" x14ac:dyDescent="0.25">
      <c r="A364" s="8" t="str">
        <f t="shared" si="5"/>
        <v>11106000041392200000102</v>
      </c>
      <c r="B364" s="8" t="s">
        <v>10924</v>
      </c>
      <c r="C364" s="8" t="s">
        <v>10895</v>
      </c>
      <c r="D364" s="8" t="s">
        <v>10896</v>
      </c>
      <c r="E364" s="8" t="s">
        <v>10968</v>
      </c>
      <c r="F364" s="8" t="s">
        <v>10969</v>
      </c>
      <c r="G364" s="8" t="s">
        <v>10899</v>
      </c>
      <c r="H364" s="8" t="s">
        <v>10900</v>
      </c>
      <c r="I364" s="8" t="s">
        <v>10901</v>
      </c>
      <c r="J364" s="8" t="s">
        <v>10902</v>
      </c>
      <c r="K364" s="8" t="s">
        <v>7709</v>
      </c>
      <c r="L364" s="8" t="s">
        <v>10922</v>
      </c>
      <c r="M364" s="8" t="s">
        <v>10904</v>
      </c>
      <c r="N364" s="8" t="s">
        <v>10926</v>
      </c>
      <c r="O364" s="9">
        <v>10.414999999999999</v>
      </c>
      <c r="P364" s="10">
        <v>1</v>
      </c>
      <c r="Q364" s="11">
        <v>0</v>
      </c>
      <c r="R364" s="11">
        <v>4</v>
      </c>
      <c r="S364" s="8" t="s">
        <v>10906</v>
      </c>
      <c r="T364" s="8" t="s">
        <v>10907</v>
      </c>
      <c r="U364" s="9">
        <v>10.849</v>
      </c>
      <c r="V364" s="10">
        <v>1</v>
      </c>
      <c r="W364" s="11">
        <v>4</v>
      </c>
      <c r="X364" s="9">
        <v>81.731999999999999</v>
      </c>
      <c r="Y364" s="8" t="s">
        <v>10901</v>
      </c>
      <c r="Z364" s="10">
        <v>1</v>
      </c>
      <c r="AA364" s="10">
        <v>0.76779600000000003</v>
      </c>
      <c r="AB364" s="9">
        <v>81.731999999999999</v>
      </c>
      <c r="AC364" s="10">
        <v>1</v>
      </c>
      <c r="AD364" s="10">
        <v>0.76779600000000003</v>
      </c>
      <c r="AE364" s="9">
        <v>81.731999999999999</v>
      </c>
      <c r="AF364" s="11">
        <v>15</v>
      </c>
      <c r="AG364" s="11">
        <v>4</v>
      </c>
      <c r="AH364" s="11">
        <v>0</v>
      </c>
      <c r="AI364" s="11">
        <v>17</v>
      </c>
      <c r="AJ364" s="11">
        <v>0</v>
      </c>
      <c r="AK364" s="12">
        <v>44368.026261574072</v>
      </c>
      <c r="AL364" s="11">
        <v>9.36</v>
      </c>
      <c r="AM364" s="11">
        <v>100</v>
      </c>
      <c r="AN364" s="11">
        <v>0</v>
      </c>
      <c r="AO364" s="11">
        <v>2.5</v>
      </c>
      <c r="AP364" s="11">
        <v>0</v>
      </c>
      <c r="AQ364" s="11">
        <v>15.85</v>
      </c>
      <c r="AR364" s="11">
        <v>3.5</v>
      </c>
      <c r="AS364" s="8" t="s">
        <v>10908</v>
      </c>
      <c r="AT364" s="11">
        <v>0</v>
      </c>
      <c r="AU364" s="8" t="s">
        <v>10968</v>
      </c>
      <c r="AV364" s="8" t="s">
        <v>10909</v>
      </c>
    </row>
    <row r="365" spans="1:48" x14ac:dyDescent="0.25">
      <c r="A365" s="8" t="str">
        <f t="shared" si="5"/>
        <v>11106000041392200001286</v>
      </c>
      <c r="B365" s="8" t="s">
        <v>10924</v>
      </c>
      <c r="C365" s="8" t="s">
        <v>10895</v>
      </c>
      <c r="D365" s="8" t="s">
        <v>10896</v>
      </c>
      <c r="E365" s="8" t="s">
        <v>10968</v>
      </c>
      <c r="F365" s="8" t="s">
        <v>10969</v>
      </c>
      <c r="G365" s="8" t="s">
        <v>10913</v>
      </c>
      <c r="H365" s="8" t="s">
        <v>10914</v>
      </c>
      <c r="I365" s="8" t="s">
        <v>10901</v>
      </c>
      <c r="J365" s="8" t="s">
        <v>10902</v>
      </c>
      <c r="K365" s="8" t="s">
        <v>7709</v>
      </c>
      <c r="L365" s="8" t="s">
        <v>10922</v>
      </c>
      <c r="M365" s="8" t="s">
        <v>10904</v>
      </c>
      <c r="N365" s="8" t="s">
        <v>10927</v>
      </c>
      <c r="O365" s="9">
        <v>12.62</v>
      </c>
      <c r="P365" s="10">
        <v>1</v>
      </c>
      <c r="Q365" s="11">
        <v>3.65</v>
      </c>
      <c r="R365" s="11">
        <v>1</v>
      </c>
      <c r="S365" s="8" t="s">
        <v>10906</v>
      </c>
      <c r="T365" s="8" t="s">
        <v>10907</v>
      </c>
      <c r="U365" s="9">
        <v>13.234999999999999</v>
      </c>
      <c r="V365" s="10">
        <v>1</v>
      </c>
      <c r="W365" s="11">
        <v>5</v>
      </c>
      <c r="X365" s="9">
        <v>100.20099999999999</v>
      </c>
      <c r="Y365" s="8" t="s">
        <v>10901</v>
      </c>
      <c r="Z365" s="10">
        <v>1</v>
      </c>
      <c r="AA365" s="10">
        <v>0.74936899999999995</v>
      </c>
      <c r="AB365" s="9">
        <v>100.20099999999999</v>
      </c>
      <c r="AC365" s="10">
        <v>1</v>
      </c>
      <c r="AD365" s="10">
        <v>0.74936899999999995</v>
      </c>
      <c r="AE365" s="9">
        <v>100.20099999999999</v>
      </c>
      <c r="AF365" s="11">
        <v>0</v>
      </c>
      <c r="AG365" s="11">
        <v>4</v>
      </c>
      <c r="AH365" s="11">
        <v>0</v>
      </c>
      <c r="AI365" s="11">
        <v>17</v>
      </c>
      <c r="AJ365" s="11">
        <v>0</v>
      </c>
      <c r="AK365" s="12">
        <v>44368.026261574072</v>
      </c>
      <c r="AL365" s="11">
        <v>0</v>
      </c>
      <c r="AM365" s="11">
        <v>100</v>
      </c>
      <c r="AN365" s="11">
        <v>0</v>
      </c>
      <c r="AO365" s="11">
        <v>3.04</v>
      </c>
      <c r="AP365" s="11">
        <v>0</v>
      </c>
      <c r="AQ365" s="11">
        <v>19.329999999999998</v>
      </c>
      <c r="AR365" s="11">
        <v>4.7699999999999996</v>
      </c>
      <c r="AS365" s="8" t="s">
        <v>10908</v>
      </c>
      <c r="AT365" s="11">
        <v>0</v>
      </c>
      <c r="AU365" s="8" t="s">
        <v>10968</v>
      </c>
      <c r="AV365" s="8" t="s">
        <v>10909</v>
      </c>
    </row>
    <row r="366" spans="1:48" x14ac:dyDescent="0.25">
      <c r="A366" s="8" t="str">
        <f t="shared" si="5"/>
        <v>11106000041392200001421</v>
      </c>
      <c r="B366" s="8" t="s">
        <v>10924</v>
      </c>
      <c r="C366" s="8" t="s">
        <v>10895</v>
      </c>
      <c r="D366" s="8" t="s">
        <v>10896</v>
      </c>
      <c r="E366" s="8" t="s">
        <v>10968</v>
      </c>
      <c r="F366" s="8" t="s">
        <v>10969</v>
      </c>
      <c r="G366" s="8" t="s">
        <v>10917</v>
      </c>
      <c r="H366" s="8" t="s">
        <v>10918</v>
      </c>
      <c r="I366" s="8" t="s">
        <v>10901</v>
      </c>
      <c r="J366" s="8" t="s">
        <v>10902</v>
      </c>
      <c r="K366" s="8" t="s">
        <v>7709</v>
      </c>
      <c r="L366" s="8" t="s">
        <v>10922</v>
      </c>
      <c r="M366" s="8" t="s">
        <v>10904</v>
      </c>
      <c r="N366" s="8" t="s">
        <v>10925</v>
      </c>
      <c r="O366" s="9">
        <v>9.2200000000000006</v>
      </c>
      <c r="P366" s="10">
        <v>1</v>
      </c>
      <c r="Q366" s="11">
        <v>9.25</v>
      </c>
      <c r="R366" s="11">
        <v>4</v>
      </c>
      <c r="S366" s="8" t="s">
        <v>10906</v>
      </c>
      <c r="T366" s="8" t="s">
        <v>10907</v>
      </c>
      <c r="U366" s="9">
        <v>10.628</v>
      </c>
      <c r="V366" s="10">
        <v>1</v>
      </c>
      <c r="W366" s="11">
        <v>1.5</v>
      </c>
      <c r="X366" s="9">
        <v>77.921000000000006</v>
      </c>
      <c r="Y366" s="8" t="s">
        <v>10901</v>
      </c>
      <c r="Z366" s="10">
        <v>1</v>
      </c>
      <c r="AA366" s="10">
        <v>0.74817</v>
      </c>
      <c r="AB366" s="9">
        <v>77.921000000000006</v>
      </c>
      <c r="AC366" s="10">
        <v>1</v>
      </c>
      <c r="AD366" s="10">
        <v>0.74817</v>
      </c>
      <c r="AE366" s="9">
        <v>77.921000000000006</v>
      </c>
      <c r="AF366" s="11">
        <v>15</v>
      </c>
      <c r="AG366" s="11">
        <v>4</v>
      </c>
      <c r="AH366" s="11">
        <v>0</v>
      </c>
      <c r="AI366" s="11">
        <v>17</v>
      </c>
      <c r="AJ366" s="11">
        <v>0</v>
      </c>
      <c r="AK366" s="12">
        <v>44368.026261574072</v>
      </c>
      <c r="AL366" s="11">
        <v>9.17</v>
      </c>
      <c r="AM366" s="11">
        <v>100</v>
      </c>
      <c r="AN366" s="11">
        <v>0</v>
      </c>
      <c r="AO366" s="11">
        <v>2.44</v>
      </c>
      <c r="AP366" s="11">
        <v>0</v>
      </c>
      <c r="AQ366" s="11">
        <v>15.52</v>
      </c>
      <c r="AR366" s="11">
        <v>1.29</v>
      </c>
      <c r="AS366" s="8" t="s">
        <v>10908</v>
      </c>
      <c r="AT366" s="11">
        <v>0</v>
      </c>
      <c r="AU366" s="8" t="s">
        <v>10968</v>
      </c>
      <c r="AV366" s="8" t="s">
        <v>10909</v>
      </c>
    </row>
    <row r="367" spans="1:48" x14ac:dyDescent="0.25">
      <c r="A367" s="8" t="str">
        <f t="shared" si="5"/>
        <v>12106000041392000005105</v>
      </c>
      <c r="B367" s="8" t="s">
        <v>10928</v>
      </c>
      <c r="C367" s="8" t="s">
        <v>10901</v>
      </c>
      <c r="D367" s="8" t="s">
        <v>10896</v>
      </c>
      <c r="E367" s="8" t="s">
        <v>10968</v>
      </c>
      <c r="F367" s="8" t="s">
        <v>10969</v>
      </c>
      <c r="G367" s="8" t="s">
        <v>10920</v>
      </c>
      <c r="H367" s="8" t="s">
        <v>10921</v>
      </c>
      <c r="I367" s="8" t="s">
        <v>10895</v>
      </c>
      <c r="J367" s="8" t="s">
        <v>10902</v>
      </c>
      <c r="K367" s="8" t="s">
        <v>7709</v>
      </c>
      <c r="L367" s="8" t="s">
        <v>10922</v>
      </c>
      <c r="M367" s="8" t="s">
        <v>10904</v>
      </c>
      <c r="N367" s="8" t="s">
        <v>10905</v>
      </c>
      <c r="O367" s="9">
        <v>8.98</v>
      </c>
      <c r="P367" s="10">
        <v>1</v>
      </c>
      <c r="Q367" s="11">
        <v>9.25</v>
      </c>
      <c r="R367" s="11">
        <v>4</v>
      </c>
      <c r="S367" s="8" t="s">
        <v>10906</v>
      </c>
      <c r="T367" s="8" t="s">
        <v>10907</v>
      </c>
      <c r="U367" s="9">
        <v>10.352</v>
      </c>
      <c r="V367" s="10">
        <v>1</v>
      </c>
      <c r="W367" s="11">
        <v>2</v>
      </c>
      <c r="X367" s="9">
        <v>53.014000000000003</v>
      </c>
      <c r="Y367" s="8" t="s">
        <v>10901</v>
      </c>
      <c r="Z367" s="10">
        <v>1</v>
      </c>
      <c r="AA367" s="10">
        <v>1</v>
      </c>
      <c r="AB367" s="9">
        <v>53.014000000000003</v>
      </c>
      <c r="AC367" s="10">
        <v>1</v>
      </c>
      <c r="AD367" s="10">
        <v>1</v>
      </c>
      <c r="AE367" s="9">
        <v>53.014000000000003</v>
      </c>
      <c r="AF367" s="11">
        <v>15</v>
      </c>
      <c r="AG367" s="11">
        <v>4</v>
      </c>
      <c r="AH367" s="11">
        <v>9.25</v>
      </c>
      <c r="AI367" s="11">
        <v>0</v>
      </c>
      <c r="AJ367" s="11">
        <v>0</v>
      </c>
      <c r="AK367" s="12">
        <v>44367.534560185188</v>
      </c>
      <c r="AL367" s="11">
        <v>8.93</v>
      </c>
      <c r="AM367" s="11">
        <v>100</v>
      </c>
      <c r="AN367" s="11">
        <v>0</v>
      </c>
      <c r="AO367" s="11">
        <v>2.38</v>
      </c>
      <c r="AP367" s="11">
        <v>5.5</v>
      </c>
      <c r="AQ367" s="11">
        <v>0</v>
      </c>
      <c r="AR367" s="11">
        <v>1.37</v>
      </c>
      <c r="AS367" s="8" t="s">
        <v>10908</v>
      </c>
      <c r="AT367" s="11">
        <v>0</v>
      </c>
      <c r="AU367" s="8" t="s">
        <v>10968</v>
      </c>
      <c r="AV367" s="8" t="s">
        <v>10909</v>
      </c>
    </row>
    <row r="368" spans="1:48" x14ac:dyDescent="0.25">
      <c r="A368" s="8" t="str">
        <f t="shared" si="5"/>
        <v>12106000041392200001421</v>
      </c>
      <c r="B368" s="8" t="s">
        <v>10928</v>
      </c>
      <c r="C368" s="8" t="s">
        <v>10895</v>
      </c>
      <c r="D368" s="8" t="s">
        <v>10896</v>
      </c>
      <c r="E368" s="8" t="s">
        <v>10968</v>
      </c>
      <c r="F368" s="8" t="s">
        <v>10969</v>
      </c>
      <c r="G368" s="8" t="s">
        <v>10917</v>
      </c>
      <c r="H368" s="8" t="s">
        <v>10918</v>
      </c>
      <c r="I368" s="8" t="s">
        <v>10901</v>
      </c>
      <c r="J368" s="8" t="s">
        <v>10902</v>
      </c>
      <c r="K368" s="8" t="s">
        <v>7709</v>
      </c>
      <c r="L368" s="8" t="s">
        <v>10922</v>
      </c>
      <c r="M368" s="8" t="s">
        <v>10904</v>
      </c>
      <c r="N368" s="8" t="s">
        <v>10905</v>
      </c>
      <c r="O368" s="9">
        <v>9.2200000000000006</v>
      </c>
      <c r="P368" s="10">
        <v>1</v>
      </c>
      <c r="Q368" s="11">
        <v>9.25</v>
      </c>
      <c r="R368" s="11">
        <v>18</v>
      </c>
      <c r="S368" s="8" t="s">
        <v>10906</v>
      </c>
      <c r="T368" s="8" t="s">
        <v>10907</v>
      </c>
      <c r="U368" s="9">
        <v>12.673999999999999</v>
      </c>
      <c r="V368" s="10">
        <v>1</v>
      </c>
      <c r="W368" s="11">
        <v>0</v>
      </c>
      <c r="X368" s="9">
        <v>53.015999999999998</v>
      </c>
      <c r="Y368" s="8" t="s">
        <v>10901</v>
      </c>
      <c r="Z368" s="10">
        <v>1</v>
      </c>
      <c r="AA368" s="10">
        <v>1</v>
      </c>
      <c r="AB368" s="9">
        <v>53.015999999999998</v>
      </c>
      <c r="AC368" s="10">
        <v>1</v>
      </c>
      <c r="AD368" s="10">
        <v>1</v>
      </c>
      <c r="AE368" s="9">
        <v>53.015999999999998</v>
      </c>
      <c r="AF368" s="11">
        <v>15</v>
      </c>
      <c r="AG368" s="11">
        <v>18</v>
      </c>
      <c r="AH368" s="11">
        <v>9.25</v>
      </c>
      <c r="AI368" s="11">
        <v>0</v>
      </c>
      <c r="AJ368" s="11">
        <v>0</v>
      </c>
      <c r="AK368" s="12">
        <v>44368.002569444441</v>
      </c>
      <c r="AL368" s="11">
        <v>10.93</v>
      </c>
      <c r="AM368" s="11">
        <v>100</v>
      </c>
      <c r="AN368" s="11">
        <v>0</v>
      </c>
      <c r="AO368" s="11">
        <v>13.12</v>
      </c>
      <c r="AP368" s="11">
        <v>6.74</v>
      </c>
      <c r="AQ368" s="11">
        <v>0</v>
      </c>
      <c r="AR368" s="11">
        <v>0</v>
      </c>
      <c r="AS368" s="8" t="s">
        <v>10908</v>
      </c>
      <c r="AT368" s="11">
        <v>0</v>
      </c>
      <c r="AU368" s="8" t="s">
        <v>10968</v>
      </c>
      <c r="AV368" s="8" t="s">
        <v>10909</v>
      </c>
    </row>
    <row r="369" spans="1:48" x14ac:dyDescent="0.25">
      <c r="A369" s="8" t="str">
        <f t="shared" si="5"/>
        <v>13006000041392000005105</v>
      </c>
      <c r="B369" s="8" t="s">
        <v>10929</v>
      </c>
      <c r="C369" s="8" t="s">
        <v>10901</v>
      </c>
      <c r="D369" s="8" t="s">
        <v>10896</v>
      </c>
      <c r="E369" s="8" t="s">
        <v>10968</v>
      </c>
      <c r="F369" s="8" t="s">
        <v>10969</v>
      </c>
      <c r="G369" s="8" t="s">
        <v>10920</v>
      </c>
      <c r="H369" s="8" t="s">
        <v>10921</v>
      </c>
      <c r="I369" s="8" t="s">
        <v>10895</v>
      </c>
      <c r="J369" s="8" t="s">
        <v>10902</v>
      </c>
      <c r="K369" s="8" t="s">
        <v>7709</v>
      </c>
      <c r="L369" s="8" t="s">
        <v>10922</v>
      </c>
      <c r="M369" s="8" t="s">
        <v>10904</v>
      </c>
      <c r="N369" s="8" t="s">
        <v>10930</v>
      </c>
      <c r="O369" s="9">
        <v>8.98</v>
      </c>
      <c r="P369" s="10">
        <v>1</v>
      </c>
      <c r="Q369" s="11">
        <v>9.25</v>
      </c>
      <c r="R369" s="11">
        <v>4</v>
      </c>
      <c r="S369" s="8" t="s">
        <v>10906</v>
      </c>
      <c r="T369" s="8" t="s">
        <v>10907</v>
      </c>
      <c r="U369" s="9">
        <v>10.352</v>
      </c>
      <c r="V369" s="10">
        <v>1</v>
      </c>
      <c r="W369" s="11">
        <v>6</v>
      </c>
      <c r="X369" s="9">
        <v>72.563999999999993</v>
      </c>
      <c r="Y369" s="8" t="s">
        <v>10901</v>
      </c>
      <c r="Z369" s="10">
        <v>1</v>
      </c>
      <c r="AA369" s="10">
        <v>1</v>
      </c>
      <c r="AB369" s="9">
        <v>72.563999999999993</v>
      </c>
      <c r="AC369" s="10">
        <v>1</v>
      </c>
      <c r="AD369" s="10">
        <v>1</v>
      </c>
      <c r="AE369" s="9">
        <v>72.563999999999993</v>
      </c>
      <c r="AF369" s="11">
        <v>15</v>
      </c>
      <c r="AG369" s="11">
        <v>0</v>
      </c>
      <c r="AH369" s="11">
        <v>0</v>
      </c>
      <c r="AI369" s="11">
        <v>0</v>
      </c>
      <c r="AJ369" s="11">
        <v>0</v>
      </c>
      <c r="AK369" s="12">
        <v>44367.512731481482</v>
      </c>
      <c r="AL369" s="11">
        <v>8.93</v>
      </c>
      <c r="AM369" s="11">
        <v>0</v>
      </c>
      <c r="AN369" s="11">
        <v>0</v>
      </c>
      <c r="AO369" s="11">
        <v>0</v>
      </c>
      <c r="AP369" s="11">
        <v>0</v>
      </c>
      <c r="AQ369" s="11">
        <v>0</v>
      </c>
      <c r="AR369" s="11">
        <v>4.1100000000000003</v>
      </c>
      <c r="AS369" s="8" t="s">
        <v>10908</v>
      </c>
      <c r="AT369" s="11">
        <v>0</v>
      </c>
      <c r="AU369" s="8" t="s">
        <v>10968</v>
      </c>
      <c r="AV369" s="8" t="s">
        <v>10909</v>
      </c>
    </row>
    <row r="370" spans="1:48" x14ac:dyDescent="0.25">
      <c r="A370" s="8" t="str">
        <f t="shared" si="5"/>
        <v>13006000041392200000102</v>
      </c>
      <c r="B370" s="8" t="s">
        <v>10929</v>
      </c>
      <c r="C370" s="8" t="s">
        <v>10895</v>
      </c>
      <c r="D370" s="8" t="s">
        <v>10896</v>
      </c>
      <c r="E370" s="8" t="s">
        <v>10968</v>
      </c>
      <c r="F370" s="8" t="s">
        <v>10969</v>
      </c>
      <c r="G370" s="8" t="s">
        <v>10899</v>
      </c>
      <c r="H370" s="8" t="s">
        <v>10900</v>
      </c>
      <c r="I370" s="8" t="s">
        <v>10901</v>
      </c>
      <c r="J370" s="8" t="s">
        <v>10902</v>
      </c>
      <c r="K370" s="8" t="s">
        <v>7709</v>
      </c>
      <c r="L370" s="8" t="s">
        <v>10922</v>
      </c>
      <c r="M370" s="8" t="s">
        <v>10904</v>
      </c>
      <c r="N370" s="8" t="s">
        <v>10930</v>
      </c>
      <c r="O370" s="9">
        <v>10.414999999999999</v>
      </c>
      <c r="P370" s="10">
        <v>1</v>
      </c>
      <c r="Q370" s="11">
        <v>3.65</v>
      </c>
      <c r="R370" s="11">
        <v>4</v>
      </c>
      <c r="S370" s="8" t="s">
        <v>10906</v>
      </c>
      <c r="T370" s="8" t="s">
        <v>10907</v>
      </c>
      <c r="U370" s="9">
        <v>11.278</v>
      </c>
      <c r="V370" s="10">
        <v>1</v>
      </c>
      <c r="W370" s="11">
        <v>3.5</v>
      </c>
      <c r="X370" s="9">
        <v>77.188999999999993</v>
      </c>
      <c r="Y370" s="8" t="s">
        <v>10901</v>
      </c>
      <c r="Z370" s="10">
        <v>1</v>
      </c>
      <c r="AA370" s="10">
        <v>1</v>
      </c>
      <c r="AB370" s="9">
        <v>77.188999999999993</v>
      </c>
      <c r="AC370" s="10">
        <v>1</v>
      </c>
      <c r="AD370" s="10">
        <v>1</v>
      </c>
      <c r="AE370" s="9">
        <v>77.188999999999993</v>
      </c>
      <c r="AF370" s="11">
        <v>15</v>
      </c>
      <c r="AG370" s="11">
        <v>0</v>
      </c>
      <c r="AH370" s="11">
        <v>0</v>
      </c>
      <c r="AI370" s="11">
        <v>0</v>
      </c>
      <c r="AJ370" s="11">
        <v>0</v>
      </c>
      <c r="AK370" s="12">
        <v>44368.009768518517</v>
      </c>
      <c r="AL370" s="11">
        <v>9.73</v>
      </c>
      <c r="AM370" s="11">
        <v>0</v>
      </c>
      <c r="AN370" s="11">
        <v>0</v>
      </c>
      <c r="AO370" s="11">
        <v>0</v>
      </c>
      <c r="AP370" s="11">
        <v>0</v>
      </c>
      <c r="AQ370" s="11">
        <v>0</v>
      </c>
      <c r="AR370" s="11">
        <v>2.61</v>
      </c>
      <c r="AS370" s="8" t="s">
        <v>10908</v>
      </c>
      <c r="AT370" s="11">
        <v>0</v>
      </c>
      <c r="AU370" s="8" t="s">
        <v>10968</v>
      </c>
      <c r="AV370" s="8" t="s">
        <v>10909</v>
      </c>
    </row>
    <row r="371" spans="1:48" x14ac:dyDescent="0.25">
      <c r="A371" s="8" t="str">
        <f t="shared" si="5"/>
        <v>13006000041392200001327</v>
      </c>
      <c r="B371" s="8" t="s">
        <v>10929</v>
      </c>
      <c r="C371" s="8" t="s">
        <v>10895</v>
      </c>
      <c r="D371" s="8" t="s">
        <v>10896</v>
      </c>
      <c r="E371" s="8" t="s">
        <v>10968</v>
      </c>
      <c r="F371" s="8" t="s">
        <v>10969</v>
      </c>
      <c r="G371" s="8" t="s">
        <v>10916</v>
      </c>
      <c r="H371" s="8" t="s">
        <v>10900</v>
      </c>
      <c r="I371" s="8" t="s">
        <v>10901</v>
      </c>
      <c r="J371" s="8" t="s">
        <v>10902</v>
      </c>
      <c r="K371" s="8" t="s">
        <v>7709</v>
      </c>
      <c r="L371" s="8" t="s">
        <v>10922</v>
      </c>
      <c r="M371" s="8" t="s">
        <v>10904</v>
      </c>
      <c r="N371" s="8" t="s">
        <v>10930</v>
      </c>
      <c r="O371" s="9">
        <v>13.561999999999999</v>
      </c>
      <c r="P371" s="10">
        <v>0.75019000000000002</v>
      </c>
      <c r="Q371" s="11">
        <v>3.65</v>
      </c>
      <c r="R371" s="11">
        <v>4</v>
      </c>
      <c r="S371" s="8" t="s">
        <v>10906</v>
      </c>
      <c r="T371" s="8" t="s">
        <v>10907</v>
      </c>
      <c r="U371" s="9">
        <v>11.016999999999999</v>
      </c>
      <c r="V371" s="10">
        <v>1</v>
      </c>
      <c r="W371" s="11">
        <v>2</v>
      </c>
      <c r="X371" s="9">
        <v>74.308000000000007</v>
      </c>
      <c r="Y371" s="8" t="s">
        <v>10901</v>
      </c>
      <c r="Z371" s="10">
        <v>1</v>
      </c>
      <c r="AA371" s="10">
        <v>1</v>
      </c>
      <c r="AB371" s="9">
        <v>74.308000000000007</v>
      </c>
      <c r="AC371" s="10">
        <v>1</v>
      </c>
      <c r="AD371" s="10">
        <v>1</v>
      </c>
      <c r="AE371" s="9">
        <v>74.308000000000007</v>
      </c>
      <c r="AF371" s="11">
        <v>15</v>
      </c>
      <c r="AG371" s="11">
        <v>0</v>
      </c>
      <c r="AH371" s="11">
        <v>0</v>
      </c>
      <c r="AI371" s="11">
        <v>0</v>
      </c>
      <c r="AJ371" s="11">
        <v>0</v>
      </c>
      <c r="AK371" s="12">
        <v>44368.009768518517</v>
      </c>
      <c r="AL371" s="11">
        <v>9.5</v>
      </c>
      <c r="AM371" s="11">
        <v>0</v>
      </c>
      <c r="AN371" s="11">
        <v>0</v>
      </c>
      <c r="AO371" s="11">
        <v>0</v>
      </c>
      <c r="AP371" s="11">
        <v>0</v>
      </c>
      <c r="AQ371" s="11">
        <v>0</v>
      </c>
      <c r="AR371" s="11">
        <v>1.46</v>
      </c>
      <c r="AS371" s="8" t="s">
        <v>10908</v>
      </c>
      <c r="AT371" s="11">
        <v>0</v>
      </c>
      <c r="AU371" s="8" t="s">
        <v>10968</v>
      </c>
      <c r="AV371" s="8" t="s">
        <v>10909</v>
      </c>
    </row>
    <row r="372" spans="1:48" x14ac:dyDescent="0.25">
      <c r="A372" s="8" t="str">
        <f t="shared" si="5"/>
        <v>13006000041392200001421</v>
      </c>
      <c r="B372" s="8" t="s">
        <v>10929</v>
      </c>
      <c r="C372" s="8" t="s">
        <v>10895</v>
      </c>
      <c r="D372" s="8" t="s">
        <v>10896</v>
      </c>
      <c r="E372" s="8" t="s">
        <v>10968</v>
      </c>
      <c r="F372" s="8" t="s">
        <v>10969</v>
      </c>
      <c r="G372" s="8" t="s">
        <v>10917</v>
      </c>
      <c r="H372" s="8" t="s">
        <v>10918</v>
      </c>
      <c r="I372" s="8" t="s">
        <v>10901</v>
      </c>
      <c r="J372" s="8" t="s">
        <v>10902</v>
      </c>
      <c r="K372" s="8" t="s">
        <v>7709</v>
      </c>
      <c r="L372" s="8" t="s">
        <v>10922</v>
      </c>
      <c r="M372" s="8" t="s">
        <v>10904</v>
      </c>
      <c r="N372" s="8" t="s">
        <v>10930</v>
      </c>
      <c r="O372" s="9">
        <v>9.2200000000000006</v>
      </c>
      <c r="P372" s="10">
        <v>1</v>
      </c>
      <c r="Q372" s="11">
        <v>9.25</v>
      </c>
      <c r="R372" s="11">
        <v>4</v>
      </c>
      <c r="S372" s="8" t="s">
        <v>10906</v>
      </c>
      <c r="T372" s="8" t="s">
        <v>10907</v>
      </c>
      <c r="U372" s="9">
        <v>10.628</v>
      </c>
      <c r="V372" s="10">
        <v>1</v>
      </c>
      <c r="W372" s="11">
        <v>7</v>
      </c>
      <c r="X372" s="9">
        <v>75.200999999999993</v>
      </c>
      <c r="Y372" s="8" t="s">
        <v>10901</v>
      </c>
      <c r="Z372" s="10">
        <v>1</v>
      </c>
      <c r="AA372" s="10">
        <v>1</v>
      </c>
      <c r="AB372" s="9">
        <v>75.200999999999993</v>
      </c>
      <c r="AC372" s="10">
        <v>1</v>
      </c>
      <c r="AD372" s="10">
        <v>1</v>
      </c>
      <c r="AE372" s="9">
        <v>75.200999999999993</v>
      </c>
      <c r="AF372" s="11">
        <v>15</v>
      </c>
      <c r="AG372" s="11">
        <v>0</v>
      </c>
      <c r="AH372" s="11">
        <v>0</v>
      </c>
      <c r="AI372" s="11">
        <v>0</v>
      </c>
      <c r="AJ372" s="11">
        <v>0</v>
      </c>
      <c r="AK372" s="12">
        <v>44368.009780092594</v>
      </c>
      <c r="AL372" s="11">
        <v>9.17</v>
      </c>
      <c r="AM372" s="11">
        <v>0</v>
      </c>
      <c r="AN372" s="11">
        <v>0</v>
      </c>
      <c r="AO372" s="11">
        <v>0</v>
      </c>
      <c r="AP372" s="11">
        <v>0</v>
      </c>
      <c r="AQ372" s="11">
        <v>0</v>
      </c>
      <c r="AR372" s="11">
        <v>4.92</v>
      </c>
      <c r="AS372" s="8" t="s">
        <v>10908</v>
      </c>
      <c r="AT372" s="11">
        <v>0</v>
      </c>
      <c r="AU372" s="8" t="s">
        <v>10968</v>
      </c>
      <c r="AV372" s="8" t="s">
        <v>10909</v>
      </c>
    </row>
    <row r="373" spans="1:48" x14ac:dyDescent="0.25">
      <c r="A373" s="8" t="str">
        <f t="shared" si="5"/>
        <v>14006000041392000005105</v>
      </c>
      <c r="B373" s="8" t="s">
        <v>10931</v>
      </c>
      <c r="C373" s="8" t="s">
        <v>10901</v>
      </c>
      <c r="D373" s="8" t="s">
        <v>10896</v>
      </c>
      <c r="E373" s="8" t="s">
        <v>10968</v>
      </c>
      <c r="F373" s="8" t="s">
        <v>10969</v>
      </c>
      <c r="G373" s="8" t="s">
        <v>10920</v>
      </c>
      <c r="H373" s="8" t="s">
        <v>10921</v>
      </c>
      <c r="I373" s="8" t="s">
        <v>10895</v>
      </c>
      <c r="J373" s="8" t="s">
        <v>10902</v>
      </c>
      <c r="K373" s="8" t="s">
        <v>7709</v>
      </c>
      <c r="L373" s="8" t="s">
        <v>10922</v>
      </c>
      <c r="M373" s="8" t="s">
        <v>10904</v>
      </c>
      <c r="N373" s="8" t="s">
        <v>10905</v>
      </c>
      <c r="O373" s="9">
        <v>8.98</v>
      </c>
      <c r="P373" s="10">
        <v>1</v>
      </c>
      <c r="Q373" s="11">
        <v>9.25</v>
      </c>
      <c r="R373" s="11">
        <v>4</v>
      </c>
      <c r="S373" s="8" t="s">
        <v>10906</v>
      </c>
      <c r="T373" s="8" t="s">
        <v>10907</v>
      </c>
      <c r="U373" s="9">
        <v>10.352</v>
      </c>
      <c r="V373" s="10">
        <v>1</v>
      </c>
      <c r="W373" s="11">
        <v>2</v>
      </c>
      <c r="X373" s="9">
        <v>53.014000000000003</v>
      </c>
      <c r="Y373" s="8" t="s">
        <v>10901</v>
      </c>
      <c r="Z373" s="10">
        <v>1</v>
      </c>
      <c r="AA373" s="10">
        <v>1</v>
      </c>
      <c r="AB373" s="9">
        <v>53.014000000000003</v>
      </c>
      <c r="AC373" s="10">
        <v>1</v>
      </c>
      <c r="AD373" s="10">
        <v>1</v>
      </c>
      <c r="AE373" s="9">
        <v>53.014000000000003</v>
      </c>
      <c r="AF373" s="11">
        <v>15</v>
      </c>
      <c r="AG373" s="11">
        <v>4</v>
      </c>
      <c r="AH373" s="11">
        <v>9.25</v>
      </c>
      <c r="AI373" s="11">
        <v>0</v>
      </c>
      <c r="AJ373" s="11">
        <v>0</v>
      </c>
      <c r="AK373" s="12">
        <v>44367.516747685186</v>
      </c>
      <c r="AL373" s="11">
        <v>8.93</v>
      </c>
      <c r="AM373" s="11">
        <v>100</v>
      </c>
      <c r="AN373" s="11">
        <v>0</v>
      </c>
      <c r="AO373" s="11">
        <v>2.38</v>
      </c>
      <c r="AP373" s="11">
        <v>5.5</v>
      </c>
      <c r="AQ373" s="11">
        <v>0</v>
      </c>
      <c r="AR373" s="11">
        <v>1.37</v>
      </c>
      <c r="AS373" s="8" t="s">
        <v>10908</v>
      </c>
      <c r="AT373" s="11">
        <v>0</v>
      </c>
      <c r="AU373" s="8" t="s">
        <v>10968</v>
      </c>
      <c r="AV373" s="8" t="s">
        <v>10909</v>
      </c>
    </row>
    <row r="374" spans="1:48" x14ac:dyDescent="0.25">
      <c r="A374" s="8" t="str">
        <f t="shared" si="5"/>
        <v>14006000041392200000102</v>
      </c>
      <c r="B374" s="8" t="s">
        <v>10931</v>
      </c>
      <c r="C374" s="8" t="s">
        <v>10895</v>
      </c>
      <c r="D374" s="8" t="s">
        <v>10896</v>
      </c>
      <c r="E374" s="8" t="s">
        <v>10968</v>
      </c>
      <c r="F374" s="8" t="s">
        <v>10969</v>
      </c>
      <c r="G374" s="8" t="s">
        <v>10899</v>
      </c>
      <c r="H374" s="8" t="s">
        <v>10900</v>
      </c>
      <c r="I374" s="8" t="s">
        <v>10901</v>
      </c>
      <c r="J374" s="8" t="s">
        <v>10902</v>
      </c>
      <c r="K374" s="8" t="s">
        <v>7709</v>
      </c>
      <c r="L374" s="8" t="s">
        <v>10922</v>
      </c>
      <c r="M374" s="8" t="s">
        <v>10904</v>
      </c>
      <c r="N374" s="8" t="s">
        <v>10905</v>
      </c>
      <c r="O374" s="9">
        <v>10.414999999999999</v>
      </c>
      <c r="P374" s="10">
        <v>1</v>
      </c>
      <c r="Q374" s="11">
        <v>3.65</v>
      </c>
      <c r="R374" s="11">
        <v>4</v>
      </c>
      <c r="S374" s="8" t="s">
        <v>10906</v>
      </c>
      <c r="T374" s="8" t="s">
        <v>10907</v>
      </c>
      <c r="U374" s="9">
        <v>11.278</v>
      </c>
      <c r="V374" s="10">
        <v>1</v>
      </c>
      <c r="W374" s="11">
        <v>2</v>
      </c>
      <c r="X374" s="9">
        <v>57.749000000000002</v>
      </c>
      <c r="Y374" s="8" t="s">
        <v>10901</v>
      </c>
      <c r="Z374" s="10">
        <v>1</v>
      </c>
      <c r="AA374" s="10">
        <v>1</v>
      </c>
      <c r="AB374" s="9">
        <v>57.749000000000002</v>
      </c>
      <c r="AC374" s="10">
        <v>1</v>
      </c>
      <c r="AD374" s="10">
        <v>1</v>
      </c>
      <c r="AE374" s="9">
        <v>57.749000000000002</v>
      </c>
      <c r="AF374" s="11">
        <v>15</v>
      </c>
      <c r="AG374" s="11">
        <v>4</v>
      </c>
      <c r="AH374" s="11">
        <v>9.25</v>
      </c>
      <c r="AI374" s="11">
        <v>0</v>
      </c>
      <c r="AJ374" s="11">
        <v>0</v>
      </c>
      <c r="AK374" s="12">
        <v>44368.009259259263</v>
      </c>
      <c r="AL374" s="11">
        <v>9.73</v>
      </c>
      <c r="AM374" s="11">
        <v>100</v>
      </c>
      <c r="AN374" s="11">
        <v>0</v>
      </c>
      <c r="AO374" s="11">
        <v>2.59</v>
      </c>
      <c r="AP374" s="11">
        <v>6</v>
      </c>
      <c r="AQ374" s="11">
        <v>0</v>
      </c>
      <c r="AR374" s="11">
        <v>1.49</v>
      </c>
      <c r="AS374" s="8" t="s">
        <v>10908</v>
      </c>
      <c r="AT374" s="11">
        <v>0</v>
      </c>
      <c r="AU374" s="8" t="s">
        <v>10968</v>
      </c>
      <c r="AV374" s="8" t="s">
        <v>10909</v>
      </c>
    </row>
    <row r="375" spans="1:48" x14ac:dyDescent="0.25">
      <c r="A375" s="8" t="str">
        <f t="shared" si="5"/>
        <v>14006000041392200001286</v>
      </c>
      <c r="B375" s="8" t="s">
        <v>10931</v>
      </c>
      <c r="C375" s="8" t="s">
        <v>10895</v>
      </c>
      <c r="D375" s="8" t="s">
        <v>10896</v>
      </c>
      <c r="E375" s="8" t="s">
        <v>10968</v>
      </c>
      <c r="F375" s="8" t="s">
        <v>10969</v>
      </c>
      <c r="G375" s="8" t="s">
        <v>10913</v>
      </c>
      <c r="H375" s="8" t="s">
        <v>10914</v>
      </c>
      <c r="I375" s="8" t="s">
        <v>10901</v>
      </c>
      <c r="J375" s="8" t="s">
        <v>10902</v>
      </c>
      <c r="K375" s="8" t="s">
        <v>7709</v>
      </c>
      <c r="L375" s="8" t="s">
        <v>10922</v>
      </c>
      <c r="M375" s="8" t="s">
        <v>10904</v>
      </c>
      <c r="N375" s="8" t="s">
        <v>10915</v>
      </c>
      <c r="O375" s="9">
        <v>12.62</v>
      </c>
      <c r="P375" s="10">
        <v>1</v>
      </c>
      <c r="Q375" s="11">
        <v>3.65</v>
      </c>
      <c r="R375" s="11">
        <v>1</v>
      </c>
      <c r="S375" s="8" t="s">
        <v>10906</v>
      </c>
      <c r="T375" s="8" t="s">
        <v>10907</v>
      </c>
      <c r="U375" s="9">
        <v>13.234999999999999</v>
      </c>
      <c r="V375" s="10">
        <v>1</v>
      </c>
      <c r="W375" s="11">
        <v>3</v>
      </c>
      <c r="X375" s="9">
        <v>68.301000000000002</v>
      </c>
      <c r="Y375" s="8" t="s">
        <v>10901</v>
      </c>
      <c r="Z375" s="10">
        <v>1</v>
      </c>
      <c r="AA375" s="10">
        <v>1</v>
      </c>
      <c r="AB375" s="9">
        <v>68.301000000000002</v>
      </c>
      <c r="AC375" s="10">
        <v>1</v>
      </c>
      <c r="AD375" s="10">
        <v>1</v>
      </c>
      <c r="AE375" s="9">
        <v>68.301000000000002</v>
      </c>
      <c r="AF375" s="11">
        <v>0</v>
      </c>
      <c r="AG375" s="11">
        <v>4</v>
      </c>
      <c r="AH375" s="11">
        <v>9.25</v>
      </c>
      <c r="AI375" s="11">
        <v>0</v>
      </c>
      <c r="AJ375" s="11">
        <v>0</v>
      </c>
      <c r="AK375" s="12">
        <v>44368.009259259263</v>
      </c>
      <c r="AL375" s="11">
        <v>0</v>
      </c>
      <c r="AM375" s="11">
        <v>100</v>
      </c>
      <c r="AN375" s="11">
        <v>0</v>
      </c>
      <c r="AO375" s="11">
        <v>3.04</v>
      </c>
      <c r="AP375" s="11">
        <v>7.04</v>
      </c>
      <c r="AQ375" s="11">
        <v>0</v>
      </c>
      <c r="AR375" s="11">
        <v>2.2799999999999998</v>
      </c>
      <c r="AS375" s="8" t="s">
        <v>10908</v>
      </c>
      <c r="AT375" s="11">
        <v>0</v>
      </c>
      <c r="AU375" s="8" t="s">
        <v>10968</v>
      </c>
      <c r="AV375" s="8" t="s">
        <v>10909</v>
      </c>
    </row>
    <row r="376" spans="1:48" x14ac:dyDescent="0.25">
      <c r="A376" s="8" t="str">
        <f t="shared" si="5"/>
        <v>17006000041392000005105</v>
      </c>
      <c r="B376" s="8" t="s">
        <v>10932</v>
      </c>
      <c r="C376" s="8" t="s">
        <v>10895</v>
      </c>
      <c r="D376" s="8" t="s">
        <v>10896</v>
      </c>
      <c r="E376" s="8" t="s">
        <v>10968</v>
      </c>
      <c r="F376" s="8" t="s">
        <v>10969</v>
      </c>
      <c r="G376" s="8" t="s">
        <v>10920</v>
      </c>
      <c r="H376" s="8" t="s">
        <v>10921</v>
      </c>
      <c r="I376" s="8" t="s">
        <v>10901</v>
      </c>
      <c r="J376" s="8" t="s">
        <v>10902</v>
      </c>
      <c r="K376" s="8" t="s">
        <v>7709</v>
      </c>
      <c r="L376" s="8" t="s">
        <v>10922</v>
      </c>
      <c r="M376" s="8" t="s">
        <v>10904</v>
      </c>
      <c r="N376" s="8" t="s">
        <v>10933</v>
      </c>
      <c r="O376" s="9">
        <v>8.1460000000000008</v>
      </c>
      <c r="P376" s="10">
        <v>1</v>
      </c>
      <c r="Q376" s="11">
        <v>9.25</v>
      </c>
      <c r="R376" s="11">
        <v>4</v>
      </c>
      <c r="S376" s="8" t="s">
        <v>10906</v>
      </c>
      <c r="T376" s="8" t="s">
        <v>10907</v>
      </c>
      <c r="U376" s="9">
        <v>9.39</v>
      </c>
      <c r="V376" s="10">
        <v>0.25</v>
      </c>
      <c r="W376" s="11">
        <v>7</v>
      </c>
      <c r="X376" s="9">
        <v>20.347999999999999</v>
      </c>
      <c r="Y376" s="8" t="s">
        <v>10901</v>
      </c>
      <c r="Z376" s="10">
        <v>4</v>
      </c>
      <c r="AA376" s="10">
        <v>1</v>
      </c>
      <c r="AB376" s="9">
        <v>81.391999999999996</v>
      </c>
      <c r="AC376" s="10">
        <v>1</v>
      </c>
      <c r="AD376" s="10">
        <v>1</v>
      </c>
      <c r="AE376" s="9">
        <v>81.391999999999996</v>
      </c>
      <c r="AF376" s="11">
        <v>15</v>
      </c>
      <c r="AG376" s="11">
        <v>4</v>
      </c>
      <c r="AH376" s="11">
        <v>0</v>
      </c>
      <c r="AI376" s="11">
        <v>17</v>
      </c>
      <c r="AJ376" s="11">
        <v>0</v>
      </c>
      <c r="AK376" s="12">
        <v>44368.009965277779</v>
      </c>
      <c r="AL376" s="11">
        <v>2.0299999999999998</v>
      </c>
      <c r="AM376" s="11">
        <v>100</v>
      </c>
      <c r="AN376" s="11">
        <v>0</v>
      </c>
      <c r="AO376" s="11">
        <v>0.54</v>
      </c>
      <c r="AP376" s="11">
        <v>0</v>
      </c>
      <c r="AQ376" s="11">
        <v>3.49</v>
      </c>
      <c r="AR376" s="11">
        <v>1.33</v>
      </c>
      <c r="AS376" s="8" t="s">
        <v>10908</v>
      </c>
      <c r="AT376" s="11">
        <v>0</v>
      </c>
      <c r="AU376" s="8" t="s">
        <v>10968</v>
      </c>
      <c r="AV376" s="8" t="s">
        <v>10909</v>
      </c>
    </row>
    <row r="377" spans="1:48" x14ac:dyDescent="0.25">
      <c r="A377" s="8" t="str">
        <f t="shared" si="5"/>
        <v>17006000041392200001421</v>
      </c>
      <c r="B377" s="8" t="s">
        <v>10932</v>
      </c>
      <c r="C377" s="8" t="s">
        <v>10901</v>
      </c>
      <c r="D377" s="8" t="s">
        <v>10896</v>
      </c>
      <c r="E377" s="8" t="s">
        <v>10968</v>
      </c>
      <c r="F377" s="8" t="s">
        <v>10969</v>
      </c>
      <c r="G377" s="8" t="s">
        <v>10917</v>
      </c>
      <c r="H377" s="8" t="s">
        <v>10918</v>
      </c>
      <c r="I377" s="8" t="s">
        <v>10895</v>
      </c>
      <c r="J377" s="8" t="s">
        <v>10902</v>
      </c>
      <c r="K377" s="8" t="s">
        <v>7709</v>
      </c>
      <c r="L377" s="8" t="s">
        <v>10922</v>
      </c>
      <c r="M377" s="8" t="s">
        <v>10904</v>
      </c>
      <c r="N377" s="8" t="s">
        <v>10933</v>
      </c>
      <c r="O377" s="9">
        <v>9.2200000000000006</v>
      </c>
      <c r="P377" s="10">
        <v>1</v>
      </c>
      <c r="Q377" s="11">
        <v>9.25</v>
      </c>
      <c r="R377" s="11">
        <v>4</v>
      </c>
      <c r="S377" s="8" t="s">
        <v>10906</v>
      </c>
      <c r="T377" s="8" t="s">
        <v>10907</v>
      </c>
      <c r="U377" s="9">
        <v>10.628</v>
      </c>
      <c r="V377" s="10">
        <v>0.25</v>
      </c>
      <c r="W377" s="11">
        <v>3</v>
      </c>
      <c r="X377" s="9">
        <v>22.167999999999999</v>
      </c>
      <c r="Y377" s="8" t="s">
        <v>10901</v>
      </c>
      <c r="Z377" s="10">
        <v>4</v>
      </c>
      <c r="AA377" s="10">
        <v>1</v>
      </c>
      <c r="AB377" s="9">
        <v>88.671999999999997</v>
      </c>
      <c r="AC377" s="10">
        <v>1</v>
      </c>
      <c r="AD377" s="10">
        <v>1</v>
      </c>
      <c r="AE377" s="9">
        <v>88.671999999999997</v>
      </c>
      <c r="AF377" s="11">
        <v>15</v>
      </c>
      <c r="AG377" s="11">
        <v>4</v>
      </c>
      <c r="AH377" s="11">
        <v>0</v>
      </c>
      <c r="AI377" s="11">
        <v>17</v>
      </c>
      <c r="AJ377" s="11">
        <v>0</v>
      </c>
      <c r="AK377" s="12">
        <v>44367.547210648147</v>
      </c>
      <c r="AL377" s="11">
        <v>2.29</v>
      </c>
      <c r="AM377" s="11">
        <v>100</v>
      </c>
      <c r="AN377" s="11">
        <v>0</v>
      </c>
      <c r="AO377" s="11">
        <v>0.61</v>
      </c>
      <c r="AP377" s="11">
        <v>0</v>
      </c>
      <c r="AQ377" s="11">
        <v>3.95</v>
      </c>
      <c r="AR377" s="11">
        <v>0.65</v>
      </c>
      <c r="AS377" s="8" t="s">
        <v>10908</v>
      </c>
      <c r="AT377" s="11">
        <v>0</v>
      </c>
      <c r="AU377" s="8" t="s">
        <v>10968</v>
      </c>
      <c r="AV377" s="8" t="s">
        <v>10909</v>
      </c>
    </row>
    <row r="378" spans="1:48" x14ac:dyDescent="0.25">
      <c r="A378" s="8" t="str">
        <f t="shared" si="5"/>
        <v>10006000041522200000102</v>
      </c>
      <c r="B378" s="8" t="s">
        <v>10894</v>
      </c>
      <c r="C378" s="8" t="s">
        <v>10895</v>
      </c>
      <c r="D378" s="8" t="s">
        <v>10896</v>
      </c>
      <c r="E378" s="8" t="s">
        <v>10970</v>
      </c>
      <c r="F378" s="8" t="s">
        <v>10971</v>
      </c>
      <c r="G378" s="8" t="s">
        <v>10899</v>
      </c>
      <c r="H378" s="8" t="s">
        <v>10900</v>
      </c>
      <c r="I378" s="8" t="s">
        <v>10901</v>
      </c>
      <c r="J378" s="8" t="s">
        <v>10902</v>
      </c>
      <c r="K378" s="8" t="s">
        <v>7709</v>
      </c>
      <c r="L378" s="8" t="s">
        <v>10903</v>
      </c>
      <c r="M378" s="8" t="s">
        <v>10904</v>
      </c>
      <c r="N378" s="8" t="s">
        <v>10905</v>
      </c>
      <c r="O378" s="9">
        <v>10.195</v>
      </c>
      <c r="P378" s="10">
        <v>1</v>
      </c>
      <c r="Q378" s="11">
        <v>3.65</v>
      </c>
      <c r="R378" s="11">
        <v>4</v>
      </c>
      <c r="S378" s="8" t="s">
        <v>10906</v>
      </c>
      <c r="T378" s="8" t="s">
        <v>10907</v>
      </c>
      <c r="U378" s="9">
        <v>11.04</v>
      </c>
      <c r="V378" s="10">
        <v>1</v>
      </c>
      <c r="W378" s="11">
        <v>4.5</v>
      </c>
      <c r="X378" s="9">
        <v>58.36</v>
      </c>
      <c r="Y378" s="8" t="s">
        <v>10901</v>
      </c>
      <c r="Z378" s="10">
        <v>1</v>
      </c>
      <c r="AA378" s="10">
        <v>1</v>
      </c>
      <c r="AB378" s="9">
        <v>58.36</v>
      </c>
      <c r="AC378" s="10">
        <v>1</v>
      </c>
      <c r="AD378" s="10">
        <v>1</v>
      </c>
      <c r="AE378" s="9">
        <v>58.36</v>
      </c>
      <c r="AF378" s="11">
        <v>15</v>
      </c>
      <c r="AG378" s="11">
        <v>4</v>
      </c>
      <c r="AH378" s="11">
        <v>9.25</v>
      </c>
      <c r="AI378" s="11">
        <v>0</v>
      </c>
      <c r="AJ378" s="11">
        <v>0</v>
      </c>
      <c r="AK378" s="12">
        <v>44368.019768518519</v>
      </c>
      <c r="AL378" s="11">
        <v>9.52</v>
      </c>
      <c r="AM378" s="11">
        <v>100</v>
      </c>
      <c r="AN378" s="11">
        <v>0</v>
      </c>
      <c r="AO378" s="11">
        <v>2.54</v>
      </c>
      <c r="AP378" s="11">
        <v>5.87</v>
      </c>
      <c r="AQ378" s="11">
        <v>0</v>
      </c>
      <c r="AR378" s="11">
        <v>3.29</v>
      </c>
      <c r="AS378" s="8" t="s">
        <v>10908</v>
      </c>
      <c r="AT378" s="11">
        <v>0</v>
      </c>
      <c r="AU378" s="8" t="s">
        <v>10970</v>
      </c>
      <c r="AV378" s="8" t="s">
        <v>10909</v>
      </c>
    </row>
    <row r="379" spans="1:48" x14ac:dyDescent="0.25">
      <c r="A379" s="8" t="str">
        <f t="shared" si="5"/>
        <v>10006000041522200001327</v>
      </c>
      <c r="B379" s="8" t="s">
        <v>10894</v>
      </c>
      <c r="C379" s="8" t="s">
        <v>10895</v>
      </c>
      <c r="D379" s="8" t="s">
        <v>10896</v>
      </c>
      <c r="E379" s="8" t="s">
        <v>10970</v>
      </c>
      <c r="F379" s="8" t="s">
        <v>10971</v>
      </c>
      <c r="G379" s="8" t="s">
        <v>10916</v>
      </c>
      <c r="H379" s="8" t="s">
        <v>10900</v>
      </c>
      <c r="I379" s="8" t="s">
        <v>10901</v>
      </c>
      <c r="J379" s="8" t="s">
        <v>10902</v>
      </c>
      <c r="K379" s="8" t="s">
        <v>7709</v>
      </c>
      <c r="L379" s="8" t="s">
        <v>10903</v>
      </c>
      <c r="M379" s="8" t="s">
        <v>10904</v>
      </c>
      <c r="N379" s="8" t="s">
        <v>10905</v>
      </c>
      <c r="O379" s="9">
        <v>13.276999999999999</v>
      </c>
      <c r="P379" s="10">
        <v>0.75021300000000002</v>
      </c>
      <c r="Q379" s="11">
        <v>3.65</v>
      </c>
      <c r="R379" s="11">
        <v>4</v>
      </c>
      <c r="S379" s="8" t="s">
        <v>10906</v>
      </c>
      <c r="T379" s="8" t="s">
        <v>10907</v>
      </c>
      <c r="U379" s="9">
        <v>10.786</v>
      </c>
      <c r="V379" s="10">
        <v>1</v>
      </c>
      <c r="W379" s="11">
        <v>5</v>
      </c>
      <c r="X379" s="9">
        <v>57.38</v>
      </c>
      <c r="Y379" s="8" t="s">
        <v>10901</v>
      </c>
      <c r="Z379" s="10">
        <v>1</v>
      </c>
      <c r="AA379" s="10">
        <v>1</v>
      </c>
      <c r="AB379" s="9">
        <v>57.38</v>
      </c>
      <c r="AC379" s="10">
        <v>1</v>
      </c>
      <c r="AD379" s="10">
        <v>1</v>
      </c>
      <c r="AE379" s="9">
        <v>57.38</v>
      </c>
      <c r="AF379" s="11">
        <v>15</v>
      </c>
      <c r="AG379" s="11">
        <v>4</v>
      </c>
      <c r="AH379" s="11">
        <v>9.25</v>
      </c>
      <c r="AI379" s="11">
        <v>0</v>
      </c>
      <c r="AJ379" s="11">
        <v>0</v>
      </c>
      <c r="AK379" s="12">
        <v>44368.019768518519</v>
      </c>
      <c r="AL379" s="11">
        <v>9.3000000000000007</v>
      </c>
      <c r="AM379" s="11">
        <v>100</v>
      </c>
      <c r="AN379" s="11">
        <v>0</v>
      </c>
      <c r="AO379" s="11">
        <v>2.48</v>
      </c>
      <c r="AP379" s="11">
        <v>5.73</v>
      </c>
      <c r="AQ379" s="11">
        <v>0</v>
      </c>
      <c r="AR379" s="11">
        <v>3.57</v>
      </c>
      <c r="AS379" s="8" t="s">
        <v>10908</v>
      </c>
      <c r="AT379" s="11">
        <v>0</v>
      </c>
      <c r="AU379" s="8" t="s">
        <v>10970</v>
      </c>
      <c r="AV379" s="8" t="s">
        <v>10909</v>
      </c>
    </row>
    <row r="380" spans="1:48" x14ac:dyDescent="0.25">
      <c r="A380" s="8" t="str">
        <f t="shared" si="5"/>
        <v>10006000041522200001421</v>
      </c>
      <c r="B380" s="8" t="s">
        <v>10894</v>
      </c>
      <c r="C380" s="8" t="s">
        <v>10895</v>
      </c>
      <c r="D380" s="8" t="s">
        <v>10896</v>
      </c>
      <c r="E380" s="8" t="s">
        <v>10970</v>
      </c>
      <c r="F380" s="8" t="s">
        <v>10971</v>
      </c>
      <c r="G380" s="8" t="s">
        <v>10917</v>
      </c>
      <c r="H380" s="8" t="s">
        <v>10918</v>
      </c>
      <c r="I380" s="8" t="s">
        <v>10901</v>
      </c>
      <c r="J380" s="8" t="s">
        <v>10902</v>
      </c>
      <c r="K380" s="8" t="s">
        <v>7709</v>
      </c>
      <c r="L380" s="8" t="s">
        <v>10903</v>
      </c>
      <c r="M380" s="8" t="s">
        <v>10904</v>
      </c>
      <c r="N380" s="8" t="s">
        <v>10905</v>
      </c>
      <c r="O380" s="9">
        <v>8.8770000000000007</v>
      </c>
      <c r="P380" s="10">
        <v>1</v>
      </c>
      <c r="Q380" s="11">
        <v>9.25</v>
      </c>
      <c r="R380" s="11">
        <v>4</v>
      </c>
      <c r="S380" s="8" t="s">
        <v>10906</v>
      </c>
      <c r="T380" s="8" t="s">
        <v>10907</v>
      </c>
      <c r="U380" s="9">
        <v>10.233000000000001</v>
      </c>
      <c r="V380" s="10">
        <v>1</v>
      </c>
      <c r="W380" s="11">
        <v>4</v>
      </c>
      <c r="X380" s="9">
        <v>53.76</v>
      </c>
      <c r="Y380" s="8" t="s">
        <v>10901</v>
      </c>
      <c r="Z380" s="10">
        <v>1</v>
      </c>
      <c r="AA380" s="10">
        <v>1</v>
      </c>
      <c r="AB380" s="9">
        <v>53.76</v>
      </c>
      <c r="AC380" s="10">
        <v>1</v>
      </c>
      <c r="AD380" s="10">
        <v>1</v>
      </c>
      <c r="AE380" s="9">
        <v>53.76</v>
      </c>
      <c r="AF380" s="11">
        <v>15</v>
      </c>
      <c r="AG380" s="11">
        <v>4</v>
      </c>
      <c r="AH380" s="11">
        <v>9.25</v>
      </c>
      <c r="AI380" s="11">
        <v>0</v>
      </c>
      <c r="AJ380" s="11">
        <v>0</v>
      </c>
      <c r="AK380" s="12">
        <v>44368.019768518519</v>
      </c>
      <c r="AL380" s="11">
        <v>8.83</v>
      </c>
      <c r="AM380" s="11">
        <v>100</v>
      </c>
      <c r="AN380" s="11">
        <v>0</v>
      </c>
      <c r="AO380" s="11">
        <v>2.35</v>
      </c>
      <c r="AP380" s="11">
        <v>5.44</v>
      </c>
      <c r="AQ380" s="11">
        <v>0</v>
      </c>
      <c r="AR380" s="11">
        <v>2.71</v>
      </c>
      <c r="AS380" s="8" t="s">
        <v>10908</v>
      </c>
      <c r="AT380" s="11">
        <v>0</v>
      </c>
      <c r="AU380" s="8" t="s">
        <v>10970</v>
      </c>
      <c r="AV380" s="8" t="s">
        <v>10909</v>
      </c>
    </row>
    <row r="381" spans="1:48" x14ac:dyDescent="0.25">
      <c r="A381" s="8" t="str">
        <f t="shared" si="5"/>
        <v>10006000041522200008967</v>
      </c>
      <c r="B381" s="8" t="s">
        <v>10894</v>
      </c>
      <c r="C381" s="8" t="s">
        <v>10901</v>
      </c>
      <c r="D381" s="8" t="s">
        <v>10896</v>
      </c>
      <c r="E381" s="8" t="s">
        <v>10970</v>
      </c>
      <c r="F381" s="8" t="s">
        <v>10971</v>
      </c>
      <c r="G381" s="8" t="s">
        <v>10946</v>
      </c>
      <c r="H381" s="8" t="s">
        <v>10947</v>
      </c>
      <c r="I381" s="8" t="s">
        <v>10895</v>
      </c>
      <c r="J381" s="8" t="s">
        <v>10902</v>
      </c>
      <c r="K381" s="8" t="s">
        <v>7709</v>
      </c>
      <c r="L381" s="8" t="s">
        <v>10903</v>
      </c>
      <c r="M381" s="8" t="s">
        <v>10904</v>
      </c>
      <c r="N381" s="8" t="s">
        <v>10912</v>
      </c>
      <c r="O381" s="9">
        <v>0</v>
      </c>
      <c r="P381" s="10">
        <v>1</v>
      </c>
      <c r="Q381" s="11">
        <v>0</v>
      </c>
      <c r="R381" s="11">
        <v>0</v>
      </c>
      <c r="S381" s="8" t="s">
        <v>10906</v>
      </c>
      <c r="T381" s="8" t="s">
        <v>10907</v>
      </c>
      <c r="U381" s="9">
        <v>5.91</v>
      </c>
      <c r="V381" s="10">
        <v>1</v>
      </c>
      <c r="W381" s="11">
        <v>0</v>
      </c>
      <c r="X381" s="9">
        <v>45.753</v>
      </c>
      <c r="Y381" s="8" t="s">
        <v>10901</v>
      </c>
      <c r="Z381" s="10">
        <v>1</v>
      </c>
      <c r="AA381" s="10">
        <v>1</v>
      </c>
      <c r="AB381" s="9">
        <v>45.753</v>
      </c>
      <c r="AC381" s="10">
        <v>1.1049070000000001</v>
      </c>
      <c r="AD381" s="10">
        <v>1</v>
      </c>
      <c r="AE381" s="9">
        <v>50.552999999999997</v>
      </c>
      <c r="AF381" s="11">
        <v>0</v>
      </c>
      <c r="AG381" s="11">
        <v>0</v>
      </c>
      <c r="AH381" s="11">
        <v>0</v>
      </c>
      <c r="AI381" s="11">
        <v>0</v>
      </c>
      <c r="AJ381" s="11">
        <v>11.77</v>
      </c>
      <c r="AK381" s="12">
        <v>44367.528622685182</v>
      </c>
      <c r="AL381" s="11">
        <v>0</v>
      </c>
      <c r="AM381" s="11">
        <v>0</v>
      </c>
      <c r="AN381" s="11">
        <v>0</v>
      </c>
      <c r="AO381" s="11">
        <v>0</v>
      </c>
      <c r="AP381" s="11">
        <v>0</v>
      </c>
      <c r="AQ381" s="11">
        <v>0</v>
      </c>
      <c r="AR381" s="11">
        <v>0</v>
      </c>
      <c r="AS381" s="8" t="s">
        <v>10908</v>
      </c>
      <c r="AT381" s="11">
        <v>34.630000000000003</v>
      </c>
      <c r="AU381" s="8" t="s">
        <v>10970</v>
      </c>
      <c r="AV381" s="8" t="s">
        <v>10909</v>
      </c>
    </row>
    <row r="382" spans="1:48" x14ac:dyDescent="0.25">
      <c r="A382" s="8" t="str">
        <f t="shared" si="5"/>
        <v>11006000041522000005105</v>
      </c>
      <c r="B382" s="8" t="s">
        <v>10919</v>
      </c>
      <c r="C382" s="8" t="s">
        <v>10901</v>
      </c>
      <c r="D382" s="8" t="s">
        <v>10896</v>
      </c>
      <c r="E382" s="8" t="s">
        <v>10970</v>
      </c>
      <c r="F382" s="8" t="s">
        <v>10971</v>
      </c>
      <c r="G382" s="8" t="s">
        <v>10920</v>
      </c>
      <c r="H382" s="8" t="s">
        <v>10921</v>
      </c>
      <c r="I382" s="8" t="s">
        <v>10895</v>
      </c>
      <c r="J382" s="8" t="s">
        <v>10902</v>
      </c>
      <c r="K382" s="8" t="s">
        <v>7709</v>
      </c>
      <c r="L382" s="8" t="s">
        <v>10922</v>
      </c>
      <c r="M382" s="8" t="s">
        <v>10904</v>
      </c>
      <c r="N382" s="8" t="s">
        <v>10905</v>
      </c>
      <c r="O382" s="9">
        <v>8.7910000000000004</v>
      </c>
      <c r="P382" s="10">
        <v>1</v>
      </c>
      <c r="Q382" s="11">
        <v>9.25</v>
      </c>
      <c r="R382" s="11">
        <v>4</v>
      </c>
      <c r="S382" s="8" t="s">
        <v>10906</v>
      </c>
      <c r="T382" s="8" t="s">
        <v>10907</v>
      </c>
      <c r="U382" s="9">
        <v>10.134</v>
      </c>
      <c r="V382" s="10">
        <v>1</v>
      </c>
      <c r="W382" s="11">
        <v>4</v>
      </c>
      <c r="X382" s="9">
        <v>58.621000000000002</v>
      </c>
      <c r="Y382" s="8" t="s">
        <v>10901</v>
      </c>
      <c r="Z382" s="10">
        <v>1</v>
      </c>
      <c r="AA382" s="10">
        <v>1</v>
      </c>
      <c r="AB382" s="9">
        <v>58.621000000000002</v>
      </c>
      <c r="AC382" s="10">
        <v>1</v>
      </c>
      <c r="AD382" s="10">
        <v>1</v>
      </c>
      <c r="AE382" s="9">
        <v>58.621000000000002</v>
      </c>
      <c r="AF382" s="11">
        <v>15</v>
      </c>
      <c r="AG382" s="11">
        <v>4</v>
      </c>
      <c r="AH382" s="11">
        <v>0</v>
      </c>
      <c r="AI382" s="11">
        <v>0</v>
      </c>
      <c r="AJ382" s="11">
        <v>0</v>
      </c>
      <c r="AK382" s="12">
        <v>44367.541481481479</v>
      </c>
      <c r="AL382" s="11">
        <v>8.74</v>
      </c>
      <c r="AM382" s="11">
        <v>100</v>
      </c>
      <c r="AN382" s="11">
        <v>0</v>
      </c>
      <c r="AO382" s="11">
        <v>2.33</v>
      </c>
      <c r="AP382" s="11">
        <v>0</v>
      </c>
      <c r="AQ382" s="11">
        <v>0</v>
      </c>
      <c r="AR382" s="11">
        <v>2.68</v>
      </c>
      <c r="AS382" s="8" t="s">
        <v>10908</v>
      </c>
      <c r="AT382" s="11">
        <v>0</v>
      </c>
      <c r="AU382" s="8" t="s">
        <v>10970</v>
      </c>
      <c r="AV382" s="8" t="s">
        <v>10909</v>
      </c>
    </row>
    <row r="383" spans="1:48" x14ac:dyDescent="0.25">
      <c r="A383" s="8" t="str">
        <f t="shared" si="5"/>
        <v>11006000041522200001327</v>
      </c>
      <c r="B383" s="8" t="s">
        <v>10919</v>
      </c>
      <c r="C383" s="8" t="s">
        <v>10895</v>
      </c>
      <c r="D383" s="8" t="s">
        <v>10896</v>
      </c>
      <c r="E383" s="8" t="s">
        <v>10970</v>
      </c>
      <c r="F383" s="8" t="s">
        <v>10971</v>
      </c>
      <c r="G383" s="8" t="s">
        <v>10916</v>
      </c>
      <c r="H383" s="8" t="s">
        <v>10900</v>
      </c>
      <c r="I383" s="8" t="s">
        <v>10901</v>
      </c>
      <c r="J383" s="8" t="s">
        <v>10902</v>
      </c>
      <c r="K383" s="8" t="s">
        <v>7709</v>
      </c>
      <c r="L383" s="8" t="s">
        <v>10922</v>
      </c>
      <c r="M383" s="8" t="s">
        <v>10904</v>
      </c>
      <c r="N383" s="8" t="s">
        <v>10923</v>
      </c>
      <c r="O383" s="9">
        <v>13.276999999999999</v>
      </c>
      <c r="P383" s="10">
        <v>0.75021300000000002</v>
      </c>
      <c r="Q383" s="11">
        <v>0</v>
      </c>
      <c r="R383" s="11">
        <v>4</v>
      </c>
      <c r="S383" s="8" t="s">
        <v>10906</v>
      </c>
      <c r="T383" s="8" t="s">
        <v>10907</v>
      </c>
      <c r="U383" s="9">
        <v>10.375999999999999</v>
      </c>
      <c r="V383" s="10">
        <v>1</v>
      </c>
      <c r="W383" s="11">
        <v>5</v>
      </c>
      <c r="X383" s="9">
        <v>60.701999999999998</v>
      </c>
      <c r="Y383" s="8" t="s">
        <v>10901</v>
      </c>
      <c r="Z383" s="10">
        <v>1</v>
      </c>
      <c r="AA383" s="10">
        <v>1</v>
      </c>
      <c r="AB383" s="9">
        <v>60.701999999999998</v>
      </c>
      <c r="AC383" s="10">
        <v>1</v>
      </c>
      <c r="AD383" s="10">
        <v>1</v>
      </c>
      <c r="AE383" s="9">
        <v>60.701999999999998</v>
      </c>
      <c r="AF383" s="11">
        <v>15</v>
      </c>
      <c r="AG383" s="11">
        <v>4</v>
      </c>
      <c r="AH383" s="11">
        <v>0</v>
      </c>
      <c r="AI383" s="11">
        <v>0</v>
      </c>
      <c r="AJ383" s="11">
        <v>0</v>
      </c>
      <c r="AK383" s="12">
        <v>44368.026331018518</v>
      </c>
      <c r="AL383" s="11">
        <v>8.9499999999999993</v>
      </c>
      <c r="AM383" s="11">
        <v>100</v>
      </c>
      <c r="AN383" s="11">
        <v>0</v>
      </c>
      <c r="AO383" s="11">
        <v>2.39</v>
      </c>
      <c r="AP383" s="11">
        <v>0</v>
      </c>
      <c r="AQ383" s="11">
        <v>0</v>
      </c>
      <c r="AR383" s="11">
        <v>3.43</v>
      </c>
      <c r="AS383" s="8" t="s">
        <v>10908</v>
      </c>
      <c r="AT383" s="11">
        <v>0</v>
      </c>
      <c r="AU383" s="8" t="s">
        <v>10970</v>
      </c>
      <c r="AV383" s="8" t="s">
        <v>10909</v>
      </c>
    </row>
    <row r="384" spans="1:48" x14ac:dyDescent="0.25">
      <c r="A384" s="8" t="str">
        <f t="shared" si="5"/>
        <v>11006000041522200001421</v>
      </c>
      <c r="B384" s="8" t="s">
        <v>10919</v>
      </c>
      <c r="C384" s="8" t="s">
        <v>10895</v>
      </c>
      <c r="D384" s="8" t="s">
        <v>10896</v>
      </c>
      <c r="E384" s="8" t="s">
        <v>10970</v>
      </c>
      <c r="F384" s="8" t="s">
        <v>10971</v>
      </c>
      <c r="G384" s="8" t="s">
        <v>10917</v>
      </c>
      <c r="H384" s="8" t="s">
        <v>10918</v>
      </c>
      <c r="I384" s="8" t="s">
        <v>10901</v>
      </c>
      <c r="J384" s="8" t="s">
        <v>10902</v>
      </c>
      <c r="K384" s="8" t="s">
        <v>7709</v>
      </c>
      <c r="L384" s="8" t="s">
        <v>10922</v>
      </c>
      <c r="M384" s="8" t="s">
        <v>10904</v>
      </c>
      <c r="N384" s="8" t="s">
        <v>10905</v>
      </c>
      <c r="O384" s="9">
        <v>8.8770000000000007</v>
      </c>
      <c r="P384" s="10">
        <v>1</v>
      </c>
      <c r="Q384" s="11">
        <v>9.25</v>
      </c>
      <c r="R384" s="11">
        <v>4</v>
      </c>
      <c r="S384" s="8" t="s">
        <v>10906</v>
      </c>
      <c r="T384" s="8" t="s">
        <v>10907</v>
      </c>
      <c r="U384" s="9">
        <v>10.233000000000001</v>
      </c>
      <c r="V384" s="10">
        <v>1</v>
      </c>
      <c r="W384" s="11">
        <v>3</v>
      </c>
      <c r="X384" s="9">
        <v>58.52</v>
      </c>
      <c r="Y384" s="8" t="s">
        <v>10901</v>
      </c>
      <c r="Z384" s="10">
        <v>1</v>
      </c>
      <c r="AA384" s="10">
        <v>1</v>
      </c>
      <c r="AB384" s="9">
        <v>58.52</v>
      </c>
      <c r="AC384" s="10">
        <v>1</v>
      </c>
      <c r="AD384" s="10">
        <v>1</v>
      </c>
      <c r="AE384" s="9">
        <v>58.52</v>
      </c>
      <c r="AF384" s="11">
        <v>15</v>
      </c>
      <c r="AG384" s="11">
        <v>4</v>
      </c>
      <c r="AH384" s="11">
        <v>0</v>
      </c>
      <c r="AI384" s="11">
        <v>0</v>
      </c>
      <c r="AJ384" s="11">
        <v>0</v>
      </c>
      <c r="AK384" s="12">
        <v>44368.026342592595</v>
      </c>
      <c r="AL384" s="11">
        <v>8.83</v>
      </c>
      <c r="AM384" s="11">
        <v>100</v>
      </c>
      <c r="AN384" s="11">
        <v>0</v>
      </c>
      <c r="AO384" s="11">
        <v>2.35</v>
      </c>
      <c r="AP384" s="11">
        <v>0</v>
      </c>
      <c r="AQ384" s="11">
        <v>0</v>
      </c>
      <c r="AR384" s="11">
        <v>2.0299999999999998</v>
      </c>
      <c r="AS384" s="8" t="s">
        <v>10908</v>
      </c>
      <c r="AT384" s="11">
        <v>0</v>
      </c>
      <c r="AU384" s="8" t="s">
        <v>10970</v>
      </c>
      <c r="AV384" s="8" t="s">
        <v>10909</v>
      </c>
    </row>
    <row r="385" spans="1:48" x14ac:dyDescent="0.25">
      <c r="A385" s="8" t="str">
        <f t="shared" si="5"/>
        <v>11106000041522000005105</v>
      </c>
      <c r="B385" s="8" t="s">
        <v>10924</v>
      </c>
      <c r="C385" s="8" t="s">
        <v>10901</v>
      </c>
      <c r="D385" s="8" t="s">
        <v>10896</v>
      </c>
      <c r="E385" s="8" t="s">
        <v>10970</v>
      </c>
      <c r="F385" s="8" t="s">
        <v>10971</v>
      </c>
      <c r="G385" s="8" t="s">
        <v>10920</v>
      </c>
      <c r="H385" s="8" t="s">
        <v>10921</v>
      </c>
      <c r="I385" s="8" t="s">
        <v>10895</v>
      </c>
      <c r="J385" s="8" t="s">
        <v>10902</v>
      </c>
      <c r="K385" s="8" t="s">
        <v>7709</v>
      </c>
      <c r="L385" s="8" t="s">
        <v>10922</v>
      </c>
      <c r="M385" s="8" t="s">
        <v>10904</v>
      </c>
      <c r="N385" s="8" t="s">
        <v>10925</v>
      </c>
      <c r="O385" s="9">
        <v>8.7910000000000004</v>
      </c>
      <c r="P385" s="10">
        <v>1</v>
      </c>
      <c r="Q385" s="11">
        <v>9.25</v>
      </c>
      <c r="R385" s="11">
        <v>4</v>
      </c>
      <c r="S385" s="8" t="s">
        <v>10906</v>
      </c>
      <c r="T385" s="8" t="s">
        <v>10907</v>
      </c>
      <c r="U385" s="9">
        <v>10.134</v>
      </c>
      <c r="V385" s="10">
        <v>1</v>
      </c>
      <c r="W385" s="11">
        <v>4</v>
      </c>
      <c r="X385" s="9">
        <v>76.340999999999994</v>
      </c>
      <c r="Y385" s="8" t="s">
        <v>10901</v>
      </c>
      <c r="Z385" s="10">
        <v>1</v>
      </c>
      <c r="AA385" s="10">
        <v>0.75010200000000005</v>
      </c>
      <c r="AB385" s="9">
        <v>76.340999999999994</v>
      </c>
      <c r="AC385" s="10">
        <v>1</v>
      </c>
      <c r="AD385" s="10">
        <v>0.75010200000000005</v>
      </c>
      <c r="AE385" s="9">
        <v>76.340999999999994</v>
      </c>
      <c r="AF385" s="11">
        <v>15</v>
      </c>
      <c r="AG385" s="11">
        <v>4</v>
      </c>
      <c r="AH385" s="11">
        <v>0</v>
      </c>
      <c r="AI385" s="11">
        <v>17</v>
      </c>
      <c r="AJ385" s="11">
        <v>0</v>
      </c>
      <c r="AK385" s="12">
        <v>44367.541493055556</v>
      </c>
      <c r="AL385" s="11">
        <v>8.74</v>
      </c>
      <c r="AM385" s="11">
        <v>100</v>
      </c>
      <c r="AN385" s="11">
        <v>0</v>
      </c>
      <c r="AO385" s="11">
        <v>2.33</v>
      </c>
      <c r="AP385" s="11">
        <v>0</v>
      </c>
      <c r="AQ385" s="11">
        <v>14.8</v>
      </c>
      <c r="AR385" s="11">
        <v>3.27</v>
      </c>
      <c r="AS385" s="8" t="s">
        <v>10908</v>
      </c>
      <c r="AT385" s="11">
        <v>0</v>
      </c>
      <c r="AU385" s="8" t="s">
        <v>10970</v>
      </c>
      <c r="AV385" s="8" t="s">
        <v>10909</v>
      </c>
    </row>
    <row r="386" spans="1:48" x14ac:dyDescent="0.25">
      <c r="A386" s="8" t="str">
        <f t="shared" si="5"/>
        <v>11106000041522200000102</v>
      </c>
      <c r="B386" s="8" t="s">
        <v>10924</v>
      </c>
      <c r="C386" s="8" t="s">
        <v>10895</v>
      </c>
      <c r="D386" s="8" t="s">
        <v>10896</v>
      </c>
      <c r="E386" s="8" t="s">
        <v>10970</v>
      </c>
      <c r="F386" s="8" t="s">
        <v>10971</v>
      </c>
      <c r="G386" s="8" t="s">
        <v>10899</v>
      </c>
      <c r="H386" s="8" t="s">
        <v>10900</v>
      </c>
      <c r="I386" s="8" t="s">
        <v>10901</v>
      </c>
      <c r="J386" s="8" t="s">
        <v>10902</v>
      </c>
      <c r="K386" s="8" t="s">
        <v>7709</v>
      </c>
      <c r="L386" s="8" t="s">
        <v>10922</v>
      </c>
      <c r="M386" s="8" t="s">
        <v>10904</v>
      </c>
      <c r="N386" s="8" t="s">
        <v>10926</v>
      </c>
      <c r="O386" s="9">
        <v>10.195</v>
      </c>
      <c r="P386" s="10">
        <v>1</v>
      </c>
      <c r="Q386" s="11">
        <v>0</v>
      </c>
      <c r="R386" s="11">
        <v>4</v>
      </c>
      <c r="S386" s="8" t="s">
        <v>10906</v>
      </c>
      <c r="T386" s="8" t="s">
        <v>10907</v>
      </c>
      <c r="U386" s="9">
        <v>10.62</v>
      </c>
      <c r="V386" s="10">
        <v>1</v>
      </c>
      <c r="W386" s="11">
        <v>4</v>
      </c>
      <c r="X386" s="9">
        <v>80.004999999999995</v>
      </c>
      <c r="Y386" s="8" t="s">
        <v>10901</v>
      </c>
      <c r="Z386" s="10">
        <v>1</v>
      </c>
      <c r="AA386" s="10">
        <v>0.76787099999999997</v>
      </c>
      <c r="AB386" s="9">
        <v>80.004999999999995</v>
      </c>
      <c r="AC386" s="10">
        <v>1</v>
      </c>
      <c r="AD386" s="10">
        <v>0.76787099999999997</v>
      </c>
      <c r="AE386" s="9">
        <v>80.004999999999995</v>
      </c>
      <c r="AF386" s="11">
        <v>15</v>
      </c>
      <c r="AG386" s="11">
        <v>4</v>
      </c>
      <c r="AH386" s="11">
        <v>0</v>
      </c>
      <c r="AI386" s="11">
        <v>17</v>
      </c>
      <c r="AJ386" s="11">
        <v>0</v>
      </c>
      <c r="AK386" s="12">
        <v>44368.026354166665</v>
      </c>
      <c r="AL386" s="11">
        <v>9.16</v>
      </c>
      <c r="AM386" s="11">
        <v>100</v>
      </c>
      <c r="AN386" s="11">
        <v>0</v>
      </c>
      <c r="AO386" s="11">
        <v>2.44</v>
      </c>
      <c r="AP386" s="11">
        <v>0</v>
      </c>
      <c r="AQ386" s="11">
        <v>15.51</v>
      </c>
      <c r="AR386" s="11">
        <v>3.43</v>
      </c>
      <c r="AS386" s="8" t="s">
        <v>10908</v>
      </c>
      <c r="AT386" s="11">
        <v>0</v>
      </c>
      <c r="AU386" s="8" t="s">
        <v>10970</v>
      </c>
      <c r="AV386" s="8" t="s">
        <v>10909</v>
      </c>
    </row>
    <row r="387" spans="1:48" x14ac:dyDescent="0.25">
      <c r="A387" s="8" t="str">
        <f t="shared" ref="A387:A450" si="6">_xlfn.CONCAT(B387,E387,G387)</f>
        <v>11106000041522200001421</v>
      </c>
      <c r="B387" s="8" t="s">
        <v>10924</v>
      </c>
      <c r="C387" s="8" t="s">
        <v>10895</v>
      </c>
      <c r="D387" s="8" t="s">
        <v>10896</v>
      </c>
      <c r="E387" s="8" t="s">
        <v>10970</v>
      </c>
      <c r="F387" s="8" t="s">
        <v>10971</v>
      </c>
      <c r="G387" s="8" t="s">
        <v>10917</v>
      </c>
      <c r="H387" s="8" t="s">
        <v>10918</v>
      </c>
      <c r="I387" s="8" t="s">
        <v>10901</v>
      </c>
      <c r="J387" s="8" t="s">
        <v>10902</v>
      </c>
      <c r="K387" s="8" t="s">
        <v>7709</v>
      </c>
      <c r="L387" s="8" t="s">
        <v>10922</v>
      </c>
      <c r="M387" s="8" t="s">
        <v>10904</v>
      </c>
      <c r="N387" s="8" t="s">
        <v>10925</v>
      </c>
      <c r="O387" s="9">
        <v>8.8770000000000007</v>
      </c>
      <c r="P387" s="10">
        <v>1</v>
      </c>
      <c r="Q387" s="11">
        <v>9.25</v>
      </c>
      <c r="R387" s="11">
        <v>4</v>
      </c>
      <c r="S387" s="8" t="s">
        <v>10906</v>
      </c>
      <c r="T387" s="8" t="s">
        <v>10907</v>
      </c>
      <c r="U387" s="9">
        <v>10.233000000000001</v>
      </c>
      <c r="V387" s="10">
        <v>1</v>
      </c>
      <c r="W387" s="11">
        <v>1.5</v>
      </c>
      <c r="X387" s="9">
        <v>75.03</v>
      </c>
      <c r="Y387" s="8" t="s">
        <v>10901</v>
      </c>
      <c r="Z387" s="10">
        <v>1</v>
      </c>
      <c r="AA387" s="10">
        <v>0.74814800000000004</v>
      </c>
      <c r="AB387" s="9">
        <v>75.03</v>
      </c>
      <c r="AC387" s="10">
        <v>1</v>
      </c>
      <c r="AD387" s="10">
        <v>0.74814800000000004</v>
      </c>
      <c r="AE387" s="9">
        <v>75.03</v>
      </c>
      <c r="AF387" s="11">
        <v>15</v>
      </c>
      <c r="AG387" s="11">
        <v>4</v>
      </c>
      <c r="AH387" s="11">
        <v>0</v>
      </c>
      <c r="AI387" s="11">
        <v>17</v>
      </c>
      <c r="AJ387" s="11">
        <v>0</v>
      </c>
      <c r="AK387" s="12">
        <v>44368.026354166665</v>
      </c>
      <c r="AL387" s="11">
        <v>8.83</v>
      </c>
      <c r="AM387" s="11">
        <v>100</v>
      </c>
      <c r="AN387" s="11">
        <v>0</v>
      </c>
      <c r="AO387" s="11">
        <v>2.35</v>
      </c>
      <c r="AP387" s="11">
        <v>0</v>
      </c>
      <c r="AQ387" s="11">
        <v>14.95</v>
      </c>
      <c r="AR387" s="11">
        <v>1.24</v>
      </c>
      <c r="AS387" s="8" t="s">
        <v>10908</v>
      </c>
      <c r="AT387" s="11">
        <v>0</v>
      </c>
      <c r="AU387" s="8" t="s">
        <v>10970</v>
      </c>
      <c r="AV387" s="8" t="s">
        <v>10909</v>
      </c>
    </row>
    <row r="388" spans="1:48" x14ac:dyDescent="0.25">
      <c r="A388" s="8" t="str">
        <f t="shared" si="6"/>
        <v>12106000041522000005105</v>
      </c>
      <c r="B388" s="8" t="s">
        <v>10928</v>
      </c>
      <c r="C388" s="8" t="s">
        <v>10901</v>
      </c>
      <c r="D388" s="8" t="s">
        <v>10896</v>
      </c>
      <c r="E388" s="8" t="s">
        <v>10970</v>
      </c>
      <c r="F388" s="8" t="s">
        <v>10971</v>
      </c>
      <c r="G388" s="8" t="s">
        <v>10920</v>
      </c>
      <c r="H388" s="8" t="s">
        <v>10921</v>
      </c>
      <c r="I388" s="8" t="s">
        <v>10895</v>
      </c>
      <c r="J388" s="8" t="s">
        <v>10902</v>
      </c>
      <c r="K388" s="8" t="s">
        <v>7709</v>
      </c>
      <c r="L388" s="8" t="s">
        <v>10922</v>
      </c>
      <c r="M388" s="8" t="s">
        <v>10904</v>
      </c>
      <c r="N388" s="8" t="s">
        <v>10905</v>
      </c>
      <c r="O388" s="9">
        <v>8.7910000000000004</v>
      </c>
      <c r="P388" s="10">
        <v>1</v>
      </c>
      <c r="Q388" s="11">
        <v>9.25</v>
      </c>
      <c r="R388" s="11">
        <v>4</v>
      </c>
      <c r="S388" s="8" t="s">
        <v>10906</v>
      </c>
      <c r="T388" s="8" t="s">
        <v>10907</v>
      </c>
      <c r="U388" s="9">
        <v>10.134</v>
      </c>
      <c r="V388" s="10">
        <v>1</v>
      </c>
      <c r="W388" s="11">
        <v>2</v>
      </c>
      <c r="X388" s="9">
        <v>51.890999999999998</v>
      </c>
      <c r="Y388" s="8" t="s">
        <v>10901</v>
      </c>
      <c r="Z388" s="10">
        <v>1</v>
      </c>
      <c r="AA388" s="10">
        <v>1</v>
      </c>
      <c r="AB388" s="9">
        <v>51.890999999999998</v>
      </c>
      <c r="AC388" s="10">
        <v>1</v>
      </c>
      <c r="AD388" s="10">
        <v>1</v>
      </c>
      <c r="AE388" s="9">
        <v>51.890999999999998</v>
      </c>
      <c r="AF388" s="11">
        <v>15</v>
      </c>
      <c r="AG388" s="11">
        <v>4</v>
      </c>
      <c r="AH388" s="11">
        <v>9.25</v>
      </c>
      <c r="AI388" s="11">
        <v>0</v>
      </c>
      <c r="AJ388" s="11">
        <v>0</v>
      </c>
      <c r="AK388" s="12">
        <v>44367.534722222219</v>
      </c>
      <c r="AL388" s="11">
        <v>8.74</v>
      </c>
      <c r="AM388" s="11">
        <v>100</v>
      </c>
      <c r="AN388" s="11">
        <v>0</v>
      </c>
      <c r="AO388" s="11">
        <v>2.33</v>
      </c>
      <c r="AP388" s="11">
        <v>5.39</v>
      </c>
      <c r="AQ388" s="11">
        <v>0</v>
      </c>
      <c r="AR388" s="11">
        <v>1.34</v>
      </c>
      <c r="AS388" s="8" t="s">
        <v>10908</v>
      </c>
      <c r="AT388" s="11">
        <v>0</v>
      </c>
      <c r="AU388" s="8" t="s">
        <v>10970</v>
      </c>
      <c r="AV388" s="8" t="s">
        <v>10909</v>
      </c>
    </row>
    <row r="389" spans="1:48" x14ac:dyDescent="0.25">
      <c r="A389" s="8" t="str">
        <f t="shared" si="6"/>
        <v>12106000041522200001421</v>
      </c>
      <c r="B389" s="8" t="s">
        <v>10928</v>
      </c>
      <c r="C389" s="8" t="s">
        <v>10895</v>
      </c>
      <c r="D389" s="8" t="s">
        <v>10896</v>
      </c>
      <c r="E389" s="8" t="s">
        <v>10970</v>
      </c>
      <c r="F389" s="8" t="s">
        <v>10971</v>
      </c>
      <c r="G389" s="8" t="s">
        <v>10917</v>
      </c>
      <c r="H389" s="8" t="s">
        <v>10918</v>
      </c>
      <c r="I389" s="8" t="s">
        <v>10901</v>
      </c>
      <c r="J389" s="8" t="s">
        <v>10902</v>
      </c>
      <c r="K389" s="8" t="s">
        <v>7709</v>
      </c>
      <c r="L389" s="8" t="s">
        <v>10922</v>
      </c>
      <c r="M389" s="8" t="s">
        <v>10904</v>
      </c>
      <c r="N389" s="8" t="s">
        <v>10905</v>
      </c>
      <c r="O389" s="9">
        <v>8.8770000000000007</v>
      </c>
      <c r="P389" s="10">
        <v>1</v>
      </c>
      <c r="Q389" s="11">
        <v>9.25</v>
      </c>
      <c r="R389" s="11">
        <v>18</v>
      </c>
      <c r="S389" s="8" t="s">
        <v>10906</v>
      </c>
      <c r="T389" s="8" t="s">
        <v>10907</v>
      </c>
      <c r="U389" s="9">
        <v>12.202</v>
      </c>
      <c r="V389" s="10">
        <v>1</v>
      </c>
      <c r="W389" s="11">
        <v>0</v>
      </c>
      <c r="X389" s="9">
        <v>51.042000000000002</v>
      </c>
      <c r="Y389" s="8" t="s">
        <v>10901</v>
      </c>
      <c r="Z389" s="10">
        <v>1</v>
      </c>
      <c r="AA389" s="10">
        <v>1</v>
      </c>
      <c r="AB389" s="9">
        <v>51.042000000000002</v>
      </c>
      <c r="AC389" s="10">
        <v>1</v>
      </c>
      <c r="AD389" s="10">
        <v>1</v>
      </c>
      <c r="AE389" s="9">
        <v>51.042000000000002</v>
      </c>
      <c r="AF389" s="11">
        <v>15</v>
      </c>
      <c r="AG389" s="11">
        <v>18</v>
      </c>
      <c r="AH389" s="11">
        <v>9.25</v>
      </c>
      <c r="AI389" s="11">
        <v>0</v>
      </c>
      <c r="AJ389" s="11">
        <v>0</v>
      </c>
      <c r="AK389" s="12">
        <v>44368.002569444441</v>
      </c>
      <c r="AL389" s="11">
        <v>10.52</v>
      </c>
      <c r="AM389" s="11">
        <v>100</v>
      </c>
      <c r="AN389" s="11">
        <v>0</v>
      </c>
      <c r="AO389" s="11">
        <v>12.63</v>
      </c>
      <c r="AP389" s="11">
        <v>6.49</v>
      </c>
      <c r="AQ389" s="11">
        <v>0</v>
      </c>
      <c r="AR389" s="11">
        <v>0</v>
      </c>
      <c r="AS389" s="8" t="s">
        <v>10908</v>
      </c>
      <c r="AT389" s="11">
        <v>0</v>
      </c>
      <c r="AU389" s="8" t="s">
        <v>10970</v>
      </c>
      <c r="AV389" s="8" t="s">
        <v>10909</v>
      </c>
    </row>
    <row r="390" spans="1:48" x14ac:dyDescent="0.25">
      <c r="A390" s="8" t="str">
        <f t="shared" si="6"/>
        <v>14006000041522000005105</v>
      </c>
      <c r="B390" s="8" t="s">
        <v>10931</v>
      </c>
      <c r="C390" s="8" t="s">
        <v>10901</v>
      </c>
      <c r="D390" s="8" t="s">
        <v>10896</v>
      </c>
      <c r="E390" s="8" t="s">
        <v>10970</v>
      </c>
      <c r="F390" s="8" t="s">
        <v>10971</v>
      </c>
      <c r="G390" s="8" t="s">
        <v>10920</v>
      </c>
      <c r="H390" s="8" t="s">
        <v>10921</v>
      </c>
      <c r="I390" s="8" t="s">
        <v>10895</v>
      </c>
      <c r="J390" s="8" t="s">
        <v>10902</v>
      </c>
      <c r="K390" s="8" t="s">
        <v>7709</v>
      </c>
      <c r="L390" s="8" t="s">
        <v>10922</v>
      </c>
      <c r="M390" s="8" t="s">
        <v>10904</v>
      </c>
      <c r="N390" s="8" t="s">
        <v>10905</v>
      </c>
      <c r="O390" s="9">
        <v>8.7910000000000004</v>
      </c>
      <c r="P390" s="10">
        <v>1</v>
      </c>
      <c r="Q390" s="11">
        <v>9.25</v>
      </c>
      <c r="R390" s="11">
        <v>4</v>
      </c>
      <c r="S390" s="8" t="s">
        <v>10906</v>
      </c>
      <c r="T390" s="8" t="s">
        <v>10907</v>
      </c>
      <c r="U390" s="9">
        <v>10.134</v>
      </c>
      <c r="V390" s="10">
        <v>1</v>
      </c>
      <c r="W390" s="11">
        <v>2</v>
      </c>
      <c r="X390" s="9">
        <v>51.890999999999998</v>
      </c>
      <c r="Y390" s="8" t="s">
        <v>10901</v>
      </c>
      <c r="Z390" s="10">
        <v>1</v>
      </c>
      <c r="AA390" s="10">
        <v>1</v>
      </c>
      <c r="AB390" s="9">
        <v>51.890999999999998</v>
      </c>
      <c r="AC390" s="10">
        <v>1</v>
      </c>
      <c r="AD390" s="10">
        <v>1</v>
      </c>
      <c r="AE390" s="9">
        <v>51.890999999999998</v>
      </c>
      <c r="AF390" s="11">
        <v>15</v>
      </c>
      <c r="AG390" s="11">
        <v>4</v>
      </c>
      <c r="AH390" s="11">
        <v>9.25</v>
      </c>
      <c r="AI390" s="11">
        <v>0</v>
      </c>
      <c r="AJ390" s="11">
        <v>0</v>
      </c>
      <c r="AK390" s="12">
        <v>44367.51703703704</v>
      </c>
      <c r="AL390" s="11">
        <v>8.74</v>
      </c>
      <c r="AM390" s="11">
        <v>100</v>
      </c>
      <c r="AN390" s="11">
        <v>0</v>
      </c>
      <c r="AO390" s="11">
        <v>2.33</v>
      </c>
      <c r="AP390" s="11">
        <v>5.39</v>
      </c>
      <c r="AQ390" s="11">
        <v>0</v>
      </c>
      <c r="AR390" s="11">
        <v>1.34</v>
      </c>
      <c r="AS390" s="8" t="s">
        <v>10908</v>
      </c>
      <c r="AT390" s="11">
        <v>0</v>
      </c>
      <c r="AU390" s="8" t="s">
        <v>10970</v>
      </c>
      <c r="AV390" s="8" t="s">
        <v>10909</v>
      </c>
    </row>
    <row r="391" spans="1:48" x14ac:dyDescent="0.25">
      <c r="A391" s="8" t="str">
        <f t="shared" si="6"/>
        <v>14006000041522200000102</v>
      </c>
      <c r="B391" s="8" t="s">
        <v>10931</v>
      </c>
      <c r="C391" s="8" t="s">
        <v>10895</v>
      </c>
      <c r="D391" s="8" t="s">
        <v>10896</v>
      </c>
      <c r="E391" s="8" t="s">
        <v>10970</v>
      </c>
      <c r="F391" s="8" t="s">
        <v>10971</v>
      </c>
      <c r="G391" s="8" t="s">
        <v>10899</v>
      </c>
      <c r="H391" s="8" t="s">
        <v>10900</v>
      </c>
      <c r="I391" s="8" t="s">
        <v>10901</v>
      </c>
      <c r="J391" s="8" t="s">
        <v>10902</v>
      </c>
      <c r="K391" s="8" t="s">
        <v>7709</v>
      </c>
      <c r="L391" s="8" t="s">
        <v>10922</v>
      </c>
      <c r="M391" s="8" t="s">
        <v>10904</v>
      </c>
      <c r="N391" s="8" t="s">
        <v>10905</v>
      </c>
      <c r="O391" s="9">
        <v>10.195</v>
      </c>
      <c r="P391" s="10">
        <v>1</v>
      </c>
      <c r="Q391" s="11">
        <v>3.65</v>
      </c>
      <c r="R391" s="11">
        <v>4</v>
      </c>
      <c r="S391" s="8" t="s">
        <v>10906</v>
      </c>
      <c r="T391" s="8" t="s">
        <v>10907</v>
      </c>
      <c r="U391" s="9">
        <v>11.04</v>
      </c>
      <c r="V391" s="10">
        <v>1</v>
      </c>
      <c r="W391" s="11">
        <v>2</v>
      </c>
      <c r="X391" s="9">
        <v>56.53</v>
      </c>
      <c r="Y391" s="8" t="s">
        <v>10901</v>
      </c>
      <c r="Z391" s="10">
        <v>1</v>
      </c>
      <c r="AA391" s="10">
        <v>1</v>
      </c>
      <c r="AB391" s="9">
        <v>56.53</v>
      </c>
      <c r="AC391" s="10">
        <v>1</v>
      </c>
      <c r="AD391" s="10">
        <v>1</v>
      </c>
      <c r="AE391" s="9">
        <v>56.53</v>
      </c>
      <c r="AF391" s="11">
        <v>15</v>
      </c>
      <c r="AG391" s="11">
        <v>4</v>
      </c>
      <c r="AH391" s="11">
        <v>9.25</v>
      </c>
      <c r="AI391" s="11">
        <v>0</v>
      </c>
      <c r="AJ391" s="11">
        <v>0</v>
      </c>
      <c r="AK391" s="12">
        <v>44368.009305555555</v>
      </c>
      <c r="AL391" s="11">
        <v>9.52</v>
      </c>
      <c r="AM391" s="11">
        <v>100</v>
      </c>
      <c r="AN391" s="11">
        <v>0</v>
      </c>
      <c r="AO391" s="11">
        <v>2.54</v>
      </c>
      <c r="AP391" s="11">
        <v>5.87</v>
      </c>
      <c r="AQ391" s="11">
        <v>0</v>
      </c>
      <c r="AR391" s="11">
        <v>1.46</v>
      </c>
      <c r="AS391" s="8" t="s">
        <v>10908</v>
      </c>
      <c r="AT391" s="11">
        <v>0</v>
      </c>
      <c r="AU391" s="8" t="s">
        <v>10970</v>
      </c>
      <c r="AV391" s="8" t="s">
        <v>10909</v>
      </c>
    </row>
    <row r="392" spans="1:48" x14ac:dyDescent="0.25">
      <c r="A392" s="8" t="str">
        <f t="shared" si="6"/>
        <v>17006000041522000005105</v>
      </c>
      <c r="B392" s="8" t="s">
        <v>10932</v>
      </c>
      <c r="C392" s="8" t="s">
        <v>10895</v>
      </c>
      <c r="D392" s="8" t="s">
        <v>10896</v>
      </c>
      <c r="E392" s="8" t="s">
        <v>10970</v>
      </c>
      <c r="F392" s="8" t="s">
        <v>10971</v>
      </c>
      <c r="G392" s="8" t="s">
        <v>10920</v>
      </c>
      <c r="H392" s="8" t="s">
        <v>10921</v>
      </c>
      <c r="I392" s="8" t="s">
        <v>10901</v>
      </c>
      <c r="J392" s="8" t="s">
        <v>10902</v>
      </c>
      <c r="K392" s="8" t="s">
        <v>7709</v>
      </c>
      <c r="L392" s="8" t="s">
        <v>10922</v>
      </c>
      <c r="M392" s="8" t="s">
        <v>10904</v>
      </c>
      <c r="N392" s="8" t="s">
        <v>10933</v>
      </c>
      <c r="O392" s="9">
        <v>8.6479999999999997</v>
      </c>
      <c r="P392" s="10">
        <v>1</v>
      </c>
      <c r="Q392" s="11">
        <v>9.25</v>
      </c>
      <c r="R392" s="11">
        <v>4</v>
      </c>
      <c r="S392" s="8" t="s">
        <v>10906</v>
      </c>
      <c r="T392" s="8" t="s">
        <v>10907</v>
      </c>
      <c r="U392" s="9">
        <v>9.9689999999999994</v>
      </c>
      <c r="V392" s="10">
        <v>0.25</v>
      </c>
      <c r="W392" s="11">
        <v>7</v>
      </c>
      <c r="X392" s="9">
        <v>21.6</v>
      </c>
      <c r="Y392" s="8" t="s">
        <v>10901</v>
      </c>
      <c r="Z392" s="10">
        <v>4</v>
      </c>
      <c r="AA392" s="10">
        <v>1</v>
      </c>
      <c r="AB392" s="9">
        <v>86.4</v>
      </c>
      <c r="AC392" s="10">
        <v>1</v>
      </c>
      <c r="AD392" s="10">
        <v>1</v>
      </c>
      <c r="AE392" s="9">
        <v>86.4</v>
      </c>
      <c r="AF392" s="11">
        <v>15</v>
      </c>
      <c r="AG392" s="11">
        <v>4</v>
      </c>
      <c r="AH392" s="11">
        <v>0</v>
      </c>
      <c r="AI392" s="11">
        <v>17</v>
      </c>
      <c r="AJ392" s="11">
        <v>0</v>
      </c>
      <c r="AK392" s="12">
        <v>44368.009965277779</v>
      </c>
      <c r="AL392" s="11">
        <v>2.15</v>
      </c>
      <c r="AM392" s="11">
        <v>100</v>
      </c>
      <c r="AN392" s="11">
        <v>0</v>
      </c>
      <c r="AO392" s="11">
        <v>0.56999999999999995</v>
      </c>
      <c r="AP392" s="11">
        <v>0</v>
      </c>
      <c r="AQ392" s="11">
        <v>3.71</v>
      </c>
      <c r="AR392" s="11">
        <v>1.41</v>
      </c>
      <c r="AS392" s="8" t="s">
        <v>10908</v>
      </c>
      <c r="AT392" s="11">
        <v>0</v>
      </c>
      <c r="AU392" s="8" t="s">
        <v>10970</v>
      </c>
      <c r="AV392" s="8" t="s">
        <v>10909</v>
      </c>
    </row>
    <row r="393" spans="1:48" x14ac:dyDescent="0.25">
      <c r="A393" s="8" t="str">
        <f t="shared" si="6"/>
        <v>17006000041522200001421</v>
      </c>
      <c r="B393" s="8" t="s">
        <v>10932</v>
      </c>
      <c r="C393" s="8" t="s">
        <v>10901</v>
      </c>
      <c r="D393" s="8" t="s">
        <v>10896</v>
      </c>
      <c r="E393" s="8" t="s">
        <v>10970</v>
      </c>
      <c r="F393" s="8" t="s">
        <v>10971</v>
      </c>
      <c r="G393" s="8" t="s">
        <v>10917</v>
      </c>
      <c r="H393" s="8" t="s">
        <v>10918</v>
      </c>
      <c r="I393" s="8" t="s">
        <v>10895</v>
      </c>
      <c r="J393" s="8" t="s">
        <v>10902</v>
      </c>
      <c r="K393" s="8" t="s">
        <v>7709</v>
      </c>
      <c r="L393" s="8" t="s">
        <v>10922</v>
      </c>
      <c r="M393" s="8" t="s">
        <v>10904</v>
      </c>
      <c r="N393" s="8" t="s">
        <v>10933</v>
      </c>
      <c r="O393" s="9">
        <v>9.0250000000000004</v>
      </c>
      <c r="P393" s="10">
        <v>1</v>
      </c>
      <c r="Q393" s="11">
        <v>9.25</v>
      </c>
      <c r="R393" s="11">
        <v>4</v>
      </c>
      <c r="S393" s="8" t="s">
        <v>10906</v>
      </c>
      <c r="T393" s="8" t="s">
        <v>10907</v>
      </c>
      <c r="U393" s="9">
        <v>10.403</v>
      </c>
      <c r="V393" s="10">
        <v>0.25</v>
      </c>
      <c r="W393" s="11">
        <v>3</v>
      </c>
      <c r="X393" s="9">
        <v>21.693999999999999</v>
      </c>
      <c r="Y393" s="8" t="s">
        <v>10901</v>
      </c>
      <c r="Z393" s="10">
        <v>4</v>
      </c>
      <c r="AA393" s="10">
        <v>1</v>
      </c>
      <c r="AB393" s="9">
        <v>86.775999999999996</v>
      </c>
      <c r="AC393" s="10">
        <v>1</v>
      </c>
      <c r="AD393" s="10">
        <v>1</v>
      </c>
      <c r="AE393" s="9">
        <v>86.775999999999996</v>
      </c>
      <c r="AF393" s="11">
        <v>15</v>
      </c>
      <c r="AG393" s="11">
        <v>4</v>
      </c>
      <c r="AH393" s="11">
        <v>0</v>
      </c>
      <c r="AI393" s="11">
        <v>17</v>
      </c>
      <c r="AJ393" s="11">
        <v>0</v>
      </c>
      <c r="AK393" s="12">
        <v>44367.547280092593</v>
      </c>
      <c r="AL393" s="11">
        <v>2.2400000000000002</v>
      </c>
      <c r="AM393" s="11">
        <v>100</v>
      </c>
      <c r="AN393" s="11">
        <v>0</v>
      </c>
      <c r="AO393" s="11">
        <v>0.6</v>
      </c>
      <c r="AP393" s="11">
        <v>0</v>
      </c>
      <c r="AQ393" s="11">
        <v>3.87</v>
      </c>
      <c r="AR393" s="11">
        <v>0.63</v>
      </c>
      <c r="AS393" s="8" t="s">
        <v>10908</v>
      </c>
      <c r="AT393" s="11">
        <v>0</v>
      </c>
      <c r="AU393" s="8" t="s">
        <v>10970</v>
      </c>
      <c r="AV393" s="8" t="s">
        <v>10909</v>
      </c>
    </row>
    <row r="394" spans="1:48" x14ac:dyDescent="0.25">
      <c r="A394" s="8" t="str">
        <f t="shared" si="6"/>
        <v>10006000041532200000102</v>
      </c>
      <c r="B394" s="8" t="s">
        <v>10894</v>
      </c>
      <c r="C394" s="8" t="s">
        <v>10895</v>
      </c>
      <c r="D394" s="8" t="s">
        <v>10896</v>
      </c>
      <c r="E394" s="8" t="s">
        <v>10972</v>
      </c>
      <c r="F394" s="8" t="s">
        <v>10973</v>
      </c>
      <c r="G394" s="8" t="s">
        <v>10899</v>
      </c>
      <c r="H394" s="8" t="s">
        <v>10900</v>
      </c>
      <c r="I394" s="8" t="s">
        <v>10901</v>
      </c>
      <c r="J394" s="8" t="s">
        <v>10902</v>
      </c>
      <c r="K394" s="8" t="s">
        <v>7709</v>
      </c>
      <c r="L394" s="8" t="s">
        <v>10903</v>
      </c>
      <c r="M394" s="8" t="s">
        <v>10904</v>
      </c>
      <c r="N394" s="8" t="s">
        <v>10905</v>
      </c>
      <c r="O394" s="9">
        <v>9.0730000000000004</v>
      </c>
      <c r="P394" s="10">
        <v>1</v>
      </c>
      <c r="Q394" s="11">
        <v>3.65</v>
      </c>
      <c r="R394" s="11">
        <v>4</v>
      </c>
      <c r="S394" s="8" t="s">
        <v>10906</v>
      </c>
      <c r="T394" s="8" t="s">
        <v>10907</v>
      </c>
      <c r="U394" s="9">
        <v>9.8249999999999993</v>
      </c>
      <c r="V394" s="10">
        <v>1</v>
      </c>
      <c r="W394" s="11">
        <v>4.5</v>
      </c>
      <c r="X394" s="9">
        <v>51.933999999999997</v>
      </c>
      <c r="Y394" s="8" t="s">
        <v>10901</v>
      </c>
      <c r="Z394" s="10">
        <v>1</v>
      </c>
      <c r="AA394" s="10">
        <v>1</v>
      </c>
      <c r="AB394" s="9">
        <v>51.933999999999997</v>
      </c>
      <c r="AC394" s="10">
        <v>1</v>
      </c>
      <c r="AD394" s="10">
        <v>1</v>
      </c>
      <c r="AE394" s="9">
        <v>51.933999999999997</v>
      </c>
      <c r="AF394" s="11">
        <v>15</v>
      </c>
      <c r="AG394" s="11">
        <v>4</v>
      </c>
      <c r="AH394" s="11">
        <v>9.25</v>
      </c>
      <c r="AI394" s="11">
        <v>0</v>
      </c>
      <c r="AJ394" s="11">
        <v>0</v>
      </c>
      <c r="AK394" s="12">
        <v>44368.019768518519</v>
      </c>
      <c r="AL394" s="11">
        <v>8.4700000000000006</v>
      </c>
      <c r="AM394" s="11">
        <v>100</v>
      </c>
      <c r="AN394" s="11">
        <v>0</v>
      </c>
      <c r="AO394" s="11">
        <v>2.2599999999999998</v>
      </c>
      <c r="AP394" s="11">
        <v>5.22</v>
      </c>
      <c r="AQ394" s="11">
        <v>0</v>
      </c>
      <c r="AR394" s="11">
        <v>2.92</v>
      </c>
      <c r="AS394" s="8" t="s">
        <v>10908</v>
      </c>
      <c r="AT394" s="11">
        <v>0</v>
      </c>
      <c r="AU394" s="8" t="s">
        <v>10972</v>
      </c>
      <c r="AV394" s="8" t="s">
        <v>10909</v>
      </c>
    </row>
    <row r="395" spans="1:48" x14ac:dyDescent="0.25">
      <c r="A395" s="8" t="str">
        <f t="shared" si="6"/>
        <v>10006000041532200000362</v>
      </c>
      <c r="B395" s="8" t="s">
        <v>10894</v>
      </c>
      <c r="C395" s="8" t="s">
        <v>10901</v>
      </c>
      <c r="D395" s="8" t="s">
        <v>10896</v>
      </c>
      <c r="E395" s="8" t="s">
        <v>10972</v>
      </c>
      <c r="F395" s="8" t="s">
        <v>10973</v>
      </c>
      <c r="G395" s="8" t="s">
        <v>10910</v>
      </c>
      <c r="H395" s="8" t="s">
        <v>10911</v>
      </c>
      <c r="I395" s="8" t="s">
        <v>10895</v>
      </c>
      <c r="J395" s="8" t="s">
        <v>10902</v>
      </c>
      <c r="K395" s="8" t="s">
        <v>7709</v>
      </c>
      <c r="L395" s="8" t="s">
        <v>10903</v>
      </c>
      <c r="M395" s="8" t="s">
        <v>10904</v>
      </c>
      <c r="N395" s="8" t="s">
        <v>10912</v>
      </c>
      <c r="O395" s="9">
        <v>0</v>
      </c>
      <c r="P395" s="10">
        <v>1</v>
      </c>
      <c r="Q395" s="11">
        <v>0</v>
      </c>
      <c r="R395" s="11">
        <v>0</v>
      </c>
      <c r="S395" s="8" t="s">
        <v>10906</v>
      </c>
      <c r="T395" s="8" t="s">
        <v>10907</v>
      </c>
      <c r="U395" s="9">
        <v>5.81</v>
      </c>
      <c r="V395" s="10">
        <v>1</v>
      </c>
      <c r="W395" s="11">
        <v>0</v>
      </c>
      <c r="X395" s="9">
        <v>44.978000000000002</v>
      </c>
      <c r="Y395" s="8" t="s">
        <v>10901</v>
      </c>
      <c r="Z395" s="10">
        <v>1</v>
      </c>
      <c r="AA395" s="10">
        <v>1</v>
      </c>
      <c r="AB395" s="9">
        <v>44.978000000000002</v>
      </c>
      <c r="AC395" s="10">
        <v>1</v>
      </c>
      <c r="AD395" s="10">
        <v>1</v>
      </c>
      <c r="AE395" s="9">
        <v>44.978000000000002</v>
      </c>
      <c r="AF395" s="11">
        <v>0</v>
      </c>
      <c r="AG395" s="11">
        <v>0</v>
      </c>
      <c r="AH395" s="11">
        <v>0</v>
      </c>
      <c r="AI395" s="11">
        <v>0</v>
      </c>
      <c r="AJ395" s="11">
        <v>11.57</v>
      </c>
      <c r="AK395" s="12">
        <v>44367.528622685182</v>
      </c>
      <c r="AL395" s="11">
        <v>0</v>
      </c>
      <c r="AM395" s="11">
        <v>0</v>
      </c>
      <c r="AN395" s="11">
        <v>0</v>
      </c>
      <c r="AO395" s="11">
        <v>0</v>
      </c>
      <c r="AP395" s="11">
        <v>0</v>
      </c>
      <c r="AQ395" s="11">
        <v>0</v>
      </c>
      <c r="AR395" s="11">
        <v>0</v>
      </c>
      <c r="AS395" s="8" t="s">
        <v>10908</v>
      </c>
      <c r="AT395" s="11">
        <v>34.630000000000003</v>
      </c>
      <c r="AU395" s="8" t="s">
        <v>10972</v>
      </c>
      <c r="AV395" s="8" t="s">
        <v>10909</v>
      </c>
    </row>
    <row r="396" spans="1:48" x14ac:dyDescent="0.25">
      <c r="A396" s="8" t="str">
        <f t="shared" si="6"/>
        <v>10006000041532200001327</v>
      </c>
      <c r="B396" s="8" t="s">
        <v>10894</v>
      </c>
      <c r="C396" s="8" t="s">
        <v>10895</v>
      </c>
      <c r="D396" s="8" t="s">
        <v>10896</v>
      </c>
      <c r="E396" s="8" t="s">
        <v>10972</v>
      </c>
      <c r="F396" s="8" t="s">
        <v>10973</v>
      </c>
      <c r="G396" s="8" t="s">
        <v>10916</v>
      </c>
      <c r="H396" s="8" t="s">
        <v>10900</v>
      </c>
      <c r="I396" s="8" t="s">
        <v>10901</v>
      </c>
      <c r="J396" s="8" t="s">
        <v>10902</v>
      </c>
      <c r="K396" s="8" t="s">
        <v>7709</v>
      </c>
      <c r="L396" s="8" t="s">
        <v>10903</v>
      </c>
      <c r="M396" s="8" t="s">
        <v>10904</v>
      </c>
      <c r="N396" s="8" t="s">
        <v>10905</v>
      </c>
      <c r="O396" s="9">
        <v>11.814</v>
      </c>
      <c r="P396" s="10">
        <v>0.750081</v>
      </c>
      <c r="Q396" s="11">
        <v>3.65</v>
      </c>
      <c r="R396" s="11">
        <v>4</v>
      </c>
      <c r="S396" s="8" t="s">
        <v>10906</v>
      </c>
      <c r="T396" s="8" t="s">
        <v>10907</v>
      </c>
      <c r="U396" s="9">
        <v>9.5960000000000001</v>
      </c>
      <c r="V396" s="10">
        <v>1</v>
      </c>
      <c r="W396" s="11">
        <v>5</v>
      </c>
      <c r="X396" s="9">
        <v>51.036999999999999</v>
      </c>
      <c r="Y396" s="8" t="s">
        <v>10901</v>
      </c>
      <c r="Z396" s="10">
        <v>1</v>
      </c>
      <c r="AA396" s="10">
        <v>1</v>
      </c>
      <c r="AB396" s="9">
        <v>51.036999999999999</v>
      </c>
      <c r="AC396" s="10">
        <v>1</v>
      </c>
      <c r="AD396" s="10">
        <v>1</v>
      </c>
      <c r="AE396" s="9">
        <v>51.036999999999999</v>
      </c>
      <c r="AF396" s="11">
        <v>15</v>
      </c>
      <c r="AG396" s="11">
        <v>4</v>
      </c>
      <c r="AH396" s="11">
        <v>9.25</v>
      </c>
      <c r="AI396" s="11">
        <v>0</v>
      </c>
      <c r="AJ396" s="11">
        <v>0</v>
      </c>
      <c r="AK396" s="12">
        <v>44368.019780092596</v>
      </c>
      <c r="AL396" s="11">
        <v>8.2799999999999994</v>
      </c>
      <c r="AM396" s="11">
        <v>100</v>
      </c>
      <c r="AN396" s="11">
        <v>0</v>
      </c>
      <c r="AO396" s="11">
        <v>2.21</v>
      </c>
      <c r="AP396" s="11">
        <v>5.0999999999999996</v>
      </c>
      <c r="AQ396" s="11">
        <v>0</v>
      </c>
      <c r="AR396" s="11">
        <v>3.17</v>
      </c>
      <c r="AS396" s="8" t="s">
        <v>10908</v>
      </c>
      <c r="AT396" s="11">
        <v>0</v>
      </c>
      <c r="AU396" s="8" t="s">
        <v>10972</v>
      </c>
      <c r="AV396" s="8" t="s">
        <v>10909</v>
      </c>
    </row>
    <row r="397" spans="1:48" x14ac:dyDescent="0.25">
      <c r="A397" s="8" t="str">
        <f t="shared" si="6"/>
        <v>10006000041532200001421</v>
      </c>
      <c r="B397" s="8" t="s">
        <v>10894</v>
      </c>
      <c r="C397" s="8" t="s">
        <v>10895</v>
      </c>
      <c r="D397" s="8" t="s">
        <v>10896</v>
      </c>
      <c r="E397" s="8" t="s">
        <v>10972</v>
      </c>
      <c r="F397" s="8" t="s">
        <v>10973</v>
      </c>
      <c r="G397" s="8" t="s">
        <v>10917</v>
      </c>
      <c r="H397" s="8" t="s">
        <v>10918</v>
      </c>
      <c r="I397" s="8" t="s">
        <v>10901</v>
      </c>
      <c r="J397" s="8" t="s">
        <v>10902</v>
      </c>
      <c r="K397" s="8" t="s">
        <v>7709</v>
      </c>
      <c r="L397" s="8" t="s">
        <v>10903</v>
      </c>
      <c r="M397" s="8" t="s">
        <v>10904</v>
      </c>
      <c r="N397" s="8" t="s">
        <v>10905</v>
      </c>
      <c r="O397" s="9">
        <v>7.23</v>
      </c>
      <c r="P397" s="10">
        <v>1</v>
      </c>
      <c r="Q397" s="11">
        <v>9.25</v>
      </c>
      <c r="R397" s="11">
        <v>4</v>
      </c>
      <c r="S397" s="8" t="s">
        <v>10906</v>
      </c>
      <c r="T397" s="8" t="s">
        <v>10907</v>
      </c>
      <c r="U397" s="9">
        <v>8.3339999999999996</v>
      </c>
      <c r="V397" s="10">
        <v>1</v>
      </c>
      <c r="W397" s="11">
        <v>4</v>
      </c>
      <c r="X397" s="9">
        <v>43.771000000000001</v>
      </c>
      <c r="Y397" s="8" t="s">
        <v>10901</v>
      </c>
      <c r="Z397" s="10">
        <v>1</v>
      </c>
      <c r="AA397" s="10">
        <v>1</v>
      </c>
      <c r="AB397" s="9">
        <v>43.771000000000001</v>
      </c>
      <c r="AC397" s="10">
        <v>1</v>
      </c>
      <c r="AD397" s="10">
        <v>1</v>
      </c>
      <c r="AE397" s="9">
        <v>43.771000000000001</v>
      </c>
      <c r="AF397" s="11">
        <v>15</v>
      </c>
      <c r="AG397" s="11">
        <v>4</v>
      </c>
      <c r="AH397" s="11">
        <v>9.25</v>
      </c>
      <c r="AI397" s="11">
        <v>0</v>
      </c>
      <c r="AJ397" s="11">
        <v>0</v>
      </c>
      <c r="AK397" s="12">
        <v>44368.019780092596</v>
      </c>
      <c r="AL397" s="11">
        <v>7.19</v>
      </c>
      <c r="AM397" s="11">
        <v>100</v>
      </c>
      <c r="AN397" s="11">
        <v>0</v>
      </c>
      <c r="AO397" s="11">
        <v>1.92</v>
      </c>
      <c r="AP397" s="11">
        <v>4.43</v>
      </c>
      <c r="AQ397" s="11">
        <v>0</v>
      </c>
      <c r="AR397" s="11">
        <v>2.2000000000000002</v>
      </c>
      <c r="AS397" s="8" t="s">
        <v>10908</v>
      </c>
      <c r="AT397" s="11">
        <v>0</v>
      </c>
      <c r="AU397" s="8" t="s">
        <v>10972</v>
      </c>
      <c r="AV397" s="8" t="s">
        <v>10909</v>
      </c>
    </row>
    <row r="398" spans="1:48" x14ac:dyDescent="0.25">
      <c r="A398" s="8" t="str">
        <f t="shared" si="6"/>
        <v>11006000041532000005105</v>
      </c>
      <c r="B398" s="8" t="s">
        <v>10919</v>
      </c>
      <c r="C398" s="8" t="s">
        <v>10901</v>
      </c>
      <c r="D398" s="8" t="s">
        <v>10896</v>
      </c>
      <c r="E398" s="8" t="s">
        <v>10972</v>
      </c>
      <c r="F398" s="8" t="s">
        <v>10973</v>
      </c>
      <c r="G398" s="8" t="s">
        <v>10920</v>
      </c>
      <c r="H398" s="8" t="s">
        <v>10921</v>
      </c>
      <c r="I398" s="8" t="s">
        <v>10895</v>
      </c>
      <c r="J398" s="8" t="s">
        <v>10902</v>
      </c>
      <c r="K398" s="8" t="s">
        <v>7709</v>
      </c>
      <c r="L398" s="8" t="s">
        <v>10922</v>
      </c>
      <c r="M398" s="8" t="s">
        <v>10904</v>
      </c>
      <c r="N398" s="8" t="s">
        <v>10905</v>
      </c>
      <c r="O398" s="9">
        <v>7.8220000000000001</v>
      </c>
      <c r="P398" s="10">
        <v>1</v>
      </c>
      <c r="Q398" s="11">
        <v>9.25</v>
      </c>
      <c r="R398" s="11">
        <v>4</v>
      </c>
      <c r="S398" s="8" t="s">
        <v>10906</v>
      </c>
      <c r="T398" s="8" t="s">
        <v>10907</v>
      </c>
      <c r="U398" s="9">
        <v>9.0169999999999995</v>
      </c>
      <c r="V398" s="10">
        <v>1</v>
      </c>
      <c r="W398" s="11">
        <v>4</v>
      </c>
      <c r="X398" s="9">
        <v>52.167999999999999</v>
      </c>
      <c r="Y398" s="8" t="s">
        <v>10901</v>
      </c>
      <c r="Z398" s="10">
        <v>1</v>
      </c>
      <c r="AA398" s="10">
        <v>1</v>
      </c>
      <c r="AB398" s="9">
        <v>52.167999999999999</v>
      </c>
      <c r="AC398" s="10">
        <v>1</v>
      </c>
      <c r="AD398" s="10">
        <v>1</v>
      </c>
      <c r="AE398" s="9">
        <v>52.167999999999999</v>
      </c>
      <c r="AF398" s="11">
        <v>15</v>
      </c>
      <c r="AG398" s="11">
        <v>4</v>
      </c>
      <c r="AH398" s="11">
        <v>0</v>
      </c>
      <c r="AI398" s="11">
        <v>0</v>
      </c>
      <c r="AJ398" s="11">
        <v>0</v>
      </c>
      <c r="AK398" s="12">
        <v>44367.541493055556</v>
      </c>
      <c r="AL398" s="11">
        <v>7.78</v>
      </c>
      <c r="AM398" s="11">
        <v>100</v>
      </c>
      <c r="AN398" s="11">
        <v>0</v>
      </c>
      <c r="AO398" s="11">
        <v>2.0699999999999998</v>
      </c>
      <c r="AP398" s="11">
        <v>0</v>
      </c>
      <c r="AQ398" s="11">
        <v>0</v>
      </c>
      <c r="AR398" s="11">
        <v>2.39</v>
      </c>
      <c r="AS398" s="8" t="s">
        <v>10908</v>
      </c>
      <c r="AT398" s="11">
        <v>0</v>
      </c>
      <c r="AU398" s="8" t="s">
        <v>10972</v>
      </c>
      <c r="AV398" s="8" t="s">
        <v>10909</v>
      </c>
    </row>
    <row r="399" spans="1:48" x14ac:dyDescent="0.25">
      <c r="A399" s="8" t="str">
        <f t="shared" si="6"/>
        <v>11006000041532200001327</v>
      </c>
      <c r="B399" s="8" t="s">
        <v>10919</v>
      </c>
      <c r="C399" s="8" t="s">
        <v>10895</v>
      </c>
      <c r="D399" s="8" t="s">
        <v>10896</v>
      </c>
      <c r="E399" s="8" t="s">
        <v>10972</v>
      </c>
      <c r="F399" s="8" t="s">
        <v>10973</v>
      </c>
      <c r="G399" s="8" t="s">
        <v>10916</v>
      </c>
      <c r="H399" s="8" t="s">
        <v>10900</v>
      </c>
      <c r="I399" s="8" t="s">
        <v>10901</v>
      </c>
      <c r="J399" s="8" t="s">
        <v>10902</v>
      </c>
      <c r="K399" s="8" t="s">
        <v>7709</v>
      </c>
      <c r="L399" s="8" t="s">
        <v>10922</v>
      </c>
      <c r="M399" s="8" t="s">
        <v>10904</v>
      </c>
      <c r="N399" s="8" t="s">
        <v>10923</v>
      </c>
      <c r="O399" s="9">
        <v>11.814</v>
      </c>
      <c r="P399" s="10">
        <v>0.750081</v>
      </c>
      <c r="Q399" s="11">
        <v>0</v>
      </c>
      <c r="R399" s="11">
        <v>4</v>
      </c>
      <c r="S399" s="8" t="s">
        <v>10906</v>
      </c>
      <c r="T399" s="8" t="s">
        <v>10907</v>
      </c>
      <c r="U399" s="9">
        <v>9.2309999999999999</v>
      </c>
      <c r="V399" s="10">
        <v>1</v>
      </c>
      <c r="W399" s="11">
        <v>5</v>
      </c>
      <c r="X399" s="9">
        <v>54.008000000000003</v>
      </c>
      <c r="Y399" s="8" t="s">
        <v>10901</v>
      </c>
      <c r="Z399" s="10">
        <v>1</v>
      </c>
      <c r="AA399" s="10">
        <v>1</v>
      </c>
      <c r="AB399" s="9">
        <v>54.008000000000003</v>
      </c>
      <c r="AC399" s="10">
        <v>1</v>
      </c>
      <c r="AD399" s="10">
        <v>1</v>
      </c>
      <c r="AE399" s="9">
        <v>54.008000000000003</v>
      </c>
      <c r="AF399" s="11">
        <v>15</v>
      </c>
      <c r="AG399" s="11">
        <v>4</v>
      </c>
      <c r="AH399" s="11">
        <v>0</v>
      </c>
      <c r="AI399" s="11">
        <v>0</v>
      </c>
      <c r="AJ399" s="11">
        <v>0</v>
      </c>
      <c r="AK399" s="12">
        <v>44368.026354166665</v>
      </c>
      <c r="AL399" s="11">
        <v>7.96</v>
      </c>
      <c r="AM399" s="11">
        <v>100</v>
      </c>
      <c r="AN399" s="11">
        <v>0</v>
      </c>
      <c r="AO399" s="11">
        <v>2.12</v>
      </c>
      <c r="AP399" s="11">
        <v>0</v>
      </c>
      <c r="AQ399" s="11">
        <v>0</v>
      </c>
      <c r="AR399" s="11">
        <v>3.05</v>
      </c>
      <c r="AS399" s="8" t="s">
        <v>10908</v>
      </c>
      <c r="AT399" s="11">
        <v>0</v>
      </c>
      <c r="AU399" s="8" t="s">
        <v>10972</v>
      </c>
      <c r="AV399" s="8" t="s">
        <v>10909</v>
      </c>
    </row>
    <row r="400" spans="1:48" x14ac:dyDescent="0.25">
      <c r="A400" s="8" t="str">
        <f t="shared" si="6"/>
        <v>11006000041532200001421</v>
      </c>
      <c r="B400" s="8" t="s">
        <v>10919</v>
      </c>
      <c r="C400" s="8" t="s">
        <v>10895</v>
      </c>
      <c r="D400" s="8" t="s">
        <v>10896</v>
      </c>
      <c r="E400" s="8" t="s">
        <v>10972</v>
      </c>
      <c r="F400" s="8" t="s">
        <v>10973</v>
      </c>
      <c r="G400" s="8" t="s">
        <v>10917</v>
      </c>
      <c r="H400" s="8" t="s">
        <v>10918</v>
      </c>
      <c r="I400" s="8" t="s">
        <v>10901</v>
      </c>
      <c r="J400" s="8" t="s">
        <v>10902</v>
      </c>
      <c r="K400" s="8" t="s">
        <v>7709</v>
      </c>
      <c r="L400" s="8" t="s">
        <v>10922</v>
      </c>
      <c r="M400" s="8" t="s">
        <v>10904</v>
      </c>
      <c r="N400" s="8" t="s">
        <v>10905</v>
      </c>
      <c r="O400" s="9">
        <v>7.23</v>
      </c>
      <c r="P400" s="10">
        <v>1</v>
      </c>
      <c r="Q400" s="11">
        <v>9.25</v>
      </c>
      <c r="R400" s="11">
        <v>4</v>
      </c>
      <c r="S400" s="8" t="s">
        <v>10906</v>
      </c>
      <c r="T400" s="8" t="s">
        <v>10907</v>
      </c>
      <c r="U400" s="9">
        <v>8.3339999999999996</v>
      </c>
      <c r="V400" s="10">
        <v>1</v>
      </c>
      <c r="W400" s="11">
        <v>3</v>
      </c>
      <c r="X400" s="9">
        <v>47.651000000000003</v>
      </c>
      <c r="Y400" s="8" t="s">
        <v>10901</v>
      </c>
      <c r="Z400" s="10">
        <v>1</v>
      </c>
      <c r="AA400" s="10">
        <v>1</v>
      </c>
      <c r="AB400" s="9">
        <v>47.651000000000003</v>
      </c>
      <c r="AC400" s="10">
        <v>1</v>
      </c>
      <c r="AD400" s="10">
        <v>1</v>
      </c>
      <c r="AE400" s="9">
        <v>47.651000000000003</v>
      </c>
      <c r="AF400" s="11">
        <v>15</v>
      </c>
      <c r="AG400" s="11">
        <v>4</v>
      </c>
      <c r="AH400" s="11">
        <v>0</v>
      </c>
      <c r="AI400" s="11">
        <v>0</v>
      </c>
      <c r="AJ400" s="11">
        <v>0</v>
      </c>
      <c r="AK400" s="12">
        <v>44368.026354166665</v>
      </c>
      <c r="AL400" s="11">
        <v>7.19</v>
      </c>
      <c r="AM400" s="11">
        <v>100</v>
      </c>
      <c r="AN400" s="11">
        <v>0</v>
      </c>
      <c r="AO400" s="11">
        <v>1.92</v>
      </c>
      <c r="AP400" s="11">
        <v>0</v>
      </c>
      <c r="AQ400" s="11">
        <v>0</v>
      </c>
      <c r="AR400" s="11">
        <v>1.65</v>
      </c>
      <c r="AS400" s="8" t="s">
        <v>10908</v>
      </c>
      <c r="AT400" s="11">
        <v>0</v>
      </c>
      <c r="AU400" s="8" t="s">
        <v>10972</v>
      </c>
      <c r="AV400" s="8" t="s">
        <v>10909</v>
      </c>
    </row>
    <row r="401" spans="1:48" x14ac:dyDescent="0.25">
      <c r="A401" s="8" t="str">
        <f t="shared" si="6"/>
        <v>11106000041532000005105</v>
      </c>
      <c r="B401" s="8" t="s">
        <v>10924</v>
      </c>
      <c r="C401" s="8" t="s">
        <v>10901</v>
      </c>
      <c r="D401" s="8" t="s">
        <v>10896</v>
      </c>
      <c r="E401" s="8" t="s">
        <v>10972</v>
      </c>
      <c r="F401" s="8" t="s">
        <v>10973</v>
      </c>
      <c r="G401" s="8" t="s">
        <v>10920</v>
      </c>
      <c r="H401" s="8" t="s">
        <v>10921</v>
      </c>
      <c r="I401" s="8" t="s">
        <v>10895</v>
      </c>
      <c r="J401" s="8" t="s">
        <v>10902</v>
      </c>
      <c r="K401" s="8" t="s">
        <v>7709</v>
      </c>
      <c r="L401" s="8" t="s">
        <v>10922</v>
      </c>
      <c r="M401" s="8" t="s">
        <v>10904</v>
      </c>
      <c r="N401" s="8" t="s">
        <v>10925</v>
      </c>
      <c r="O401" s="9">
        <v>7.8220000000000001</v>
      </c>
      <c r="P401" s="10">
        <v>1</v>
      </c>
      <c r="Q401" s="11">
        <v>9.25</v>
      </c>
      <c r="R401" s="11">
        <v>4</v>
      </c>
      <c r="S401" s="8" t="s">
        <v>10906</v>
      </c>
      <c r="T401" s="8" t="s">
        <v>10907</v>
      </c>
      <c r="U401" s="9">
        <v>9.0169999999999995</v>
      </c>
      <c r="V401" s="10">
        <v>1</v>
      </c>
      <c r="W401" s="11">
        <v>4</v>
      </c>
      <c r="X401" s="9">
        <v>67.927999999999997</v>
      </c>
      <c r="Y401" s="8" t="s">
        <v>10901</v>
      </c>
      <c r="Z401" s="10">
        <v>1</v>
      </c>
      <c r="AA401" s="10">
        <v>0.75037399999999999</v>
      </c>
      <c r="AB401" s="9">
        <v>67.927999999999997</v>
      </c>
      <c r="AC401" s="10">
        <v>1</v>
      </c>
      <c r="AD401" s="10">
        <v>0.75037399999999999</v>
      </c>
      <c r="AE401" s="9">
        <v>67.927999999999997</v>
      </c>
      <c r="AF401" s="11">
        <v>15</v>
      </c>
      <c r="AG401" s="11">
        <v>4</v>
      </c>
      <c r="AH401" s="11">
        <v>0</v>
      </c>
      <c r="AI401" s="11">
        <v>17</v>
      </c>
      <c r="AJ401" s="11">
        <v>0</v>
      </c>
      <c r="AK401" s="12">
        <v>44367.541493055556</v>
      </c>
      <c r="AL401" s="11">
        <v>7.78</v>
      </c>
      <c r="AM401" s="11">
        <v>100</v>
      </c>
      <c r="AN401" s="11">
        <v>0</v>
      </c>
      <c r="AO401" s="11">
        <v>2.0699999999999998</v>
      </c>
      <c r="AP401" s="11">
        <v>0</v>
      </c>
      <c r="AQ401" s="11">
        <v>13.17</v>
      </c>
      <c r="AR401" s="11">
        <v>2.91</v>
      </c>
      <c r="AS401" s="8" t="s">
        <v>10908</v>
      </c>
      <c r="AT401" s="11">
        <v>0</v>
      </c>
      <c r="AU401" s="8" t="s">
        <v>10972</v>
      </c>
      <c r="AV401" s="8" t="s">
        <v>10909</v>
      </c>
    </row>
    <row r="402" spans="1:48" x14ac:dyDescent="0.25">
      <c r="A402" s="8" t="str">
        <f t="shared" si="6"/>
        <v>11106000041532200000102</v>
      </c>
      <c r="B402" s="8" t="s">
        <v>10924</v>
      </c>
      <c r="C402" s="8" t="s">
        <v>10895</v>
      </c>
      <c r="D402" s="8" t="s">
        <v>10896</v>
      </c>
      <c r="E402" s="8" t="s">
        <v>10972</v>
      </c>
      <c r="F402" s="8" t="s">
        <v>10973</v>
      </c>
      <c r="G402" s="8" t="s">
        <v>10899</v>
      </c>
      <c r="H402" s="8" t="s">
        <v>10900</v>
      </c>
      <c r="I402" s="8" t="s">
        <v>10901</v>
      </c>
      <c r="J402" s="8" t="s">
        <v>10902</v>
      </c>
      <c r="K402" s="8" t="s">
        <v>7709</v>
      </c>
      <c r="L402" s="8" t="s">
        <v>10922</v>
      </c>
      <c r="M402" s="8" t="s">
        <v>10904</v>
      </c>
      <c r="N402" s="8" t="s">
        <v>10926</v>
      </c>
      <c r="O402" s="9">
        <v>9.0730000000000004</v>
      </c>
      <c r="P402" s="10">
        <v>1</v>
      </c>
      <c r="Q402" s="11">
        <v>0</v>
      </c>
      <c r="R402" s="11">
        <v>4</v>
      </c>
      <c r="S402" s="8" t="s">
        <v>10906</v>
      </c>
      <c r="T402" s="8" t="s">
        <v>10907</v>
      </c>
      <c r="U402" s="9">
        <v>9.4510000000000005</v>
      </c>
      <c r="V402" s="10">
        <v>1</v>
      </c>
      <c r="W402" s="11">
        <v>4</v>
      </c>
      <c r="X402" s="9">
        <v>71.192999999999998</v>
      </c>
      <c r="Y402" s="8" t="s">
        <v>10901</v>
      </c>
      <c r="Z402" s="10">
        <v>1</v>
      </c>
      <c r="AA402" s="10">
        <v>0.76773000000000002</v>
      </c>
      <c r="AB402" s="9">
        <v>71.192999999999998</v>
      </c>
      <c r="AC402" s="10">
        <v>1</v>
      </c>
      <c r="AD402" s="10">
        <v>0.76773000000000002</v>
      </c>
      <c r="AE402" s="9">
        <v>71.192999999999998</v>
      </c>
      <c r="AF402" s="11">
        <v>15</v>
      </c>
      <c r="AG402" s="11">
        <v>4</v>
      </c>
      <c r="AH402" s="11">
        <v>0</v>
      </c>
      <c r="AI402" s="11">
        <v>17</v>
      </c>
      <c r="AJ402" s="11">
        <v>0</v>
      </c>
      <c r="AK402" s="12">
        <v>44368.026365740741</v>
      </c>
      <c r="AL402" s="11">
        <v>8.15</v>
      </c>
      <c r="AM402" s="11">
        <v>100</v>
      </c>
      <c r="AN402" s="11">
        <v>0</v>
      </c>
      <c r="AO402" s="11">
        <v>2.17</v>
      </c>
      <c r="AP402" s="11">
        <v>0</v>
      </c>
      <c r="AQ402" s="11">
        <v>13.8</v>
      </c>
      <c r="AR402" s="11">
        <v>3.05</v>
      </c>
      <c r="AS402" s="8" t="s">
        <v>10908</v>
      </c>
      <c r="AT402" s="11">
        <v>0</v>
      </c>
      <c r="AU402" s="8" t="s">
        <v>10972</v>
      </c>
      <c r="AV402" s="8" t="s">
        <v>10909</v>
      </c>
    </row>
    <row r="403" spans="1:48" x14ac:dyDescent="0.25">
      <c r="A403" s="8" t="str">
        <f t="shared" si="6"/>
        <v>11106000041532200001421</v>
      </c>
      <c r="B403" s="8" t="s">
        <v>10924</v>
      </c>
      <c r="C403" s="8" t="s">
        <v>10895</v>
      </c>
      <c r="D403" s="8" t="s">
        <v>10896</v>
      </c>
      <c r="E403" s="8" t="s">
        <v>10972</v>
      </c>
      <c r="F403" s="8" t="s">
        <v>10973</v>
      </c>
      <c r="G403" s="8" t="s">
        <v>10917</v>
      </c>
      <c r="H403" s="8" t="s">
        <v>10918</v>
      </c>
      <c r="I403" s="8" t="s">
        <v>10901</v>
      </c>
      <c r="J403" s="8" t="s">
        <v>10902</v>
      </c>
      <c r="K403" s="8" t="s">
        <v>7709</v>
      </c>
      <c r="L403" s="8" t="s">
        <v>10922</v>
      </c>
      <c r="M403" s="8" t="s">
        <v>10904</v>
      </c>
      <c r="N403" s="8" t="s">
        <v>10925</v>
      </c>
      <c r="O403" s="9">
        <v>7.23</v>
      </c>
      <c r="P403" s="10">
        <v>1</v>
      </c>
      <c r="Q403" s="11">
        <v>9.25</v>
      </c>
      <c r="R403" s="11">
        <v>4</v>
      </c>
      <c r="S403" s="8" t="s">
        <v>10906</v>
      </c>
      <c r="T403" s="8" t="s">
        <v>10907</v>
      </c>
      <c r="U403" s="9">
        <v>8.3339999999999996</v>
      </c>
      <c r="V403" s="10">
        <v>1</v>
      </c>
      <c r="W403" s="11">
        <v>1.5</v>
      </c>
      <c r="X403" s="9">
        <v>61.100999999999999</v>
      </c>
      <c r="Y403" s="8" t="s">
        <v>10901</v>
      </c>
      <c r="Z403" s="10">
        <v>1</v>
      </c>
      <c r="AA403" s="10">
        <v>0.74819599999999997</v>
      </c>
      <c r="AB403" s="9">
        <v>61.100999999999999</v>
      </c>
      <c r="AC403" s="10">
        <v>1</v>
      </c>
      <c r="AD403" s="10">
        <v>0.74819599999999997</v>
      </c>
      <c r="AE403" s="9">
        <v>61.100999999999999</v>
      </c>
      <c r="AF403" s="11">
        <v>15</v>
      </c>
      <c r="AG403" s="11">
        <v>4</v>
      </c>
      <c r="AH403" s="11">
        <v>0</v>
      </c>
      <c r="AI403" s="11">
        <v>17</v>
      </c>
      <c r="AJ403" s="11">
        <v>0</v>
      </c>
      <c r="AK403" s="12">
        <v>44368.026365740741</v>
      </c>
      <c r="AL403" s="11">
        <v>7.19</v>
      </c>
      <c r="AM403" s="11">
        <v>100</v>
      </c>
      <c r="AN403" s="11">
        <v>0</v>
      </c>
      <c r="AO403" s="11">
        <v>1.92</v>
      </c>
      <c r="AP403" s="11">
        <v>0</v>
      </c>
      <c r="AQ403" s="11">
        <v>12.17</v>
      </c>
      <c r="AR403" s="11">
        <v>1.01</v>
      </c>
      <c r="AS403" s="8" t="s">
        <v>10908</v>
      </c>
      <c r="AT403" s="11">
        <v>0</v>
      </c>
      <c r="AU403" s="8" t="s">
        <v>10972</v>
      </c>
      <c r="AV403" s="8" t="s">
        <v>10909</v>
      </c>
    </row>
    <row r="404" spans="1:48" x14ac:dyDescent="0.25">
      <c r="A404" s="8" t="str">
        <f t="shared" si="6"/>
        <v>12106000041532000005105</v>
      </c>
      <c r="B404" s="8" t="s">
        <v>10928</v>
      </c>
      <c r="C404" s="8" t="s">
        <v>10901</v>
      </c>
      <c r="D404" s="8" t="s">
        <v>10896</v>
      </c>
      <c r="E404" s="8" t="s">
        <v>10972</v>
      </c>
      <c r="F404" s="8" t="s">
        <v>10973</v>
      </c>
      <c r="G404" s="8" t="s">
        <v>10920</v>
      </c>
      <c r="H404" s="8" t="s">
        <v>10921</v>
      </c>
      <c r="I404" s="8" t="s">
        <v>10895</v>
      </c>
      <c r="J404" s="8" t="s">
        <v>10902</v>
      </c>
      <c r="K404" s="8" t="s">
        <v>7709</v>
      </c>
      <c r="L404" s="8" t="s">
        <v>10922</v>
      </c>
      <c r="M404" s="8" t="s">
        <v>10904</v>
      </c>
      <c r="N404" s="8" t="s">
        <v>10905</v>
      </c>
      <c r="O404" s="9">
        <v>7.8220000000000001</v>
      </c>
      <c r="P404" s="10">
        <v>1</v>
      </c>
      <c r="Q404" s="11">
        <v>9.25</v>
      </c>
      <c r="R404" s="11">
        <v>4</v>
      </c>
      <c r="S404" s="8" t="s">
        <v>10906</v>
      </c>
      <c r="T404" s="8" t="s">
        <v>10907</v>
      </c>
      <c r="U404" s="9">
        <v>9.0169999999999995</v>
      </c>
      <c r="V404" s="10">
        <v>1</v>
      </c>
      <c r="W404" s="11">
        <v>2</v>
      </c>
      <c r="X404" s="9">
        <v>46.167999999999999</v>
      </c>
      <c r="Y404" s="8" t="s">
        <v>10901</v>
      </c>
      <c r="Z404" s="10">
        <v>1</v>
      </c>
      <c r="AA404" s="10">
        <v>1</v>
      </c>
      <c r="AB404" s="9">
        <v>46.167999999999999</v>
      </c>
      <c r="AC404" s="10">
        <v>1</v>
      </c>
      <c r="AD404" s="10">
        <v>1</v>
      </c>
      <c r="AE404" s="9">
        <v>46.167999999999999</v>
      </c>
      <c r="AF404" s="11">
        <v>15</v>
      </c>
      <c r="AG404" s="11">
        <v>4</v>
      </c>
      <c r="AH404" s="11">
        <v>9.25</v>
      </c>
      <c r="AI404" s="11">
        <v>0</v>
      </c>
      <c r="AJ404" s="11">
        <v>0</v>
      </c>
      <c r="AK404" s="12">
        <v>44367.534733796296</v>
      </c>
      <c r="AL404" s="11">
        <v>7.78</v>
      </c>
      <c r="AM404" s="11">
        <v>100</v>
      </c>
      <c r="AN404" s="11">
        <v>0</v>
      </c>
      <c r="AO404" s="11">
        <v>2.0699999999999998</v>
      </c>
      <c r="AP404" s="11">
        <v>4.8</v>
      </c>
      <c r="AQ404" s="11">
        <v>0</v>
      </c>
      <c r="AR404" s="11">
        <v>1.19</v>
      </c>
      <c r="AS404" s="8" t="s">
        <v>10908</v>
      </c>
      <c r="AT404" s="11">
        <v>0</v>
      </c>
      <c r="AU404" s="8" t="s">
        <v>10972</v>
      </c>
      <c r="AV404" s="8" t="s">
        <v>10909</v>
      </c>
    </row>
    <row r="405" spans="1:48" x14ac:dyDescent="0.25">
      <c r="A405" s="8" t="str">
        <f t="shared" si="6"/>
        <v>12106000041532200001421</v>
      </c>
      <c r="B405" s="8" t="s">
        <v>10928</v>
      </c>
      <c r="C405" s="8" t="s">
        <v>10895</v>
      </c>
      <c r="D405" s="8" t="s">
        <v>10896</v>
      </c>
      <c r="E405" s="8" t="s">
        <v>10972</v>
      </c>
      <c r="F405" s="8" t="s">
        <v>10973</v>
      </c>
      <c r="G405" s="8" t="s">
        <v>10917</v>
      </c>
      <c r="H405" s="8" t="s">
        <v>10918</v>
      </c>
      <c r="I405" s="8" t="s">
        <v>10901</v>
      </c>
      <c r="J405" s="8" t="s">
        <v>10902</v>
      </c>
      <c r="K405" s="8" t="s">
        <v>7709</v>
      </c>
      <c r="L405" s="8" t="s">
        <v>10922</v>
      </c>
      <c r="M405" s="8" t="s">
        <v>10904</v>
      </c>
      <c r="N405" s="8" t="s">
        <v>10905</v>
      </c>
      <c r="O405" s="9">
        <v>7.23</v>
      </c>
      <c r="P405" s="10">
        <v>1</v>
      </c>
      <c r="Q405" s="11">
        <v>9.25</v>
      </c>
      <c r="R405" s="11">
        <v>18</v>
      </c>
      <c r="S405" s="8" t="s">
        <v>10906</v>
      </c>
      <c r="T405" s="8" t="s">
        <v>10907</v>
      </c>
      <c r="U405" s="9">
        <v>9.9380000000000006</v>
      </c>
      <c r="V405" s="10">
        <v>1</v>
      </c>
      <c r="W405" s="11">
        <v>0</v>
      </c>
      <c r="X405" s="9">
        <v>41.584000000000003</v>
      </c>
      <c r="Y405" s="8" t="s">
        <v>10901</v>
      </c>
      <c r="Z405" s="10">
        <v>1</v>
      </c>
      <c r="AA405" s="10">
        <v>1</v>
      </c>
      <c r="AB405" s="9">
        <v>41.584000000000003</v>
      </c>
      <c r="AC405" s="10">
        <v>1</v>
      </c>
      <c r="AD405" s="10">
        <v>1</v>
      </c>
      <c r="AE405" s="9">
        <v>41.584000000000003</v>
      </c>
      <c r="AF405" s="11">
        <v>15</v>
      </c>
      <c r="AG405" s="11">
        <v>18</v>
      </c>
      <c r="AH405" s="11">
        <v>9.25</v>
      </c>
      <c r="AI405" s="11">
        <v>0</v>
      </c>
      <c r="AJ405" s="11">
        <v>0</v>
      </c>
      <c r="AK405" s="12">
        <v>44368.002581018518</v>
      </c>
      <c r="AL405" s="11">
        <v>8.57</v>
      </c>
      <c r="AM405" s="11">
        <v>100</v>
      </c>
      <c r="AN405" s="11">
        <v>0</v>
      </c>
      <c r="AO405" s="11">
        <v>10.28</v>
      </c>
      <c r="AP405" s="11">
        <v>5.28</v>
      </c>
      <c r="AQ405" s="11">
        <v>0</v>
      </c>
      <c r="AR405" s="11">
        <v>0</v>
      </c>
      <c r="AS405" s="8" t="s">
        <v>10908</v>
      </c>
      <c r="AT405" s="11">
        <v>0</v>
      </c>
      <c r="AU405" s="8" t="s">
        <v>10972</v>
      </c>
      <c r="AV405" s="8" t="s">
        <v>10909</v>
      </c>
    </row>
    <row r="406" spans="1:48" x14ac:dyDescent="0.25">
      <c r="A406" s="8" t="str">
        <f t="shared" si="6"/>
        <v>14006000041532000005105</v>
      </c>
      <c r="B406" s="8" t="s">
        <v>10931</v>
      </c>
      <c r="C406" s="8" t="s">
        <v>10901</v>
      </c>
      <c r="D406" s="8" t="s">
        <v>10896</v>
      </c>
      <c r="E406" s="8" t="s">
        <v>10972</v>
      </c>
      <c r="F406" s="8" t="s">
        <v>10973</v>
      </c>
      <c r="G406" s="8" t="s">
        <v>10920</v>
      </c>
      <c r="H406" s="8" t="s">
        <v>10921</v>
      </c>
      <c r="I406" s="8" t="s">
        <v>10895</v>
      </c>
      <c r="J406" s="8" t="s">
        <v>10902</v>
      </c>
      <c r="K406" s="8" t="s">
        <v>7709</v>
      </c>
      <c r="L406" s="8" t="s">
        <v>10922</v>
      </c>
      <c r="M406" s="8" t="s">
        <v>10904</v>
      </c>
      <c r="N406" s="8" t="s">
        <v>10905</v>
      </c>
      <c r="O406" s="9">
        <v>7.8220000000000001</v>
      </c>
      <c r="P406" s="10">
        <v>1</v>
      </c>
      <c r="Q406" s="11">
        <v>9.25</v>
      </c>
      <c r="R406" s="11">
        <v>4</v>
      </c>
      <c r="S406" s="8" t="s">
        <v>10906</v>
      </c>
      <c r="T406" s="8" t="s">
        <v>10907</v>
      </c>
      <c r="U406" s="9">
        <v>9.0169999999999995</v>
      </c>
      <c r="V406" s="10">
        <v>1</v>
      </c>
      <c r="W406" s="11">
        <v>2</v>
      </c>
      <c r="X406" s="9">
        <v>46.167999999999999</v>
      </c>
      <c r="Y406" s="8" t="s">
        <v>10901</v>
      </c>
      <c r="Z406" s="10">
        <v>1</v>
      </c>
      <c r="AA406" s="10">
        <v>1</v>
      </c>
      <c r="AB406" s="9">
        <v>46.167999999999999</v>
      </c>
      <c r="AC406" s="10">
        <v>1</v>
      </c>
      <c r="AD406" s="10">
        <v>1</v>
      </c>
      <c r="AE406" s="9">
        <v>46.167999999999999</v>
      </c>
      <c r="AF406" s="11">
        <v>15</v>
      </c>
      <c r="AG406" s="11">
        <v>4</v>
      </c>
      <c r="AH406" s="11">
        <v>9.25</v>
      </c>
      <c r="AI406" s="11">
        <v>0</v>
      </c>
      <c r="AJ406" s="11">
        <v>0</v>
      </c>
      <c r="AK406" s="12">
        <v>44367.51703703704</v>
      </c>
      <c r="AL406" s="11">
        <v>7.78</v>
      </c>
      <c r="AM406" s="11">
        <v>100</v>
      </c>
      <c r="AN406" s="11">
        <v>0</v>
      </c>
      <c r="AO406" s="11">
        <v>2.0699999999999998</v>
      </c>
      <c r="AP406" s="11">
        <v>4.8</v>
      </c>
      <c r="AQ406" s="11">
        <v>0</v>
      </c>
      <c r="AR406" s="11">
        <v>1.19</v>
      </c>
      <c r="AS406" s="8" t="s">
        <v>10908</v>
      </c>
      <c r="AT406" s="11">
        <v>0</v>
      </c>
      <c r="AU406" s="8" t="s">
        <v>10972</v>
      </c>
      <c r="AV406" s="8" t="s">
        <v>10909</v>
      </c>
    </row>
    <row r="407" spans="1:48" x14ac:dyDescent="0.25">
      <c r="A407" s="8" t="str">
        <f t="shared" si="6"/>
        <v>14006000041532200000102</v>
      </c>
      <c r="B407" s="8" t="s">
        <v>10931</v>
      </c>
      <c r="C407" s="8" t="s">
        <v>10895</v>
      </c>
      <c r="D407" s="8" t="s">
        <v>10896</v>
      </c>
      <c r="E407" s="8" t="s">
        <v>10972</v>
      </c>
      <c r="F407" s="8" t="s">
        <v>10973</v>
      </c>
      <c r="G407" s="8" t="s">
        <v>10899</v>
      </c>
      <c r="H407" s="8" t="s">
        <v>10900</v>
      </c>
      <c r="I407" s="8" t="s">
        <v>10901</v>
      </c>
      <c r="J407" s="8" t="s">
        <v>10902</v>
      </c>
      <c r="K407" s="8" t="s">
        <v>7709</v>
      </c>
      <c r="L407" s="8" t="s">
        <v>10922</v>
      </c>
      <c r="M407" s="8" t="s">
        <v>10904</v>
      </c>
      <c r="N407" s="8" t="s">
        <v>10905</v>
      </c>
      <c r="O407" s="9">
        <v>9.0730000000000004</v>
      </c>
      <c r="P407" s="10">
        <v>1</v>
      </c>
      <c r="Q407" s="11">
        <v>3.65</v>
      </c>
      <c r="R407" s="11">
        <v>4</v>
      </c>
      <c r="S407" s="8" t="s">
        <v>10906</v>
      </c>
      <c r="T407" s="8" t="s">
        <v>10907</v>
      </c>
      <c r="U407" s="9">
        <v>9.8249999999999993</v>
      </c>
      <c r="V407" s="10">
        <v>1</v>
      </c>
      <c r="W407" s="11">
        <v>2</v>
      </c>
      <c r="X407" s="9">
        <v>50.314</v>
      </c>
      <c r="Y407" s="8" t="s">
        <v>10901</v>
      </c>
      <c r="Z407" s="10">
        <v>1</v>
      </c>
      <c r="AA407" s="10">
        <v>1</v>
      </c>
      <c r="AB407" s="9">
        <v>50.314</v>
      </c>
      <c r="AC407" s="10">
        <v>1</v>
      </c>
      <c r="AD407" s="10">
        <v>1</v>
      </c>
      <c r="AE407" s="9">
        <v>50.314</v>
      </c>
      <c r="AF407" s="11">
        <v>15</v>
      </c>
      <c r="AG407" s="11">
        <v>4</v>
      </c>
      <c r="AH407" s="11">
        <v>9.25</v>
      </c>
      <c r="AI407" s="11">
        <v>0</v>
      </c>
      <c r="AJ407" s="11">
        <v>0</v>
      </c>
      <c r="AK407" s="12">
        <v>44368.009305555555</v>
      </c>
      <c r="AL407" s="11">
        <v>8.4700000000000006</v>
      </c>
      <c r="AM407" s="11">
        <v>100</v>
      </c>
      <c r="AN407" s="11">
        <v>0</v>
      </c>
      <c r="AO407" s="11">
        <v>2.2599999999999998</v>
      </c>
      <c r="AP407" s="11">
        <v>5.22</v>
      </c>
      <c r="AQ407" s="11">
        <v>0</v>
      </c>
      <c r="AR407" s="11">
        <v>1.3</v>
      </c>
      <c r="AS407" s="8" t="s">
        <v>10908</v>
      </c>
      <c r="AT407" s="11">
        <v>0</v>
      </c>
      <c r="AU407" s="8" t="s">
        <v>10972</v>
      </c>
      <c r="AV407" s="8" t="s">
        <v>10909</v>
      </c>
    </row>
    <row r="408" spans="1:48" x14ac:dyDescent="0.25">
      <c r="A408" s="8" t="str">
        <f t="shared" si="6"/>
        <v>17006000041532000005105</v>
      </c>
      <c r="B408" s="8" t="s">
        <v>10932</v>
      </c>
      <c r="C408" s="8" t="s">
        <v>10895</v>
      </c>
      <c r="D408" s="8" t="s">
        <v>10896</v>
      </c>
      <c r="E408" s="8" t="s">
        <v>10972</v>
      </c>
      <c r="F408" s="8" t="s">
        <v>10973</v>
      </c>
      <c r="G408" s="8" t="s">
        <v>10920</v>
      </c>
      <c r="H408" s="8" t="s">
        <v>10921</v>
      </c>
      <c r="I408" s="8" t="s">
        <v>10901</v>
      </c>
      <c r="J408" s="8" t="s">
        <v>10902</v>
      </c>
      <c r="K408" s="8" t="s">
        <v>7709</v>
      </c>
      <c r="L408" s="8" t="s">
        <v>10922</v>
      </c>
      <c r="M408" s="8" t="s">
        <v>10904</v>
      </c>
      <c r="N408" s="8" t="s">
        <v>10933</v>
      </c>
      <c r="O408" s="9">
        <v>7.0430000000000001</v>
      </c>
      <c r="P408" s="10">
        <v>1</v>
      </c>
      <c r="Q408" s="11">
        <v>9.25</v>
      </c>
      <c r="R408" s="11">
        <v>4</v>
      </c>
      <c r="S408" s="8" t="s">
        <v>10906</v>
      </c>
      <c r="T408" s="8" t="s">
        <v>10907</v>
      </c>
      <c r="U408" s="9">
        <v>8.1189999999999998</v>
      </c>
      <c r="V408" s="10">
        <v>0.25</v>
      </c>
      <c r="W408" s="11">
        <v>7</v>
      </c>
      <c r="X408" s="9">
        <v>17.591000000000001</v>
      </c>
      <c r="Y408" s="8" t="s">
        <v>10901</v>
      </c>
      <c r="Z408" s="10">
        <v>4</v>
      </c>
      <c r="AA408" s="10">
        <v>1</v>
      </c>
      <c r="AB408" s="9">
        <v>70.364000000000004</v>
      </c>
      <c r="AC408" s="10">
        <v>1</v>
      </c>
      <c r="AD408" s="10">
        <v>1</v>
      </c>
      <c r="AE408" s="9">
        <v>70.364000000000004</v>
      </c>
      <c r="AF408" s="11">
        <v>15</v>
      </c>
      <c r="AG408" s="11">
        <v>4</v>
      </c>
      <c r="AH408" s="11">
        <v>0</v>
      </c>
      <c r="AI408" s="11">
        <v>17</v>
      </c>
      <c r="AJ408" s="11">
        <v>0</v>
      </c>
      <c r="AK408" s="12">
        <v>44368.009988425925</v>
      </c>
      <c r="AL408" s="11">
        <v>1.75</v>
      </c>
      <c r="AM408" s="11">
        <v>100</v>
      </c>
      <c r="AN408" s="11">
        <v>0</v>
      </c>
      <c r="AO408" s="11">
        <v>0.47</v>
      </c>
      <c r="AP408" s="11">
        <v>0</v>
      </c>
      <c r="AQ408" s="11">
        <v>3.02</v>
      </c>
      <c r="AR408" s="11">
        <v>1.1499999999999999</v>
      </c>
      <c r="AS408" s="8" t="s">
        <v>10908</v>
      </c>
      <c r="AT408" s="11">
        <v>0</v>
      </c>
      <c r="AU408" s="8" t="s">
        <v>10972</v>
      </c>
      <c r="AV408" s="8" t="s">
        <v>10909</v>
      </c>
    </row>
    <row r="409" spans="1:48" x14ac:dyDescent="0.25">
      <c r="A409" s="8" t="str">
        <f t="shared" si="6"/>
        <v>17006000041532200001421</v>
      </c>
      <c r="B409" s="8" t="s">
        <v>10932</v>
      </c>
      <c r="C409" s="8" t="s">
        <v>10901</v>
      </c>
      <c r="D409" s="8" t="s">
        <v>10896</v>
      </c>
      <c r="E409" s="8" t="s">
        <v>10972</v>
      </c>
      <c r="F409" s="8" t="s">
        <v>10973</v>
      </c>
      <c r="G409" s="8" t="s">
        <v>10917</v>
      </c>
      <c r="H409" s="8" t="s">
        <v>10918</v>
      </c>
      <c r="I409" s="8" t="s">
        <v>10895</v>
      </c>
      <c r="J409" s="8" t="s">
        <v>10902</v>
      </c>
      <c r="K409" s="8" t="s">
        <v>7709</v>
      </c>
      <c r="L409" s="8" t="s">
        <v>10922</v>
      </c>
      <c r="M409" s="8" t="s">
        <v>10904</v>
      </c>
      <c r="N409" s="8" t="s">
        <v>10933</v>
      </c>
      <c r="O409" s="9">
        <v>8.0289999999999999</v>
      </c>
      <c r="P409" s="10">
        <v>1</v>
      </c>
      <c r="Q409" s="11">
        <v>9.25</v>
      </c>
      <c r="R409" s="11">
        <v>4</v>
      </c>
      <c r="S409" s="8" t="s">
        <v>10906</v>
      </c>
      <c r="T409" s="8" t="s">
        <v>10907</v>
      </c>
      <c r="U409" s="9">
        <v>9.2550000000000008</v>
      </c>
      <c r="V409" s="10">
        <v>0.25</v>
      </c>
      <c r="W409" s="11">
        <v>3</v>
      </c>
      <c r="X409" s="9">
        <v>19.303999999999998</v>
      </c>
      <c r="Y409" s="8" t="s">
        <v>10901</v>
      </c>
      <c r="Z409" s="10">
        <v>4</v>
      </c>
      <c r="AA409" s="10">
        <v>1</v>
      </c>
      <c r="AB409" s="9">
        <v>77.215999999999994</v>
      </c>
      <c r="AC409" s="10">
        <v>1</v>
      </c>
      <c r="AD409" s="10">
        <v>1</v>
      </c>
      <c r="AE409" s="9">
        <v>77.215999999999994</v>
      </c>
      <c r="AF409" s="11">
        <v>15</v>
      </c>
      <c r="AG409" s="11">
        <v>4</v>
      </c>
      <c r="AH409" s="11">
        <v>0</v>
      </c>
      <c r="AI409" s="11">
        <v>17</v>
      </c>
      <c r="AJ409" s="11">
        <v>0</v>
      </c>
      <c r="AK409" s="12">
        <v>44367.547280092593</v>
      </c>
      <c r="AL409" s="11">
        <v>2</v>
      </c>
      <c r="AM409" s="11">
        <v>100</v>
      </c>
      <c r="AN409" s="11">
        <v>0</v>
      </c>
      <c r="AO409" s="11">
        <v>0.53</v>
      </c>
      <c r="AP409" s="11">
        <v>0</v>
      </c>
      <c r="AQ409" s="11">
        <v>3.44</v>
      </c>
      <c r="AR409" s="11">
        <v>0.56000000000000005</v>
      </c>
      <c r="AS409" s="8" t="s">
        <v>10908</v>
      </c>
      <c r="AT409" s="11">
        <v>0</v>
      </c>
      <c r="AU409" s="8" t="s">
        <v>10972</v>
      </c>
      <c r="AV409" s="8" t="s">
        <v>10909</v>
      </c>
    </row>
    <row r="410" spans="1:48" x14ac:dyDescent="0.25">
      <c r="A410" s="8" t="str">
        <f t="shared" si="6"/>
        <v>10006000043132200000102</v>
      </c>
      <c r="B410" s="8" t="s">
        <v>10894</v>
      </c>
      <c r="C410" s="8" t="s">
        <v>10895</v>
      </c>
      <c r="D410" s="8" t="s">
        <v>10896</v>
      </c>
      <c r="E410" s="8" t="s">
        <v>10974</v>
      </c>
      <c r="F410" s="8" t="s">
        <v>10975</v>
      </c>
      <c r="G410" s="8" t="s">
        <v>10899</v>
      </c>
      <c r="H410" s="8" t="s">
        <v>10900</v>
      </c>
      <c r="I410" s="8" t="s">
        <v>10901</v>
      </c>
      <c r="J410" s="8" t="s">
        <v>10902</v>
      </c>
      <c r="K410" s="8" t="s">
        <v>7709</v>
      </c>
      <c r="L410" s="8" t="s">
        <v>10903</v>
      </c>
      <c r="M410" s="8" t="s">
        <v>10904</v>
      </c>
      <c r="N410" s="8" t="s">
        <v>10905</v>
      </c>
      <c r="O410" s="9">
        <v>7.9630000000000001</v>
      </c>
      <c r="P410" s="10">
        <v>1</v>
      </c>
      <c r="Q410" s="11">
        <v>3.65</v>
      </c>
      <c r="R410" s="11">
        <v>4</v>
      </c>
      <c r="S410" s="8" t="s">
        <v>10906</v>
      </c>
      <c r="T410" s="8" t="s">
        <v>10907</v>
      </c>
      <c r="U410" s="9">
        <v>8.6229999999999993</v>
      </c>
      <c r="V410" s="10">
        <v>1</v>
      </c>
      <c r="W410" s="11">
        <v>4.5</v>
      </c>
      <c r="X410" s="9">
        <v>45.582000000000001</v>
      </c>
      <c r="Y410" s="8" t="s">
        <v>10901</v>
      </c>
      <c r="Z410" s="10">
        <v>1</v>
      </c>
      <c r="AA410" s="10">
        <v>1</v>
      </c>
      <c r="AB410" s="9">
        <v>45.582000000000001</v>
      </c>
      <c r="AC410" s="10">
        <v>1</v>
      </c>
      <c r="AD410" s="10">
        <v>1</v>
      </c>
      <c r="AE410" s="9">
        <v>45.582000000000001</v>
      </c>
      <c r="AF410" s="11">
        <v>15</v>
      </c>
      <c r="AG410" s="11">
        <v>4</v>
      </c>
      <c r="AH410" s="11">
        <v>9.25</v>
      </c>
      <c r="AI410" s="11">
        <v>0</v>
      </c>
      <c r="AJ410" s="11">
        <v>0</v>
      </c>
      <c r="AK410" s="12">
        <v>44368.020624999997</v>
      </c>
      <c r="AL410" s="11">
        <v>7.44</v>
      </c>
      <c r="AM410" s="11">
        <v>100</v>
      </c>
      <c r="AN410" s="11">
        <v>0</v>
      </c>
      <c r="AO410" s="11">
        <v>1.98</v>
      </c>
      <c r="AP410" s="11">
        <v>4.59</v>
      </c>
      <c r="AQ410" s="11">
        <v>0</v>
      </c>
      <c r="AR410" s="11">
        <v>2.57</v>
      </c>
      <c r="AS410" s="8" t="s">
        <v>10908</v>
      </c>
      <c r="AT410" s="11">
        <v>0</v>
      </c>
      <c r="AU410" s="8" t="s">
        <v>10974</v>
      </c>
      <c r="AV410" s="8" t="s">
        <v>10909</v>
      </c>
    </row>
    <row r="411" spans="1:48" x14ac:dyDescent="0.25">
      <c r="A411" s="8" t="str">
        <f t="shared" si="6"/>
        <v>10006000043132200001327</v>
      </c>
      <c r="B411" s="8" t="s">
        <v>10894</v>
      </c>
      <c r="C411" s="8" t="s">
        <v>10895</v>
      </c>
      <c r="D411" s="8" t="s">
        <v>10896</v>
      </c>
      <c r="E411" s="8" t="s">
        <v>10974</v>
      </c>
      <c r="F411" s="8" t="s">
        <v>10975</v>
      </c>
      <c r="G411" s="8" t="s">
        <v>10916</v>
      </c>
      <c r="H411" s="8" t="s">
        <v>10900</v>
      </c>
      <c r="I411" s="8" t="s">
        <v>10901</v>
      </c>
      <c r="J411" s="8" t="s">
        <v>10902</v>
      </c>
      <c r="K411" s="8" t="s">
        <v>7709</v>
      </c>
      <c r="L411" s="8" t="s">
        <v>10903</v>
      </c>
      <c r="M411" s="8" t="s">
        <v>10904</v>
      </c>
      <c r="N411" s="8" t="s">
        <v>10905</v>
      </c>
      <c r="O411" s="9">
        <v>10.372</v>
      </c>
      <c r="P411" s="10">
        <v>0.75013300000000005</v>
      </c>
      <c r="Q411" s="11">
        <v>3.65</v>
      </c>
      <c r="R411" s="11">
        <v>4</v>
      </c>
      <c r="S411" s="8" t="s">
        <v>10906</v>
      </c>
      <c r="T411" s="8" t="s">
        <v>10907</v>
      </c>
      <c r="U411" s="9">
        <v>8.4250000000000007</v>
      </c>
      <c r="V411" s="10">
        <v>1</v>
      </c>
      <c r="W411" s="11">
        <v>5</v>
      </c>
      <c r="X411" s="9">
        <v>44.814</v>
      </c>
      <c r="Y411" s="8" t="s">
        <v>10901</v>
      </c>
      <c r="Z411" s="10">
        <v>1</v>
      </c>
      <c r="AA411" s="10">
        <v>1</v>
      </c>
      <c r="AB411" s="9">
        <v>44.814</v>
      </c>
      <c r="AC411" s="10">
        <v>1</v>
      </c>
      <c r="AD411" s="10">
        <v>1</v>
      </c>
      <c r="AE411" s="9">
        <v>44.814</v>
      </c>
      <c r="AF411" s="11">
        <v>15</v>
      </c>
      <c r="AG411" s="11">
        <v>4</v>
      </c>
      <c r="AH411" s="11">
        <v>9.25</v>
      </c>
      <c r="AI411" s="11">
        <v>0</v>
      </c>
      <c r="AJ411" s="11">
        <v>0</v>
      </c>
      <c r="AK411" s="12">
        <v>44368.020636574074</v>
      </c>
      <c r="AL411" s="11">
        <v>7.27</v>
      </c>
      <c r="AM411" s="11">
        <v>100</v>
      </c>
      <c r="AN411" s="11">
        <v>0</v>
      </c>
      <c r="AO411" s="11">
        <v>1.94</v>
      </c>
      <c r="AP411" s="11">
        <v>4.4800000000000004</v>
      </c>
      <c r="AQ411" s="11">
        <v>0</v>
      </c>
      <c r="AR411" s="11">
        <v>2.79</v>
      </c>
      <c r="AS411" s="8" t="s">
        <v>10908</v>
      </c>
      <c r="AT411" s="11">
        <v>0</v>
      </c>
      <c r="AU411" s="8" t="s">
        <v>10974</v>
      </c>
      <c r="AV411" s="8" t="s">
        <v>10909</v>
      </c>
    </row>
    <row r="412" spans="1:48" x14ac:dyDescent="0.25">
      <c r="A412" s="8" t="str">
        <f t="shared" si="6"/>
        <v>10006000043132200001421</v>
      </c>
      <c r="B412" s="8" t="s">
        <v>10894</v>
      </c>
      <c r="C412" s="8" t="s">
        <v>10895</v>
      </c>
      <c r="D412" s="8" t="s">
        <v>10896</v>
      </c>
      <c r="E412" s="8" t="s">
        <v>10974</v>
      </c>
      <c r="F412" s="8" t="s">
        <v>10975</v>
      </c>
      <c r="G412" s="8" t="s">
        <v>10917</v>
      </c>
      <c r="H412" s="8" t="s">
        <v>10918</v>
      </c>
      <c r="I412" s="8" t="s">
        <v>10901</v>
      </c>
      <c r="J412" s="8" t="s">
        <v>10902</v>
      </c>
      <c r="K412" s="8" t="s">
        <v>7709</v>
      </c>
      <c r="L412" s="8" t="s">
        <v>10903</v>
      </c>
      <c r="M412" s="8" t="s">
        <v>10904</v>
      </c>
      <c r="N412" s="8" t="s">
        <v>10905</v>
      </c>
      <c r="O412" s="9">
        <v>6.3440000000000003</v>
      </c>
      <c r="P412" s="10">
        <v>1</v>
      </c>
      <c r="Q412" s="11">
        <v>9.25</v>
      </c>
      <c r="R412" s="11">
        <v>4</v>
      </c>
      <c r="S412" s="8" t="s">
        <v>10906</v>
      </c>
      <c r="T412" s="8" t="s">
        <v>10907</v>
      </c>
      <c r="U412" s="9">
        <v>7.3129999999999997</v>
      </c>
      <c r="V412" s="10">
        <v>1</v>
      </c>
      <c r="W412" s="11">
        <v>4</v>
      </c>
      <c r="X412" s="9">
        <v>38.409999999999997</v>
      </c>
      <c r="Y412" s="8" t="s">
        <v>10901</v>
      </c>
      <c r="Z412" s="10">
        <v>1</v>
      </c>
      <c r="AA412" s="10">
        <v>1</v>
      </c>
      <c r="AB412" s="9">
        <v>38.409999999999997</v>
      </c>
      <c r="AC412" s="10">
        <v>1</v>
      </c>
      <c r="AD412" s="10">
        <v>1</v>
      </c>
      <c r="AE412" s="9">
        <v>38.409999999999997</v>
      </c>
      <c r="AF412" s="11">
        <v>15</v>
      </c>
      <c r="AG412" s="11">
        <v>4</v>
      </c>
      <c r="AH412" s="11">
        <v>9.25</v>
      </c>
      <c r="AI412" s="11">
        <v>0</v>
      </c>
      <c r="AJ412" s="11">
        <v>0</v>
      </c>
      <c r="AK412" s="12">
        <v>44368.020636574074</v>
      </c>
      <c r="AL412" s="11">
        <v>6.31</v>
      </c>
      <c r="AM412" s="11">
        <v>100</v>
      </c>
      <c r="AN412" s="11">
        <v>0</v>
      </c>
      <c r="AO412" s="11">
        <v>1.68</v>
      </c>
      <c r="AP412" s="11">
        <v>3.89</v>
      </c>
      <c r="AQ412" s="11">
        <v>0</v>
      </c>
      <c r="AR412" s="11">
        <v>1.93</v>
      </c>
      <c r="AS412" s="8" t="s">
        <v>10908</v>
      </c>
      <c r="AT412" s="11">
        <v>0</v>
      </c>
      <c r="AU412" s="8" t="s">
        <v>10974</v>
      </c>
      <c r="AV412" s="8" t="s">
        <v>10909</v>
      </c>
    </row>
    <row r="413" spans="1:48" x14ac:dyDescent="0.25">
      <c r="A413" s="8" t="str">
        <f t="shared" si="6"/>
        <v>10006000043132200008955</v>
      </c>
      <c r="B413" s="8" t="s">
        <v>10894</v>
      </c>
      <c r="C413" s="8" t="s">
        <v>10901</v>
      </c>
      <c r="D413" s="8" t="s">
        <v>10896</v>
      </c>
      <c r="E413" s="8" t="s">
        <v>10974</v>
      </c>
      <c r="F413" s="8" t="s">
        <v>10975</v>
      </c>
      <c r="G413" s="8" t="s">
        <v>10936</v>
      </c>
      <c r="H413" s="8" t="s">
        <v>10937</v>
      </c>
      <c r="I413" s="8" t="s">
        <v>10895</v>
      </c>
      <c r="J413" s="8" t="s">
        <v>10902</v>
      </c>
      <c r="K413" s="8" t="s">
        <v>7709</v>
      </c>
      <c r="L413" s="8" t="s">
        <v>10903</v>
      </c>
      <c r="M413" s="8" t="s">
        <v>10904</v>
      </c>
      <c r="N413" s="8" t="s">
        <v>10912</v>
      </c>
      <c r="O413" s="9">
        <v>0</v>
      </c>
      <c r="P413" s="10">
        <v>1</v>
      </c>
      <c r="Q413" s="11">
        <v>0</v>
      </c>
      <c r="R413" s="11">
        <v>0</v>
      </c>
      <c r="S413" s="8" t="s">
        <v>10906</v>
      </c>
      <c r="T413" s="8" t="s">
        <v>10907</v>
      </c>
      <c r="U413" s="9">
        <v>4.9400000000000004</v>
      </c>
      <c r="V413" s="10">
        <v>1</v>
      </c>
      <c r="W413" s="11">
        <v>0</v>
      </c>
      <c r="X413" s="9">
        <v>38.244999999999997</v>
      </c>
      <c r="Y413" s="8" t="s">
        <v>10901</v>
      </c>
      <c r="Z413" s="10">
        <v>1</v>
      </c>
      <c r="AA413" s="10">
        <v>1</v>
      </c>
      <c r="AB413" s="9">
        <v>38.244999999999997</v>
      </c>
      <c r="AC413" s="10">
        <v>1.032389</v>
      </c>
      <c r="AD413" s="10">
        <v>1</v>
      </c>
      <c r="AE413" s="9">
        <v>39.484000000000002</v>
      </c>
      <c r="AF413" s="11">
        <v>0</v>
      </c>
      <c r="AG413" s="11">
        <v>0</v>
      </c>
      <c r="AH413" s="11">
        <v>0</v>
      </c>
      <c r="AI413" s="11">
        <v>0</v>
      </c>
      <c r="AJ413" s="11">
        <v>9.84</v>
      </c>
      <c r="AK413" s="12">
        <v>44367.529108796298</v>
      </c>
      <c r="AL413" s="11">
        <v>0</v>
      </c>
      <c r="AM413" s="11">
        <v>0</v>
      </c>
      <c r="AN413" s="11">
        <v>0</v>
      </c>
      <c r="AO413" s="11">
        <v>0</v>
      </c>
      <c r="AP413" s="11">
        <v>0</v>
      </c>
      <c r="AQ413" s="11">
        <v>0</v>
      </c>
      <c r="AR413" s="11">
        <v>0</v>
      </c>
      <c r="AS413" s="8" t="s">
        <v>10908</v>
      </c>
      <c r="AT413" s="11">
        <v>34.630000000000003</v>
      </c>
      <c r="AU413" s="8" t="s">
        <v>10974</v>
      </c>
      <c r="AV413" s="8" t="s">
        <v>10909</v>
      </c>
    </row>
    <row r="414" spans="1:48" x14ac:dyDescent="0.25">
      <c r="A414" s="8" t="str">
        <f t="shared" si="6"/>
        <v>11006000043132000005105</v>
      </c>
      <c r="B414" s="8" t="s">
        <v>10919</v>
      </c>
      <c r="C414" s="8" t="s">
        <v>10901</v>
      </c>
      <c r="D414" s="8" t="s">
        <v>10896</v>
      </c>
      <c r="E414" s="8" t="s">
        <v>10974</v>
      </c>
      <c r="F414" s="8" t="s">
        <v>10975</v>
      </c>
      <c r="G414" s="8" t="s">
        <v>10920</v>
      </c>
      <c r="H414" s="8" t="s">
        <v>10921</v>
      </c>
      <c r="I414" s="8" t="s">
        <v>10895</v>
      </c>
      <c r="J414" s="8" t="s">
        <v>10902</v>
      </c>
      <c r="K414" s="8" t="s">
        <v>7709</v>
      </c>
      <c r="L414" s="8" t="s">
        <v>10922</v>
      </c>
      <c r="M414" s="8" t="s">
        <v>10904</v>
      </c>
      <c r="N414" s="8" t="s">
        <v>10905</v>
      </c>
      <c r="O414" s="9">
        <v>6.867</v>
      </c>
      <c r="P414" s="10">
        <v>1</v>
      </c>
      <c r="Q414" s="11">
        <v>9.25</v>
      </c>
      <c r="R414" s="11">
        <v>4</v>
      </c>
      <c r="S414" s="8" t="s">
        <v>10906</v>
      </c>
      <c r="T414" s="8" t="s">
        <v>10907</v>
      </c>
      <c r="U414" s="9">
        <v>7.9160000000000004</v>
      </c>
      <c r="V414" s="10">
        <v>1</v>
      </c>
      <c r="W414" s="11">
        <v>4</v>
      </c>
      <c r="X414" s="9">
        <v>45.786999999999999</v>
      </c>
      <c r="Y414" s="8" t="s">
        <v>10901</v>
      </c>
      <c r="Z414" s="10">
        <v>1</v>
      </c>
      <c r="AA414" s="10">
        <v>1</v>
      </c>
      <c r="AB414" s="9">
        <v>45.786999999999999</v>
      </c>
      <c r="AC414" s="10">
        <v>1</v>
      </c>
      <c r="AD414" s="10">
        <v>1</v>
      </c>
      <c r="AE414" s="9">
        <v>45.786999999999999</v>
      </c>
      <c r="AF414" s="11">
        <v>15</v>
      </c>
      <c r="AG414" s="11">
        <v>4</v>
      </c>
      <c r="AH414" s="11">
        <v>0</v>
      </c>
      <c r="AI414" s="11">
        <v>0</v>
      </c>
      <c r="AJ414" s="11">
        <v>0</v>
      </c>
      <c r="AK414" s="12">
        <v>44367.542361111111</v>
      </c>
      <c r="AL414" s="11">
        <v>6.83</v>
      </c>
      <c r="AM414" s="11">
        <v>100</v>
      </c>
      <c r="AN414" s="11">
        <v>0</v>
      </c>
      <c r="AO414" s="11">
        <v>1.82</v>
      </c>
      <c r="AP414" s="11">
        <v>0</v>
      </c>
      <c r="AQ414" s="11">
        <v>0</v>
      </c>
      <c r="AR414" s="11">
        <v>2.09</v>
      </c>
      <c r="AS414" s="8" t="s">
        <v>10908</v>
      </c>
      <c r="AT414" s="11">
        <v>0</v>
      </c>
      <c r="AU414" s="8" t="s">
        <v>10974</v>
      </c>
      <c r="AV414" s="8" t="s">
        <v>10909</v>
      </c>
    </row>
    <row r="415" spans="1:48" x14ac:dyDescent="0.25">
      <c r="A415" s="8" t="str">
        <f t="shared" si="6"/>
        <v>11006000043132200001327</v>
      </c>
      <c r="B415" s="8" t="s">
        <v>10919</v>
      </c>
      <c r="C415" s="8" t="s">
        <v>10895</v>
      </c>
      <c r="D415" s="8" t="s">
        <v>10896</v>
      </c>
      <c r="E415" s="8" t="s">
        <v>10974</v>
      </c>
      <c r="F415" s="8" t="s">
        <v>10975</v>
      </c>
      <c r="G415" s="8" t="s">
        <v>10916</v>
      </c>
      <c r="H415" s="8" t="s">
        <v>10900</v>
      </c>
      <c r="I415" s="8" t="s">
        <v>10901</v>
      </c>
      <c r="J415" s="8" t="s">
        <v>10902</v>
      </c>
      <c r="K415" s="8" t="s">
        <v>7709</v>
      </c>
      <c r="L415" s="8" t="s">
        <v>10922</v>
      </c>
      <c r="M415" s="8" t="s">
        <v>10904</v>
      </c>
      <c r="N415" s="8" t="s">
        <v>10923</v>
      </c>
      <c r="O415" s="9">
        <v>10.372</v>
      </c>
      <c r="P415" s="10">
        <v>0.75013300000000005</v>
      </c>
      <c r="Q415" s="11">
        <v>0</v>
      </c>
      <c r="R415" s="11">
        <v>4</v>
      </c>
      <c r="S415" s="8" t="s">
        <v>10906</v>
      </c>
      <c r="T415" s="8" t="s">
        <v>10907</v>
      </c>
      <c r="U415" s="9">
        <v>8.1050000000000004</v>
      </c>
      <c r="V415" s="10">
        <v>1</v>
      </c>
      <c r="W415" s="11">
        <v>5</v>
      </c>
      <c r="X415" s="9">
        <v>47.423999999999999</v>
      </c>
      <c r="Y415" s="8" t="s">
        <v>10901</v>
      </c>
      <c r="Z415" s="10">
        <v>1</v>
      </c>
      <c r="AA415" s="10">
        <v>1</v>
      </c>
      <c r="AB415" s="9">
        <v>47.423999999999999</v>
      </c>
      <c r="AC415" s="10">
        <v>1</v>
      </c>
      <c r="AD415" s="10">
        <v>1</v>
      </c>
      <c r="AE415" s="9">
        <v>47.423999999999999</v>
      </c>
      <c r="AF415" s="11">
        <v>15</v>
      </c>
      <c r="AG415" s="11">
        <v>4</v>
      </c>
      <c r="AH415" s="11">
        <v>0</v>
      </c>
      <c r="AI415" s="11">
        <v>0</v>
      </c>
      <c r="AJ415" s="11">
        <v>0</v>
      </c>
      <c r="AK415" s="12">
        <v>44368.02784722222</v>
      </c>
      <c r="AL415" s="11">
        <v>6.99</v>
      </c>
      <c r="AM415" s="11">
        <v>100</v>
      </c>
      <c r="AN415" s="11">
        <v>0</v>
      </c>
      <c r="AO415" s="11">
        <v>1.86</v>
      </c>
      <c r="AP415" s="11">
        <v>0</v>
      </c>
      <c r="AQ415" s="11">
        <v>0</v>
      </c>
      <c r="AR415" s="11">
        <v>2.68</v>
      </c>
      <c r="AS415" s="8" t="s">
        <v>10908</v>
      </c>
      <c r="AT415" s="11">
        <v>0</v>
      </c>
      <c r="AU415" s="8" t="s">
        <v>10974</v>
      </c>
      <c r="AV415" s="8" t="s">
        <v>10909</v>
      </c>
    </row>
    <row r="416" spans="1:48" x14ac:dyDescent="0.25">
      <c r="A416" s="8" t="str">
        <f t="shared" si="6"/>
        <v>11006000043132200001421</v>
      </c>
      <c r="B416" s="8" t="s">
        <v>10919</v>
      </c>
      <c r="C416" s="8" t="s">
        <v>10895</v>
      </c>
      <c r="D416" s="8" t="s">
        <v>10896</v>
      </c>
      <c r="E416" s="8" t="s">
        <v>10974</v>
      </c>
      <c r="F416" s="8" t="s">
        <v>10975</v>
      </c>
      <c r="G416" s="8" t="s">
        <v>10917</v>
      </c>
      <c r="H416" s="8" t="s">
        <v>10918</v>
      </c>
      <c r="I416" s="8" t="s">
        <v>10901</v>
      </c>
      <c r="J416" s="8" t="s">
        <v>10902</v>
      </c>
      <c r="K416" s="8" t="s">
        <v>7709</v>
      </c>
      <c r="L416" s="8" t="s">
        <v>10922</v>
      </c>
      <c r="M416" s="8" t="s">
        <v>10904</v>
      </c>
      <c r="N416" s="8" t="s">
        <v>10905</v>
      </c>
      <c r="O416" s="9">
        <v>6.3440000000000003</v>
      </c>
      <c r="P416" s="10">
        <v>1</v>
      </c>
      <c r="Q416" s="11">
        <v>9.25</v>
      </c>
      <c r="R416" s="11">
        <v>4</v>
      </c>
      <c r="S416" s="8" t="s">
        <v>10906</v>
      </c>
      <c r="T416" s="8" t="s">
        <v>10907</v>
      </c>
      <c r="U416" s="9">
        <v>7.3129999999999997</v>
      </c>
      <c r="V416" s="10">
        <v>1</v>
      </c>
      <c r="W416" s="11">
        <v>3</v>
      </c>
      <c r="X416" s="9">
        <v>41.82</v>
      </c>
      <c r="Y416" s="8" t="s">
        <v>10901</v>
      </c>
      <c r="Z416" s="10">
        <v>1</v>
      </c>
      <c r="AA416" s="10">
        <v>1</v>
      </c>
      <c r="AB416" s="9">
        <v>41.82</v>
      </c>
      <c r="AC416" s="10">
        <v>1</v>
      </c>
      <c r="AD416" s="10">
        <v>1</v>
      </c>
      <c r="AE416" s="9">
        <v>41.82</v>
      </c>
      <c r="AF416" s="11">
        <v>15</v>
      </c>
      <c r="AG416" s="11">
        <v>4</v>
      </c>
      <c r="AH416" s="11">
        <v>0</v>
      </c>
      <c r="AI416" s="11">
        <v>0</v>
      </c>
      <c r="AJ416" s="11">
        <v>0</v>
      </c>
      <c r="AK416" s="12">
        <v>44368.02784722222</v>
      </c>
      <c r="AL416" s="11">
        <v>6.31</v>
      </c>
      <c r="AM416" s="11">
        <v>100</v>
      </c>
      <c r="AN416" s="11">
        <v>0</v>
      </c>
      <c r="AO416" s="11">
        <v>1.68</v>
      </c>
      <c r="AP416" s="11">
        <v>0</v>
      </c>
      <c r="AQ416" s="11">
        <v>0</v>
      </c>
      <c r="AR416" s="11">
        <v>1.45</v>
      </c>
      <c r="AS416" s="8" t="s">
        <v>10908</v>
      </c>
      <c r="AT416" s="11">
        <v>0</v>
      </c>
      <c r="AU416" s="8" t="s">
        <v>10974</v>
      </c>
      <c r="AV416" s="8" t="s">
        <v>10909</v>
      </c>
    </row>
    <row r="417" spans="1:48" x14ac:dyDescent="0.25">
      <c r="A417" s="8" t="str">
        <f t="shared" si="6"/>
        <v>11106000043132000005105</v>
      </c>
      <c r="B417" s="8" t="s">
        <v>10924</v>
      </c>
      <c r="C417" s="8" t="s">
        <v>10901</v>
      </c>
      <c r="D417" s="8" t="s">
        <v>10896</v>
      </c>
      <c r="E417" s="8" t="s">
        <v>10974</v>
      </c>
      <c r="F417" s="8" t="s">
        <v>10975</v>
      </c>
      <c r="G417" s="8" t="s">
        <v>10920</v>
      </c>
      <c r="H417" s="8" t="s">
        <v>10921</v>
      </c>
      <c r="I417" s="8" t="s">
        <v>10895</v>
      </c>
      <c r="J417" s="8" t="s">
        <v>10902</v>
      </c>
      <c r="K417" s="8" t="s">
        <v>7709</v>
      </c>
      <c r="L417" s="8" t="s">
        <v>10922</v>
      </c>
      <c r="M417" s="8" t="s">
        <v>10904</v>
      </c>
      <c r="N417" s="8" t="s">
        <v>10925</v>
      </c>
      <c r="O417" s="9">
        <v>6.867</v>
      </c>
      <c r="P417" s="10">
        <v>1</v>
      </c>
      <c r="Q417" s="11">
        <v>9.25</v>
      </c>
      <c r="R417" s="11">
        <v>4</v>
      </c>
      <c r="S417" s="8" t="s">
        <v>10906</v>
      </c>
      <c r="T417" s="8" t="s">
        <v>10907</v>
      </c>
      <c r="U417" s="9">
        <v>7.9160000000000004</v>
      </c>
      <c r="V417" s="10">
        <v>1</v>
      </c>
      <c r="W417" s="11">
        <v>4</v>
      </c>
      <c r="X417" s="9">
        <v>59.637</v>
      </c>
      <c r="Y417" s="8" t="s">
        <v>10901</v>
      </c>
      <c r="Z417" s="10">
        <v>1</v>
      </c>
      <c r="AA417" s="10">
        <v>0.75032100000000002</v>
      </c>
      <c r="AB417" s="9">
        <v>59.637</v>
      </c>
      <c r="AC417" s="10">
        <v>1</v>
      </c>
      <c r="AD417" s="10">
        <v>0.75032100000000002</v>
      </c>
      <c r="AE417" s="9">
        <v>59.637</v>
      </c>
      <c r="AF417" s="11">
        <v>15</v>
      </c>
      <c r="AG417" s="11">
        <v>4</v>
      </c>
      <c r="AH417" s="11">
        <v>0</v>
      </c>
      <c r="AI417" s="11">
        <v>17</v>
      </c>
      <c r="AJ417" s="11">
        <v>0</v>
      </c>
      <c r="AK417" s="12">
        <v>44367.542372685188</v>
      </c>
      <c r="AL417" s="11">
        <v>6.83</v>
      </c>
      <c r="AM417" s="11">
        <v>100</v>
      </c>
      <c r="AN417" s="11">
        <v>0</v>
      </c>
      <c r="AO417" s="11">
        <v>1.82</v>
      </c>
      <c r="AP417" s="11">
        <v>0</v>
      </c>
      <c r="AQ417" s="11">
        <v>11.56</v>
      </c>
      <c r="AR417" s="11">
        <v>2.56</v>
      </c>
      <c r="AS417" s="8" t="s">
        <v>10908</v>
      </c>
      <c r="AT417" s="11">
        <v>0</v>
      </c>
      <c r="AU417" s="8" t="s">
        <v>10974</v>
      </c>
      <c r="AV417" s="8" t="s">
        <v>10909</v>
      </c>
    </row>
    <row r="418" spans="1:48" x14ac:dyDescent="0.25">
      <c r="A418" s="8" t="str">
        <f t="shared" si="6"/>
        <v>11106000043132200000102</v>
      </c>
      <c r="B418" s="8" t="s">
        <v>10924</v>
      </c>
      <c r="C418" s="8" t="s">
        <v>10895</v>
      </c>
      <c r="D418" s="8" t="s">
        <v>10896</v>
      </c>
      <c r="E418" s="8" t="s">
        <v>10974</v>
      </c>
      <c r="F418" s="8" t="s">
        <v>10975</v>
      </c>
      <c r="G418" s="8" t="s">
        <v>10899</v>
      </c>
      <c r="H418" s="8" t="s">
        <v>10900</v>
      </c>
      <c r="I418" s="8" t="s">
        <v>10901</v>
      </c>
      <c r="J418" s="8" t="s">
        <v>10902</v>
      </c>
      <c r="K418" s="8" t="s">
        <v>7709</v>
      </c>
      <c r="L418" s="8" t="s">
        <v>10922</v>
      </c>
      <c r="M418" s="8" t="s">
        <v>10904</v>
      </c>
      <c r="N418" s="8" t="s">
        <v>10926</v>
      </c>
      <c r="O418" s="9">
        <v>7.9630000000000001</v>
      </c>
      <c r="P418" s="10">
        <v>1</v>
      </c>
      <c r="Q418" s="11">
        <v>0</v>
      </c>
      <c r="R418" s="11">
        <v>4</v>
      </c>
      <c r="S418" s="8" t="s">
        <v>10906</v>
      </c>
      <c r="T418" s="8" t="s">
        <v>10907</v>
      </c>
      <c r="U418" s="9">
        <v>8.2949999999999999</v>
      </c>
      <c r="V418" s="10">
        <v>1</v>
      </c>
      <c r="W418" s="11">
        <v>4</v>
      </c>
      <c r="X418" s="9">
        <v>62.496000000000002</v>
      </c>
      <c r="Y418" s="8" t="s">
        <v>10901</v>
      </c>
      <c r="Z418" s="10">
        <v>1</v>
      </c>
      <c r="AA418" s="10">
        <v>0.76780899999999996</v>
      </c>
      <c r="AB418" s="9">
        <v>62.496000000000002</v>
      </c>
      <c r="AC418" s="10">
        <v>1</v>
      </c>
      <c r="AD418" s="10">
        <v>0.76780899999999996</v>
      </c>
      <c r="AE418" s="9">
        <v>62.496000000000002</v>
      </c>
      <c r="AF418" s="11">
        <v>15</v>
      </c>
      <c r="AG418" s="11">
        <v>4</v>
      </c>
      <c r="AH418" s="11">
        <v>0</v>
      </c>
      <c r="AI418" s="11">
        <v>17</v>
      </c>
      <c r="AJ418" s="11">
        <v>0</v>
      </c>
      <c r="AK418" s="12">
        <v>44368.02784722222</v>
      </c>
      <c r="AL418" s="11">
        <v>7.16</v>
      </c>
      <c r="AM418" s="11">
        <v>100</v>
      </c>
      <c r="AN418" s="11">
        <v>0</v>
      </c>
      <c r="AO418" s="11">
        <v>1.91</v>
      </c>
      <c r="AP418" s="11">
        <v>0</v>
      </c>
      <c r="AQ418" s="11">
        <v>12.12</v>
      </c>
      <c r="AR418" s="11">
        <v>2.68</v>
      </c>
      <c r="AS418" s="8" t="s">
        <v>10908</v>
      </c>
      <c r="AT418" s="11">
        <v>0</v>
      </c>
      <c r="AU418" s="8" t="s">
        <v>10974</v>
      </c>
      <c r="AV418" s="8" t="s">
        <v>10909</v>
      </c>
    </row>
    <row r="419" spans="1:48" x14ac:dyDescent="0.25">
      <c r="A419" s="8" t="str">
        <f t="shared" si="6"/>
        <v>11106000043132200001421</v>
      </c>
      <c r="B419" s="8" t="s">
        <v>10924</v>
      </c>
      <c r="C419" s="8" t="s">
        <v>10895</v>
      </c>
      <c r="D419" s="8" t="s">
        <v>10896</v>
      </c>
      <c r="E419" s="8" t="s">
        <v>10974</v>
      </c>
      <c r="F419" s="8" t="s">
        <v>10975</v>
      </c>
      <c r="G419" s="8" t="s">
        <v>10917</v>
      </c>
      <c r="H419" s="8" t="s">
        <v>10918</v>
      </c>
      <c r="I419" s="8" t="s">
        <v>10901</v>
      </c>
      <c r="J419" s="8" t="s">
        <v>10902</v>
      </c>
      <c r="K419" s="8" t="s">
        <v>7709</v>
      </c>
      <c r="L419" s="8" t="s">
        <v>10922</v>
      </c>
      <c r="M419" s="8" t="s">
        <v>10904</v>
      </c>
      <c r="N419" s="8" t="s">
        <v>10925</v>
      </c>
      <c r="O419" s="9">
        <v>6.3440000000000003</v>
      </c>
      <c r="P419" s="10">
        <v>1</v>
      </c>
      <c r="Q419" s="11">
        <v>9.25</v>
      </c>
      <c r="R419" s="11">
        <v>4</v>
      </c>
      <c r="S419" s="8" t="s">
        <v>10906</v>
      </c>
      <c r="T419" s="8" t="s">
        <v>10907</v>
      </c>
      <c r="U419" s="9">
        <v>7.3129999999999997</v>
      </c>
      <c r="V419" s="10">
        <v>1</v>
      </c>
      <c r="W419" s="11">
        <v>1.5</v>
      </c>
      <c r="X419" s="9">
        <v>53.62</v>
      </c>
      <c r="Y419" s="8" t="s">
        <v>10901</v>
      </c>
      <c r="Z419" s="10">
        <v>1</v>
      </c>
      <c r="AA419" s="10">
        <v>0.74824000000000002</v>
      </c>
      <c r="AB419" s="9">
        <v>53.62</v>
      </c>
      <c r="AC419" s="10">
        <v>1</v>
      </c>
      <c r="AD419" s="10">
        <v>0.74824000000000002</v>
      </c>
      <c r="AE419" s="9">
        <v>53.62</v>
      </c>
      <c r="AF419" s="11">
        <v>15</v>
      </c>
      <c r="AG419" s="11">
        <v>4</v>
      </c>
      <c r="AH419" s="11">
        <v>0</v>
      </c>
      <c r="AI419" s="11">
        <v>17</v>
      </c>
      <c r="AJ419" s="11">
        <v>0</v>
      </c>
      <c r="AK419" s="12">
        <v>44368.02784722222</v>
      </c>
      <c r="AL419" s="11">
        <v>6.31</v>
      </c>
      <c r="AM419" s="11">
        <v>100</v>
      </c>
      <c r="AN419" s="11">
        <v>0</v>
      </c>
      <c r="AO419" s="11">
        <v>1.68</v>
      </c>
      <c r="AP419" s="11">
        <v>0</v>
      </c>
      <c r="AQ419" s="11">
        <v>10.68</v>
      </c>
      <c r="AR419" s="11">
        <v>0.89</v>
      </c>
      <c r="AS419" s="8" t="s">
        <v>10908</v>
      </c>
      <c r="AT419" s="11">
        <v>0</v>
      </c>
      <c r="AU419" s="8" t="s">
        <v>10974</v>
      </c>
      <c r="AV419" s="8" t="s">
        <v>10909</v>
      </c>
    </row>
    <row r="420" spans="1:48" x14ac:dyDescent="0.25">
      <c r="A420" s="8" t="str">
        <f t="shared" si="6"/>
        <v>12106000043132000005105</v>
      </c>
      <c r="B420" s="8" t="s">
        <v>10928</v>
      </c>
      <c r="C420" s="8" t="s">
        <v>10901</v>
      </c>
      <c r="D420" s="8" t="s">
        <v>10896</v>
      </c>
      <c r="E420" s="8" t="s">
        <v>10974</v>
      </c>
      <c r="F420" s="8" t="s">
        <v>10975</v>
      </c>
      <c r="G420" s="8" t="s">
        <v>10920</v>
      </c>
      <c r="H420" s="8" t="s">
        <v>10921</v>
      </c>
      <c r="I420" s="8" t="s">
        <v>10895</v>
      </c>
      <c r="J420" s="8" t="s">
        <v>10902</v>
      </c>
      <c r="K420" s="8" t="s">
        <v>7709</v>
      </c>
      <c r="L420" s="8" t="s">
        <v>10922</v>
      </c>
      <c r="M420" s="8" t="s">
        <v>10904</v>
      </c>
      <c r="N420" s="8" t="s">
        <v>10905</v>
      </c>
      <c r="O420" s="9">
        <v>6.867</v>
      </c>
      <c r="P420" s="10">
        <v>1</v>
      </c>
      <c r="Q420" s="11">
        <v>9.25</v>
      </c>
      <c r="R420" s="11">
        <v>4</v>
      </c>
      <c r="S420" s="8" t="s">
        <v>10906</v>
      </c>
      <c r="T420" s="8" t="s">
        <v>10907</v>
      </c>
      <c r="U420" s="9">
        <v>7.9160000000000004</v>
      </c>
      <c r="V420" s="10">
        <v>1</v>
      </c>
      <c r="W420" s="11">
        <v>2</v>
      </c>
      <c r="X420" s="9">
        <v>40.536999999999999</v>
      </c>
      <c r="Y420" s="8" t="s">
        <v>10901</v>
      </c>
      <c r="Z420" s="10">
        <v>1</v>
      </c>
      <c r="AA420" s="10">
        <v>1</v>
      </c>
      <c r="AB420" s="9">
        <v>40.536999999999999</v>
      </c>
      <c r="AC420" s="10">
        <v>1</v>
      </c>
      <c r="AD420" s="10">
        <v>1</v>
      </c>
      <c r="AE420" s="9">
        <v>40.536999999999999</v>
      </c>
      <c r="AF420" s="11">
        <v>15</v>
      </c>
      <c r="AG420" s="11">
        <v>4</v>
      </c>
      <c r="AH420" s="11">
        <v>9.25</v>
      </c>
      <c r="AI420" s="11">
        <v>0</v>
      </c>
      <c r="AJ420" s="11">
        <v>0</v>
      </c>
      <c r="AK420" s="12">
        <v>44367.534861111111</v>
      </c>
      <c r="AL420" s="11">
        <v>6.83</v>
      </c>
      <c r="AM420" s="11">
        <v>100</v>
      </c>
      <c r="AN420" s="11">
        <v>0</v>
      </c>
      <c r="AO420" s="11">
        <v>1.82</v>
      </c>
      <c r="AP420" s="11">
        <v>4.21</v>
      </c>
      <c r="AQ420" s="11">
        <v>0</v>
      </c>
      <c r="AR420" s="11">
        <v>1.05</v>
      </c>
      <c r="AS420" s="8" t="s">
        <v>10908</v>
      </c>
      <c r="AT420" s="11">
        <v>0</v>
      </c>
      <c r="AU420" s="8" t="s">
        <v>10974</v>
      </c>
      <c r="AV420" s="8" t="s">
        <v>10909</v>
      </c>
    </row>
    <row r="421" spans="1:48" x14ac:dyDescent="0.25">
      <c r="A421" s="8" t="str">
        <f t="shared" si="6"/>
        <v>12106000043132200001421</v>
      </c>
      <c r="B421" s="8" t="s">
        <v>10928</v>
      </c>
      <c r="C421" s="8" t="s">
        <v>10895</v>
      </c>
      <c r="D421" s="8" t="s">
        <v>10896</v>
      </c>
      <c r="E421" s="8" t="s">
        <v>10974</v>
      </c>
      <c r="F421" s="8" t="s">
        <v>10975</v>
      </c>
      <c r="G421" s="8" t="s">
        <v>10917</v>
      </c>
      <c r="H421" s="8" t="s">
        <v>10918</v>
      </c>
      <c r="I421" s="8" t="s">
        <v>10901</v>
      </c>
      <c r="J421" s="8" t="s">
        <v>10902</v>
      </c>
      <c r="K421" s="8" t="s">
        <v>7709</v>
      </c>
      <c r="L421" s="8" t="s">
        <v>10922</v>
      </c>
      <c r="M421" s="8" t="s">
        <v>10904</v>
      </c>
      <c r="N421" s="8" t="s">
        <v>10905</v>
      </c>
      <c r="O421" s="9">
        <v>6.3440000000000003</v>
      </c>
      <c r="P421" s="10">
        <v>1</v>
      </c>
      <c r="Q421" s="11">
        <v>9.25</v>
      </c>
      <c r="R421" s="11">
        <v>18</v>
      </c>
      <c r="S421" s="8" t="s">
        <v>10906</v>
      </c>
      <c r="T421" s="8" t="s">
        <v>10907</v>
      </c>
      <c r="U421" s="9">
        <v>8.7200000000000006</v>
      </c>
      <c r="V421" s="10">
        <v>1</v>
      </c>
      <c r="W421" s="11">
        <v>0</v>
      </c>
      <c r="X421" s="9">
        <v>36.479999999999997</v>
      </c>
      <c r="Y421" s="8" t="s">
        <v>10901</v>
      </c>
      <c r="Z421" s="10">
        <v>1</v>
      </c>
      <c r="AA421" s="10">
        <v>1</v>
      </c>
      <c r="AB421" s="9">
        <v>36.479999999999997</v>
      </c>
      <c r="AC421" s="10">
        <v>1</v>
      </c>
      <c r="AD421" s="10">
        <v>1</v>
      </c>
      <c r="AE421" s="9">
        <v>36.479999999999997</v>
      </c>
      <c r="AF421" s="11">
        <v>15</v>
      </c>
      <c r="AG421" s="11">
        <v>18</v>
      </c>
      <c r="AH421" s="11">
        <v>9.25</v>
      </c>
      <c r="AI421" s="11">
        <v>0</v>
      </c>
      <c r="AJ421" s="11">
        <v>0</v>
      </c>
      <c r="AK421" s="12">
        <v>44368.002615740741</v>
      </c>
      <c r="AL421" s="11">
        <v>7.52</v>
      </c>
      <c r="AM421" s="11">
        <v>100</v>
      </c>
      <c r="AN421" s="11">
        <v>0</v>
      </c>
      <c r="AO421" s="11">
        <v>9.02</v>
      </c>
      <c r="AP421" s="11">
        <v>4.6399999999999997</v>
      </c>
      <c r="AQ421" s="11">
        <v>0</v>
      </c>
      <c r="AR421" s="11">
        <v>0</v>
      </c>
      <c r="AS421" s="8" t="s">
        <v>10908</v>
      </c>
      <c r="AT421" s="11">
        <v>0</v>
      </c>
      <c r="AU421" s="8" t="s">
        <v>10974</v>
      </c>
      <c r="AV421" s="8" t="s">
        <v>10909</v>
      </c>
    </row>
    <row r="422" spans="1:48" x14ac:dyDescent="0.25">
      <c r="A422" s="8" t="str">
        <f t="shared" si="6"/>
        <v>14006000043132000005105</v>
      </c>
      <c r="B422" s="8" t="s">
        <v>10931</v>
      </c>
      <c r="C422" s="8" t="s">
        <v>10901</v>
      </c>
      <c r="D422" s="8" t="s">
        <v>10896</v>
      </c>
      <c r="E422" s="8" t="s">
        <v>10974</v>
      </c>
      <c r="F422" s="8" t="s">
        <v>10975</v>
      </c>
      <c r="G422" s="8" t="s">
        <v>10920</v>
      </c>
      <c r="H422" s="8" t="s">
        <v>10921</v>
      </c>
      <c r="I422" s="8" t="s">
        <v>10895</v>
      </c>
      <c r="J422" s="8" t="s">
        <v>10902</v>
      </c>
      <c r="K422" s="8" t="s">
        <v>7709</v>
      </c>
      <c r="L422" s="8" t="s">
        <v>10922</v>
      </c>
      <c r="M422" s="8" t="s">
        <v>10904</v>
      </c>
      <c r="N422" s="8" t="s">
        <v>10905</v>
      </c>
      <c r="O422" s="9">
        <v>6.867</v>
      </c>
      <c r="P422" s="10">
        <v>1</v>
      </c>
      <c r="Q422" s="11">
        <v>9.25</v>
      </c>
      <c r="R422" s="11">
        <v>4</v>
      </c>
      <c r="S422" s="8" t="s">
        <v>10906</v>
      </c>
      <c r="T422" s="8" t="s">
        <v>10907</v>
      </c>
      <c r="U422" s="9">
        <v>7.9160000000000004</v>
      </c>
      <c r="V422" s="10">
        <v>1</v>
      </c>
      <c r="W422" s="11">
        <v>2</v>
      </c>
      <c r="X422" s="9">
        <v>40.536999999999999</v>
      </c>
      <c r="Y422" s="8" t="s">
        <v>10901</v>
      </c>
      <c r="Z422" s="10">
        <v>1</v>
      </c>
      <c r="AA422" s="10">
        <v>1</v>
      </c>
      <c r="AB422" s="9">
        <v>40.536999999999999</v>
      </c>
      <c r="AC422" s="10">
        <v>1</v>
      </c>
      <c r="AD422" s="10">
        <v>1</v>
      </c>
      <c r="AE422" s="9">
        <v>40.536999999999999</v>
      </c>
      <c r="AF422" s="11">
        <v>15</v>
      </c>
      <c r="AG422" s="11">
        <v>4</v>
      </c>
      <c r="AH422" s="11">
        <v>9.25</v>
      </c>
      <c r="AI422" s="11">
        <v>0</v>
      </c>
      <c r="AJ422" s="11">
        <v>0</v>
      </c>
      <c r="AK422" s="12">
        <v>44367.517650462964</v>
      </c>
      <c r="AL422" s="11">
        <v>6.83</v>
      </c>
      <c r="AM422" s="11">
        <v>100</v>
      </c>
      <c r="AN422" s="11">
        <v>0</v>
      </c>
      <c r="AO422" s="11">
        <v>1.82</v>
      </c>
      <c r="AP422" s="11">
        <v>4.21</v>
      </c>
      <c r="AQ422" s="11">
        <v>0</v>
      </c>
      <c r="AR422" s="11">
        <v>1.05</v>
      </c>
      <c r="AS422" s="8" t="s">
        <v>10908</v>
      </c>
      <c r="AT422" s="11">
        <v>0</v>
      </c>
      <c r="AU422" s="8" t="s">
        <v>10974</v>
      </c>
      <c r="AV422" s="8" t="s">
        <v>10909</v>
      </c>
    </row>
    <row r="423" spans="1:48" x14ac:dyDescent="0.25">
      <c r="A423" s="8" t="str">
        <f t="shared" si="6"/>
        <v>14006000043132200000102</v>
      </c>
      <c r="B423" s="8" t="s">
        <v>10931</v>
      </c>
      <c r="C423" s="8" t="s">
        <v>10895</v>
      </c>
      <c r="D423" s="8" t="s">
        <v>10896</v>
      </c>
      <c r="E423" s="8" t="s">
        <v>10974</v>
      </c>
      <c r="F423" s="8" t="s">
        <v>10975</v>
      </c>
      <c r="G423" s="8" t="s">
        <v>10899</v>
      </c>
      <c r="H423" s="8" t="s">
        <v>10900</v>
      </c>
      <c r="I423" s="8" t="s">
        <v>10901</v>
      </c>
      <c r="J423" s="8" t="s">
        <v>10902</v>
      </c>
      <c r="K423" s="8" t="s">
        <v>7709</v>
      </c>
      <c r="L423" s="8" t="s">
        <v>10922</v>
      </c>
      <c r="M423" s="8" t="s">
        <v>10904</v>
      </c>
      <c r="N423" s="8" t="s">
        <v>10905</v>
      </c>
      <c r="O423" s="9">
        <v>7.9630000000000001</v>
      </c>
      <c r="P423" s="10">
        <v>1</v>
      </c>
      <c r="Q423" s="11">
        <v>3.65</v>
      </c>
      <c r="R423" s="11">
        <v>4</v>
      </c>
      <c r="S423" s="8" t="s">
        <v>10906</v>
      </c>
      <c r="T423" s="8" t="s">
        <v>10907</v>
      </c>
      <c r="U423" s="9">
        <v>8.6229999999999993</v>
      </c>
      <c r="V423" s="10">
        <v>1</v>
      </c>
      <c r="W423" s="11">
        <v>2</v>
      </c>
      <c r="X423" s="9">
        <v>44.152000000000001</v>
      </c>
      <c r="Y423" s="8" t="s">
        <v>10901</v>
      </c>
      <c r="Z423" s="10">
        <v>1</v>
      </c>
      <c r="AA423" s="10">
        <v>1</v>
      </c>
      <c r="AB423" s="9">
        <v>44.152000000000001</v>
      </c>
      <c r="AC423" s="10">
        <v>1</v>
      </c>
      <c r="AD423" s="10">
        <v>1</v>
      </c>
      <c r="AE423" s="9">
        <v>44.152000000000001</v>
      </c>
      <c r="AF423" s="11">
        <v>15</v>
      </c>
      <c r="AG423" s="11">
        <v>4</v>
      </c>
      <c r="AH423" s="11">
        <v>9.25</v>
      </c>
      <c r="AI423" s="11">
        <v>0</v>
      </c>
      <c r="AJ423" s="11">
        <v>0</v>
      </c>
      <c r="AK423" s="12">
        <v>44368.009722222225</v>
      </c>
      <c r="AL423" s="11">
        <v>7.44</v>
      </c>
      <c r="AM423" s="11">
        <v>100</v>
      </c>
      <c r="AN423" s="11">
        <v>0</v>
      </c>
      <c r="AO423" s="11">
        <v>1.98</v>
      </c>
      <c r="AP423" s="11">
        <v>4.59</v>
      </c>
      <c r="AQ423" s="11">
        <v>0</v>
      </c>
      <c r="AR423" s="11">
        <v>1.1399999999999999</v>
      </c>
      <c r="AS423" s="8" t="s">
        <v>10908</v>
      </c>
      <c r="AT423" s="11">
        <v>0</v>
      </c>
      <c r="AU423" s="8" t="s">
        <v>10974</v>
      </c>
      <c r="AV423" s="8" t="s">
        <v>10909</v>
      </c>
    </row>
    <row r="424" spans="1:48" x14ac:dyDescent="0.25">
      <c r="A424" s="8" t="str">
        <f t="shared" si="6"/>
        <v>17006000043132000005105</v>
      </c>
      <c r="B424" s="8" t="s">
        <v>10932</v>
      </c>
      <c r="C424" s="8" t="s">
        <v>10895</v>
      </c>
      <c r="D424" s="8" t="s">
        <v>10896</v>
      </c>
      <c r="E424" s="8" t="s">
        <v>10974</v>
      </c>
      <c r="F424" s="8" t="s">
        <v>10975</v>
      </c>
      <c r="G424" s="8" t="s">
        <v>10920</v>
      </c>
      <c r="H424" s="8" t="s">
        <v>10921</v>
      </c>
      <c r="I424" s="8" t="s">
        <v>10901</v>
      </c>
      <c r="J424" s="8" t="s">
        <v>10902</v>
      </c>
      <c r="K424" s="8" t="s">
        <v>7709</v>
      </c>
      <c r="L424" s="8" t="s">
        <v>10922</v>
      </c>
      <c r="M424" s="8" t="s">
        <v>10904</v>
      </c>
      <c r="N424" s="8" t="s">
        <v>10933</v>
      </c>
      <c r="O424" s="9">
        <v>6.1829999999999998</v>
      </c>
      <c r="P424" s="10">
        <v>1</v>
      </c>
      <c r="Q424" s="11">
        <v>9.25</v>
      </c>
      <c r="R424" s="11">
        <v>4</v>
      </c>
      <c r="S424" s="8" t="s">
        <v>10906</v>
      </c>
      <c r="T424" s="8" t="s">
        <v>10907</v>
      </c>
      <c r="U424" s="9">
        <v>7.1269999999999998</v>
      </c>
      <c r="V424" s="10">
        <v>0.25</v>
      </c>
      <c r="W424" s="11">
        <v>7</v>
      </c>
      <c r="X424" s="9">
        <v>15.445</v>
      </c>
      <c r="Y424" s="8" t="s">
        <v>10901</v>
      </c>
      <c r="Z424" s="10">
        <v>4</v>
      </c>
      <c r="AA424" s="10">
        <v>1</v>
      </c>
      <c r="AB424" s="9">
        <v>61.78</v>
      </c>
      <c r="AC424" s="10">
        <v>1</v>
      </c>
      <c r="AD424" s="10">
        <v>1</v>
      </c>
      <c r="AE424" s="9">
        <v>61.78</v>
      </c>
      <c r="AF424" s="11">
        <v>15</v>
      </c>
      <c r="AG424" s="11">
        <v>4</v>
      </c>
      <c r="AH424" s="11">
        <v>0</v>
      </c>
      <c r="AI424" s="11">
        <v>17</v>
      </c>
      <c r="AJ424" s="11">
        <v>0</v>
      </c>
      <c r="AK424" s="12">
        <v>44368.010405092595</v>
      </c>
      <c r="AL424" s="11">
        <v>1.54</v>
      </c>
      <c r="AM424" s="11">
        <v>100</v>
      </c>
      <c r="AN424" s="11">
        <v>0</v>
      </c>
      <c r="AO424" s="11">
        <v>0.41</v>
      </c>
      <c r="AP424" s="11">
        <v>0</v>
      </c>
      <c r="AQ424" s="11">
        <v>2.65</v>
      </c>
      <c r="AR424" s="11">
        <v>1.01</v>
      </c>
      <c r="AS424" s="8" t="s">
        <v>10908</v>
      </c>
      <c r="AT424" s="11">
        <v>0</v>
      </c>
      <c r="AU424" s="8" t="s">
        <v>10974</v>
      </c>
      <c r="AV424" s="8" t="s">
        <v>10909</v>
      </c>
    </row>
    <row r="425" spans="1:48" x14ac:dyDescent="0.25">
      <c r="A425" s="8" t="str">
        <f t="shared" si="6"/>
        <v>17006000043132200001421</v>
      </c>
      <c r="B425" s="8" t="s">
        <v>10932</v>
      </c>
      <c r="C425" s="8" t="s">
        <v>10901</v>
      </c>
      <c r="D425" s="8" t="s">
        <v>10896</v>
      </c>
      <c r="E425" s="8" t="s">
        <v>10974</v>
      </c>
      <c r="F425" s="8" t="s">
        <v>10975</v>
      </c>
      <c r="G425" s="8" t="s">
        <v>10917</v>
      </c>
      <c r="H425" s="8" t="s">
        <v>10918</v>
      </c>
      <c r="I425" s="8" t="s">
        <v>10895</v>
      </c>
      <c r="J425" s="8" t="s">
        <v>10902</v>
      </c>
      <c r="K425" s="8" t="s">
        <v>7709</v>
      </c>
      <c r="L425" s="8" t="s">
        <v>10922</v>
      </c>
      <c r="M425" s="8" t="s">
        <v>10904</v>
      </c>
      <c r="N425" s="8" t="s">
        <v>10933</v>
      </c>
      <c r="O425" s="9">
        <v>7.05</v>
      </c>
      <c r="P425" s="10">
        <v>1</v>
      </c>
      <c r="Q425" s="11">
        <v>9.25</v>
      </c>
      <c r="R425" s="11">
        <v>4</v>
      </c>
      <c r="S425" s="8" t="s">
        <v>10906</v>
      </c>
      <c r="T425" s="8" t="s">
        <v>10907</v>
      </c>
      <c r="U425" s="9">
        <v>8.1270000000000007</v>
      </c>
      <c r="V425" s="10">
        <v>0.25</v>
      </c>
      <c r="W425" s="11">
        <v>3</v>
      </c>
      <c r="X425" s="9">
        <v>16.943000000000001</v>
      </c>
      <c r="Y425" s="8" t="s">
        <v>10901</v>
      </c>
      <c r="Z425" s="10">
        <v>4</v>
      </c>
      <c r="AA425" s="10">
        <v>1</v>
      </c>
      <c r="AB425" s="9">
        <v>67.772000000000006</v>
      </c>
      <c r="AC425" s="10">
        <v>1</v>
      </c>
      <c r="AD425" s="10">
        <v>1</v>
      </c>
      <c r="AE425" s="9">
        <v>67.772000000000006</v>
      </c>
      <c r="AF425" s="11">
        <v>15</v>
      </c>
      <c r="AG425" s="11">
        <v>4</v>
      </c>
      <c r="AH425" s="11">
        <v>0</v>
      </c>
      <c r="AI425" s="11">
        <v>17</v>
      </c>
      <c r="AJ425" s="11">
        <v>0</v>
      </c>
      <c r="AK425" s="12">
        <v>44367.54891203704</v>
      </c>
      <c r="AL425" s="11">
        <v>1.75</v>
      </c>
      <c r="AM425" s="11">
        <v>100</v>
      </c>
      <c r="AN425" s="11">
        <v>0</v>
      </c>
      <c r="AO425" s="11">
        <v>0.47</v>
      </c>
      <c r="AP425" s="11">
        <v>0</v>
      </c>
      <c r="AQ425" s="11">
        <v>3.02</v>
      </c>
      <c r="AR425" s="11">
        <v>0.49</v>
      </c>
      <c r="AS425" s="8" t="s">
        <v>10908</v>
      </c>
      <c r="AT425" s="11">
        <v>0</v>
      </c>
      <c r="AU425" s="8" t="s">
        <v>10974</v>
      </c>
      <c r="AV425" s="8" t="s">
        <v>10909</v>
      </c>
    </row>
    <row r="426" spans="1:48" x14ac:dyDescent="0.25">
      <c r="A426" s="8" t="str">
        <f t="shared" si="6"/>
        <v>10006000044032200000102</v>
      </c>
      <c r="B426" s="8" t="s">
        <v>10894</v>
      </c>
      <c r="C426" s="8" t="s">
        <v>10895</v>
      </c>
      <c r="D426" s="8" t="s">
        <v>10896</v>
      </c>
      <c r="E426" s="8" t="s">
        <v>10976</v>
      </c>
      <c r="F426" s="8" t="s">
        <v>10977</v>
      </c>
      <c r="G426" s="8" t="s">
        <v>10899</v>
      </c>
      <c r="H426" s="8" t="s">
        <v>10900</v>
      </c>
      <c r="I426" s="8" t="s">
        <v>10901</v>
      </c>
      <c r="J426" s="8" t="s">
        <v>10902</v>
      </c>
      <c r="K426" s="8" t="s">
        <v>7711</v>
      </c>
      <c r="L426" s="8" t="s">
        <v>10903</v>
      </c>
      <c r="M426" s="8" t="s">
        <v>10904</v>
      </c>
      <c r="N426" s="8" t="s">
        <v>10905</v>
      </c>
      <c r="O426" s="9">
        <v>0.22</v>
      </c>
      <c r="P426" s="10">
        <v>1</v>
      </c>
      <c r="Q426" s="11">
        <v>3.65</v>
      </c>
      <c r="R426" s="11">
        <v>4</v>
      </c>
      <c r="S426" s="8" t="s">
        <v>10906</v>
      </c>
      <c r="T426" s="8" t="s">
        <v>10907</v>
      </c>
      <c r="U426" s="9">
        <v>0.23799999999999999</v>
      </c>
      <c r="V426" s="10">
        <v>1</v>
      </c>
      <c r="W426" s="11">
        <v>4.5</v>
      </c>
      <c r="X426" s="9">
        <v>1.2589999999999999</v>
      </c>
      <c r="Y426" s="8" t="s">
        <v>10901</v>
      </c>
      <c r="Z426" s="10">
        <v>1</v>
      </c>
      <c r="AA426" s="10">
        <v>1</v>
      </c>
      <c r="AB426" s="9">
        <v>1.2589999999999999</v>
      </c>
      <c r="AC426" s="10">
        <v>1</v>
      </c>
      <c r="AD426" s="10">
        <v>1</v>
      </c>
      <c r="AE426" s="9">
        <v>1.2589999999999999</v>
      </c>
      <c r="AF426" s="11">
        <v>15</v>
      </c>
      <c r="AG426" s="11">
        <v>4</v>
      </c>
      <c r="AH426" s="11">
        <v>9.25</v>
      </c>
      <c r="AI426" s="11">
        <v>0</v>
      </c>
      <c r="AJ426" s="11">
        <v>0</v>
      </c>
      <c r="AK426" s="12">
        <v>44368.021504629629</v>
      </c>
      <c r="AL426" s="11">
        <v>0.21</v>
      </c>
      <c r="AM426" s="11">
        <v>100</v>
      </c>
      <c r="AN426" s="11">
        <v>0</v>
      </c>
      <c r="AO426" s="11">
        <v>0.06</v>
      </c>
      <c r="AP426" s="11">
        <v>0.12</v>
      </c>
      <c r="AQ426" s="11">
        <v>0</v>
      </c>
      <c r="AR426" s="11">
        <v>7.0000000000000007E-2</v>
      </c>
      <c r="AS426" s="8" t="s">
        <v>10908</v>
      </c>
      <c r="AT426" s="11">
        <v>0</v>
      </c>
      <c r="AU426" s="8" t="s">
        <v>10976</v>
      </c>
      <c r="AV426" s="8" t="s">
        <v>10909</v>
      </c>
    </row>
    <row r="427" spans="1:48" x14ac:dyDescent="0.25">
      <c r="A427" s="8" t="str">
        <f t="shared" si="6"/>
        <v>10006000044032200000363</v>
      </c>
      <c r="B427" s="8" t="s">
        <v>10894</v>
      </c>
      <c r="C427" s="8" t="s">
        <v>10901</v>
      </c>
      <c r="D427" s="8" t="s">
        <v>10896</v>
      </c>
      <c r="E427" s="8" t="s">
        <v>10976</v>
      </c>
      <c r="F427" s="8" t="s">
        <v>10977</v>
      </c>
      <c r="G427" s="8" t="s">
        <v>10940</v>
      </c>
      <c r="H427" s="8" t="s">
        <v>10941</v>
      </c>
      <c r="I427" s="8" t="s">
        <v>10895</v>
      </c>
      <c r="J427" s="8" t="s">
        <v>10902</v>
      </c>
      <c r="K427" s="8" t="s">
        <v>7711</v>
      </c>
      <c r="L427" s="8" t="s">
        <v>10903</v>
      </c>
      <c r="M427" s="8" t="s">
        <v>10904</v>
      </c>
      <c r="N427" s="8" t="s">
        <v>10912</v>
      </c>
      <c r="O427" s="9">
        <v>0</v>
      </c>
      <c r="P427" s="10">
        <v>1</v>
      </c>
      <c r="Q427" s="11">
        <v>0</v>
      </c>
      <c r="R427" s="11">
        <v>0</v>
      </c>
      <c r="S427" s="8" t="s">
        <v>10906</v>
      </c>
      <c r="T427" s="8" t="s">
        <v>10907</v>
      </c>
      <c r="U427" s="9">
        <v>0.11</v>
      </c>
      <c r="V427" s="10">
        <v>1</v>
      </c>
      <c r="W427" s="11">
        <v>0</v>
      </c>
      <c r="X427" s="9">
        <v>0.85299999999999998</v>
      </c>
      <c r="Y427" s="8" t="s">
        <v>10901</v>
      </c>
      <c r="Z427" s="10">
        <v>1</v>
      </c>
      <c r="AA427" s="10">
        <v>1</v>
      </c>
      <c r="AB427" s="9">
        <v>0.85299999999999998</v>
      </c>
      <c r="AC427" s="10">
        <v>1.2727269999999999</v>
      </c>
      <c r="AD427" s="10">
        <v>1</v>
      </c>
      <c r="AE427" s="9">
        <v>1.0860000000000001</v>
      </c>
      <c r="AF427" s="11">
        <v>0</v>
      </c>
      <c r="AG427" s="11">
        <v>0</v>
      </c>
      <c r="AH427" s="11">
        <v>0</v>
      </c>
      <c r="AI427" s="11">
        <v>0</v>
      </c>
      <c r="AJ427" s="11">
        <v>0.22</v>
      </c>
      <c r="AK427" s="12">
        <v>44367.529479166667</v>
      </c>
      <c r="AL427" s="11">
        <v>0</v>
      </c>
      <c r="AM427" s="11">
        <v>0</v>
      </c>
      <c r="AN427" s="11">
        <v>0</v>
      </c>
      <c r="AO427" s="11">
        <v>0</v>
      </c>
      <c r="AP427" s="11">
        <v>0</v>
      </c>
      <c r="AQ427" s="11">
        <v>0</v>
      </c>
      <c r="AR427" s="11">
        <v>0</v>
      </c>
      <c r="AS427" s="8" t="s">
        <v>10908</v>
      </c>
      <c r="AT427" s="11">
        <v>34.630000000000003</v>
      </c>
      <c r="AU427" s="8" t="s">
        <v>10976</v>
      </c>
      <c r="AV427" s="8" t="s">
        <v>10909</v>
      </c>
    </row>
    <row r="428" spans="1:48" x14ac:dyDescent="0.25">
      <c r="A428" s="8" t="str">
        <f t="shared" si="6"/>
        <v>10006000044032200001286</v>
      </c>
      <c r="B428" s="8" t="s">
        <v>10894</v>
      </c>
      <c r="C428" s="8" t="s">
        <v>10895</v>
      </c>
      <c r="D428" s="8" t="s">
        <v>10896</v>
      </c>
      <c r="E428" s="8" t="s">
        <v>10976</v>
      </c>
      <c r="F428" s="8" t="s">
        <v>10977</v>
      </c>
      <c r="G428" s="8" t="s">
        <v>10913</v>
      </c>
      <c r="H428" s="8" t="s">
        <v>10914</v>
      </c>
      <c r="I428" s="8" t="s">
        <v>10901</v>
      </c>
      <c r="J428" s="8" t="s">
        <v>10902</v>
      </c>
      <c r="K428" s="8" t="s">
        <v>7711</v>
      </c>
      <c r="L428" s="8" t="s">
        <v>10903</v>
      </c>
      <c r="M428" s="8" t="s">
        <v>10904</v>
      </c>
      <c r="N428" s="8" t="s">
        <v>10915</v>
      </c>
      <c r="O428" s="9">
        <v>0.26700000000000002</v>
      </c>
      <c r="P428" s="10">
        <v>1</v>
      </c>
      <c r="Q428" s="11">
        <v>3.65</v>
      </c>
      <c r="R428" s="11">
        <v>1</v>
      </c>
      <c r="S428" s="8" t="s">
        <v>10906</v>
      </c>
      <c r="T428" s="8" t="s">
        <v>10907</v>
      </c>
      <c r="U428" s="9">
        <v>0.28000000000000003</v>
      </c>
      <c r="V428" s="10">
        <v>1</v>
      </c>
      <c r="W428" s="11">
        <v>6</v>
      </c>
      <c r="X428" s="9">
        <v>1.5</v>
      </c>
      <c r="Y428" s="8" t="s">
        <v>10901</v>
      </c>
      <c r="Z428" s="10">
        <v>1</v>
      </c>
      <c r="AA428" s="10">
        <v>1</v>
      </c>
      <c r="AB428" s="9">
        <v>1.5</v>
      </c>
      <c r="AC428" s="10">
        <v>1</v>
      </c>
      <c r="AD428" s="10">
        <v>1</v>
      </c>
      <c r="AE428" s="9">
        <v>1.5</v>
      </c>
      <c r="AF428" s="11">
        <v>0</v>
      </c>
      <c r="AG428" s="11">
        <v>4</v>
      </c>
      <c r="AH428" s="11">
        <v>9.25</v>
      </c>
      <c r="AI428" s="11">
        <v>0</v>
      </c>
      <c r="AJ428" s="11">
        <v>0</v>
      </c>
      <c r="AK428" s="12">
        <v>44368.021504629629</v>
      </c>
      <c r="AL428" s="11">
        <v>0</v>
      </c>
      <c r="AM428" s="11">
        <v>100</v>
      </c>
      <c r="AN428" s="11">
        <v>0</v>
      </c>
      <c r="AO428" s="11">
        <v>0.06</v>
      </c>
      <c r="AP428" s="11">
        <v>0.15</v>
      </c>
      <c r="AQ428" s="11">
        <v>0</v>
      </c>
      <c r="AR428" s="11">
        <v>0.1</v>
      </c>
      <c r="AS428" s="8" t="s">
        <v>10908</v>
      </c>
      <c r="AT428" s="11">
        <v>0</v>
      </c>
      <c r="AU428" s="8" t="s">
        <v>10976</v>
      </c>
      <c r="AV428" s="8" t="s">
        <v>10909</v>
      </c>
    </row>
    <row r="429" spans="1:48" x14ac:dyDescent="0.25">
      <c r="A429" s="8" t="str">
        <f t="shared" si="6"/>
        <v>10006000044032200001327</v>
      </c>
      <c r="B429" s="8" t="s">
        <v>10894</v>
      </c>
      <c r="C429" s="8" t="s">
        <v>10895</v>
      </c>
      <c r="D429" s="8" t="s">
        <v>10896</v>
      </c>
      <c r="E429" s="8" t="s">
        <v>10976</v>
      </c>
      <c r="F429" s="8" t="s">
        <v>10977</v>
      </c>
      <c r="G429" s="8" t="s">
        <v>10916</v>
      </c>
      <c r="H429" s="8" t="s">
        <v>10900</v>
      </c>
      <c r="I429" s="8" t="s">
        <v>10901</v>
      </c>
      <c r="J429" s="8" t="s">
        <v>10902</v>
      </c>
      <c r="K429" s="8" t="s">
        <v>7711</v>
      </c>
      <c r="L429" s="8" t="s">
        <v>10903</v>
      </c>
      <c r="M429" s="8" t="s">
        <v>10904</v>
      </c>
      <c r="N429" s="8" t="s">
        <v>10905</v>
      </c>
      <c r="O429" s="9">
        <v>0.28599999999999998</v>
      </c>
      <c r="P429" s="10">
        <v>0.75501099999999999</v>
      </c>
      <c r="Q429" s="11">
        <v>3.65</v>
      </c>
      <c r="R429" s="11">
        <v>4</v>
      </c>
      <c r="S429" s="8" t="s">
        <v>10906</v>
      </c>
      <c r="T429" s="8" t="s">
        <v>10907</v>
      </c>
      <c r="U429" s="9">
        <v>0.23400000000000001</v>
      </c>
      <c r="V429" s="10">
        <v>1</v>
      </c>
      <c r="W429" s="11">
        <v>5</v>
      </c>
      <c r="X429" s="9">
        <v>1.256</v>
      </c>
      <c r="Y429" s="8" t="s">
        <v>10901</v>
      </c>
      <c r="Z429" s="10">
        <v>1</v>
      </c>
      <c r="AA429" s="10">
        <v>1</v>
      </c>
      <c r="AB429" s="9">
        <v>1.256</v>
      </c>
      <c r="AC429" s="10">
        <v>1</v>
      </c>
      <c r="AD429" s="10">
        <v>1</v>
      </c>
      <c r="AE429" s="9">
        <v>1.256</v>
      </c>
      <c r="AF429" s="11">
        <v>15</v>
      </c>
      <c r="AG429" s="11">
        <v>4</v>
      </c>
      <c r="AH429" s="11">
        <v>9.25</v>
      </c>
      <c r="AI429" s="11">
        <v>0</v>
      </c>
      <c r="AJ429" s="11">
        <v>0</v>
      </c>
      <c r="AK429" s="12">
        <v>44368.021504629629</v>
      </c>
      <c r="AL429" s="11">
        <v>0.2</v>
      </c>
      <c r="AM429" s="11">
        <v>100</v>
      </c>
      <c r="AN429" s="11">
        <v>0</v>
      </c>
      <c r="AO429" s="11">
        <v>0.05</v>
      </c>
      <c r="AP429" s="11">
        <v>0.12</v>
      </c>
      <c r="AQ429" s="11">
        <v>0</v>
      </c>
      <c r="AR429" s="11">
        <v>0.08</v>
      </c>
      <c r="AS429" s="8" t="s">
        <v>10908</v>
      </c>
      <c r="AT429" s="11">
        <v>0</v>
      </c>
      <c r="AU429" s="8" t="s">
        <v>10976</v>
      </c>
      <c r="AV429" s="8" t="s">
        <v>10909</v>
      </c>
    </row>
    <row r="430" spans="1:48" x14ac:dyDescent="0.25">
      <c r="A430" s="8" t="str">
        <f t="shared" si="6"/>
        <v>10006000044032200001421</v>
      </c>
      <c r="B430" s="8" t="s">
        <v>10894</v>
      </c>
      <c r="C430" s="8" t="s">
        <v>10895</v>
      </c>
      <c r="D430" s="8" t="s">
        <v>10896</v>
      </c>
      <c r="E430" s="8" t="s">
        <v>10976</v>
      </c>
      <c r="F430" s="8" t="s">
        <v>10977</v>
      </c>
      <c r="G430" s="8" t="s">
        <v>10917</v>
      </c>
      <c r="H430" s="8" t="s">
        <v>10918</v>
      </c>
      <c r="I430" s="8" t="s">
        <v>10901</v>
      </c>
      <c r="J430" s="8" t="s">
        <v>10902</v>
      </c>
      <c r="K430" s="8" t="s">
        <v>7711</v>
      </c>
      <c r="L430" s="8" t="s">
        <v>10903</v>
      </c>
      <c r="M430" s="8" t="s">
        <v>10904</v>
      </c>
      <c r="N430" s="8" t="s">
        <v>10905</v>
      </c>
      <c r="O430" s="9">
        <v>0.17299999999999999</v>
      </c>
      <c r="P430" s="10">
        <v>1</v>
      </c>
      <c r="Q430" s="11">
        <v>9.25</v>
      </c>
      <c r="R430" s="11">
        <v>4</v>
      </c>
      <c r="S430" s="8" t="s">
        <v>10906</v>
      </c>
      <c r="T430" s="8" t="s">
        <v>10907</v>
      </c>
      <c r="U430" s="9">
        <v>0.19900000000000001</v>
      </c>
      <c r="V430" s="10">
        <v>1</v>
      </c>
      <c r="W430" s="11">
        <v>4</v>
      </c>
      <c r="X430" s="9">
        <v>1.034</v>
      </c>
      <c r="Y430" s="8" t="s">
        <v>10901</v>
      </c>
      <c r="Z430" s="10">
        <v>1</v>
      </c>
      <c r="AA430" s="10">
        <v>1</v>
      </c>
      <c r="AB430" s="9">
        <v>1.034</v>
      </c>
      <c r="AC430" s="10">
        <v>1</v>
      </c>
      <c r="AD430" s="10">
        <v>1</v>
      </c>
      <c r="AE430" s="9">
        <v>1.034</v>
      </c>
      <c r="AF430" s="11">
        <v>15</v>
      </c>
      <c r="AG430" s="11">
        <v>4</v>
      </c>
      <c r="AH430" s="11">
        <v>9.25</v>
      </c>
      <c r="AI430" s="11">
        <v>0</v>
      </c>
      <c r="AJ430" s="11">
        <v>0</v>
      </c>
      <c r="AK430" s="12">
        <v>44368.021516203706</v>
      </c>
      <c r="AL430" s="11">
        <v>0.17</v>
      </c>
      <c r="AM430" s="11">
        <v>100</v>
      </c>
      <c r="AN430" s="11">
        <v>0</v>
      </c>
      <c r="AO430" s="11">
        <v>0.05</v>
      </c>
      <c r="AP430" s="11">
        <v>0.11</v>
      </c>
      <c r="AQ430" s="11">
        <v>0</v>
      </c>
      <c r="AR430" s="11">
        <v>0.05</v>
      </c>
      <c r="AS430" s="8" t="s">
        <v>10908</v>
      </c>
      <c r="AT430" s="11">
        <v>0</v>
      </c>
      <c r="AU430" s="8" t="s">
        <v>10976</v>
      </c>
      <c r="AV430" s="8" t="s">
        <v>10909</v>
      </c>
    </row>
    <row r="431" spans="1:48" x14ac:dyDescent="0.25">
      <c r="A431" s="8" t="str">
        <f t="shared" si="6"/>
        <v>11006000044032000005105</v>
      </c>
      <c r="B431" s="8" t="s">
        <v>10919</v>
      </c>
      <c r="C431" s="8" t="s">
        <v>10901</v>
      </c>
      <c r="D431" s="8" t="s">
        <v>10896</v>
      </c>
      <c r="E431" s="8" t="s">
        <v>10976</v>
      </c>
      <c r="F431" s="8" t="s">
        <v>10977</v>
      </c>
      <c r="G431" s="8" t="s">
        <v>10920</v>
      </c>
      <c r="H431" s="8" t="s">
        <v>10921</v>
      </c>
      <c r="I431" s="8" t="s">
        <v>10895</v>
      </c>
      <c r="J431" s="8" t="s">
        <v>10902</v>
      </c>
      <c r="K431" s="8" t="s">
        <v>7711</v>
      </c>
      <c r="L431" s="8" t="s">
        <v>10922</v>
      </c>
      <c r="M431" s="8" t="s">
        <v>10904</v>
      </c>
      <c r="N431" s="8" t="s">
        <v>10905</v>
      </c>
      <c r="O431" s="9">
        <v>0.189</v>
      </c>
      <c r="P431" s="10">
        <v>1</v>
      </c>
      <c r="Q431" s="11">
        <v>9.25</v>
      </c>
      <c r="R431" s="11">
        <v>4</v>
      </c>
      <c r="S431" s="8" t="s">
        <v>10906</v>
      </c>
      <c r="T431" s="8" t="s">
        <v>10907</v>
      </c>
      <c r="U431" s="9">
        <v>0.218</v>
      </c>
      <c r="V431" s="10">
        <v>1</v>
      </c>
      <c r="W431" s="11">
        <v>4</v>
      </c>
      <c r="X431" s="9">
        <v>1.264</v>
      </c>
      <c r="Y431" s="8" t="s">
        <v>10901</v>
      </c>
      <c r="Z431" s="10">
        <v>1</v>
      </c>
      <c r="AA431" s="10">
        <v>1</v>
      </c>
      <c r="AB431" s="9">
        <v>1.264</v>
      </c>
      <c r="AC431" s="10">
        <v>1</v>
      </c>
      <c r="AD431" s="10">
        <v>1</v>
      </c>
      <c r="AE431" s="9">
        <v>1.264</v>
      </c>
      <c r="AF431" s="11">
        <v>15</v>
      </c>
      <c r="AG431" s="11">
        <v>4</v>
      </c>
      <c r="AH431" s="11">
        <v>0</v>
      </c>
      <c r="AI431" s="11">
        <v>0</v>
      </c>
      <c r="AJ431" s="11">
        <v>0</v>
      </c>
      <c r="AK431" s="12">
        <v>44367.544340277775</v>
      </c>
      <c r="AL431" s="11">
        <v>0.19</v>
      </c>
      <c r="AM431" s="11">
        <v>100</v>
      </c>
      <c r="AN431" s="11">
        <v>0</v>
      </c>
      <c r="AO431" s="11">
        <v>0.05</v>
      </c>
      <c r="AP431" s="11">
        <v>0</v>
      </c>
      <c r="AQ431" s="11">
        <v>0</v>
      </c>
      <c r="AR431" s="11">
        <v>0.06</v>
      </c>
      <c r="AS431" s="8" t="s">
        <v>10908</v>
      </c>
      <c r="AT431" s="11">
        <v>0</v>
      </c>
      <c r="AU431" s="8" t="s">
        <v>10976</v>
      </c>
      <c r="AV431" s="8" t="s">
        <v>10909</v>
      </c>
    </row>
    <row r="432" spans="1:48" x14ac:dyDescent="0.25">
      <c r="A432" s="8" t="str">
        <f t="shared" si="6"/>
        <v>11006000044032200001286</v>
      </c>
      <c r="B432" s="8" t="s">
        <v>10919</v>
      </c>
      <c r="C432" s="8" t="s">
        <v>10895</v>
      </c>
      <c r="D432" s="8" t="s">
        <v>10896</v>
      </c>
      <c r="E432" s="8" t="s">
        <v>10976</v>
      </c>
      <c r="F432" s="8" t="s">
        <v>10977</v>
      </c>
      <c r="G432" s="8" t="s">
        <v>10913</v>
      </c>
      <c r="H432" s="8" t="s">
        <v>10914</v>
      </c>
      <c r="I432" s="8" t="s">
        <v>10901</v>
      </c>
      <c r="J432" s="8" t="s">
        <v>10902</v>
      </c>
      <c r="K432" s="8" t="s">
        <v>7711</v>
      </c>
      <c r="L432" s="8" t="s">
        <v>10922</v>
      </c>
      <c r="M432" s="8" t="s">
        <v>10904</v>
      </c>
      <c r="N432" s="8" t="s">
        <v>10915</v>
      </c>
      <c r="O432" s="9">
        <v>0.26700000000000002</v>
      </c>
      <c r="P432" s="10">
        <v>1</v>
      </c>
      <c r="Q432" s="11">
        <v>3.65</v>
      </c>
      <c r="R432" s="11">
        <v>1</v>
      </c>
      <c r="S432" s="8" t="s">
        <v>10906</v>
      </c>
      <c r="T432" s="8" t="s">
        <v>10907</v>
      </c>
      <c r="U432" s="9">
        <v>0.28000000000000003</v>
      </c>
      <c r="V432" s="10">
        <v>1</v>
      </c>
      <c r="W432" s="11">
        <v>5</v>
      </c>
      <c r="X432" s="9">
        <v>1.63</v>
      </c>
      <c r="Y432" s="8" t="s">
        <v>10901</v>
      </c>
      <c r="Z432" s="10">
        <v>1</v>
      </c>
      <c r="AA432" s="10">
        <v>1</v>
      </c>
      <c r="AB432" s="9">
        <v>1.63</v>
      </c>
      <c r="AC432" s="10">
        <v>1</v>
      </c>
      <c r="AD432" s="10">
        <v>1</v>
      </c>
      <c r="AE432" s="9">
        <v>1.63</v>
      </c>
      <c r="AF432" s="11">
        <v>0</v>
      </c>
      <c r="AG432" s="11">
        <v>4</v>
      </c>
      <c r="AH432" s="11">
        <v>0</v>
      </c>
      <c r="AI432" s="11">
        <v>0</v>
      </c>
      <c r="AJ432" s="11">
        <v>0</v>
      </c>
      <c r="AK432" s="12">
        <v>44368.029085648152</v>
      </c>
      <c r="AL432" s="11">
        <v>0</v>
      </c>
      <c r="AM432" s="11">
        <v>100</v>
      </c>
      <c r="AN432" s="11">
        <v>0</v>
      </c>
      <c r="AO432" s="11">
        <v>0.06</v>
      </c>
      <c r="AP432" s="11">
        <v>0</v>
      </c>
      <c r="AQ432" s="11">
        <v>0</v>
      </c>
      <c r="AR432" s="11">
        <v>0.08</v>
      </c>
      <c r="AS432" s="8" t="s">
        <v>10908</v>
      </c>
      <c r="AT432" s="11">
        <v>0</v>
      </c>
      <c r="AU432" s="8" t="s">
        <v>10976</v>
      </c>
      <c r="AV432" s="8" t="s">
        <v>10909</v>
      </c>
    </row>
    <row r="433" spans="1:48" x14ac:dyDescent="0.25">
      <c r="A433" s="8" t="str">
        <f t="shared" si="6"/>
        <v>11006000044032200001327</v>
      </c>
      <c r="B433" s="8" t="s">
        <v>10919</v>
      </c>
      <c r="C433" s="8" t="s">
        <v>10895</v>
      </c>
      <c r="D433" s="8" t="s">
        <v>10896</v>
      </c>
      <c r="E433" s="8" t="s">
        <v>10976</v>
      </c>
      <c r="F433" s="8" t="s">
        <v>10977</v>
      </c>
      <c r="G433" s="8" t="s">
        <v>10916</v>
      </c>
      <c r="H433" s="8" t="s">
        <v>10900</v>
      </c>
      <c r="I433" s="8" t="s">
        <v>10901</v>
      </c>
      <c r="J433" s="8" t="s">
        <v>10902</v>
      </c>
      <c r="K433" s="8" t="s">
        <v>7711</v>
      </c>
      <c r="L433" s="8" t="s">
        <v>10922</v>
      </c>
      <c r="M433" s="8" t="s">
        <v>10904</v>
      </c>
      <c r="N433" s="8" t="s">
        <v>10923</v>
      </c>
      <c r="O433" s="9">
        <v>0.28599999999999998</v>
      </c>
      <c r="P433" s="10">
        <v>0.75501099999999999</v>
      </c>
      <c r="Q433" s="11">
        <v>0</v>
      </c>
      <c r="R433" s="11">
        <v>4</v>
      </c>
      <c r="S433" s="8" t="s">
        <v>10906</v>
      </c>
      <c r="T433" s="8" t="s">
        <v>10907</v>
      </c>
      <c r="U433" s="9">
        <v>0.22500000000000001</v>
      </c>
      <c r="V433" s="10">
        <v>1</v>
      </c>
      <c r="W433" s="11">
        <v>5</v>
      </c>
      <c r="X433" s="9">
        <v>1.3140000000000001</v>
      </c>
      <c r="Y433" s="8" t="s">
        <v>10901</v>
      </c>
      <c r="Z433" s="10">
        <v>1</v>
      </c>
      <c r="AA433" s="10">
        <v>1</v>
      </c>
      <c r="AB433" s="9">
        <v>1.3140000000000001</v>
      </c>
      <c r="AC433" s="10">
        <v>1</v>
      </c>
      <c r="AD433" s="10">
        <v>1</v>
      </c>
      <c r="AE433" s="9">
        <v>1.3140000000000001</v>
      </c>
      <c r="AF433" s="11">
        <v>15</v>
      </c>
      <c r="AG433" s="11">
        <v>4</v>
      </c>
      <c r="AH433" s="11">
        <v>0</v>
      </c>
      <c r="AI433" s="11">
        <v>0</v>
      </c>
      <c r="AJ433" s="11">
        <v>0</v>
      </c>
      <c r="AK433" s="12">
        <v>44368.029085648152</v>
      </c>
      <c r="AL433" s="11">
        <v>0.19</v>
      </c>
      <c r="AM433" s="11">
        <v>100</v>
      </c>
      <c r="AN433" s="11">
        <v>0</v>
      </c>
      <c r="AO433" s="11">
        <v>0.05</v>
      </c>
      <c r="AP433" s="11">
        <v>0</v>
      </c>
      <c r="AQ433" s="11">
        <v>0</v>
      </c>
      <c r="AR433" s="11">
        <v>7.0000000000000007E-2</v>
      </c>
      <c r="AS433" s="8" t="s">
        <v>10908</v>
      </c>
      <c r="AT433" s="11">
        <v>0</v>
      </c>
      <c r="AU433" s="8" t="s">
        <v>10976</v>
      </c>
      <c r="AV433" s="8" t="s">
        <v>10909</v>
      </c>
    </row>
    <row r="434" spans="1:48" x14ac:dyDescent="0.25">
      <c r="A434" s="8" t="str">
        <f t="shared" si="6"/>
        <v>11006000044032200001421</v>
      </c>
      <c r="B434" s="8" t="s">
        <v>10919</v>
      </c>
      <c r="C434" s="8" t="s">
        <v>10895</v>
      </c>
      <c r="D434" s="8" t="s">
        <v>10896</v>
      </c>
      <c r="E434" s="8" t="s">
        <v>10976</v>
      </c>
      <c r="F434" s="8" t="s">
        <v>10977</v>
      </c>
      <c r="G434" s="8" t="s">
        <v>10917</v>
      </c>
      <c r="H434" s="8" t="s">
        <v>10918</v>
      </c>
      <c r="I434" s="8" t="s">
        <v>10901</v>
      </c>
      <c r="J434" s="8" t="s">
        <v>10902</v>
      </c>
      <c r="K434" s="8" t="s">
        <v>7711</v>
      </c>
      <c r="L434" s="8" t="s">
        <v>10922</v>
      </c>
      <c r="M434" s="8" t="s">
        <v>10904</v>
      </c>
      <c r="N434" s="8" t="s">
        <v>10905</v>
      </c>
      <c r="O434" s="9">
        <v>0.17299999999999999</v>
      </c>
      <c r="P434" s="10">
        <v>1</v>
      </c>
      <c r="Q434" s="11">
        <v>9.25</v>
      </c>
      <c r="R434" s="11">
        <v>4</v>
      </c>
      <c r="S434" s="8" t="s">
        <v>10906</v>
      </c>
      <c r="T434" s="8" t="s">
        <v>10907</v>
      </c>
      <c r="U434" s="9">
        <v>0.19900000000000001</v>
      </c>
      <c r="V434" s="10">
        <v>1</v>
      </c>
      <c r="W434" s="11">
        <v>3</v>
      </c>
      <c r="X434" s="9">
        <v>1.1339999999999999</v>
      </c>
      <c r="Y434" s="8" t="s">
        <v>10901</v>
      </c>
      <c r="Z434" s="10">
        <v>1</v>
      </c>
      <c r="AA434" s="10">
        <v>1</v>
      </c>
      <c r="AB434" s="9">
        <v>1.1339999999999999</v>
      </c>
      <c r="AC434" s="10">
        <v>1</v>
      </c>
      <c r="AD434" s="10">
        <v>1</v>
      </c>
      <c r="AE434" s="9">
        <v>1.1339999999999999</v>
      </c>
      <c r="AF434" s="11">
        <v>15</v>
      </c>
      <c r="AG434" s="11">
        <v>4</v>
      </c>
      <c r="AH434" s="11">
        <v>0</v>
      </c>
      <c r="AI434" s="11">
        <v>0</v>
      </c>
      <c r="AJ434" s="11">
        <v>0</v>
      </c>
      <c r="AK434" s="12">
        <v>44368.029120370367</v>
      </c>
      <c r="AL434" s="11">
        <v>0.17</v>
      </c>
      <c r="AM434" s="11">
        <v>100</v>
      </c>
      <c r="AN434" s="11">
        <v>0</v>
      </c>
      <c r="AO434" s="11">
        <v>0.05</v>
      </c>
      <c r="AP434" s="11">
        <v>0</v>
      </c>
      <c r="AQ434" s="11">
        <v>0</v>
      </c>
      <c r="AR434" s="11">
        <v>0.04</v>
      </c>
      <c r="AS434" s="8" t="s">
        <v>10908</v>
      </c>
      <c r="AT434" s="11">
        <v>0</v>
      </c>
      <c r="AU434" s="8" t="s">
        <v>10976</v>
      </c>
      <c r="AV434" s="8" t="s">
        <v>10909</v>
      </c>
    </row>
    <row r="435" spans="1:48" x14ac:dyDescent="0.25">
      <c r="A435" s="8" t="str">
        <f t="shared" si="6"/>
        <v>11106000044032000005105</v>
      </c>
      <c r="B435" s="8" t="s">
        <v>10924</v>
      </c>
      <c r="C435" s="8" t="s">
        <v>10901</v>
      </c>
      <c r="D435" s="8" t="s">
        <v>10896</v>
      </c>
      <c r="E435" s="8" t="s">
        <v>10976</v>
      </c>
      <c r="F435" s="8" t="s">
        <v>10977</v>
      </c>
      <c r="G435" s="8" t="s">
        <v>10920</v>
      </c>
      <c r="H435" s="8" t="s">
        <v>10921</v>
      </c>
      <c r="I435" s="8" t="s">
        <v>10895</v>
      </c>
      <c r="J435" s="8" t="s">
        <v>10902</v>
      </c>
      <c r="K435" s="8" t="s">
        <v>7711</v>
      </c>
      <c r="L435" s="8" t="s">
        <v>10922</v>
      </c>
      <c r="M435" s="8" t="s">
        <v>10904</v>
      </c>
      <c r="N435" s="8" t="s">
        <v>10925</v>
      </c>
      <c r="O435" s="9">
        <v>0.189</v>
      </c>
      <c r="P435" s="10">
        <v>1</v>
      </c>
      <c r="Q435" s="11">
        <v>9.25</v>
      </c>
      <c r="R435" s="11">
        <v>4</v>
      </c>
      <c r="S435" s="8" t="s">
        <v>10906</v>
      </c>
      <c r="T435" s="8" t="s">
        <v>10907</v>
      </c>
      <c r="U435" s="9">
        <v>0.218</v>
      </c>
      <c r="V435" s="10">
        <v>1</v>
      </c>
      <c r="W435" s="11">
        <v>4</v>
      </c>
      <c r="X435" s="9">
        <v>1.6439999999999999</v>
      </c>
      <c r="Y435" s="8" t="s">
        <v>10901</v>
      </c>
      <c r="Z435" s="10">
        <v>1</v>
      </c>
      <c r="AA435" s="10">
        <v>0.75250799999999995</v>
      </c>
      <c r="AB435" s="9">
        <v>1.6439999999999999</v>
      </c>
      <c r="AC435" s="10">
        <v>1</v>
      </c>
      <c r="AD435" s="10">
        <v>0.75250799999999995</v>
      </c>
      <c r="AE435" s="9">
        <v>1.6439999999999999</v>
      </c>
      <c r="AF435" s="11">
        <v>15</v>
      </c>
      <c r="AG435" s="11">
        <v>4</v>
      </c>
      <c r="AH435" s="11">
        <v>0</v>
      </c>
      <c r="AI435" s="11">
        <v>17</v>
      </c>
      <c r="AJ435" s="11">
        <v>0</v>
      </c>
      <c r="AK435" s="12">
        <v>44367.544374999998</v>
      </c>
      <c r="AL435" s="11">
        <v>0.19</v>
      </c>
      <c r="AM435" s="11">
        <v>100</v>
      </c>
      <c r="AN435" s="11">
        <v>0</v>
      </c>
      <c r="AO435" s="11">
        <v>0.05</v>
      </c>
      <c r="AP435" s="11">
        <v>0</v>
      </c>
      <c r="AQ435" s="11">
        <v>0.32</v>
      </c>
      <c r="AR435" s="11">
        <v>7.0000000000000007E-2</v>
      </c>
      <c r="AS435" s="8" t="s">
        <v>10908</v>
      </c>
      <c r="AT435" s="11">
        <v>0</v>
      </c>
      <c r="AU435" s="8" t="s">
        <v>10976</v>
      </c>
      <c r="AV435" s="8" t="s">
        <v>10909</v>
      </c>
    </row>
    <row r="436" spans="1:48" x14ac:dyDescent="0.25">
      <c r="A436" s="8" t="str">
        <f t="shared" si="6"/>
        <v>11106000044032200000102</v>
      </c>
      <c r="B436" s="8" t="s">
        <v>10924</v>
      </c>
      <c r="C436" s="8" t="s">
        <v>10895</v>
      </c>
      <c r="D436" s="8" t="s">
        <v>10896</v>
      </c>
      <c r="E436" s="8" t="s">
        <v>10976</v>
      </c>
      <c r="F436" s="8" t="s">
        <v>10977</v>
      </c>
      <c r="G436" s="8" t="s">
        <v>10899</v>
      </c>
      <c r="H436" s="8" t="s">
        <v>10900</v>
      </c>
      <c r="I436" s="8" t="s">
        <v>10901</v>
      </c>
      <c r="J436" s="8" t="s">
        <v>10902</v>
      </c>
      <c r="K436" s="8" t="s">
        <v>7711</v>
      </c>
      <c r="L436" s="8" t="s">
        <v>10922</v>
      </c>
      <c r="M436" s="8" t="s">
        <v>10904</v>
      </c>
      <c r="N436" s="8" t="s">
        <v>10926</v>
      </c>
      <c r="O436" s="9">
        <v>0.22</v>
      </c>
      <c r="P436" s="10">
        <v>1</v>
      </c>
      <c r="Q436" s="11">
        <v>0</v>
      </c>
      <c r="R436" s="11">
        <v>4</v>
      </c>
      <c r="S436" s="8" t="s">
        <v>10906</v>
      </c>
      <c r="T436" s="8" t="s">
        <v>10907</v>
      </c>
      <c r="U436" s="9">
        <v>0.22900000000000001</v>
      </c>
      <c r="V436" s="10">
        <v>1</v>
      </c>
      <c r="W436" s="11">
        <v>4</v>
      </c>
      <c r="X436" s="9">
        <v>1.7270000000000001</v>
      </c>
      <c r="Y436" s="8" t="s">
        <v>10901</v>
      </c>
      <c r="Z436" s="10">
        <v>1</v>
      </c>
      <c r="AA436" s="10">
        <v>0.77104899999999998</v>
      </c>
      <c r="AB436" s="9">
        <v>1.7270000000000001</v>
      </c>
      <c r="AC436" s="10">
        <v>1</v>
      </c>
      <c r="AD436" s="10">
        <v>0.77104899999999998</v>
      </c>
      <c r="AE436" s="9">
        <v>1.7270000000000001</v>
      </c>
      <c r="AF436" s="11">
        <v>15</v>
      </c>
      <c r="AG436" s="11">
        <v>4</v>
      </c>
      <c r="AH436" s="11">
        <v>0</v>
      </c>
      <c r="AI436" s="11">
        <v>17</v>
      </c>
      <c r="AJ436" s="11">
        <v>0</v>
      </c>
      <c r="AK436" s="12">
        <v>44368.029120370367</v>
      </c>
      <c r="AL436" s="11">
        <v>0.2</v>
      </c>
      <c r="AM436" s="11">
        <v>100</v>
      </c>
      <c r="AN436" s="11">
        <v>0</v>
      </c>
      <c r="AO436" s="11">
        <v>0.05</v>
      </c>
      <c r="AP436" s="11">
        <v>0</v>
      </c>
      <c r="AQ436" s="11">
        <v>0.34</v>
      </c>
      <c r="AR436" s="11">
        <v>7.0000000000000007E-2</v>
      </c>
      <c r="AS436" s="8" t="s">
        <v>10908</v>
      </c>
      <c r="AT436" s="11">
        <v>0</v>
      </c>
      <c r="AU436" s="8" t="s">
        <v>10976</v>
      </c>
      <c r="AV436" s="8" t="s">
        <v>10909</v>
      </c>
    </row>
    <row r="437" spans="1:48" x14ac:dyDescent="0.25">
      <c r="A437" s="8" t="str">
        <f t="shared" si="6"/>
        <v>11106000044032200001286</v>
      </c>
      <c r="B437" s="8" t="s">
        <v>10924</v>
      </c>
      <c r="C437" s="8" t="s">
        <v>10895</v>
      </c>
      <c r="D437" s="8" t="s">
        <v>10896</v>
      </c>
      <c r="E437" s="8" t="s">
        <v>10976</v>
      </c>
      <c r="F437" s="8" t="s">
        <v>10977</v>
      </c>
      <c r="G437" s="8" t="s">
        <v>10913</v>
      </c>
      <c r="H437" s="8" t="s">
        <v>10914</v>
      </c>
      <c r="I437" s="8" t="s">
        <v>10901</v>
      </c>
      <c r="J437" s="8" t="s">
        <v>10902</v>
      </c>
      <c r="K437" s="8" t="s">
        <v>7711</v>
      </c>
      <c r="L437" s="8" t="s">
        <v>10922</v>
      </c>
      <c r="M437" s="8" t="s">
        <v>10904</v>
      </c>
      <c r="N437" s="8" t="s">
        <v>10927</v>
      </c>
      <c r="O437" s="9">
        <v>0.26700000000000002</v>
      </c>
      <c r="P437" s="10">
        <v>1</v>
      </c>
      <c r="Q437" s="11">
        <v>3.65</v>
      </c>
      <c r="R437" s="11">
        <v>1</v>
      </c>
      <c r="S437" s="8" t="s">
        <v>10906</v>
      </c>
      <c r="T437" s="8" t="s">
        <v>10907</v>
      </c>
      <c r="U437" s="9">
        <v>0.28000000000000003</v>
      </c>
      <c r="V437" s="10">
        <v>1</v>
      </c>
      <c r="W437" s="11">
        <v>5</v>
      </c>
      <c r="X437" s="9">
        <v>2.12</v>
      </c>
      <c r="Y437" s="8" t="s">
        <v>10901</v>
      </c>
      <c r="Z437" s="10">
        <v>1</v>
      </c>
      <c r="AA437" s="10">
        <v>0.757019</v>
      </c>
      <c r="AB437" s="9">
        <v>2.12</v>
      </c>
      <c r="AC437" s="10">
        <v>1</v>
      </c>
      <c r="AD437" s="10">
        <v>0.757019</v>
      </c>
      <c r="AE437" s="9">
        <v>2.12</v>
      </c>
      <c r="AF437" s="11">
        <v>0</v>
      </c>
      <c r="AG437" s="11">
        <v>4</v>
      </c>
      <c r="AH437" s="11">
        <v>0</v>
      </c>
      <c r="AI437" s="11">
        <v>17</v>
      </c>
      <c r="AJ437" s="11">
        <v>0</v>
      </c>
      <c r="AK437" s="12">
        <v>44368.029120370367</v>
      </c>
      <c r="AL437" s="11">
        <v>0</v>
      </c>
      <c r="AM437" s="11">
        <v>100</v>
      </c>
      <c r="AN437" s="11">
        <v>0</v>
      </c>
      <c r="AO437" s="11">
        <v>0.06</v>
      </c>
      <c r="AP437" s="11">
        <v>0</v>
      </c>
      <c r="AQ437" s="11">
        <v>0.41</v>
      </c>
      <c r="AR437" s="11">
        <v>0.1</v>
      </c>
      <c r="AS437" s="8" t="s">
        <v>10908</v>
      </c>
      <c r="AT437" s="11">
        <v>0</v>
      </c>
      <c r="AU437" s="8" t="s">
        <v>10976</v>
      </c>
      <c r="AV437" s="8" t="s">
        <v>10909</v>
      </c>
    </row>
    <row r="438" spans="1:48" x14ac:dyDescent="0.25">
      <c r="A438" s="8" t="str">
        <f t="shared" si="6"/>
        <v>11106000044032200001421</v>
      </c>
      <c r="B438" s="8" t="s">
        <v>10924</v>
      </c>
      <c r="C438" s="8" t="s">
        <v>10895</v>
      </c>
      <c r="D438" s="8" t="s">
        <v>10896</v>
      </c>
      <c r="E438" s="8" t="s">
        <v>10976</v>
      </c>
      <c r="F438" s="8" t="s">
        <v>10977</v>
      </c>
      <c r="G438" s="8" t="s">
        <v>10917</v>
      </c>
      <c r="H438" s="8" t="s">
        <v>10918</v>
      </c>
      <c r="I438" s="8" t="s">
        <v>10901</v>
      </c>
      <c r="J438" s="8" t="s">
        <v>10902</v>
      </c>
      <c r="K438" s="8" t="s">
        <v>7711</v>
      </c>
      <c r="L438" s="8" t="s">
        <v>10922</v>
      </c>
      <c r="M438" s="8" t="s">
        <v>10904</v>
      </c>
      <c r="N438" s="8" t="s">
        <v>10925</v>
      </c>
      <c r="O438" s="9">
        <v>0.17299999999999999</v>
      </c>
      <c r="P438" s="10">
        <v>1</v>
      </c>
      <c r="Q438" s="11">
        <v>9.25</v>
      </c>
      <c r="R438" s="11">
        <v>4</v>
      </c>
      <c r="S438" s="8" t="s">
        <v>10906</v>
      </c>
      <c r="T438" s="8" t="s">
        <v>10907</v>
      </c>
      <c r="U438" s="9">
        <v>0.19900000000000001</v>
      </c>
      <c r="V438" s="10">
        <v>1</v>
      </c>
      <c r="W438" s="11">
        <v>1.5</v>
      </c>
      <c r="X438" s="9">
        <v>1.454</v>
      </c>
      <c r="Y438" s="8" t="s">
        <v>10901</v>
      </c>
      <c r="Z438" s="10">
        <v>1</v>
      </c>
      <c r="AA438" s="10">
        <v>0.74702400000000002</v>
      </c>
      <c r="AB438" s="9">
        <v>1.454</v>
      </c>
      <c r="AC438" s="10">
        <v>1</v>
      </c>
      <c r="AD438" s="10">
        <v>0.74702400000000002</v>
      </c>
      <c r="AE438" s="9">
        <v>1.454</v>
      </c>
      <c r="AF438" s="11">
        <v>15</v>
      </c>
      <c r="AG438" s="11">
        <v>4</v>
      </c>
      <c r="AH438" s="11">
        <v>0</v>
      </c>
      <c r="AI438" s="11">
        <v>17</v>
      </c>
      <c r="AJ438" s="11">
        <v>0</v>
      </c>
      <c r="AK438" s="12">
        <v>44368.029120370367</v>
      </c>
      <c r="AL438" s="11">
        <v>0.17</v>
      </c>
      <c r="AM438" s="11">
        <v>100</v>
      </c>
      <c r="AN438" s="11">
        <v>0</v>
      </c>
      <c r="AO438" s="11">
        <v>0.05</v>
      </c>
      <c r="AP438" s="11">
        <v>0</v>
      </c>
      <c r="AQ438" s="11">
        <v>0.28999999999999998</v>
      </c>
      <c r="AR438" s="11">
        <v>0.02</v>
      </c>
      <c r="AS438" s="8" t="s">
        <v>10908</v>
      </c>
      <c r="AT438" s="11">
        <v>0</v>
      </c>
      <c r="AU438" s="8" t="s">
        <v>10976</v>
      </c>
      <c r="AV438" s="8" t="s">
        <v>10909</v>
      </c>
    </row>
    <row r="439" spans="1:48" x14ac:dyDescent="0.25">
      <c r="A439" s="8" t="str">
        <f t="shared" si="6"/>
        <v>12106000044032000005105</v>
      </c>
      <c r="B439" s="8" t="s">
        <v>10928</v>
      </c>
      <c r="C439" s="8" t="s">
        <v>10901</v>
      </c>
      <c r="D439" s="8" t="s">
        <v>10896</v>
      </c>
      <c r="E439" s="8" t="s">
        <v>10976</v>
      </c>
      <c r="F439" s="8" t="s">
        <v>10977</v>
      </c>
      <c r="G439" s="8" t="s">
        <v>10920</v>
      </c>
      <c r="H439" s="8" t="s">
        <v>10921</v>
      </c>
      <c r="I439" s="8" t="s">
        <v>10895</v>
      </c>
      <c r="J439" s="8" t="s">
        <v>10902</v>
      </c>
      <c r="K439" s="8" t="s">
        <v>7711</v>
      </c>
      <c r="L439" s="8" t="s">
        <v>10922</v>
      </c>
      <c r="M439" s="8" t="s">
        <v>10904</v>
      </c>
      <c r="N439" s="8" t="s">
        <v>10905</v>
      </c>
      <c r="O439" s="9">
        <v>0.189</v>
      </c>
      <c r="P439" s="10">
        <v>1</v>
      </c>
      <c r="Q439" s="11">
        <v>9.25</v>
      </c>
      <c r="R439" s="11">
        <v>4</v>
      </c>
      <c r="S439" s="8" t="s">
        <v>10906</v>
      </c>
      <c r="T439" s="8" t="s">
        <v>10907</v>
      </c>
      <c r="U439" s="9">
        <v>0.218</v>
      </c>
      <c r="V439" s="10">
        <v>1</v>
      </c>
      <c r="W439" s="11">
        <v>2</v>
      </c>
      <c r="X439" s="9">
        <v>1.1140000000000001</v>
      </c>
      <c r="Y439" s="8" t="s">
        <v>10901</v>
      </c>
      <c r="Z439" s="10">
        <v>1</v>
      </c>
      <c r="AA439" s="10">
        <v>1</v>
      </c>
      <c r="AB439" s="9">
        <v>1.1140000000000001</v>
      </c>
      <c r="AC439" s="10">
        <v>1</v>
      </c>
      <c r="AD439" s="10">
        <v>1</v>
      </c>
      <c r="AE439" s="9">
        <v>1.1140000000000001</v>
      </c>
      <c r="AF439" s="11">
        <v>15</v>
      </c>
      <c r="AG439" s="11">
        <v>4</v>
      </c>
      <c r="AH439" s="11">
        <v>9.25</v>
      </c>
      <c r="AI439" s="11">
        <v>0</v>
      </c>
      <c r="AJ439" s="11">
        <v>0</v>
      </c>
      <c r="AK439" s="12">
        <v>44367.534942129627</v>
      </c>
      <c r="AL439" s="11">
        <v>0.19</v>
      </c>
      <c r="AM439" s="11">
        <v>100</v>
      </c>
      <c r="AN439" s="11">
        <v>0</v>
      </c>
      <c r="AO439" s="11">
        <v>0.05</v>
      </c>
      <c r="AP439" s="11">
        <v>0.12</v>
      </c>
      <c r="AQ439" s="11">
        <v>0</v>
      </c>
      <c r="AR439" s="11">
        <v>0.03</v>
      </c>
      <c r="AS439" s="8" t="s">
        <v>10908</v>
      </c>
      <c r="AT439" s="11">
        <v>0</v>
      </c>
      <c r="AU439" s="8" t="s">
        <v>10976</v>
      </c>
      <c r="AV439" s="8" t="s">
        <v>10909</v>
      </c>
    </row>
    <row r="440" spans="1:48" x14ac:dyDescent="0.25">
      <c r="A440" s="8" t="str">
        <f t="shared" si="6"/>
        <v>12106000044032200001421</v>
      </c>
      <c r="B440" s="8" t="s">
        <v>10928</v>
      </c>
      <c r="C440" s="8" t="s">
        <v>10895</v>
      </c>
      <c r="D440" s="8" t="s">
        <v>10896</v>
      </c>
      <c r="E440" s="8" t="s">
        <v>10976</v>
      </c>
      <c r="F440" s="8" t="s">
        <v>10977</v>
      </c>
      <c r="G440" s="8" t="s">
        <v>10917</v>
      </c>
      <c r="H440" s="8" t="s">
        <v>10918</v>
      </c>
      <c r="I440" s="8" t="s">
        <v>10901</v>
      </c>
      <c r="J440" s="8" t="s">
        <v>10902</v>
      </c>
      <c r="K440" s="8" t="s">
        <v>7711</v>
      </c>
      <c r="L440" s="8" t="s">
        <v>10922</v>
      </c>
      <c r="M440" s="8" t="s">
        <v>10904</v>
      </c>
      <c r="N440" s="8" t="s">
        <v>10905</v>
      </c>
      <c r="O440" s="9">
        <v>0.17299999999999999</v>
      </c>
      <c r="P440" s="10">
        <v>1</v>
      </c>
      <c r="Q440" s="11">
        <v>9.25</v>
      </c>
      <c r="R440" s="11">
        <v>18</v>
      </c>
      <c r="S440" s="8" t="s">
        <v>10906</v>
      </c>
      <c r="T440" s="8" t="s">
        <v>10907</v>
      </c>
      <c r="U440" s="9">
        <v>0.23799999999999999</v>
      </c>
      <c r="V440" s="10">
        <v>1</v>
      </c>
      <c r="W440" s="11">
        <v>0</v>
      </c>
      <c r="X440" s="9">
        <v>0.999</v>
      </c>
      <c r="Y440" s="8" t="s">
        <v>10901</v>
      </c>
      <c r="Z440" s="10">
        <v>1</v>
      </c>
      <c r="AA440" s="10">
        <v>1</v>
      </c>
      <c r="AB440" s="9">
        <v>0.999</v>
      </c>
      <c r="AC440" s="10">
        <v>1</v>
      </c>
      <c r="AD440" s="10">
        <v>1</v>
      </c>
      <c r="AE440" s="9">
        <v>0.999</v>
      </c>
      <c r="AF440" s="11">
        <v>15</v>
      </c>
      <c r="AG440" s="11">
        <v>18</v>
      </c>
      <c r="AH440" s="11">
        <v>9.25</v>
      </c>
      <c r="AI440" s="11">
        <v>0</v>
      </c>
      <c r="AJ440" s="11">
        <v>0</v>
      </c>
      <c r="AK440" s="12">
        <v>44368.002650462964</v>
      </c>
      <c r="AL440" s="11">
        <v>0.21</v>
      </c>
      <c r="AM440" s="11">
        <v>100</v>
      </c>
      <c r="AN440" s="11">
        <v>0</v>
      </c>
      <c r="AO440" s="11">
        <v>0.25</v>
      </c>
      <c r="AP440" s="11">
        <v>0.12</v>
      </c>
      <c r="AQ440" s="11">
        <v>0</v>
      </c>
      <c r="AR440" s="11">
        <v>0</v>
      </c>
      <c r="AS440" s="8" t="s">
        <v>10908</v>
      </c>
      <c r="AT440" s="11">
        <v>0</v>
      </c>
      <c r="AU440" s="8" t="s">
        <v>10976</v>
      </c>
      <c r="AV440" s="8" t="s">
        <v>10909</v>
      </c>
    </row>
    <row r="441" spans="1:48" x14ac:dyDescent="0.25">
      <c r="A441" s="8" t="str">
        <f t="shared" si="6"/>
        <v>13006000044032000005105</v>
      </c>
      <c r="B441" s="8" t="s">
        <v>10929</v>
      </c>
      <c r="C441" s="8" t="s">
        <v>10901</v>
      </c>
      <c r="D441" s="8" t="s">
        <v>10896</v>
      </c>
      <c r="E441" s="8" t="s">
        <v>10976</v>
      </c>
      <c r="F441" s="8" t="s">
        <v>10977</v>
      </c>
      <c r="G441" s="8" t="s">
        <v>10920</v>
      </c>
      <c r="H441" s="8" t="s">
        <v>10921</v>
      </c>
      <c r="I441" s="8" t="s">
        <v>10895</v>
      </c>
      <c r="J441" s="8" t="s">
        <v>10902</v>
      </c>
      <c r="K441" s="8" t="s">
        <v>7711</v>
      </c>
      <c r="L441" s="8" t="s">
        <v>10922</v>
      </c>
      <c r="M441" s="8" t="s">
        <v>10904</v>
      </c>
      <c r="N441" s="8" t="s">
        <v>10930</v>
      </c>
      <c r="O441" s="9">
        <v>0.189</v>
      </c>
      <c r="P441" s="10">
        <v>1</v>
      </c>
      <c r="Q441" s="11">
        <v>9.25</v>
      </c>
      <c r="R441" s="11">
        <v>4</v>
      </c>
      <c r="S441" s="8" t="s">
        <v>10906</v>
      </c>
      <c r="T441" s="8" t="s">
        <v>10907</v>
      </c>
      <c r="U441" s="9">
        <v>0.218</v>
      </c>
      <c r="V441" s="10">
        <v>1</v>
      </c>
      <c r="W441" s="11">
        <v>6</v>
      </c>
      <c r="X441" s="9">
        <v>1.534</v>
      </c>
      <c r="Y441" s="8" t="s">
        <v>10901</v>
      </c>
      <c r="Z441" s="10">
        <v>1</v>
      </c>
      <c r="AA441" s="10">
        <v>1</v>
      </c>
      <c r="AB441" s="9">
        <v>1.534</v>
      </c>
      <c r="AC441" s="10">
        <v>1</v>
      </c>
      <c r="AD441" s="10">
        <v>1</v>
      </c>
      <c r="AE441" s="9">
        <v>1.534</v>
      </c>
      <c r="AF441" s="11">
        <v>15</v>
      </c>
      <c r="AG441" s="11">
        <v>0</v>
      </c>
      <c r="AH441" s="11">
        <v>0</v>
      </c>
      <c r="AI441" s="11">
        <v>0</v>
      </c>
      <c r="AJ441" s="11">
        <v>0</v>
      </c>
      <c r="AK441" s="12">
        <v>44367.513124999998</v>
      </c>
      <c r="AL441" s="11">
        <v>0.19</v>
      </c>
      <c r="AM441" s="11">
        <v>0</v>
      </c>
      <c r="AN441" s="11">
        <v>0</v>
      </c>
      <c r="AO441" s="11">
        <v>0</v>
      </c>
      <c r="AP441" s="11">
        <v>0</v>
      </c>
      <c r="AQ441" s="11">
        <v>0</v>
      </c>
      <c r="AR441" s="11">
        <v>0.09</v>
      </c>
      <c r="AS441" s="8" t="s">
        <v>10908</v>
      </c>
      <c r="AT441" s="11">
        <v>0</v>
      </c>
      <c r="AU441" s="8" t="s">
        <v>10976</v>
      </c>
      <c r="AV441" s="8" t="s">
        <v>10909</v>
      </c>
    </row>
    <row r="442" spans="1:48" x14ac:dyDescent="0.25">
      <c r="A442" s="8" t="str">
        <f t="shared" si="6"/>
        <v>13006000044032200000102</v>
      </c>
      <c r="B442" s="8" t="s">
        <v>10929</v>
      </c>
      <c r="C442" s="8" t="s">
        <v>10895</v>
      </c>
      <c r="D442" s="8" t="s">
        <v>10896</v>
      </c>
      <c r="E442" s="8" t="s">
        <v>10976</v>
      </c>
      <c r="F442" s="8" t="s">
        <v>10977</v>
      </c>
      <c r="G442" s="8" t="s">
        <v>10899</v>
      </c>
      <c r="H442" s="8" t="s">
        <v>10900</v>
      </c>
      <c r="I442" s="8" t="s">
        <v>10901</v>
      </c>
      <c r="J442" s="8" t="s">
        <v>10902</v>
      </c>
      <c r="K442" s="8" t="s">
        <v>7711</v>
      </c>
      <c r="L442" s="8" t="s">
        <v>10922</v>
      </c>
      <c r="M442" s="8" t="s">
        <v>10904</v>
      </c>
      <c r="N442" s="8" t="s">
        <v>10930</v>
      </c>
      <c r="O442" s="9">
        <v>0.22</v>
      </c>
      <c r="P442" s="10">
        <v>1</v>
      </c>
      <c r="Q442" s="11">
        <v>3.65</v>
      </c>
      <c r="R442" s="11">
        <v>4</v>
      </c>
      <c r="S442" s="8" t="s">
        <v>10906</v>
      </c>
      <c r="T442" s="8" t="s">
        <v>10907</v>
      </c>
      <c r="U442" s="9">
        <v>0.23799999999999999</v>
      </c>
      <c r="V442" s="10">
        <v>1</v>
      </c>
      <c r="W442" s="11">
        <v>3.5</v>
      </c>
      <c r="X442" s="9">
        <v>1.639</v>
      </c>
      <c r="Y442" s="8" t="s">
        <v>10901</v>
      </c>
      <c r="Z442" s="10">
        <v>1</v>
      </c>
      <c r="AA442" s="10">
        <v>1</v>
      </c>
      <c r="AB442" s="9">
        <v>1.639</v>
      </c>
      <c r="AC442" s="10">
        <v>1</v>
      </c>
      <c r="AD442" s="10">
        <v>1</v>
      </c>
      <c r="AE442" s="9">
        <v>1.639</v>
      </c>
      <c r="AF442" s="11">
        <v>15</v>
      </c>
      <c r="AG442" s="11">
        <v>0</v>
      </c>
      <c r="AH442" s="11">
        <v>0</v>
      </c>
      <c r="AI442" s="11">
        <v>0</v>
      </c>
      <c r="AJ442" s="11">
        <v>0</v>
      </c>
      <c r="AK442" s="12">
        <v>44368.011030092595</v>
      </c>
      <c r="AL442" s="11">
        <v>0.21</v>
      </c>
      <c r="AM442" s="11">
        <v>0</v>
      </c>
      <c r="AN442" s="11">
        <v>0</v>
      </c>
      <c r="AO442" s="11">
        <v>0</v>
      </c>
      <c r="AP442" s="11">
        <v>0</v>
      </c>
      <c r="AQ442" s="11">
        <v>0</v>
      </c>
      <c r="AR442" s="11">
        <v>0.06</v>
      </c>
      <c r="AS442" s="8" t="s">
        <v>10908</v>
      </c>
      <c r="AT442" s="11">
        <v>0</v>
      </c>
      <c r="AU442" s="8" t="s">
        <v>10976</v>
      </c>
      <c r="AV442" s="8" t="s">
        <v>10909</v>
      </c>
    </row>
    <row r="443" spans="1:48" x14ac:dyDescent="0.25">
      <c r="A443" s="8" t="str">
        <f t="shared" si="6"/>
        <v>13006000044032200001327</v>
      </c>
      <c r="B443" s="8" t="s">
        <v>10929</v>
      </c>
      <c r="C443" s="8" t="s">
        <v>10895</v>
      </c>
      <c r="D443" s="8" t="s">
        <v>10896</v>
      </c>
      <c r="E443" s="8" t="s">
        <v>10976</v>
      </c>
      <c r="F443" s="8" t="s">
        <v>10977</v>
      </c>
      <c r="G443" s="8" t="s">
        <v>10916</v>
      </c>
      <c r="H443" s="8" t="s">
        <v>10900</v>
      </c>
      <c r="I443" s="8" t="s">
        <v>10901</v>
      </c>
      <c r="J443" s="8" t="s">
        <v>10902</v>
      </c>
      <c r="K443" s="8" t="s">
        <v>7711</v>
      </c>
      <c r="L443" s="8" t="s">
        <v>10922</v>
      </c>
      <c r="M443" s="8" t="s">
        <v>10904</v>
      </c>
      <c r="N443" s="8" t="s">
        <v>10930</v>
      </c>
      <c r="O443" s="9">
        <v>0.28599999999999998</v>
      </c>
      <c r="P443" s="10">
        <v>0.75501099999999999</v>
      </c>
      <c r="Q443" s="11">
        <v>3.65</v>
      </c>
      <c r="R443" s="11">
        <v>4</v>
      </c>
      <c r="S443" s="8" t="s">
        <v>10906</v>
      </c>
      <c r="T443" s="8" t="s">
        <v>10907</v>
      </c>
      <c r="U443" s="9">
        <v>0.23400000000000001</v>
      </c>
      <c r="V443" s="10">
        <v>1</v>
      </c>
      <c r="W443" s="11">
        <v>2</v>
      </c>
      <c r="X443" s="9">
        <v>1.5760000000000001</v>
      </c>
      <c r="Y443" s="8" t="s">
        <v>10901</v>
      </c>
      <c r="Z443" s="10">
        <v>1</v>
      </c>
      <c r="AA443" s="10">
        <v>1</v>
      </c>
      <c r="AB443" s="9">
        <v>1.5760000000000001</v>
      </c>
      <c r="AC443" s="10">
        <v>1</v>
      </c>
      <c r="AD443" s="10">
        <v>1</v>
      </c>
      <c r="AE443" s="9">
        <v>1.5760000000000001</v>
      </c>
      <c r="AF443" s="11">
        <v>15</v>
      </c>
      <c r="AG443" s="11">
        <v>0</v>
      </c>
      <c r="AH443" s="11">
        <v>0</v>
      </c>
      <c r="AI443" s="11">
        <v>0</v>
      </c>
      <c r="AJ443" s="11">
        <v>0</v>
      </c>
      <c r="AK443" s="12">
        <v>44368.011041666665</v>
      </c>
      <c r="AL443" s="11">
        <v>0.2</v>
      </c>
      <c r="AM443" s="11">
        <v>0</v>
      </c>
      <c r="AN443" s="11">
        <v>0</v>
      </c>
      <c r="AO443" s="11">
        <v>0</v>
      </c>
      <c r="AP443" s="11">
        <v>0</v>
      </c>
      <c r="AQ443" s="11">
        <v>0</v>
      </c>
      <c r="AR443" s="11">
        <v>0.03</v>
      </c>
      <c r="AS443" s="8" t="s">
        <v>10908</v>
      </c>
      <c r="AT443" s="11">
        <v>0</v>
      </c>
      <c r="AU443" s="8" t="s">
        <v>10976</v>
      </c>
      <c r="AV443" s="8" t="s">
        <v>10909</v>
      </c>
    </row>
    <row r="444" spans="1:48" x14ac:dyDescent="0.25">
      <c r="A444" s="8" t="str">
        <f t="shared" si="6"/>
        <v>13006000044032200001421</v>
      </c>
      <c r="B444" s="8" t="s">
        <v>10929</v>
      </c>
      <c r="C444" s="8" t="s">
        <v>10895</v>
      </c>
      <c r="D444" s="8" t="s">
        <v>10896</v>
      </c>
      <c r="E444" s="8" t="s">
        <v>10976</v>
      </c>
      <c r="F444" s="8" t="s">
        <v>10977</v>
      </c>
      <c r="G444" s="8" t="s">
        <v>10917</v>
      </c>
      <c r="H444" s="8" t="s">
        <v>10918</v>
      </c>
      <c r="I444" s="8" t="s">
        <v>10901</v>
      </c>
      <c r="J444" s="8" t="s">
        <v>10902</v>
      </c>
      <c r="K444" s="8" t="s">
        <v>7711</v>
      </c>
      <c r="L444" s="8" t="s">
        <v>10922</v>
      </c>
      <c r="M444" s="8" t="s">
        <v>10904</v>
      </c>
      <c r="N444" s="8" t="s">
        <v>10930</v>
      </c>
      <c r="O444" s="9">
        <v>0.17299999999999999</v>
      </c>
      <c r="P444" s="10">
        <v>1</v>
      </c>
      <c r="Q444" s="11">
        <v>9.25</v>
      </c>
      <c r="R444" s="11">
        <v>4</v>
      </c>
      <c r="S444" s="8" t="s">
        <v>10906</v>
      </c>
      <c r="T444" s="8" t="s">
        <v>10907</v>
      </c>
      <c r="U444" s="9">
        <v>0.19900000000000001</v>
      </c>
      <c r="V444" s="10">
        <v>1</v>
      </c>
      <c r="W444" s="11">
        <v>7</v>
      </c>
      <c r="X444" s="9">
        <v>1.4039999999999999</v>
      </c>
      <c r="Y444" s="8" t="s">
        <v>10901</v>
      </c>
      <c r="Z444" s="10">
        <v>1</v>
      </c>
      <c r="AA444" s="10">
        <v>1</v>
      </c>
      <c r="AB444" s="9">
        <v>1.4039999999999999</v>
      </c>
      <c r="AC444" s="10">
        <v>1</v>
      </c>
      <c r="AD444" s="10">
        <v>1</v>
      </c>
      <c r="AE444" s="9">
        <v>1.4039999999999999</v>
      </c>
      <c r="AF444" s="11">
        <v>15</v>
      </c>
      <c r="AG444" s="11">
        <v>0</v>
      </c>
      <c r="AH444" s="11">
        <v>0</v>
      </c>
      <c r="AI444" s="11">
        <v>0</v>
      </c>
      <c r="AJ444" s="11">
        <v>0</v>
      </c>
      <c r="AK444" s="12">
        <v>44368.011041666665</v>
      </c>
      <c r="AL444" s="11">
        <v>0.17</v>
      </c>
      <c r="AM444" s="11">
        <v>0</v>
      </c>
      <c r="AN444" s="11">
        <v>0</v>
      </c>
      <c r="AO444" s="11">
        <v>0</v>
      </c>
      <c r="AP444" s="11">
        <v>0</v>
      </c>
      <c r="AQ444" s="11">
        <v>0</v>
      </c>
      <c r="AR444" s="11">
        <v>0.09</v>
      </c>
      <c r="AS444" s="8" t="s">
        <v>10908</v>
      </c>
      <c r="AT444" s="11">
        <v>0</v>
      </c>
      <c r="AU444" s="8" t="s">
        <v>10976</v>
      </c>
      <c r="AV444" s="8" t="s">
        <v>10909</v>
      </c>
    </row>
    <row r="445" spans="1:48" x14ac:dyDescent="0.25">
      <c r="A445" s="8" t="str">
        <f t="shared" si="6"/>
        <v>14006000044032000005105</v>
      </c>
      <c r="B445" s="8" t="s">
        <v>10931</v>
      </c>
      <c r="C445" s="8" t="s">
        <v>10901</v>
      </c>
      <c r="D445" s="8" t="s">
        <v>10896</v>
      </c>
      <c r="E445" s="8" t="s">
        <v>10976</v>
      </c>
      <c r="F445" s="8" t="s">
        <v>10977</v>
      </c>
      <c r="G445" s="8" t="s">
        <v>10920</v>
      </c>
      <c r="H445" s="8" t="s">
        <v>10921</v>
      </c>
      <c r="I445" s="8" t="s">
        <v>10895</v>
      </c>
      <c r="J445" s="8" t="s">
        <v>10902</v>
      </c>
      <c r="K445" s="8" t="s">
        <v>7711</v>
      </c>
      <c r="L445" s="8" t="s">
        <v>10922</v>
      </c>
      <c r="M445" s="8" t="s">
        <v>10904</v>
      </c>
      <c r="N445" s="8" t="s">
        <v>10905</v>
      </c>
      <c r="O445" s="9">
        <v>0.189</v>
      </c>
      <c r="P445" s="10">
        <v>1</v>
      </c>
      <c r="Q445" s="11">
        <v>9.25</v>
      </c>
      <c r="R445" s="11">
        <v>4</v>
      </c>
      <c r="S445" s="8" t="s">
        <v>10906</v>
      </c>
      <c r="T445" s="8" t="s">
        <v>10907</v>
      </c>
      <c r="U445" s="9">
        <v>0.218</v>
      </c>
      <c r="V445" s="10">
        <v>1</v>
      </c>
      <c r="W445" s="11">
        <v>2</v>
      </c>
      <c r="X445" s="9">
        <v>1.1140000000000001</v>
      </c>
      <c r="Y445" s="8" t="s">
        <v>10901</v>
      </c>
      <c r="Z445" s="10">
        <v>1</v>
      </c>
      <c r="AA445" s="10">
        <v>1</v>
      </c>
      <c r="AB445" s="9">
        <v>1.1140000000000001</v>
      </c>
      <c r="AC445" s="10">
        <v>1</v>
      </c>
      <c r="AD445" s="10">
        <v>1</v>
      </c>
      <c r="AE445" s="9">
        <v>1.1140000000000001</v>
      </c>
      <c r="AF445" s="11">
        <v>15</v>
      </c>
      <c r="AG445" s="11">
        <v>4</v>
      </c>
      <c r="AH445" s="11">
        <v>9.25</v>
      </c>
      <c r="AI445" s="11">
        <v>0</v>
      </c>
      <c r="AJ445" s="11">
        <v>0</v>
      </c>
      <c r="AK445" s="12">
        <v>44367.518113425926</v>
      </c>
      <c r="AL445" s="11">
        <v>0.19</v>
      </c>
      <c r="AM445" s="11">
        <v>100</v>
      </c>
      <c r="AN445" s="11">
        <v>0</v>
      </c>
      <c r="AO445" s="11">
        <v>0.05</v>
      </c>
      <c r="AP445" s="11">
        <v>0.12</v>
      </c>
      <c r="AQ445" s="11">
        <v>0</v>
      </c>
      <c r="AR445" s="11">
        <v>0.03</v>
      </c>
      <c r="AS445" s="8" t="s">
        <v>10908</v>
      </c>
      <c r="AT445" s="11">
        <v>0</v>
      </c>
      <c r="AU445" s="8" t="s">
        <v>10976</v>
      </c>
      <c r="AV445" s="8" t="s">
        <v>10909</v>
      </c>
    </row>
    <row r="446" spans="1:48" x14ac:dyDescent="0.25">
      <c r="A446" s="8" t="str">
        <f t="shared" si="6"/>
        <v>14006000044032200000102</v>
      </c>
      <c r="B446" s="8" t="s">
        <v>10931</v>
      </c>
      <c r="C446" s="8" t="s">
        <v>10895</v>
      </c>
      <c r="D446" s="8" t="s">
        <v>10896</v>
      </c>
      <c r="E446" s="8" t="s">
        <v>10976</v>
      </c>
      <c r="F446" s="8" t="s">
        <v>10977</v>
      </c>
      <c r="G446" s="8" t="s">
        <v>10899</v>
      </c>
      <c r="H446" s="8" t="s">
        <v>10900</v>
      </c>
      <c r="I446" s="8" t="s">
        <v>10901</v>
      </c>
      <c r="J446" s="8" t="s">
        <v>10902</v>
      </c>
      <c r="K446" s="8" t="s">
        <v>7711</v>
      </c>
      <c r="L446" s="8" t="s">
        <v>10922</v>
      </c>
      <c r="M446" s="8" t="s">
        <v>10904</v>
      </c>
      <c r="N446" s="8" t="s">
        <v>10905</v>
      </c>
      <c r="O446" s="9">
        <v>0.22</v>
      </c>
      <c r="P446" s="10">
        <v>1</v>
      </c>
      <c r="Q446" s="11">
        <v>3.65</v>
      </c>
      <c r="R446" s="11">
        <v>4</v>
      </c>
      <c r="S446" s="8" t="s">
        <v>10906</v>
      </c>
      <c r="T446" s="8" t="s">
        <v>10907</v>
      </c>
      <c r="U446" s="9">
        <v>0.23799999999999999</v>
      </c>
      <c r="V446" s="10">
        <v>1</v>
      </c>
      <c r="W446" s="11">
        <v>2</v>
      </c>
      <c r="X446" s="9">
        <v>1.2190000000000001</v>
      </c>
      <c r="Y446" s="8" t="s">
        <v>10901</v>
      </c>
      <c r="Z446" s="10">
        <v>1</v>
      </c>
      <c r="AA446" s="10">
        <v>1</v>
      </c>
      <c r="AB446" s="9">
        <v>1.2190000000000001</v>
      </c>
      <c r="AC446" s="10">
        <v>1</v>
      </c>
      <c r="AD446" s="10">
        <v>1</v>
      </c>
      <c r="AE446" s="9">
        <v>1.2190000000000001</v>
      </c>
      <c r="AF446" s="11">
        <v>15</v>
      </c>
      <c r="AG446" s="11">
        <v>4</v>
      </c>
      <c r="AH446" s="11">
        <v>9.25</v>
      </c>
      <c r="AI446" s="11">
        <v>0</v>
      </c>
      <c r="AJ446" s="11">
        <v>0</v>
      </c>
      <c r="AK446" s="12">
        <v>44368.010127314818</v>
      </c>
      <c r="AL446" s="11">
        <v>0.21</v>
      </c>
      <c r="AM446" s="11">
        <v>100</v>
      </c>
      <c r="AN446" s="11">
        <v>0</v>
      </c>
      <c r="AO446" s="11">
        <v>0.06</v>
      </c>
      <c r="AP446" s="11">
        <v>0.12</v>
      </c>
      <c r="AQ446" s="11">
        <v>0</v>
      </c>
      <c r="AR446" s="11">
        <v>0.03</v>
      </c>
      <c r="AS446" s="8" t="s">
        <v>10908</v>
      </c>
      <c r="AT446" s="11">
        <v>0</v>
      </c>
      <c r="AU446" s="8" t="s">
        <v>10976</v>
      </c>
      <c r="AV446" s="8" t="s">
        <v>10909</v>
      </c>
    </row>
    <row r="447" spans="1:48" x14ac:dyDescent="0.25">
      <c r="A447" s="8" t="str">
        <f t="shared" si="6"/>
        <v>14006000044032200001286</v>
      </c>
      <c r="B447" s="8" t="s">
        <v>10931</v>
      </c>
      <c r="C447" s="8" t="s">
        <v>10895</v>
      </c>
      <c r="D447" s="8" t="s">
        <v>10896</v>
      </c>
      <c r="E447" s="8" t="s">
        <v>10976</v>
      </c>
      <c r="F447" s="8" t="s">
        <v>10977</v>
      </c>
      <c r="G447" s="8" t="s">
        <v>10913</v>
      </c>
      <c r="H447" s="8" t="s">
        <v>10914</v>
      </c>
      <c r="I447" s="8" t="s">
        <v>10901</v>
      </c>
      <c r="J447" s="8" t="s">
        <v>10902</v>
      </c>
      <c r="K447" s="8" t="s">
        <v>7711</v>
      </c>
      <c r="L447" s="8" t="s">
        <v>10922</v>
      </c>
      <c r="M447" s="8" t="s">
        <v>10904</v>
      </c>
      <c r="N447" s="8" t="s">
        <v>10915</v>
      </c>
      <c r="O447" s="9">
        <v>0.26700000000000002</v>
      </c>
      <c r="P447" s="10">
        <v>1</v>
      </c>
      <c r="Q447" s="11">
        <v>3.65</v>
      </c>
      <c r="R447" s="11">
        <v>1</v>
      </c>
      <c r="S447" s="8" t="s">
        <v>10906</v>
      </c>
      <c r="T447" s="8" t="s">
        <v>10907</v>
      </c>
      <c r="U447" s="9">
        <v>0.28000000000000003</v>
      </c>
      <c r="V447" s="10">
        <v>1</v>
      </c>
      <c r="W447" s="11">
        <v>3</v>
      </c>
      <c r="X447" s="9">
        <v>1.45</v>
      </c>
      <c r="Y447" s="8" t="s">
        <v>10901</v>
      </c>
      <c r="Z447" s="10">
        <v>1</v>
      </c>
      <c r="AA447" s="10">
        <v>1</v>
      </c>
      <c r="AB447" s="9">
        <v>1.45</v>
      </c>
      <c r="AC447" s="10">
        <v>1</v>
      </c>
      <c r="AD447" s="10">
        <v>1</v>
      </c>
      <c r="AE447" s="9">
        <v>1.45</v>
      </c>
      <c r="AF447" s="11">
        <v>0</v>
      </c>
      <c r="AG447" s="11">
        <v>4</v>
      </c>
      <c r="AH447" s="11">
        <v>9.25</v>
      </c>
      <c r="AI447" s="11">
        <v>0</v>
      </c>
      <c r="AJ447" s="11">
        <v>0</v>
      </c>
      <c r="AK447" s="12">
        <v>44368.010127314818</v>
      </c>
      <c r="AL447" s="11">
        <v>0</v>
      </c>
      <c r="AM447" s="11">
        <v>100</v>
      </c>
      <c r="AN447" s="11">
        <v>0</v>
      </c>
      <c r="AO447" s="11">
        <v>0.06</v>
      </c>
      <c r="AP447" s="11">
        <v>0.15</v>
      </c>
      <c r="AQ447" s="11">
        <v>0</v>
      </c>
      <c r="AR447" s="11">
        <v>0.05</v>
      </c>
      <c r="AS447" s="8" t="s">
        <v>10908</v>
      </c>
      <c r="AT447" s="11">
        <v>0</v>
      </c>
      <c r="AU447" s="8" t="s">
        <v>10976</v>
      </c>
      <c r="AV447" s="8" t="s">
        <v>10909</v>
      </c>
    </row>
    <row r="448" spans="1:48" x14ac:dyDescent="0.25">
      <c r="A448" s="8" t="str">
        <f t="shared" si="6"/>
        <v>17006000044032000005105</v>
      </c>
      <c r="B448" s="8" t="s">
        <v>10932</v>
      </c>
      <c r="C448" s="8" t="s">
        <v>10895</v>
      </c>
      <c r="D448" s="8" t="s">
        <v>10896</v>
      </c>
      <c r="E448" s="8" t="s">
        <v>10976</v>
      </c>
      <c r="F448" s="8" t="s">
        <v>10977</v>
      </c>
      <c r="G448" s="8" t="s">
        <v>10920</v>
      </c>
      <c r="H448" s="8" t="s">
        <v>10921</v>
      </c>
      <c r="I448" s="8" t="s">
        <v>10901</v>
      </c>
      <c r="J448" s="8" t="s">
        <v>10902</v>
      </c>
      <c r="K448" s="8" t="s">
        <v>7711</v>
      </c>
      <c r="L448" s="8" t="s">
        <v>10922</v>
      </c>
      <c r="M448" s="8" t="s">
        <v>10904</v>
      </c>
      <c r="N448" s="8" t="s">
        <v>10933</v>
      </c>
      <c r="O448" s="9">
        <v>0.17</v>
      </c>
      <c r="P448" s="10">
        <v>1</v>
      </c>
      <c r="Q448" s="11">
        <v>9.25</v>
      </c>
      <c r="R448" s="11">
        <v>4</v>
      </c>
      <c r="S448" s="8" t="s">
        <v>10906</v>
      </c>
      <c r="T448" s="8" t="s">
        <v>10907</v>
      </c>
      <c r="U448" s="9">
        <v>0.19600000000000001</v>
      </c>
      <c r="V448" s="10">
        <v>0.25</v>
      </c>
      <c r="W448" s="11">
        <v>7</v>
      </c>
      <c r="X448" s="9">
        <v>0.42199999999999999</v>
      </c>
      <c r="Y448" s="8" t="s">
        <v>10901</v>
      </c>
      <c r="Z448" s="10">
        <v>4</v>
      </c>
      <c r="AA448" s="10">
        <v>1</v>
      </c>
      <c r="AB448" s="9">
        <v>1.6879999999999999</v>
      </c>
      <c r="AC448" s="10">
        <v>1</v>
      </c>
      <c r="AD448" s="10">
        <v>1</v>
      </c>
      <c r="AE448" s="9">
        <v>1.6879999999999999</v>
      </c>
      <c r="AF448" s="11">
        <v>15</v>
      </c>
      <c r="AG448" s="11">
        <v>4</v>
      </c>
      <c r="AH448" s="11">
        <v>0</v>
      </c>
      <c r="AI448" s="11">
        <v>17</v>
      </c>
      <c r="AJ448" s="11">
        <v>0</v>
      </c>
      <c r="AK448" s="12">
        <v>44368.010740740741</v>
      </c>
      <c r="AL448" s="11">
        <v>0.04</v>
      </c>
      <c r="AM448" s="11">
        <v>100</v>
      </c>
      <c r="AN448" s="11">
        <v>0</v>
      </c>
      <c r="AO448" s="11">
        <v>0.01</v>
      </c>
      <c r="AP448" s="11">
        <v>0</v>
      </c>
      <c r="AQ448" s="11">
        <v>7.0000000000000007E-2</v>
      </c>
      <c r="AR448" s="11">
        <v>0.03</v>
      </c>
      <c r="AS448" s="8" t="s">
        <v>10908</v>
      </c>
      <c r="AT448" s="11">
        <v>0</v>
      </c>
      <c r="AU448" s="8" t="s">
        <v>10976</v>
      </c>
      <c r="AV448" s="8" t="s">
        <v>10909</v>
      </c>
    </row>
    <row r="449" spans="1:48" x14ac:dyDescent="0.25">
      <c r="A449" s="8" t="str">
        <f t="shared" si="6"/>
        <v>17006000044032200001421</v>
      </c>
      <c r="B449" s="8" t="s">
        <v>10932</v>
      </c>
      <c r="C449" s="8" t="s">
        <v>10901</v>
      </c>
      <c r="D449" s="8" t="s">
        <v>10896</v>
      </c>
      <c r="E449" s="8" t="s">
        <v>10976</v>
      </c>
      <c r="F449" s="8" t="s">
        <v>10977</v>
      </c>
      <c r="G449" s="8" t="s">
        <v>10917</v>
      </c>
      <c r="H449" s="8" t="s">
        <v>10918</v>
      </c>
      <c r="I449" s="8" t="s">
        <v>10895</v>
      </c>
      <c r="J449" s="8" t="s">
        <v>10902</v>
      </c>
      <c r="K449" s="8" t="s">
        <v>7711</v>
      </c>
      <c r="L449" s="8" t="s">
        <v>10922</v>
      </c>
      <c r="M449" s="8" t="s">
        <v>10904</v>
      </c>
      <c r="N449" s="8" t="s">
        <v>10933</v>
      </c>
      <c r="O449" s="9">
        <v>0.19400000000000001</v>
      </c>
      <c r="P449" s="10">
        <v>1</v>
      </c>
      <c r="Q449" s="11">
        <v>9.25</v>
      </c>
      <c r="R449" s="11">
        <v>4</v>
      </c>
      <c r="S449" s="8" t="s">
        <v>10906</v>
      </c>
      <c r="T449" s="8" t="s">
        <v>10907</v>
      </c>
      <c r="U449" s="9">
        <v>0.224</v>
      </c>
      <c r="V449" s="10">
        <v>0.25</v>
      </c>
      <c r="W449" s="11">
        <v>3</v>
      </c>
      <c r="X449" s="9">
        <v>0.46200000000000002</v>
      </c>
      <c r="Y449" s="8" t="s">
        <v>10901</v>
      </c>
      <c r="Z449" s="10">
        <v>4</v>
      </c>
      <c r="AA449" s="10">
        <v>1</v>
      </c>
      <c r="AB449" s="9">
        <v>1.8480000000000001</v>
      </c>
      <c r="AC449" s="10">
        <v>1</v>
      </c>
      <c r="AD449" s="10">
        <v>1</v>
      </c>
      <c r="AE449" s="9">
        <v>1.8480000000000001</v>
      </c>
      <c r="AF449" s="11">
        <v>15</v>
      </c>
      <c r="AG449" s="11">
        <v>4</v>
      </c>
      <c r="AH449" s="11">
        <v>0</v>
      </c>
      <c r="AI449" s="11">
        <v>17</v>
      </c>
      <c r="AJ449" s="11">
        <v>0</v>
      </c>
      <c r="AK449" s="12">
        <v>44367.549571759257</v>
      </c>
      <c r="AL449" s="11">
        <v>0.05</v>
      </c>
      <c r="AM449" s="11">
        <v>100</v>
      </c>
      <c r="AN449" s="11">
        <v>0</v>
      </c>
      <c r="AO449" s="11">
        <v>0.01</v>
      </c>
      <c r="AP449" s="11">
        <v>0</v>
      </c>
      <c r="AQ449" s="11">
        <v>0.08</v>
      </c>
      <c r="AR449" s="11">
        <v>0.01</v>
      </c>
      <c r="AS449" s="8" t="s">
        <v>10908</v>
      </c>
      <c r="AT449" s="11">
        <v>0</v>
      </c>
      <c r="AU449" s="8" t="s">
        <v>10976</v>
      </c>
      <c r="AV449" s="8" t="s">
        <v>10909</v>
      </c>
    </row>
    <row r="450" spans="1:48" x14ac:dyDescent="0.25">
      <c r="A450" s="8" t="str">
        <f t="shared" si="6"/>
        <v>10006000070072200000102</v>
      </c>
      <c r="B450" s="8" t="s">
        <v>10894</v>
      </c>
      <c r="C450" s="8" t="s">
        <v>10895</v>
      </c>
      <c r="D450" s="8" t="s">
        <v>10896</v>
      </c>
      <c r="E450" s="8" t="s">
        <v>10978</v>
      </c>
      <c r="F450" s="8" t="s">
        <v>10979</v>
      </c>
      <c r="G450" s="8" t="s">
        <v>10899</v>
      </c>
      <c r="H450" s="8" t="s">
        <v>10900</v>
      </c>
      <c r="I450" s="8" t="s">
        <v>10901</v>
      </c>
      <c r="J450" s="8" t="s">
        <v>10902</v>
      </c>
      <c r="K450" s="8" t="s">
        <v>7711</v>
      </c>
      <c r="L450" s="8" t="s">
        <v>10903</v>
      </c>
      <c r="M450" s="8" t="s">
        <v>10904</v>
      </c>
      <c r="N450" s="8" t="s">
        <v>10905</v>
      </c>
      <c r="O450" s="9">
        <v>0.67400000000000004</v>
      </c>
      <c r="P450" s="10">
        <v>1</v>
      </c>
      <c r="Q450" s="11">
        <v>3.65</v>
      </c>
      <c r="R450" s="11">
        <v>4</v>
      </c>
      <c r="S450" s="8" t="s">
        <v>10906</v>
      </c>
      <c r="T450" s="8" t="s">
        <v>10907</v>
      </c>
      <c r="U450" s="9">
        <v>0.73</v>
      </c>
      <c r="V450" s="10">
        <v>1</v>
      </c>
      <c r="W450" s="11">
        <v>4.5</v>
      </c>
      <c r="X450" s="9">
        <v>3.8580000000000001</v>
      </c>
      <c r="Y450" s="8" t="s">
        <v>10901</v>
      </c>
      <c r="Z450" s="10">
        <v>1</v>
      </c>
      <c r="AA450" s="10">
        <v>1</v>
      </c>
      <c r="AB450" s="9">
        <v>3.8580000000000001</v>
      </c>
      <c r="AC450" s="10">
        <v>1</v>
      </c>
      <c r="AD450" s="10">
        <v>1</v>
      </c>
      <c r="AE450" s="9">
        <v>3.8580000000000001</v>
      </c>
      <c r="AF450" s="11">
        <v>15</v>
      </c>
      <c r="AG450" s="11">
        <v>4</v>
      </c>
      <c r="AH450" s="11">
        <v>9.25</v>
      </c>
      <c r="AI450" s="11">
        <v>0</v>
      </c>
      <c r="AJ450" s="11">
        <v>0</v>
      </c>
      <c r="AK450" s="12">
        <v>44368.032094907408</v>
      </c>
      <c r="AL450" s="11">
        <v>0.63</v>
      </c>
      <c r="AM450" s="11">
        <v>100</v>
      </c>
      <c r="AN450" s="11">
        <v>0</v>
      </c>
      <c r="AO450" s="11">
        <v>0.17</v>
      </c>
      <c r="AP450" s="11">
        <v>0.39</v>
      </c>
      <c r="AQ450" s="11">
        <v>0</v>
      </c>
      <c r="AR450" s="11">
        <v>0.22</v>
      </c>
      <c r="AS450" s="8" t="s">
        <v>10908</v>
      </c>
      <c r="AT450" s="11">
        <v>0</v>
      </c>
      <c r="AU450" s="8" t="s">
        <v>10978</v>
      </c>
      <c r="AV450" s="8" t="s">
        <v>10909</v>
      </c>
    </row>
    <row r="451" spans="1:48" x14ac:dyDescent="0.25">
      <c r="A451" s="8" t="str">
        <f t="shared" ref="A451:A514" si="7">_xlfn.CONCAT(B451,E451,G451)</f>
        <v>10006000070072200001286</v>
      </c>
      <c r="B451" s="8" t="s">
        <v>10894</v>
      </c>
      <c r="C451" s="8" t="s">
        <v>10895</v>
      </c>
      <c r="D451" s="8" t="s">
        <v>10896</v>
      </c>
      <c r="E451" s="8" t="s">
        <v>10978</v>
      </c>
      <c r="F451" s="8" t="s">
        <v>10979</v>
      </c>
      <c r="G451" s="8" t="s">
        <v>10913</v>
      </c>
      <c r="H451" s="8" t="s">
        <v>10914</v>
      </c>
      <c r="I451" s="8" t="s">
        <v>10901</v>
      </c>
      <c r="J451" s="8" t="s">
        <v>10902</v>
      </c>
      <c r="K451" s="8" t="s">
        <v>7711</v>
      </c>
      <c r="L451" s="8" t="s">
        <v>10903</v>
      </c>
      <c r="M451" s="8" t="s">
        <v>10904</v>
      </c>
      <c r="N451" s="8" t="s">
        <v>10915</v>
      </c>
      <c r="O451" s="9">
        <v>0.81699999999999995</v>
      </c>
      <c r="P451" s="10">
        <v>1</v>
      </c>
      <c r="Q451" s="11">
        <v>3.65</v>
      </c>
      <c r="R451" s="11">
        <v>1</v>
      </c>
      <c r="S451" s="8" t="s">
        <v>10906</v>
      </c>
      <c r="T451" s="8" t="s">
        <v>10907</v>
      </c>
      <c r="U451" s="9">
        <v>0.85699999999999998</v>
      </c>
      <c r="V451" s="10">
        <v>1</v>
      </c>
      <c r="W451" s="11">
        <v>6</v>
      </c>
      <c r="X451" s="9">
        <v>4.5780000000000003</v>
      </c>
      <c r="Y451" s="8" t="s">
        <v>10901</v>
      </c>
      <c r="Z451" s="10">
        <v>1</v>
      </c>
      <c r="AA451" s="10">
        <v>1</v>
      </c>
      <c r="AB451" s="9">
        <v>4.5780000000000003</v>
      </c>
      <c r="AC451" s="10">
        <v>1</v>
      </c>
      <c r="AD451" s="10">
        <v>1</v>
      </c>
      <c r="AE451" s="9">
        <v>4.5780000000000003</v>
      </c>
      <c r="AF451" s="11">
        <v>0</v>
      </c>
      <c r="AG451" s="11">
        <v>4</v>
      </c>
      <c r="AH451" s="11">
        <v>9.25</v>
      </c>
      <c r="AI451" s="11">
        <v>0</v>
      </c>
      <c r="AJ451" s="11">
        <v>0</v>
      </c>
      <c r="AK451" s="12">
        <v>44368.032106481478</v>
      </c>
      <c r="AL451" s="11">
        <v>0</v>
      </c>
      <c r="AM451" s="11">
        <v>100</v>
      </c>
      <c r="AN451" s="11">
        <v>0</v>
      </c>
      <c r="AO451" s="11">
        <v>0.2</v>
      </c>
      <c r="AP451" s="11">
        <v>0.45</v>
      </c>
      <c r="AQ451" s="11">
        <v>0</v>
      </c>
      <c r="AR451" s="11">
        <v>0.3</v>
      </c>
      <c r="AS451" s="8" t="s">
        <v>10908</v>
      </c>
      <c r="AT451" s="11">
        <v>0</v>
      </c>
      <c r="AU451" s="8" t="s">
        <v>10978</v>
      </c>
      <c r="AV451" s="8" t="s">
        <v>10909</v>
      </c>
    </row>
    <row r="452" spans="1:48" x14ac:dyDescent="0.25">
      <c r="A452" s="8" t="str">
        <f t="shared" si="7"/>
        <v>10006000070072200001327</v>
      </c>
      <c r="B452" s="8" t="s">
        <v>10894</v>
      </c>
      <c r="C452" s="8" t="s">
        <v>10895</v>
      </c>
      <c r="D452" s="8" t="s">
        <v>10896</v>
      </c>
      <c r="E452" s="8" t="s">
        <v>10978</v>
      </c>
      <c r="F452" s="8" t="s">
        <v>10979</v>
      </c>
      <c r="G452" s="8" t="s">
        <v>10916</v>
      </c>
      <c r="H452" s="8" t="s">
        <v>10900</v>
      </c>
      <c r="I452" s="8" t="s">
        <v>10901</v>
      </c>
      <c r="J452" s="8" t="s">
        <v>10902</v>
      </c>
      <c r="K452" s="8" t="s">
        <v>7711</v>
      </c>
      <c r="L452" s="8" t="s">
        <v>10903</v>
      </c>
      <c r="M452" s="8" t="s">
        <v>10904</v>
      </c>
      <c r="N452" s="8" t="s">
        <v>10905</v>
      </c>
      <c r="O452" s="9">
        <v>0.878</v>
      </c>
      <c r="P452" s="10">
        <v>0.75066600000000006</v>
      </c>
      <c r="Q452" s="11">
        <v>3.65</v>
      </c>
      <c r="R452" s="11">
        <v>4</v>
      </c>
      <c r="S452" s="8" t="s">
        <v>10906</v>
      </c>
      <c r="T452" s="8" t="s">
        <v>10907</v>
      </c>
      <c r="U452" s="9">
        <v>0.71399999999999997</v>
      </c>
      <c r="V452" s="10">
        <v>1</v>
      </c>
      <c r="W452" s="11">
        <v>5</v>
      </c>
      <c r="X452" s="9">
        <v>3.806</v>
      </c>
      <c r="Y452" s="8" t="s">
        <v>10901</v>
      </c>
      <c r="Z452" s="10">
        <v>1</v>
      </c>
      <c r="AA452" s="10">
        <v>1</v>
      </c>
      <c r="AB452" s="9">
        <v>3.806</v>
      </c>
      <c r="AC452" s="10">
        <v>1</v>
      </c>
      <c r="AD452" s="10">
        <v>1</v>
      </c>
      <c r="AE452" s="9">
        <v>3.806</v>
      </c>
      <c r="AF452" s="11">
        <v>15</v>
      </c>
      <c r="AG452" s="11">
        <v>4</v>
      </c>
      <c r="AH452" s="11">
        <v>9.25</v>
      </c>
      <c r="AI452" s="11">
        <v>0</v>
      </c>
      <c r="AJ452" s="11">
        <v>0</v>
      </c>
      <c r="AK452" s="12">
        <v>44368.032106481478</v>
      </c>
      <c r="AL452" s="11">
        <v>0.62</v>
      </c>
      <c r="AM452" s="11">
        <v>100</v>
      </c>
      <c r="AN452" s="11">
        <v>0</v>
      </c>
      <c r="AO452" s="11">
        <v>0.16</v>
      </c>
      <c r="AP452" s="11">
        <v>0.38</v>
      </c>
      <c r="AQ452" s="11">
        <v>0</v>
      </c>
      <c r="AR452" s="11">
        <v>0.24</v>
      </c>
      <c r="AS452" s="8" t="s">
        <v>10908</v>
      </c>
      <c r="AT452" s="11">
        <v>0</v>
      </c>
      <c r="AU452" s="8" t="s">
        <v>10978</v>
      </c>
      <c r="AV452" s="8" t="s">
        <v>10909</v>
      </c>
    </row>
    <row r="453" spans="1:48" x14ac:dyDescent="0.25">
      <c r="A453" s="8" t="str">
        <f t="shared" si="7"/>
        <v>10006000070072200001421</v>
      </c>
      <c r="B453" s="8" t="s">
        <v>10894</v>
      </c>
      <c r="C453" s="8" t="s">
        <v>10895</v>
      </c>
      <c r="D453" s="8" t="s">
        <v>10896</v>
      </c>
      <c r="E453" s="8" t="s">
        <v>10978</v>
      </c>
      <c r="F453" s="8" t="s">
        <v>10979</v>
      </c>
      <c r="G453" s="8" t="s">
        <v>10917</v>
      </c>
      <c r="H453" s="8" t="s">
        <v>10918</v>
      </c>
      <c r="I453" s="8" t="s">
        <v>10901</v>
      </c>
      <c r="J453" s="8" t="s">
        <v>10902</v>
      </c>
      <c r="K453" s="8" t="s">
        <v>7711</v>
      </c>
      <c r="L453" s="8" t="s">
        <v>10903</v>
      </c>
      <c r="M453" s="8" t="s">
        <v>10904</v>
      </c>
      <c r="N453" s="8" t="s">
        <v>10905</v>
      </c>
      <c r="O453" s="9">
        <v>0.53600000000000003</v>
      </c>
      <c r="P453" s="10">
        <v>1</v>
      </c>
      <c r="Q453" s="11">
        <v>9.25</v>
      </c>
      <c r="R453" s="11">
        <v>4</v>
      </c>
      <c r="S453" s="8" t="s">
        <v>10906</v>
      </c>
      <c r="T453" s="8" t="s">
        <v>10907</v>
      </c>
      <c r="U453" s="9">
        <v>0.61799999999999999</v>
      </c>
      <c r="V453" s="10">
        <v>1</v>
      </c>
      <c r="W453" s="11">
        <v>4</v>
      </c>
      <c r="X453" s="9">
        <v>3.2440000000000002</v>
      </c>
      <c r="Y453" s="8" t="s">
        <v>10901</v>
      </c>
      <c r="Z453" s="10">
        <v>1</v>
      </c>
      <c r="AA453" s="10">
        <v>1</v>
      </c>
      <c r="AB453" s="9">
        <v>3.2440000000000002</v>
      </c>
      <c r="AC453" s="10">
        <v>1</v>
      </c>
      <c r="AD453" s="10">
        <v>1</v>
      </c>
      <c r="AE453" s="9">
        <v>3.2440000000000002</v>
      </c>
      <c r="AF453" s="11">
        <v>15</v>
      </c>
      <c r="AG453" s="11">
        <v>4</v>
      </c>
      <c r="AH453" s="11">
        <v>9.25</v>
      </c>
      <c r="AI453" s="11">
        <v>0</v>
      </c>
      <c r="AJ453" s="11">
        <v>0</v>
      </c>
      <c r="AK453" s="12">
        <v>44368.032106481478</v>
      </c>
      <c r="AL453" s="11">
        <v>0.53</v>
      </c>
      <c r="AM453" s="11">
        <v>100</v>
      </c>
      <c r="AN453" s="11">
        <v>0</v>
      </c>
      <c r="AO453" s="11">
        <v>0.14000000000000001</v>
      </c>
      <c r="AP453" s="11">
        <v>0.33</v>
      </c>
      <c r="AQ453" s="11">
        <v>0</v>
      </c>
      <c r="AR453" s="11">
        <v>0.16</v>
      </c>
      <c r="AS453" s="8" t="s">
        <v>10908</v>
      </c>
      <c r="AT453" s="11">
        <v>0</v>
      </c>
      <c r="AU453" s="8" t="s">
        <v>10978</v>
      </c>
      <c r="AV453" s="8" t="s">
        <v>10909</v>
      </c>
    </row>
    <row r="454" spans="1:48" x14ac:dyDescent="0.25">
      <c r="A454" s="8" t="str">
        <f t="shared" si="7"/>
        <v>10006000070072200008967</v>
      </c>
      <c r="B454" s="8" t="s">
        <v>10894</v>
      </c>
      <c r="C454" s="8" t="s">
        <v>10901</v>
      </c>
      <c r="D454" s="8" t="s">
        <v>10896</v>
      </c>
      <c r="E454" s="8" t="s">
        <v>10978</v>
      </c>
      <c r="F454" s="8" t="s">
        <v>10979</v>
      </c>
      <c r="G454" s="8" t="s">
        <v>10946</v>
      </c>
      <c r="H454" s="8" t="s">
        <v>10947</v>
      </c>
      <c r="I454" s="8" t="s">
        <v>10895</v>
      </c>
      <c r="J454" s="8" t="s">
        <v>10902</v>
      </c>
      <c r="K454" s="8" t="s">
        <v>7711</v>
      </c>
      <c r="L454" s="8" t="s">
        <v>10903</v>
      </c>
      <c r="M454" s="8" t="s">
        <v>10904</v>
      </c>
      <c r="N454" s="8" t="s">
        <v>10912</v>
      </c>
      <c r="O454" s="9">
        <v>0</v>
      </c>
      <c r="P454" s="10">
        <v>1</v>
      </c>
      <c r="Q454" s="11">
        <v>0</v>
      </c>
      <c r="R454" s="11">
        <v>0</v>
      </c>
      <c r="S454" s="8" t="s">
        <v>10906</v>
      </c>
      <c r="T454" s="8" t="s">
        <v>10907</v>
      </c>
      <c r="U454" s="9">
        <v>0.41</v>
      </c>
      <c r="V454" s="10">
        <v>1</v>
      </c>
      <c r="W454" s="11">
        <v>0</v>
      </c>
      <c r="X454" s="9">
        <v>3.1779999999999999</v>
      </c>
      <c r="Y454" s="8" t="s">
        <v>10901</v>
      </c>
      <c r="Z454" s="10">
        <v>1</v>
      </c>
      <c r="AA454" s="10">
        <v>1</v>
      </c>
      <c r="AB454" s="9">
        <v>3.1779999999999999</v>
      </c>
      <c r="AC454" s="10">
        <v>1.04878</v>
      </c>
      <c r="AD454" s="10">
        <v>1</v>
      </c>
      <c r="AE454" s="9">
        <v>3.3330000000000002</v>
      </c>
      <c r="AF454" s="11">
        <v>0</v>
      </c>
      <c r="AG454" s="11">
        <v>0</v>
      </c>
      <c r="AH454" s="11">
        <v>0</v>
      </c>
      <c r="AI454" s="11">
        <v>0</v>
      </c>
      <c r="AJ454" s="11">
        <v>0.82</v>
      </c>
      <c r="AK454" s="12">
        <v>44367.544664351852</v>
      </c>
      <c r="AL454" s="11">
        <v>0</v>
      </c>
      <c r="AM454" s="11">
        <v>0</v>
      </c>
      <c r="AN454" s="11">
        <v>0</v>
      </c>
      <c r="AO454" s="11">
        <v>0</v>
      </c>
      <c r="AP454" s="11">
        <v>0</v>
      </c>
      <c r="AQ454" s="11">
        <v>0</v>
      </c>
      <c r="AR454" s="11">
        <v>0</v>
      </c>
      <c r="AS454" s="8" t="s">
        <v>10908</v>
      </c>
      <c r="AT454" s="11">
        <v>34.630000000000003</v>
      </c>
      <c r="AU454" s="8" t="s">
        <v>10978</v>
      </c>
      <c r="AV454" s="8" t="s">
        <v>10909</v>
      </c>
    </row>
    <row r="455" spans="1:48" x14ac:dyDescent="0.25">
      <c r="A455" s="8" t="str">
        <f t="shared" si="7"/>
        <v>11006000070072000005105</v>
      </c>
      <c r="B455" s="8" t="s">
        <v>10919</v>
      </c>
      <c r="C455" s="8" t="s">
        <v>10901</v>
      </c>
      <c r="D455" s="8" t="s">
        <v>10896</v>
      </c>
      <c r="E455" s="8" t="s">
        <v>10978</v>
      </c>
      <c r="F455" s="8" t="s">
        <v>10979</v>
      </c>
      <c r="G455" s="8" t="s">
        <v>10920</v>
      </c>
      <c r="H455" s="8" t="s">
        <v>10921</v>
      </c>
      <c r="I455" s="8" t="s">
        <v>10895</v>
      </c>
      <c r="J455" s="8" t="s">
        <v>10902</v>
      </c>
      <c r="K455" s="8" t="s">
        <v>7711</v>
      </c>
      <c r="L455" s="8" t="s">
        <v>10922</v>
      </c>
      <c r="M455" s="8" t="s">
        <v>10904</v>
      </c>
      <c r="N455" s="8" t="s">
        <v>10905</v>
      </c>
      <c r="O455" s="9">
        <v>0.57999999999999996</v>
      </c>
      <c r="P455" s="10">
        <v>1</v>
      </c>
      <c r="Q455" s="11">
        <v>9.25</v>
      </c>
      <c r="R455" s="11">
        <v>4</v>
      </c>
      <c r="S455" s="8" t="s">
        <v>10906</v>
      </c>
      <c r="T455" s="8" t="s">
        <v>10907</v>
      </c>
      <c r="U455" s="9">
        <v>0.66900000000000004</v>
      </c>
      <c r="V455" s="10">
        <v>1</v>
      </c>
      <c r="W455" s="11">
        <v>4</v>
      </c>
      <c r="X455" s="9">
        <v>3.8769999999999998</v>
      </c>
      <c r="Y455" s="8" t="s">
        <v>10901</v>
      </c>
      <c r="Z455" s="10">
        <v>1</v>
      </c>
      <c r="AA455" s="10">
        <v>1</v>
      </c>
      <c r="AB455" s="9">
        <v>3.8769999999999998</v>
      </c>
      <c r="AC455" s="10">
        <v>1</v>
      </c>
      <c r="AD455" s="10">
        <v>1</v>
      </c>
      <c r="AE455" s="9">
        <v>3.8769999999999998</v>
      </c>
      <c r="AF455" s="11">
        <v>15</v>
      </c>
      <c r="AG455" s="11">
        <v>4</v>
      </c>
      <c r="AH455" s="11">
        <v>0</v>
      </c>
      <c r="AI455" s="11">
        <v>0</v>
      </c>
      <c r="AJ455" s="11">
        <v>0</v>
      </c>
      <c r="AK455" s="12">
        <v>44367.568726851852</v>
      </c>
      <c r="AL455" s="11">
        <v>0.57999999999999996</v>
      </c>
      <c r="AM455" s="11">
        <v>100</v>
      </c>
      <c r="AN455" s="11">
        <v>0</v>
      </c>
      <c r="AO455" s="11">
        <v>0.15</v>
      </c>
      <c r="AP455" s="11">
        <v>0</v>
      </c>
      <c r="AQ455" s="11">
        <v>0</v>
      </c>
      <c r="AR455" s="11">
        <v>0.18</v>
      </c>
      <c r="AS455" s="8" t="s">
        <v>10908</v>
      </c>
      <c r="AT455" s="11">
        <v>0</v>
      </c>
      <c r="AU455" s="8" t="s">
        <v>10978</v>
      </c>
      <c r="AV455" s="8" t="s">
        <v>10909</v>
      </c>
    </row>
    <row r="456" spans="1:48" x14ac:dyDescent="0.25">
      <c r="A456" s="8" t="str">
        <f t="shared" si="7"/>
        <v>11006000070072200001286</v>
      </c>
      <c r="B456" s="8" t="s">
        <v>10919</v>
      </c>
      <c r="C456" s="8" t="s">
        <v>10895</v>
      </c>
      <c r="D456" s="8" t="s">
        <v>10896</v>
      </c>
      <c r="E456" s="8" t="s">
        <v>10978</v>
      </c>
      <c r="F456" s="8" t="s">
        <v>10979</v>
      </c>
      <c r="G456" s="8" t="s">
        <v>10913</v>
      </c>
      <c r="H456" s="8" t="s">
        <v>10914</v>
      </c>
      <c r="I456" s="8" t="s">
        <v>10901</v>
      </c>
      <c r="J456" s="8" t="s">
        <v>10902</v>
      </c>
      <c r="K456" s="8" t="s">
        <v>7711</v>
      </c>
      <c r="L456" s="8" t="s">
        <v>10922</v>
      </c>
      <c r="M456" s="8" t="s">
        <v>10904</v>
      </c>
      <c r="N456" s="8" t="s">
        <v>10915</v>
      </c>
      <c r="O456" s="9">
        <v>0.81699999999999995</v>
      </c>
      <c r="P456" s="10">
        <v>1</v>
      </c>
      <c r="Q456" s="11">
        <v>3.65</v>
      </c>
      <c r="R456" s="11">
        <v>1</v>
      </c>
      <c r="S456" s="8" t="s">
        <v>10906</v>
      </c>
      <c r="T456" s="8" t="s">
        <v>10907</v>
      </c>
      <c r="U456" s="9">
        <v>0.85699999999999998</v>
      </c>
      <c r="V456" s="10">
        <v>1</v>
      </c>
      <c r="W456" s="11">
        <v>5</v>
      </c>
      <c r="X456" s="9">
        <v>4.9779999999999998</v>
      </c>
      <c r="Y456" s="8" t="s">
        <v>10901</v>
      </c>
      <c r="Z456" s="10">
        <v>1</v>
      </c>
      <c r="AA456" s="10">
        <v>1</v>
      </c>
      <c r="AB456" s="9">
        <v>4.9779999999999998</v>
      </c>
      <c r="AC456" s="10">
        <v>1</v>
      </c>
      <c r="AD456" s="10">
        <v>1</v>
      </c>
      <c r="AE456" s="9">
        <v>4.9779999999999998</v>
      </c>
      <c r="AF456" s="11">
        <v>0</v>
      </c>
      <c r="AG456" s="11">
        <v>4</v>
      </c>
      <c r="AH456" s="11">
        <v>0</v>
      </c>
      <c r="AI456" s="11">
        <v>0</v>
      </c>
      <c r="AJ456" s="11">
        <v>0</v>
      </c>
      <c r="AK456" s="12">
        <v>44368.042094907411</v>
      </c>
      <c r="AL456" s="11">
        <v>0</v>
      </c>
      <c r="AM456" s="11">
        <v>100</v>
      </c>
      <c r="AN456" s="11">
        <v>0</v>
      </c>
      <c r="AO456" s="11">
        <v>0.2</v>
      </c>
      <c r="AP456" s="11">
        <v>0</v>
      </c>
      <c r="AQ456" s="11">
        <v>0</v>
      </c>
      <c r="AR456" s="11">
        <v>0.25</v>
      </c>
      <c r="AS456" s="8" t="s">
        <v>10908</v>
      </c>
      <c r="AT456" s="11">
        <v>0</v>
      </c>
      <c r="AU456" s="8" t="s">
        <v>10978</v>
      </c>
      <c r="AV456" s="8" t="s">
        <v>10909</v>
      </c>
    </row>
    <row r="457" spans="1:48" x14ac:dyDescent="0.25">
      <c r="A457" s="8" t="str">
        <f t="shared" si="7"/>
        <v>11006000070072200001327</v>
      </c>
      <c r="B457" s="8" t="s">
        <v>10919</v>
      </c>
      <c r="C457" s="8" t="s">
        <v>10895</v>
      </c>
      <c r="D457" s="8" t="s">
        <v>10896</v>
      </c>
      <c r="E457" s="8" t="s">
        <v>10978</v>
      </c>
      <c r="F457" s="8" t="s">
        <v>10979</v>
      </c>
      <c r="G457" s="8" t="s">
        <v>10916</v>
      </c>
      <c r="H457" s="8" t="s">
        <v>10900</v>
      </c>
      <c r="I457" s="8" t="s">
        <v>10901</v>
      </c>
      <c r="J457" s="8" t="s">
        <v>10902</v>
      </c>
      <c r="K457" s="8" t="s">
        <v>7711</v>
      </c>
      <c r="L457" s="8" t="s">
        <v>10922</v>
      </c>
      <c r="M457" s="8" t="s">
        <v>10904</v>
      </c>
      <c r="N457" s="8" t="s">
        <v>10923</v>
      </c>
      <c r="O457" s="9">
        <v>0.878</v>
      </c>
      <c r="P457" s="10">
        <v>0.75066600000000006</v>
      </c>
      <c r="Q457" s="11">
        <v>0</v>
      </c>
      <c r="R457" s="11">
        <v>4</v>
      </c>
      <c r="S457" s="8" t="s">
        <v>10906</v>
      </c>
      <c r="T457" s="8" t="s">
        <v>10907</v>
      </c>
      <c r="U457" s="9">
        <v>0.68700000000000006</v>
      </c>
      <c r="V457" s="10">
        <v>1</v>
      </c>
      <c r="W457" s="11">
        <v>5</v>
      </c>
      <c r="X457" s="9">
        <v>4.0199999999999996</v>
      </c>
      <c r="Y457" s="8" t="s">
        <v>10901</v>
      </c>
      <c r="Z457" s="10">
        <v>1</v>
      </c>
      <c r="AA457" s="10">
        <v>1</v>
      </c>
      <c r="AB457" s="9">
        <v>4.0199999999999996</v>
      </c>
      <c r="AC457" s="10">
        <v>1</v>
      </c>
      <c r="AD457" s="10">
        <v>1</v>
      </c>
      <c r="AE457" s="9">
        <v>4.0199999999999996</v>
      </c>
      <c r="AF457" s="11">
        <v>15</v>
      </c>
      <c r="AG457" s="11">
        <v>4</v>
      </c>
      <c r="AH457" s="11">
        <v>0</v>
      </c>
      <c r="AI457" s="11">
        <v>0</v>
      </c>
      <c r="AJ457" s="11">
        <v>0</v>
      </c>
      <c r="AK457" s="12">
        <v>44368.042094907411</v>
      </c>
      <c r="AL457" s="11">
        <v>0.59</v>
      </c>
      <c r="AM457" s="11">
        <v>100</v>
      </c>
      <c r="AN457" s="11">
        <v>0</v>
      </c>
      <c r="AO457" s="11">
        <v>0.16</v>
      </c>
      <c r="AP457" s="11">
        <v>0</v>
      </c>
      <c r="AQ457" s="11">
        <v>0</v>
      </c>
      <c r="AR457" s="11">
        <v>0.23</v>
      </c>
      <c r="AS457" s="8" t="s">
        <v>10908</v>
      </c>
      <c r="AT457" s="11">
        <v>0</v>
      </c>
      <c r="AU457" s="8" t="s">
        <v>10978</v>
      </c>
      <c r="AV457" s="8" t="s">
        <v>10909</v>
      </c>
    </row>
    <row r="458" spans="1:48" x14ac:dyDescent="0.25">
      <c r="A458" s="8" t="str">
        <f t="shared" si="7"/>
        <v>11006000070072200001421</v>
      </c>
      <c r="B458" s="8" t="s">
        <v>10919</v>
      </c>
      <c r="C458" s="8" t="s">
        <v>10895</v>
      </c>
      <c r="D458" s="8" t="s">
        <v>10896</v>
      </c>
      <c r="E458" s="8" t="s">
        <v>10978</v>
      </c>
      <c r="F458" s="8" t="s">
        <v>10979</v>
      </c>
      <c r="G458" s="8" t="s">
        <v>10917</v>
      </c>
      <c r="H458" s="8" t="s">
        <v>10918</v>
      </c>
      <c r="I458" s="8" t="s">
        <v>10901</v>
      </c>
      <c r="J458" s="8" t="s">
        <v>10902</v>
      </c>
      <c r="K458" s="8" t="s">
        <v>7711</v>
      </c>
      <c r="L458" s="8" t="s">
        <v>10922</v>
      </c>
      <c r="M458" s="8" t="s">
        <v>10904</v>
      </c>
      <c r="N458" s="8" t="s">
        <v>10905</v>
      </c>
      <c r="O458" s="9">
        <v>0.53600000000000003</v>
      </c>
      <c r="P458" s="10">
        <v>1</v>
      </c>
      <c r="Q458" s="11">
        <v>9.25</v>
      </c>
      <c r="R458" s="11">
        <v>4</v>
      </c>
      <c r="S458" s="8" t="s">
        <v>10906</v>
      </c>
      <c r="T458" s="8" t="s">
        <v>10907</v>
      </c>
      <c r="U458" s="9">
        <v>0.61799999999999999</v>
      </c>
      <c r="V458" s="10">
        <v>1</v>
      </c>
      <c r="W458" s="11">
        <v>3</v>
      </c>
      <c r="X458" s="9">
        <v>3.5339999999999998</v>
      </c>
      <c r="Y458" s="8" t="s">
        <v>10901</v>
      </c>
      <c r="Z458" s="10">
        <v>1</v>
      </c>
      <c r="AA458" s="10">
        <v>1</v>
      </c>
      <c r="AB458" s="9">
        <v>3.5339999999999998</v>
      </c>
      <c r="AC458" s="10">
        <v>1</v>
      </c>
      <c r="AD458" s="10">
        <v>1</v>
      </c>
      <c r="AE458" s="9">
        <v>3.5339999999999998</v>
      </c>
      <c r="AF458" s="11">
        <v>15</v>
      </c>
      <c r="AG458" s="11">
        <v>4</v>
      </c>
      <c r="AH458" s="11">
        <v>0</v>
      </c>
      <c r="AI458" s="11">
        <v>0</v>
      </c>
      <c r="AJ458" s="11">
        <v>0</v>
      </c>
      <c r="AK458" s="12">
        <v>44368.042118055557</v>
      </c>
      <c r="AL458" s="11">
        <v>0.53</v>
      </c>
      <c r="AM458" s="11">
        <v>100</v>
      </c>
      <c r="AN458" s="11">
        <v>0</v>
      </c>
      <c r="AO458" s="11">
        <v>0.14000000000000001</v>
      </c>
      <c r="AP458" s="11">
        <v>0</v>
      </c>
      <c r="AQ458" s="11">
        <v>0</v>
      </c>
      <c r="AR458" s="11">
        <v>0.12</v>
      </c>
      <c r="AS458" s="8" t="s">
        <v>10908</v>
      </c>
      <c r="AT458" s="11">
        <v>0</v>
      </c>
      <c r="AU458" s="8" t="s">
        <v>10978</v>
      </c>
      <c r="AV458" s="8" t="s">
        <v>10909</v>
      </c>
    </row>
    <row r="459" spans="1:48" x14ac:dyDescent="0.25">
      <c r="A459" s="8" t="str">
        <f t="shared" si="7"/>
        <v>11106000070072000005105</v>
      </c>
      <c r="B459" s="8" t="s">
        <v>10924</v>
      </c>
      <c r="C459" s="8" t="s">
        <v>10901</v>
      </c>
      <c r="D459" s="8" t="s">
        <v>10896</v>
      </c>
      <c r="E459" s="8" t="s">
        <v>10978</v>
      </c>
      <c r="F459" s="8" t="s">
        <v>10979</v>
      </c>
      <c r="G459" s="8" t="s">
        <v>10920</v>
      </c>
      <c r="H459" s="8" t="s">
        <v>10921</v>
      </c>
      <c r="I459" s="8" t="s">
        <v>10895</v>
      </c>
      <c r="J459" s="8" t="s">
        <v>10902</v>
      </c>
      <c r="K459" s="8" t="s">
        <v>7711</v>
      </c>
      <c r="L459" s="8" t="s">
        <v>10922</v>
      </c>
      <c r="M459" s="8" t="s">
        <v>10904</v>
      </c>
      <c r="N459" s="8" t="s">
        <v>10925</v>
      </c>
      <c r="O459" s="9">
        <v>0.57999999999999996</v>
      </c>
      <c r="P459" s="10">
        <v>1</v>
      </c>
      <c r="Q459" s="11">
        <v>9.25</v>
      </c>
      <c r="R459" s="11">
        <v>4</v>
      </c>
      <c r="S459" s="8" t="s">
        <v>10906</v>
      </c>
      <c r="T459" s="8" t="s">
        <v>10907</v>
      </c>
      <c r="U459" s="9">
        <v>0.66900000000000004</v>
      </c>
      <c r="V459" s="10">
        <v>1</v>
      </c>
      <c r="W459" s="11">
        <v>4</v>
      </c>
      <c r="X459" s="9">
        <v>5.0469999999999997</v>
      </c>
      <c r="Y459" s="8" t="s">
        <v>10901</v>
      </c>
      <c r="Z459" s="10">
        <v>1</v>
      </c>
      <c r="AA459" s="10">
        <v>0.74956400000000001</v>
      </c>
      <c r="AB459" s="9">
        <v>5.0469999999999997</v>
      </c>
      <c r="AC459" s="10">
        <v>1</v>
      </c>
      <c r="AD459" s="10">
        <v>0.74956400000000001</v>
      </c>
      <c r="AE459" s="9">
        <v>5.0469999999999997</v>
      </c>
      <c r="AF459" s="11">
        <v>15</v>
      </c>
      <c r="AG459" s="11">
        <v>4</v>
      </c>
      <c r="AH459" s="11">
        <v>0</v>
      </c>
      <c r="AI459" s="11">
        <v>17</v>
      </c>
      <c r="AJ459" s="11">
        <v>0</v>
      </c>
      <c r="AK459" s="12">
        <v>44367.568726851852</v>
      </c>
      <c r="AL459" s="11">
        <v>0.57999999999999996</v>
      </c>
      <c r="AM459" s="11">
        <v>100</v>
      </c>
      <c r="AN459" s="11">
        <v>0</v>
      </c>
      <c r="AO459" s="11">
        <v>0.15</v>
      </c>
      <c r="AP459" s="11">
        <v>0</v>
      </c>
      <c r="AQ459" s="11">
        <v>0.98</v>
      </c>
      <c r="AR459" s="11">
        <v>0.22</v>
      </c>
      <c r="AS459" s="8" t="s">
        <v>10908</v>
      </c>
      <c r="AT459" s="11">
        <v>0</v>
      </c>
      <c r="AU459" s="8" t="s">
        <v>10978</v>
      </c>
      <c r="AV459" s="8" t="s">
        <v>10909</v>
      </c>
    </row>
    <row r="460" spans="1:48" x14ac:dyDescent="0.25">
      <c r="A460" s="8" t="str">
        <f t="shared" si="7"/>
        <v>11106000070072200000102</v>
      </c>
      <c r="B460" s="8" t="s">
        <v>10924</v>
      </c>
      <c r="C460" s="8" t="s">
        <v>10895</v>
      </c>
      <c r="D460" s="8" t="s">
        <v>10896</v>
      </c>
      <c r="E460" s="8" t="s">
        <v>10978</v>
      </c>
      <c r="F460" s="8" t="s">
        <v>10979</v>
      </c>
      <c r="G460" s="8" t="s">
        <v>10899</v>
      </c>
      <c r="H460" s="8" t="s">
        <v>10900</v>
      </c>
      <c r="I460" s="8" t="s">
        <v>10901</v>
      </c>
      <c r="J460" s="8" t="s">
        <v>10902</v>
      </c>
      <c r="K460" s="8" t="s">
        <v>7711</v>
      </c>
      <c r="L460" s="8" t="s">
        <v>10922</v>
      </c>
      <c r="M460" s="8" t="s">
        <v>10904</v>
      </c>
      <c r="N460" s="8" t="s">
        <v>10926</v>
      </c>
      <c r="O460" s="9">
        <v>0.67400000000000004</v>
      </c>
      <c r="P460" s="10">
        <v>1</v>
      </c>
      <c r="Q460" s="11">
        <v>0</v>
      </c>
      <c r="R460" s="11">
        <v>4</v>
      </c>
      <c r="S460" s="8" t="s">
        <v>10906</v>
      </c>
      <c r="T460" s="8" t="s">
        <v>10907</v>
      </c>
      <c r="U460" s="9">
        <v>0.70199999999999996</v>
      </c>
      <c r="V460" s="10">
        <v>1</v>
      </c>
      <c r="W460" s="11">
        <v>4</v>
      </c>
      <c r="X460" s="9">
        <v>5.2969999999999997</v>
      </c>
      <c r="Y460" s="8" t="s">
        <v>10901</v>
      </c>
      <c r="Z460" s="10">
        <v>1</v>
      </c>
      <c r="AA460" s="10">
        <v>0.76794799999999996</v>
      </c>
      <c r="AB460" s="9">
        <v>5.2969999999999997</v>
      </c>
      <c r="AC460" s="10">
        <v>1</v>
      </c>
      <c r="AD460" s="10">
        <v>0.76794799999999996</v>
      </c>
      <c r="AE460" s="9">
        <v>5.2969999999999997</v>
      </c>
      <c r="AF460" s="11">
        <v>15</v>
      </c>
      <c r="AG460" s="11">
        <v>4</v>
      </c>
      <c r="AH460" s="11">
        <v>0</v>
      </c>
      <c r="AI460" s="11">
        <v>17</v>
      </c>
      <c r="AJ460" s="11">
        <v>0</v>
      </c>
      <c r="AK460" s="12">
        <v>44368.042118055557</v>
      </c>
      <c r="AL460" s="11">
        <v>0.61</v>
      </c>
      <c r="AM460" s="11">
        <v>100</v>
      </c>
      <c r="AN460" s="11">
        <v>0</v>
      </c>
      <c r="AO460" s="11">
        <v>0.16</v>
      </c>
      <c r="AP460" s="11">
        <v>0</v>
      </c>
      <c r="AQ460" s="11">
        <v>1.03</v>
      </c>
      <c r="AR460" s="11">
        <v>0.23</v>
      </c>
      <c r="AS460" s="8" t="s">
        <v>10908</v>
      </c>
      <c r="AT460" s="11">
        <v>0</v>
      </c>
      <c r="AU460" s="8" t="s">
        <v>10978</v>
      </c>
      <c r="AV460" s="8" t="s">
        <v>10909</v>
      </c>
    </row>
    <row r="461" spans="1:48" x14ac:dyDescent="0.25">
      <c r="A461" s="8" t="str">
        <f t="shared" si="7"/>
        <v>11106000070072200001286</v>
      </c>
      <c r="B461" s="8" t="s">
        <v>10924</v>
      </c>
      <c r="C461" s="8" t="s">
        <v>10895</v>
      </c>
      <c r="D461" s="8" t="s">
        <v>10896</v>
      </c>
      <c r="E461" s="8" t="s">
        <v>10978</v>
      </c>
      <c r="F461" s="8" t="s">
        <v>10979</v>
      </c>
      <c r="G461" s="8" t="s">
        <v>10913</v>
      </c>
      <c r="H461" s="8" t="s">
        <v>10914</v>
      </c>
      <c r="I461" s="8" t="s">
        <v>10901</v>
      </c>
      <c r="J461" s="8" t="s">
        <v>10902</v>
      </c>
      <c r="K461" s="8" t="s">
        <v>7711</v>
      </c>
      <c r="L461" s="8" t="s">
        <v>10922</v>
      </c>
      <c r="M461" s="8" t="s">
        <v>10904</v>
      </c>
      <c r="N461" s="8" t="s">
        <v>10927</v>
      </c>
      <c r="O461" s="9">
        <v>0.81699999999999995</v>
      </c>
      <c r="P461" s="10">
        <v>1</v>
      </c>
      <c r="Q461" s="11">
        <v>3.65</v>
      </c>
      <c r="R461" s="11">
        <v>1</v>
      </c>
      <c r="S461" s="8" t="s">
        <v>10906</v>
      </c>
      <c r="T461" s="8" t="s">
        <v>10907</v>
      </c>
      <c r="U461" s="9">
        <v>0.85699999999999998</v>
      </c>
      <c r="V461" s="10">
        <v>1</v>
      </c>
      <c r="W461" s="11">
        <v>5</v>
      </c>
      <c r="X461" s="9">
        <v>6.4880000000000004</v>
      </c>
      <c r="Y461" s="8" t="s">
        <v>10901</v>
      </c>
      <c r="Z461" s="10">
        <v>1</v>
      </c>
      <c r="AA461" s="10">
        <v>0.74829599999999996</v>
      </c>
      <c r="AB461" s="9">
        <v>6.4880000000000004</v>
      </c>
      <c r="AC461" s="10">
        <v>1</v>
      </c>
      <c r="AD461" s="10">
        <v>0.74829599999999996</v>
      </c>
      <c r="AE461" s="9">
        <v>6.4880000000000004</v>
      </c>
      <c r="AF461" s="11">
        <v>0</v>
      </c>
      <c r="AG461" s="11">
        <v>4</v>
      </c>
      <c r="AH461" s="11">
        <v>0</v>
      </c>
      <c r="AI461" s="11">
        <v>17</v>
      </c>
      <c r="AJ461" s="11">
        <v>0</v>
      </c>
      <c r="AK461" s="12">
        <v>44368.042118055557</v>
      </c>
      <c r="AL461" s="11">
        <v>0</v>
      </c>
      <c r="AM461" s="11">
        <v>100</v>
      </c>
      <c r="AN461" s="11">
        <v>0</v>
      </c>
      <c r="AO461" s="11">
        <v>0.2</v>
      </c>
      <c r="AP461" s="11">
        <v>0</v>
      </c>
      <c r="AQ461" s="11">
        <v>1.25</v>
      </c>
      <c r="AR461" s="11">
        <v>0.31</v>
      </c>
      <c r="AS461" s="8" t="s">
        <v>10908</v>
      </c>
      <c r="AT461" s="11">
        <v>0</v>
      </c>
      <c r="AU461" s="8" t="s">
        <v>10978</v>
      </c>
      <c r="AV461" s="8" t="s">
        <v>10909</v>
      </c>
    </row>
    <row r="462" spans="1:48" x14ac:dyDescent="0.25">
      <c r="A462" s="8" t="str">
        <f t="shared" si="7"/>
        <v>11106000070072200001421</v>
      </c>
      <c r="B462" s="8" t="s">
        <v>10924</v>
      </c>
      <c r="C462" s="8" t="s">
        <v>10895</v>
      </c>
      <c r="D462" s="8" t="s">
        <v>10896</v>
      </c>
      <c r="E462" s="8" t="s">
        <v>10978</v>
      </c>
      <c r="F462" s="8" t="s">
        <v>10979</v>
      </c>
      <c r="G462" s="8" t="s">
        <v>10917</v>
      </c>
      <c r="H462" s="8" t="s">
        <v>10918</v>
      </c>
      <c r="I462" s="8" t="s">
        <v>10901</v>
      </c>
      <c r="J462" s="8" t="s">
        <v>10902</v>
      </c>
      <c r="K462" s="8" t="s">
        <v>7711</v>
      </c>
      <c r="L462" s="8" t="s">
        <v>10922</v>
      </c>
      <c r="M462" s="8" t="s">
        <v>10904</v>
      </c>
      <c r="N462" s="8" t="s">
        <v>10925</v>
      </c>
      <c r="O462" s="9">
        <v>0.53600000000000003</v>
      </c>
      <c r="P462" s="10">
        <v>1</v>
      </c>
      <c r="Q462" s="11">
        <v>9.25</v>
      </c>
      <c r="R462" s="11">
        <v>4</v>
      </c>
      <c r="S462" s="8" t="s">
        <v>10906</v>
      </c>
      <c r="T462" s="8" t="s">
        <v>10907</v>
      </c>
      <c r="U462" s="9">
        <v>0.61799999999999999</v>
      </c>
      <c r="V462" s="10">
        <v>1</v>
      </c>
      <c r="W462" s="11">
        <v>1.5</v>
      </c>
      <c r="X462" s="9">
        <v>4.524</v>
      </c>
      <c r="Y462" s="8" t="s">
        <v>10901</v>
      </c>
      <c r="Z462" s="10">
        <v>1</v>
      </c>
      <c r="AA462" s="10">
        <v>0.74964200000000003</v>
      </c>
      <c r="AB462" s="9">
        <v>4.524</v>
      </c>
      <c r="AC462" s="10">
        <v>1</v>
      </c>
      <c r="AD462" s="10">
        <v>0.74964200000000003</v>
      </c>
      <c r="AE462" s="9">
        <v>4.524</v>
      </c>
      <c r="AF462" s="11">
        <v>15</v>
      </c>
      <c r="AG462" s="11">
        <v>4</v>
      </c>
      <c r="AH462" s="11">
        <v>0</v>
      </c>
      <c r="AI462" s="11">
        <v>17</v>
      </c>
      <c r="AJ462" s="11">
        <v>0</v>
      </c>
      <c r="AK462" s="12">
        <v>44368.042129629626</v>
      </c>
      <c r="AL462" s="11">
        <v>0.53</v>
      </c>
      <c r="AM462" s="11">
        <v>100</v>
      </c>
      <c r="AN462" s="11">
        <v>0</v>
      </c>
      <c r="AO462" s="11">
        <v>0.14000000000000001</v>
      </c>
      <c r="AP462" s="11">
        <v>0</v>
      </c>
      <c r="AQ462" s="11">
        <v>0.9</v>
      </c>
      <c r="AR462" s="11">
        <v>7.0000000000000007E-2</v>
      </c>
      <c r="AS462" s="8" t="s">
        <v>10908</v>
      </c>
      <c r="AT462" s="11">
        <v>0</v>
      </c>
      <c r="AU462" s="8" t="s">
        <v>10978</v>
      </c>
      <c r="AV462" s="8" t="s">
        <v>10909</v>
      </c>
    </row>
    <row r="463" spans="1:48" x14ac:dyDescent="0.25">
      <c r="A463" s="8" t="str">
        <f t="shared" si="7"/>
        <v>12106000070072000005105</v>
      </c>
      <c r="B463" s="8" t="s">
        <v>10928</v>
      </c>
      <c r="C463" s="8" t="s">
        <v>10901</v>
      </c>
      <c r="D463" s="8" t="s">
        <v>10896</v>
      </c>
      <c r="E463" s="8" t="s">
        <v>10978</v>
      </c>
      <c r="F463" s="8" t="s">
        <v>10979</v>
      </c>
      <c r="G463" s="8" t="s">
        <v>10920</v>
      </c>
      <c r="H463" s="8" t="s">
        <v>10921</v>
      </c>
      <c r="I463" s="8" t="s">
        <v>10895</v>
      </c>
      <c r="J463" s="8" t="s">
        <v>10902</v>
      </c>
      <c r="K463" s="8" t="s">
        <v>7711</v>
      </c>
      <c r="L463" s="8" t="s">
        <v>10922</v>
      </c>
      <c r="M463" s="8" t="s">
        <v>10904</v>
      </c>
      <c r="N463" s="8" t="s">
        <v>10905</v>
      </c>
      <c r="O463" s="9">
        <v>0.57999999999999996</v>
      </c>
      <c r="P463" s="10">
        <v>1</v>
      </c>
      <c r="Q463" s="11">
        <v>9.25</v>
      </c>
      <c r="R463" s="11">
        <v>4</v>
      </c>
      <c r="S463" s="8" t="s">
        <v>10906</v>
      </c>
      <c r="T463" s="8" t="s">
        <v>10907</v>
      </c>
      <c r="U463" s="9">
        <v>0.66900000000000004</v>
      </c>
      <c r="V463" s="10">
        <v>1</v>
      </c>
      <c r="W463" s="11">
        <v>2</v>
      </c>
      <c r="X463" s="9">
        <v>3.4369999999999998</v>
      </c>
      <c r="Y463" s="8" t="s">
        <v>10901</v>
      </c>
      <c r="Z463" s="10">
        <v>1</v>
      </c>
      <c r="AA463" s="10">
        <v>1</v>
      </c>
      <c r="AB463" s="9">
        <v>3.4369999999999998</v>
      </c>
      <c r="AC463" s="10">
        <v>1</v>
      </c>
      <c r="AD463" s="10">
        <v>1</v>
      </c>
      <c r="AE463" s="9">
        <v>3.4369999999999998</v>
      </c>
      <c r="AF463" s="11">
        <v>15</v>
      </c>
      <c r="AG463" s="11">
        <v>4</v>
      </c>
      <c r="AH463" s="11">
        <v>9.25</v>
      </c>
      <c r="AI463" s="11">
        <v>0</v>
      </c>
      <c r="AJ463" s="11">
        <v>0</v>
      </c>
      <c r="AK463" s="12">
        <v>44367.540162037039</v>
      </c>
      <c r="AL463" s="11">
        <v>0.57999999999999996</v>
      </c>
      <c r="AM463" s="11">
        <v>100</v>
      </c>
      <c r="AN463" s="11">
        <v>0</v>
      </c>
      <c r="AO463" s="11">
        <v>0.15</v>
      </c>
      <c r="AP463" s="11">
        <v>0.35</v>
      </c>
      <c r="AQ463" s="11">
        <v>0</v>
      </c>
      <c r="AR463" s="11">
        <v>0.09</v>
      </c>
      <c r="AS463" s="8" t="s">
        <v>10908</v>
      </c>
      <c r="AT463" s="11">
        <v>0</v>
      </c>
      <c r="AU463" s="8" t="s">
        <v>10978</v>
      </c>
      <c r="AV463" s="8" t="s">
        <v>10909</v>
      </c>
    </row>
    <row r="464" spans="1:48" x14ac:dyDescent="0.25">
      <c r="A464" s="8" t="str">
        <f t="shared" si="7"/>
        <v>12106000070072200001421</v>
      </c>
      <c r="B464" s="8" t="s">
        <v>10928</v>
      </c>
      <c r="C464" s="8" t="s">
        <v>10895</v>
      </c>
      <c r="D464" s="8" t="s">
        <v>10896</v>
      </c>
      <c r="E464" s="8" t="s">
        <v>10978</v>
      </c>
      <c r="F464" s="8" t="s">
        <v>10979</v>
      </c>
      <c r="G464" s="8" t="s">
        <v>10917</v>
      </c>
      <c r="H464" s="8" t="s">
        <v>10918</v>
      </c>
      <c r="I464" s="8" t="s">
        <v>10901</v>
      </c>
      <c r="J464" s="8" t="s">
        <v>10902</v>
      </c>
      <c r="K464" s="8" t="s">
        <v>7711</v>
      </c>
      <c r="L464" s="8" t="s">
        <v>10922</v>
      </c>
      <c r="M464" s="8" t="s">
        <v>10904</v>
      </c>
      <c r="N464" s="8" t="s">
        <v>10905</v>
      </c>
      <c r="O464" s="9">
        <v>0.53600000000000003</v>
      </c>
      <c r="P464" s="10">
        <v>1</v>
      </c>
      <c r="Q464" s="11">
        <v>9.25</v>
      </c>
      <c r="R464" s="11">
        <v>18</v>
      </c>
      <c r="S464" s="8" t="s">
        <v>10906</v>
      </c>
      <c r="T464" s="8" t="s">
        <v>10907</v>
      </c>
      <c r="U464" s="9">
        <v>0.73699999999999999</v>
      </c>
      <c r="V464" s="10">
        <v>1</v>
      </c>
      <c r="W464" s="11">
        <v>0</v>
      </c>
      <c r="X464" s="9">
        <v>3.0880000000000001</v>
      </c>
      <c r="Y464" s="8" t="s">
        <v>10901</v>
      </c>
      <c r="Z464" s="10">
        <v>1</v>
      </c>
      <c r="AA464" s="10">
        <v>1</v>
      </c>
      <c r="AB464" s="9">
        <v>3.0880000000000001</v>
      </c>
      <c r="AC464" s="10">
        <v>1</v>
      </c>
      <c r="AD464" s="10">
        <v>1</v>
      </c>
      <c r="AE464" s="9">
        <v>3.0880000000000001</v>
      </c>
      <c r="AF464" s="11">
        <v>15</v>
      </c>
      <c r="AG464" s="11">
        <v>18</v>
      </c>
      <c r="AH464" s="11">
        <v>9.25</v>
      </c>
      <c r="AI464" s="11">
        <v>0</v>
      </c>
      <c r="AJ464" s="11">
        <v>0</v>
      </c>
      <c r="AK464" s="12">
        <v>44368.003761574073</v>
      </c>
      <c r="AL464" s="11">
        <v>0.64</v>
      </c>
      <c r="AM464" s="11">
        <v>100</v>
      </c>
      <c r="AN464" s="11">
        <v>0</v>
      </c>
      <c r="AO464" s="11">
        <v>0.76</v>
      </c>
      <c r="AP464" s="11">
        <v>0.39</v>
      </c>
      <c r="AQ464" s="11">
        <v>0</v>
      </c>
      <c r="AR464" s="11">
        <v>0</v>
      </c>
      <c r="AS464" s="8" t="s">
        <v>10908</v>
      </c>
      <c r="AT464" s="11">
        <v>0</v>
      </c>
      <c r="AU464" s="8" t="s">
        <v>10978</v>
      </c>
      <c r="AV464" s="8" t="s">
        <v>10909</v>
      </c>
    </row>
    <row r="465" spans="1:48" x14ac:dyDescent="0.25">
      <c r="A465" s="8" t="str">
        <f t="shared" si="7"/>
        <v>13006000070072000005105</v>
      </c>
      <c r="B465" s="8" t="s">
        <v>10929</v>
      </c>
      <c r="C465" s="8" t="s">
        <v>10901</v>
      </c>
      <c r="D465" s="8" t="s">
        <v>10896</v>
      </c>
      <c r="E465" s="8" t="s">
        <v>10978</v>
      </c>
      <c r="F465" s="8" t="s">
        <v>10979</v>
      </c>
      <c r="G465" s="8" t="s">
        <v>10920</v>
      </c>
      <c r="H465" s="8" t="s">
        <v>10921</v>
      </c>
      <c r="I465" s="8" t="s">
        <v>10895</v>
      </c>
      <c r="J465" s="8" t="s">
        <v>10902</v>
      </c>
      <c r="K465" s="8" t="s">
        <v>7711</v>
      </c>
      <c r="L465" s="8" t="s">
        <v>10922</v>
      </c>
      <c r="M465" s="8" t="s">
        <v>10904</v>
      </c>
      <c r="N465" s="8" t="s">
        <v>10930</v>
      </c>
      <c r="O465" s="9">
        <v>0.57999999999999996</v>
      </c>
      <c r="P465" s="10">
        <v>1</v>
      </c>
      <c r="Q465" s="11">
        <v>9.25</v>
      </c>
      <c r="R465" s="11">
        <v>4</v>
      </c>
      <c r="S465" s="8" t="s">
        <v>10906</v>
      </c>
      <c r="T465" s="8" t="s">
        <v>10907</v>
      </c>
      <c r="U465" s="9">
        <v>0.66900000000000004</v>
      </c>
      <c r="V465" s="10">
        <v>1</v>
      </c>
      <c r="W465" s="11">
        <v>6</v>
      </c>
      <c r="X465" s="9">
        <v>4.6970000000000001</v>
      </c>
      <c r="Y465" s="8" t="s">
        <v>10901</v>
      </c>
      <c r="Z465" s="10">
        <v>1</v>
      </c>
      <c r="AA465" s="10">
        <v>1</v>
      </c>
      <c r="AB465" s="9">
        <v>4.6970000000000001</v>
      </c>
      <c r="AC465" s="10">
        <v>1</v>
      </c>
      <c r="AD465" s="10">
        <v>1</v>
      </c>
      <c r="AE465" s="9">
        <v>4.6970000000000001</v>
      </c>
      <c r="AF465" s="11">
        <v>15</v>
      </c>
      <c r="AG465" s="11">
        <v>0</v>
      </c>
      <c r="AH465" s="11">
        <v>0</v>
      </c>
      <c r="AI465" s="11">
        <v>0</v>
      </c>
      <c r="AJ465" s="11">
        <v>0</v>
      </c>
      <c r="AK465" s="12">
        <v>44367.519733796296</v>
      </c>
      <c r="AL465" s="11">
        <v>0.57999999999999996</v>
      </c>
      <c r="AM465" s="11">
        <v>0</v>
      </c>
      <c r="AN465" s="11">
        <v>0</v>
      </c>
      <c r="AO465" s="11">
        <v>0</v>
      </c>
      <c r="AP465" s="11">
        <v>0</v>
      </c>
      <c r="AQ465" s="11">
        <v>0</v>
      </c>
      <c r="AR465" s="11">
        <v>0.27</v>
      </c>
      <c r="AS465" s="8" t="s">
        <v>10908</v>
      </c>
      <c r="AT465" s="11">
        <v>0</v>
      </c>
      <c r="AU465" s="8" t="s">
        <v>10978</v>
      </c>
      <c r="AV465" s="8" t="s">
        <v>10909</v>
      </c>
    </row>
    <row r="466" spans="1:48" x14ac:dyDescent="0.25">
      <c r="A466" s="8" t="str">
        <f t="shared" si="7"/>
        <v>13006000070072200000102</v>
      </c>
      <c r="B466" s="8" t="s">
        <v>10929</v>
      </c>
      <c r="C466" s="8" t="s">
        <v>10895</v>
      </c>
      <c r="D466" s="8" t="s">
        <v>10896</v>
      </c>
      <c r="E466" s="8" t="s">
        <v>10978</v>
      </c>
      <c r="F466" s="8" t="s">
        <v>10979</v>
      </c>
      <c r="G466" s="8" t="s">
        <v>10899</v>
      </c>
      <c r="H466" s="8" t="s">
        <v>10900</v>
      </c>
      <c r="I466" s="8" t="s">
        <v>10901</v>
      </c>
      <c r="J466" s="8" t="s">
        <v>10902</v>
      </c>
      <c r="K466" s="8" t="s">
        <v>7711</v>
      </c>
      <c r="L466" s="8" t="s">
        <v>10922</v>
      </c>
      <c r="M466" s="8" t="s">
        <v>10904</v>
      </c>
      <c r="N466" s="8" t="s">
        <v>10930</v>
      </c>
      <c r="O466" s="9">
        <v>0.67400000000000004</v>
      </c>
      <c r="P466" s="10">
        <v>1</v>
      </c>
      <c r="Q466" s="11">
        <v>3.65</v>
      </c>
      <c r="R466" s="11">
        <v>4</v>
      </c>
      <c r="S466" s="8" t="s">
        <v>10906</v>
      </c>
      <c r="T466" s="8" t="s">
        <v>10907</v>
      </c>
      <c r="U466" s="9">
        <v>0.73</v>
      </c>
      <c r="V466" s="10">
        <v>1</v>
      </c>
      <c r="W466" s="11">
        <v>3.5</v>
      </c>
      <c r="X466" s="9">
        <v>4.9980000000000002</v>
      </c>
      <c r="Y466" s="8" t="s">
        <v>10901</v>
      </c>
      <c r="Z466" s="10">
        <v>1</v>
      </c>
      <c r="AA466" s="10">
        <v>1</v>
      </c>
      <c r="AB466" s="9">
        <v>4.9980000000000002</v>
      </c>
      <c r="AC466" s="10">
        <v>1</v>
      </c>
      <c r="AD466" s="10">
        <v>1</v>
      </c>
      <c r="AE466" s="9">
        <v>4.9980000000000002</v>
      </c>
      <c r="AF466" s="11">
        <v>15</v>
      </c>
      <c r="AG466" s="11">
        <v>0</v>
      </c>
      <c r="AH466" s="11">
        <v>0</v>
      </c>
      <c r="AI466" s="11">
        <v>0</v>
      </c>
      <c r="AJ466" s="11">
        <v>0</v>
      </c>
      <c r="AK466" s="12">
        <v>44368.015277777777</v>
      </c>
      <c r="AL466" s="11">
        <v>0.63</v>
      </c>
      <c r="AM466" s="11">
        <v>0</v>
      </c>
      <c r="AN466" s="11">
        <v>0</v>
      </c>
      <c r="AO466" s="11">
        <v>0</v>
      </c>
      <c r="AP466" s="11">
        <v>0</v>
      </c>
      <c r="AQ466" s="11">
        <v>0</v>
      </c>
      <c r="AR466" s="11">
        <v>0.17</v>
      </c>
      <c r="AS466" s="8" t="s">
        <v>10908</v>
      </c>
      <c r="AT466" s="11">
        <v>0</v>
      </c>
      <c r="AU466" s="8" t="s">
        <v>10978</v>
      </c>
      <c r="AV466" s="8" t="s">
        <v>10909</v>
      </c>
    </row>
    <row r="467" spans="1:48" x14ac:dyDescent="0.25">
      <c r="A467" s="8" t="str">
        <f t="shared" si="7"/>
        <v>13006000070072200001327</v>
      </c>
      <c r="B467" s="8" t="s">
        <v>10929</v>
      </c>
      <c r="C467" s="8" t="s">
        <v>10895</v>
      </c>
      <c r="D467" s="8" t="s">
        <v>10896</v>
      </c>
      <c r="E467" s="8" t="s">
        <v>10978</v>
      </c>
      <c r="F467" s="8" t="s">
        <v>10979</v>
      </c>
      <c r="G467" s="8" t="s">
        <v>10916</v>
      </c>
      <c r="H467" s="8" t="s">
        <v>10900</v>
      </c>
      <c r="I467" s="8" t="s">
        <v>10901</v>
      </c>
      <c r="J467" s="8" t="s">
        <v>10902</v>
      </c>
      <c r="K467" s="8" t="s">
        <v>7711</v>
      </c>
      <c r="L467" s="8" t="s">
        <v>10922</v>
      </c>
      <c r="M467" s="8" t="s">
        <v>10904</v>
      </c>
      <c r="N467" s="8" t="s">
        <v>10930</v>
      </c>
      <c r="O467" s="9">
        <v>0.878</v>
      </c>
      <c r="P467" s="10">
        <v>0.75066600000000006</v>
      </c>
      <c r="Q467" s="11">
        <v>3.65</v>
      </c>
      <c r="R467" s="11">
        <v>4</v>
      </c>
      <c r="S467" s="8" t="s">
        <v>10906</v>
      </c>
      <c r="T467" s="8" t="s">
        <v>10907</v>
      </c>
      <c r="U467" s="9">
        <v>0.71399999999999997</v>
      </c>
      <c r="V467" s="10">
        <v>1</v>
      </c>
      <c r="W467" s="11">
        <v>2</v>
      </c>
      <c r="X467" s="9">
        <v>4.8159999999999998</v>
      </c>
      <c r="Y467" s="8" t="s">
        <v>10901</v>
      </c>
      <c r="Z467" s="10">
        <v>1</v>
      </c>
      <c r="AA467" s="10">
        <v>1</v>
      </c>
      <c r="AB467" s="9">
        <v>4.8159999999999998</v>
      </c>
      <c r="AC467" s="10">
        <v>1</v>
      </c>
      <c r="AD467" s="10">
        <v>1</v>
      </c>
      <c r="AE467" s="9">
        <v>4.8159999999999998</v>
      </c>
      <c r="AF467" s="11">
        <v>15</v>
      </c>
      <c r="AG467" s="11">
        <v>0</v>
      </c>
      <c r="AH467" s="11">
        <v>0</v>
      </c>
      <c r="AI467" s="11">
        <v>0</v>
      </c>
      <c r="AJ467" s="11">
        <v>0</v>
      </c>
      <c r="AK467" s="12">
        <v>44368.015277777777</v>
      </c>
      <c r="AL467" s="11">
        <v>0.62</v>
      </c>
      <c r="AM467" s="11">
        <v>0</v>
      </c>
      <c r="AN467" s="11">
        <v>0</v>
      </c>
      <c r="AO467" s="11">
        <v>0</v>
      </c>
      <c r="AP467" s="11">
        <v>0</v>
      </c>
      <c r="AQ467" s="11">
        <v>0</v>
      </c>
      <c r="AR467" s="11">
        <v>0.09</v>
      </c>
      <c r="AS467" s="8" t="s">
        <v>10908</v>
      </c>
      <c r="AT467" s="11">
        <v>0</v>
      </c>
      <c r="AU467" s="8" t="s">
        <v>10978</v>
      </c>
      <c r="AV467" s="8" t="s">
        <v>10909</v>
      </c>
    </row>
    <row r="468" spans="1:48" x14ac:dyDescent="0.25">
      <c r="A468" s="8" t="str">
        <f t="shared" si="7"/>
        <v>13006000070072200001421</v>
      </c>
      <c r="B468" s="8" t="s">
        <v>10929</v>
      </c>
      <c r="C468" s="8" t="s">
        <v>10895</v>
      </c>
      <c r="D468" s="8" t="s">
        <v>10896</v>
      </c>
      <c r="E468" s="8" t="s">
        <v>10978</v>
      </c>
      <c r="F468" s="8" t="s">
        <v>10979</v>
      </c>
      <c r="G468" s="8" t="s">
        <v>10917</v>
      </c>
      <c r="H468" s="8" t="s">
        <v>10918</v>
      </c>
      <c r="I468" s="8" t="s">
        <v>10901</v>
      </c>
      <c r="J468" s="8" t="s">
        <v>10902</v>
      </c>
      <c r="K468" s="8" t="s">
        <v>7711</v>
      </c>
      <c r="L468" s="8" t="s">
        <v>10922</v>
      </c>
      <c r="M468" s="8" t="s">
        <v>10904</v>
      </c>
      <c r="N468" s="8" t="s">
        <v>10930</v>
      </c>
      <c r="O468" s="9">
        <v>0.53600000000000003</v>
      </c>
      <c r="P468" s="10">
        <v>1</v>
      </c>
      <c r="Q468" s="11">
        <v>9.25</v>
      </c>
      <c r="R468" s="11">
        <v>4</v>
      </c>
      <c r="S468" s="8" t="s">
        <v>10906</v>
      </c>
      <c r="T468" s="8" t="s">
        <v>10907</v>
      </c>
      <c r="U468" s="9">
        <v>0.61799999999999999</v>
      </c>
      <c r="V468" s="10">
        <v>1</v>
      </c>
      <c r="W468" s="11">
        <v>7</v>
      </c>
      <c r="X468" s="9">
        <v>4.3739999999999997</v>
      </c>
      <c r="Y468" s="8" t="s">
        <v>10901</v>
      </c>
      <c r="Z468" s="10">
        <v>1</v>
      </c>
      <c r="AA468" s="10">
        <v>1</v>
      </c>
      <c r="AB468" s="9">
        <v>4.3739999999999997</v>
      </c>
      <c r="AC468" s="10">
        <v>1</v>
      </c>
      <c r="AD468" s="10">
        <v>1</v>
      </c>
      <c r="AE468" s="9">
        <v>4.3739999999999997</v>
      </c>
      <c r="AF468" s="11">
        <v>15</v>
      </c>
      <c r="AG468" s="11">
        <v>0</v>
      </c>
      <c r="AH468" s="11">
        <v>0</v>
      </c>
      <c r="AI468" s="11">
        <v>0</v>
      </c>
      <c r="AJ468" s="11">
        <v>0</v>
      </c>
      <c r="AK468" s="12">
        <v>44368.015300925923</v>
      </c>
      <c r="AL468" s="11">
        <v>0.53</v>
      </c>
      <c r="AM468" s="11">
        <v>0</v>
      </c>
      <c r="AN468" s="11">
        <v>0</v>
      </c>
      <c r="AO468" s="11">
        <v>0</v>
      </c>
      <c r="AP468" s="11">
        <v>0</v>
      </c>
      <c r="AQ468" s="11">
        <v>0</v>
      </c>
      <c r="AR468" s="11">
        <v>0.28999999999999998</v>
      </c>
      <c r="AS468" s="8" t="s">
        <v>10908</v>
      </c>
      <c r="AT468" s="11">
        <v>0</v>
      </c>
      <c r="AU468" s="8" t="s">
        <v>10978</v>
      </c>
      <c r="AV468" s="8" t="s">
        <v>10909</v>
      </c>
    </row>
    <row r="469" spans="1:48" x14ac:dyDescent="0.25">
      <c r="A469" s="8" t="str">
        <f t="shared" si="7"/>
        <v>14006000070072000005105</v>
      </c>
      <c r="B469" s="8" t="s">
        <v>10931</v>
      </c>
      <c r="C469" s="8" t="s">
        <v>10901</v>
      </c>
      <c r="D469" s="8" t="s">
        <v>10896</v>
      </c>
      <c r="E469" s="8" t="s">
        <v>10978</v>
      </c>
      <c r="F469" s="8" t="s">
        <v>10979</v>
      </c>
      <c r="G469" s="8" t="s">
        <v>10920</v>
      </c>
      <c r="H469" s="8" t="s">
        <v>10921</v>
      </c>
      <c r="I469" s="8" t="s">
        <v>10895</v>
      </c>
      <c r="J469" s="8" t="s">
        <v>10902</v>
      </c>
      <c r="K469" s="8" t="s">
        <v>7711</v>
      </c>
      <c r="L469" s="8" t="s">
        <v>10922</v>
      </c>
      <c r="M469" s="8" t="s">
        <v>10904</v>
      </c>
      <c r="N469" s="8" t="s">
        <v>10905</v>
      </c>
      <c r="O469" s="9">
        <v>0.57999999999999996</v>
      </c>
      <c r="P469" s="10">
        <v>1</v>
      </c>
      <c r="Q469" s="11">
        <v>9.25</v>
      </c>
      <c r="R469" s="11">
        <v>4</v>
      </c>
      <c r="S469" s="8" t="s">
        <v>10906</v>
      </c>
      <c r="T469" s="8" t="s">
        <v>10907</v>
      </c>
      <c r="U469" s="9">
        <v>0.66900000000000004</v>
      </c>
      <c r="V469" s="10">
        <v>1</v>
      </c>
      <c r="W469" s="11">
        <v>2</v>
      </c>
      <c r="X469" s="9">
        <v>3.4369999999999998</v>
      </c>
      <c r="Y469" s="8" t="s">
        <v>10901</v>
      </c>
      <c r="Z469" s="10">
        <v>1</v>
      </c>
      <c r="AA469" s="10">
        <v>1</v>
      </c>
      <c r="AB469" s="9">
        <v>3.4369999999999998</v>
      </c>
      <c r="AC469" s="10">
        <v>1</v>
      </c>
      <c r="AD469" s="10">
        <v>1</v>
      </c>
      <c r="AE469" s="9">
        <v>3.4369999999999998</v>
      </c>
      <c r="AF469" s="11">
        <v>15</v>
      </c>
      <c r="AG469" s="11">
        <v>4</v>
      </c>
      <c r="AH469" s="11">
        <v>9.25</v>
      </c>
      <c r="AI469" s="11">
        <v>0</v>
      </c>
      <c r="AJ469" s="11">
        <v>0</v>
      </c>
      <c r="AK469" s="12">
        <v>44367.528553240743</v>
      </c>
      <c r="AL469" s="11">
        <v>0.57999999999999996</v>
      </c>
      <c r="AM469" s="11">
        <v>100</v>
      </c>
      <c r="AN469" s="11">
        <v>0</v>
      </c>
      <c r="AO469" s="11">
        <v>0.15</v>
      </c>
      <c r="AP469" s="11">
        <v>0.35</v>
      </c>
      <c r="AQ469" s="11">
        <v>0</v>
      </c>
      <c r="AR469" s="11">
        <v>0.09</v>
      </c>
      <c r="AS469" s="8" t="s">
        <v>10908</v>
      </c>
      <c r="AT469" s="11">
        <v>0</v>
      </c>
      <c r="AU469" s="8" t="s">
        <v>10978</v>
      </c>
      <c r="AV469" s="8" t="s">
        <v>10909</v>
      </c>
    </row>
    <row r="470" spans="1:48" x14ac:dyDescent="0.25">
      <c r="A470" s="8" t="str">
        <f t="shared" si="7"/>
        <v>14006000070072200000102</v>
      </c>
      <c r="B470" s="8" t="s">
        <v>10931</v>
      </c>
      <c r="C470" s="8" t="s">
        <v>10895</v>
      </c>
      <c r="D470" s="8" t="s">
        <v>10896</v>
      </c>
      <c r="E470" s="8" t="s">
        <v>10978</v>
      </c>
      <c r="F470" s="8" t="s">
        <v>10979</v>
      </c>
      <c r="G470" s="8" t="s">
        <v>10899</v>
      </c>
      <c r="H470" s="8" t="s">
        <v>10900</v>
      </c>
      <c r="I470" s="8" t="s">
        <v>10901</v>
      </c>
      <c r="J470" s="8" t="s">
        <v>10902</v>
      </c>
      <c r="K470" s="8" t="s">
        <v>7711</v>
      </c>
      <c r="L470" s="8" t="s">
        <v>10922</v>
      </c>
      <c r="M470" s="8" t="s">
        <v>10904</v>
      </c>
      <c r="N470" s="8" t="s">
        <v>10905</v>
      </c>
      <c r="O470" s="9">
        <v>0.67400000000000004</v>
      </c>
      <c r="P470" s="10">
        <v>1</v>
      </c>
      <c r="Q470" s="11">
        <v>3.65</v>
      </c>
      <c r="R470" s="11">
        <v>4</v>
      </c>
      <c r="S470" s="8" t="s">
        <v>10906</v>
      </c>
      <c r="T470" s="8" t="s">
        <v>10907</v>
      </c>
      <c r="U470" s="9">
        <v>0.73</v>
      </c>
      <c r="V470" s="10">
        <v>1</v>
      </c>
      <c r="W470" s="11">
        <v>2</v>
      </c>
      <c r="X470" s="9">
        <v>3.738</v>
      </c>
      <c r="Y470" s="8" t="s">
        <v>10901</v>
      </c>
      <c r="Z470" s="10">
        <v>1</v>
      </c>
      <c r="AA470" s="10">
        <v>1</v>
      </c>
      <c r="AB470" s="9">
        <v>3.738</v>
      </c>
      <c r="AC470" s="10">
        <v>1</v>
      </c>
      <c r="AD470" s="10">
        <v>1</v>
      </c>
      <c r="AE470" s="9">
        <v>3.738</v>
      </c>
      <c r="AF470" s="11">
        <v>15</v>
      </c>
      <c r="AG470" s="11">
        <v>4</v>
      </c>
      <c r="AH470" s="11">
        <v>9.25</v>
      </c>
      <c r="AI470" s="11">
        <v>0</v>
      </c>
      <c r="AJ470" s="11">
        <v>0</v>
      </c>
      <c r="AK470" s="12">
        <v>44368.014467592591</v>
      </c>
      <c r="AL470" s="11">
        <v>0.63</v>
      </c>
      <c r="AM470" s="11">
        <v>100</v>
      </c>
      <c r="AN470" s="11">
        <v>0</v>
      </c>
      <c r="AO470" s="11">
        <v>0.17</v>
      </c>
      <c r="AP470" s="11">
        <v>0.39</v>
      </c>
      <c r="AQ470" s="11">
        <v>0</v>
      </c>
      <c r="AR470" s="11">
        <v>0.1</v>
      </c>
      <c r="AS470" s="8" t="s">
        <v>10908</v>
      </c>
      <c r="AT470" s="11">
        <v>0</v>
      </c>
      <c r="AU470" s="8" t="s">
        <v>10978</v>
      </c>
      <c r="AV470" s="8" t="s">
        <v>10909</v>
      </c>
    </row>
    <row r="471" spans="1:48" x14ac:dyDescent="0.25">
      <c r="A471" s="8" t="str">
        <f t="shared" si="7"/>
        <v>14006000070072200001286</v>
      </c>
      <c r="B471" s="8" t="s">
        <v>10931</v>
      </c>
      <c r="C471" s="8" t="s">
        <v>10895</v>
      </c>
      <c r="D471" s="8" t="s">
        <v>10896</v>
      </c>
      <c r="E471" s="8" t="s">
        <v>10978</v>
      </c>
      <c r="F471" s="8" t="s">
        <v>10979</v>
      </c>
      <c r="G471" s="8" t="s">
        <v>10913</v>
      </c>
      <c r="H471" s="8" t="s">
        <v>10914</v>
      </c>
      <c r="I471" s="8" t="s">
        <v>10901</v>
      </c>
      <c r="J471" s="8" t="s">
        <v>10902</v>
      </c>
      <c r="K471" s="8" t="s">
        <v>7711</v>
      </c>
      <c r="L471" s="8" t="s">
        <v>10922</v>
      </c>
      <c r="M471" s="8" t="s">
        <v>10904</v>
      </c>
      <c r="N471" s="8" t="s">
        <v>10915</v>
      </c>
      <c r="O471" s="9">
        <v>0.81699999999999995</v>
      </c>
      <c r="P471" s="10">
        <v>1</v>
      </c>
      <c r="Q471" s="11">
        <v>3.65</v>
      </c>
      <c r="R471" s="11">
        <v>1</v>
      </c>
      <c r="S471" s="8" t="s">
        <v>10906</v>
      </c>
      <c r="T471" s="8" t="s">
        <v>10907</v>
      </c>
      <c r="U471" s="9">
        <v>0.85699999999999998</v>
      </c>
      <c r="V471" s="10">
        <v>1</v>
      </c>
      <c r="W471" s="11">
        <v>3</v>
      </c>
      <c r="X471" s="9">
        <v>4.4279999999999999</v>
      </c>
      <c r="Y471" s="8" t="s">
        <v>10901</v>
      </c>
      <c r="Z471" s="10">
        <v>1</v>
      </c>
      <c r="AA471" s="10">
        <v>1</v>
      </c>
      <c r="AB471" s="9">
        <v>4.4279999999999999</v>
      </c>
      <c r="AC471" s="10">
        <v>1</v>
      </c>
      <c r="AD471" s="10">
        <v>1</v>
      </c>
      <c r="AE471" s="9">
        <v>4.4279999999999999</v>
      </c>
      <c r="AF471" s="11">
        <v>0</v>
      </c>
      <c r="AG471" s="11">
        <v>4</v>
      </c>
      <c r="AH471" s="11">
        <v>9.25</v>
      </c>
      <c r="AI471" s="11">
        <v>0</v>
      </c>
      <c r="AJ471" s="11">
        <v>0</v>
      </c>
      <c r="AK471" s="12">
        <v>44368.014467592591</v>
      </c>
      <c r="AL471" s="11">
        <v>0</v>
      </c>
      <c r="AM471" s="11">
        <v>100</v>
      </c>
      <c r="AN471" s="11">
        <v>0</v>
      </c>
      <c r="AO471" s="11">
        <v>0.2</v>
      </c>
      <c r="AP471" s="11">
        <v>0.45</v>
      </c>
      <c r="AQ471" s="11">
        <v>0</v>
      </c>
      <c r="AR471" s="11">
        <v>0.15</v>
      </c>
      <c r="AS471" s="8" t="s">
        <v>10908</v>
      </c>
      <c r="AT471" s="11">
        <v>0</v>
      </c>
      <c r="AU471" s="8" t="s">
        <v>10978</v>
      </c>
      <c r="AV471" s="8" t="s">
        <v>10909</v>
      </c>
    </row>
    <row r="472" spans="1:48" x14ac:dyDescent="0.25">
      <c r="A472" s="8" t="str">
        <f t="shared" si="7"/>
        <v>15006000070072000005105</v>
      </c>
      <c r="B472" s="8" t="s">
        <v>10980</v>
      </c>
      <c r="C472" s="8" t="s">
        <v>10901</v>
      </c>
      <c r="D472" s="8" t="s">
        <v>10896</v>
      </c>
      <c r="E472" s="8" t="s">
        <v>10978</v>
      </c>
      <c r="F472" s="8" t="s">
        <v>10979</v>
      </c>
      <c r="G472" s="8" t="s">
        <v>10920</v>
      </c>
      <c r="H472" s="8" t="s">
        <v>10921</v>
      </c>
      <c r="I472" s="8" t="s">
        <v>10895</v>
      </c>
      <c r="J472" s="8" t="s">
        <v>10902</v>
      </c>
      <c r="K472" s="8" t="s">
        <v>7711</v>
      </c>
      <c r="L472" s="8" t="s">
        <v>10922</v>
      </c>
      <c r="M472" s="8" t="s">
        <v>10904</v>
      </c>
      <c r="N472" s="8" t="s">
        <v>10930</v>
      </c>
      <c r="O472" s="9">
        <v>0.57999999999999996</v>
      </c>
      <c r="P472" s="10">
        <v>1</v>
      </c>
      <c r="Q472" s="11">
        <v>9.25</v>
      </c>
      <c r="R472" s="11">
        <v>4</v>
      </c>
      <c r="S472" s="8" t="s">
        <v>10906</v>
      </c>
      <c r="T472" s="8" t="s">
        <v>10907</v>
      </c>
      <c r="U472" s="9">
        <v>0.66900000000000004</v>
      </c>
      <c r="V472" s="10">
        <v>1</v>
      </c>
      <c r="W472" s="11">
        <v>2</v>
      </c>
      <c r="X472" s="9">
        <v>4.367</v>
      </c>
      <c r="Y472" s="8" t="s">
        <v>10901</v>
      </c>
      <c r="Z472" s="10">
        <v>0.96499999999999997</v>
      </c>
      <c r="AA472" s="10">
        <v>1</v>
      </c>
      <c r="AB472" s="9">
        <v>4.2140000000000004</v>
      </c>
      <c r="AC472" s="10">
        <v>1</v>
      </c>
      <c r="AD472" s="10">
        <v>1</v>
      </c>
      <c r="AE472" s="9">
        <v>4.2140000000000004</v>
      </c>
      <c r="AF472" s="11">
        <v>15</v>
      </c>
      <c r="AG472" s="11">
        <v>4</v>
      </c>
      <c r="AH472" s="11">
        <v>0</v>
      </c>
      <c r="AI472" s="11">
        <v>0</v>
      </c>
      <c r="AJ472" s="11">
        <v>0</v>
      </c>
      <c r="AK472" s="12">
        <v>44367.540497685186</v>
      </c>
      <c r="AL472" s="11">
        <v>0.57999999999999996</v>
      </c>
      <c r="AM472" s="11">
        <v>100</v>
      </c>
      <c r="AN472" s="11">
        <v>0</v>
      </c>
      <c r="AO472" s="11">
        <v>0.15</v>
      </c>
      <c r="AP472" s="11">
        <v>0</v>
      </c>
      <c r="AQ472" s="11">
        <v>0</v>
      </c>
      <c r="AR472" s="11">
        <v>0.09</v>
      </c>
      <c r="AS472" s="8" t="s">
        <v>10908</v>
      </c>
      <c r="AT472" s="11">
        <v>0</v>
      </c>
      <c r="AU472" s="8" t="s">
        <v>10978</v>
      </c>
      <c r="AV472" s="8" t="s">
        <v>10909</v>
      </c>
    </row>
    <row r="473" spans="1:48" x14ac:dyDescent="0.25">
      <c r="A473" s="8" t="str">
        <f t="shared" si="7"/>
        <v>15006000070072200001421</v>
      </c>
      <c r="B473" s="8" t="s">
        <v>10980</v>
      </c>
      <c r="C473" s="8" t="s">
        <v>10895</v>
      </c>
      <c r="D473" s="8" t="s">
        <v>10896</v>
      </c>
      <c r="E473" s="8" t="s">
        <v>10978</v>
      </c>
      <c r="F473" s="8" t="s">
        <v>10979</v>
      </c>
      <c r="G473" s="8" t="s">
        <v>10917</v>
      </c>
      <c r="H473" s="8" t="s">
        <v>10918</v>
      </c>
      <c r="I473" s="8" t="s">
        <v>10901</v>
      </c>
      <c r="J473" s="8" t="s">
        <v>10902</v>
      </c>
      <c r="K473" s="8" t="s">
        <v>7711</v>
      </c>
      <c r="L473" s="8" t="s">
        <v>10922</v>
      </c>
      <c r="M473" s="8" t="s">
        <v>10904</v>
      </c>
      <c r="N473" s="8" t="s">
        <v>10930</v>
      </c>
      <c r="O473" s="9">
        <v>0.53600000000000003</v>
      </c>
      <c r="P473" s="10">
        <v>1</v>
      </c>
      <c r="Q473" s="11">
        <v>9.25</v>
      </c>
      <c r="R473" s="11">
        <v>18</v>
      </c>
      <c r="S473" s="8" t="s">
        <v>10906</v>
      </c>
      <c r="T473" s="8" t="s">
        <v>10907</v>
      </c>
      <c r="U473" s="9">
        <v>0.73699999999999999</v>
      </c>
      <c r="V473" s="10">
        <v>1</v>
      </c>
      <c r="W473" s="11">
        <v>0</v>
      </c>
      <c r="X473" s="9">
        <v>4.1180000000000003</v>
      </c>
      <c r="Y473" s="8" t="s">
        <v>10901</v>
      </c>
      <c r="Z473" s="10">
        <v>1</v>
      </c>
      <c r="AA473" s="10">
        <v>1</v>
      </c>
      <c r="AB473" s="9">
        <v>4.1180000000000003</v>
      </c>
      <c r="AC473" s="10">
        <v>1</v>
      </c>
      <c r="AD473" s="10">
        <v>1</v>
      </c>
      <c r="AE473" s="9">
        <v>4.1180000000000003</v>
      </c>
      <c r="AF473" s="11">
        <v>15</v>
      </c>
      <c r="AG473" s="11">
        <v>18</v>
      </c>
      <c r="AH473" s="11">
        <v>0</v>
      </c>
      <c r="AI473" s="11">
        <v>0</v>
      </c>
      <c r="AJ473" s="11">
        <v>0</v>
      </c>
      <c r="AK473" s="12">
        <v>44368.001851851855</v>
      </c>
      <c r="AL473" s="11">
        <v>0.64</v>
      </c>
      <c r="AM473" s="11">
        <v>100</v>
      </c>
      <c r="AN473" s="11">
        <v>0</v>
      </c>
      <c r="AO473" s="11">
        <v>0.76</v>
      </c>
      <c r="AP473" s="11">
        <v>0</v>
      </c>
      <c r="AQ473" s="11">
        <v>0</v>
      </c>
      <c r="AR473" s="11">
        <v>0</v>
      </c>
      <c r="AS473" s="8" t="s">
        <v>10908</v>
      </c>
      <c r="AT473" s="11">
        <v>0</v>
      </c>
      <c r="AU473" s="8" t="s">
        <v>10978</v>
      </c>
      <c r="AV473" s="8" t="s">
        <v>10909</v>
      </c>
    </row>
    <row r="474" spans="1:48" x14ac:dyDescent="0.25">
      <c r="A474" s="8" t="str">
        <f t="shared" si="7"/>
        <v>17006000070072000005105</v>
      </c>
      <c r="B474" s="8" t="s">
        <v>10932</v>
      </c>
      <c r="C474" s="8" t="s">
        <v>10895</v>
      </c>
      <c r="D474" s="8" t="s">
        <v>10896</v>
      </c>
      <c r="E474" s="8" t="s">
        <v>10978</v>
      </c>
      <c r="F474" s="8" t="s">
        <v>10979</v>
      </c>
      <c r="G474" s="8" t="s">
        <v>10920</v>
      </c>
      <c r="H474" s="8" t="s">
        <v>10921</v>
      </c>
      <c r="I474" s="8" t="s">
        <v>10901</v>
      </c>
      <c r="J474" s="8" t="s">
        <v>10902</v>
      </c>
      <c r="K474" s="8" t="s">
        <v>7711</v>
      </c>
      <c r="L474" s="8" t="s">
        <v>10922</v>
      </c>
      <c r="M474" s="8" t="s">
        <v>10904</v>
      </c>
      <c r="N474" s="8" t="s">
        <v>10933</v>
      </c>
      <c r="O474" s="9">
        <v>0.52100000000000002</v>
      </c>
      <c r="P474" s="10">
        <v>1</v>
      </c>
      <c r="Q474" s="11">
        <v>9.25</v>
      </c>
      <c r="R474" s="11">
        <v>4</v>
      </c>
      <c r="S474" s="8" t="s">
        <v>10906</v>
      </c>
      <c r="T474" s="8" t="s">
        <v>10907</v>
      </c>
      <c r="U474" s="9">
        <v>0.60099999999999998</v>
      </c>
      <c r="V474" s="10">
        <v>0.25</v>
      </c>
      <c r="W474" s="11">
        <v>7</v>
      </c>
      <c r="X474" s="9">
        <v>1.294</v>
      </c>
      <c r="Y474" s="8" t="s">
        <v>10901</v>
      </c>
      <c r="Z474" s="10">
        <v>4</v>
      </c>
      <c r="AA474" s="10">
        <v>1</v>
      </c>
      <c r="AB474" s="9">
        <v>5.1760000000000002</v>
      </c>
      <c r="AC474" s="10">
        <v>1</v>
      </c>
      <c r="AD474" s="10">
        <v>1</v>
      </c>
      <c r="AE474" s="9">
        <v>5.1760000000000002</v>
      </c>
      <c r="AF474" s="11">
        <v>15</v>
      </c>
      <c r="AG474" s="11">
        <v>4</v>
      </c>
      <c r="AH474" s="11">
        <v>0</v>
      </c>
      <c r="AI474" s="11">
        <v>17</v>
      </c>
      <c r="AJ474" s="11">
        <v>0</v>
      </c>
      <c r="AK474" s="12">
        <v>44368.016099537039</v>
      </c>
      <c r="AL474" s="11">
        <v>0.13</v>
      </c>
      <c r="AM474" s="11">
        <v>100</v>
      </c>
      <c r="AN474" s="11">
        <v>0</v>
      </c>
      <c r="AO474" s="11">
        <v>0.03</v>
      </c>
      <c r="AP474" s="11">
        <v>0</v>
      </c>
      <c r="AQ474" s="11">
        <v>0.22</v>
      </c>
      <c r="AR474" s="11">
        <v>0.08</v>
      </c>
      <c r="AS474" s="8" t="s">
        <v>10908</v>
      </c>
      <c r="AT474" s="11">
        <v>0</v>
      </c>
      <c r="AU474" s="8" t="s">
        <v>10978</v>
      </c>
      <c r="AV474" s="8" t="s">
        <v>10909</v>
      </c>
    </row>
    <row r="475" spans="1:48" x14ac:dyDescent="0.25">
      <c r="A475" s="8" t="str">
        <f t="shared" si="7"/>
        <v>17006000070072200001421</v>
      </c>
      <c r="B475" s="8" t="s">
        <v>10932</v>
      </c>
      <c r="C475" s="8" t="s">
        <v>10901</v>
      </c>
      <c r="D475" s="8" t="s">
        <v>10896</v>
      </c>
      <c r="E475" s="8" t="s">
        <v>10978</v>
      </c>
      <c r="F475" s="8" t="s">
        <v>10979</v>
      </c>
      <c r="G475" s="8" t="s">
        <v>10917</v>
      </c>
      <c r="H475" s="8" t="s">
        <v>10918</v>
      </c>
      <c r="I475" s="8" t="s">
        <v>10895</v>
      </c>
      <c r="J475" s="8" t="s">
        <v>10902</v>
      </c>
      <c r="K475" s="8" t="s">
        <v>7711</v>
      </c>
      <c r="L475" s="8" t="s">
        <v>10922</v>
      </c>
      <c r="M475" s="8" t="s">
        <v>10904</v>
      </c>
      <c r="N475" s="8" t="s">
        <v>10933</v>
      </c>
      <c r="O475" s="9">
        <v>0.59799999999999998</v>
      </c>
      <c r="P475" s="10">
        <v>1</v>
      </c>
      <c r="Q475" s="11">
        <v>9.25</v>
      </c>
      <c r="R475" s="11">
        <v>4</v>
      </c>
      <c r="S475" s="8" t="s">
        <v>10906</v>
      </c>
      <c r="T475" s="8" t="s">
        <v>10907</v>
      </c>
      <c r="U475" s="9">
        <v>0.68899999999999995</v>
      </c>
      <c r="V475" s="10">
        <v>0.25</v>
      </c>
      <c r="W475" s="11">
        <v>3</v>
      </c>
      <c r="X475" s="9">
        <v>1.44</v>
      </c>
      <c r="Y475" s="8" t="s">
        <v>10901</v>
      </c>
      <c r="Z475" s="10">
        <v>4</v>
      </c>
      <c r="AA475" s="10">
        <v>1</v>
      </c>
      <c r="AB475" s="9">
        <v>5.76</v>
      </c>
      <c r="AC475" s="10">
        <v>1</v>
      </c>
      <c r="AD475" s="10">
        <v>1</v>
      </c>
      <c r="AE475" s="9">
        <v>5.76</v>
      </c>
      <c r="AF475" s="11">
        <v>15</v>
      </c>
      <c r="AG475" s="11">
        <v>4</v>
      </c>
      <c r="AH475" s="11">
        <v>0</v>
      </c>
      <c r="AI475" s="11">
        <v>17</v>
      </c>
      <c r="AJ475" s="11">
        <v>0</v>
      </c>
      <c r="AK475" s="12">
        <v>44367.564756944441</v>
      </c>
      <c r="AL475" s="11">
        <v>0.15</v>
      </c>
      <c r="AM475" s="11">
        <v>100</v>
      </c>
      <c r="AN475" s="11">
        <v>0</v>
      </c>
      <c r="AO475" s="11">
        <v>0.04</v>
      </c>
      <c r="AP475" s="11">
        <v>0</v>
      </c>
      <c r="AQ475" s="11">
        <v>0.26</v>
      </c>
      <c r="AR475" s="11">
        <v>0.04</v>
      </c>
      <c r="AS475" s="8" t="s">
        <v>10908</v>
      </c>
      <c r="AT475" s="11">
        <v>0</v>
      </c>
      <c r="AU475" s="8" t="s">
        <v>10978</v>
      </c>
      <c r="AV475" s="8" t="s">
        <v>10909</v>
      </c>
    </row>
    <row r="476" spans="1:48" x14ac:dyDescent="0.25">
      <c r="A476" s="8" t="str">
        <f t="shared" si="7"/>
        <v>10006000071132200000102</v>
      </c>
      <c r="B476" s="8" t="s">
        <v>10894</v>
      </c>
      <c r="C476" s="8" t="s">
        <v>10895</v>
      </c>
      <c r="D476" s="8" t="s">
        <v>10896</v>
      </c>
      <c r="E476" s="8" t="s">
        <v>10981</v>
      </c>
      <c r="F476" s="8" t="s">
        <v>10982</v>
      </c>
      <c r="G476" s="8" t="s">
        <v>10899</v>
      </c>
      <c r="H476" s="8" t="s">
        <v>10900</v>
      </c>
      <c r="I476" s="8" t="s">
        <v>10901</v>
      </c>
      <c r="J476" s="8" t="s">
        <v>10902</v>
      </c>
      <c r="K476" s="8" t="s">
        <v>7709</v>
      </c>
      <c r="L476" s="8" t="s">
        <v>10903</v>
      </c>
      <c r="M476" s="8" t="s">
        <v>10904</v>
      </c>
      <c r="N476" s="8" t="s">
        <v>10905</v>
      </c>
      <c r="O476" s="9">
        <v>10.116</v>
      </c>
      <c r="P476" s="10">
        <v>1</v>
      </c>
      <c r="Q476" s="11">
        <v>3.65</v>
      </c>
      <c r="R476" s="11">
        <v>4</v>
      </c>
      <c r="S476" s="8" t="s">
        <v>10906</v>
      </c>
      <c r="T476" s="8" t="s">
        <v>10907</v>
      </c>
      <c r="U476" s="9">
        <v>10.954000000000001</v>
      </c>
      <c r="V476" s="10">
        <v>1</v>
      </c>
      <c r="W476" s="11">
        <v>4.5</v>
      </c>
      <c r="X476" s="9">
        <v>57.896000000000001</v>
      </c>
      <c r="Y476" s="8" t="s">
        <v>10901</v>
      </c>
      <c r="Z476" s="10">
        <v>1</v>
      </c>
      <c r="AA476" s="10">
        <v>1</v>
      </c>
      <c r="AB476" s="9">
        <v>57.896000000000001</v>
      </c>
      <c r="AC476" s="10">
        <v>1</v>
      </c>
      <c r="AD476" s="10">
        <v>1</v>
      </c>
      <c r="AE476" s="9">
        <v>57.896000000000001</v>
      </c>
      <c r="AF476" s="11">
        <v>15</v>
      </c>
      <c r="AG476" s="11">
        <v>4</v>
      </c>
      <c r="AH476" s="11">
        <v>9.25</v>
      </c>
      <c r="AI476" s="11">
        <v>0</v>
      </c>
      <c r="AJ476" s="11">
        <v>0</v>
      </c>
      <c r="AK476" s="12">
        <v>44368.032534722224</v>
      </c>
      <c r="AL476" s="11">
        <v>9.4499999999999993</v>
      </c>
      <c r="AM476" s="11">
        <v>100</v>
      </c>
      <c r="AN476" s="11">
        <v>0</v>
      </c>
      <c r="AO476" s="11">
        <v>2.52</v>
      </c>
      <c r="AP476" s="11">
        <v>5.83</v>
      </c>
      <c r="AQ476" s="11">
        <v>0</v>
      </c>
      <c r="AR476" s="11">
        <v>3.26</v>
      </c>
      <c r="AS476" s="8" t="s">
        <v>10908</v>
      </c>
      <c r="AT476" s="11">
        <v>0</v>
      </c>
      <c r="AU476" s="8" t="s">
        <v>10981</v>
      </c>
      <c r="AV476" s="8" t="s">
        <v>10909</v>
      </c>
    </row>
    <row r="477" spans="1:48" x14ac:dyDescent="0.25">
      <c r="A477" s="8" t="str">
        <f t="shared" si="7"/>
        <v>10006000071132200001286</v>
      </c>
      <c r="B477" s="8" t="s">
        <v>10894</v>
      </c>
      <c r="C477" s="8" t="s">
        <v>10895</v>
      </c>
      <c r="D477" s="8" t="s">
        <v>10896</v>
      </c>
      <c r="E477" s="8" t="s">
        <v>10981</v>
      </c>
      <c r="F477" s="8" t="s">
        <v>10982</v>
      </c>
      <c r="G477" s="8" t="s">
        <v>10913</v>
      </c>
      <c r="H477" s="8" t="s">
        <v>10914</v>
      </c>
      <c r="I477" s="8" t="s">
        <v>10901</v>
      </c>
      <c r="J477" s="8" t="s">
        <v>10902</v>
      </c>
      <c r="K477" s="8" t="s">
        <v>7709</v>
      </c>
      <c r="L477" s="8" t="s">
        <v>10903</v>
      </c>
      <c r="M477" s="8" t="s">
        <v>10904</v>
      </c>
      <c r="N477" s="8" t="s">
        <v>10915</v>
      </c>
      <c r="O477" s="9">
        <v>12.257</v>
      </c>
      <c r="P477" s="10">
        <v>1</v>
      </c>
      <c r="Q477" s="11">
        <v>3.65</v>
      </c>
      <c r="R477" s="11">
        <v>1</v>
      </c>
      <c r="S477" s="8" t="s">
        <v>10906</v>
      </c>
      <c r="T477" s="8" t="s">
        <v>10907</v>
      </c>
      <c r="U477" s="9">
        <v>12.855</v>
      </c>
      <c r="V477" s="10">
        <v>1</v>
      </c>
      <c r="W477" s="11">
        <v>6</v>
      </c>
      <c r="X477" s="9">
        <v>68.546000000000006</v>
      </c>
      <c r="Y477" s="8" t="s">
        <v>10901</v>
      </c>
      <c r="Z477" s="10">
        <v>1</v>
      </c>
      <c r="AA477" s="10">
        <v>1</v>
      </c>
      <c r="AB477" s="9">
        <v>68.546000000000006</v>
      </c>
      <c r="AC477" s="10">
        <v>1</v>
      </c>
      <c r="AD477" s="10">
        <v>1</v>
      </c>
      <c r="AE477" s="9">
        <v>68.546000000000006</v>
      </c>
      <c r="AF477" s="11">
        <v>0</v>
      </c>
      <c r="AG477" s="11">
        <v>4</v>
      </c>
      <c r="AH477" s="11">
        <v>9.25</v>
      </c>
      <c r="AI477" s="11">
        <v>0</v>
      </c>
      <c r="AJ477" s="11">
        <v>0</v>
      </c>
      <c r="AK477" s="12">
        <v>44368.032534722224</v>
      </c>
      <c r="AL477" s="11">
        <v>0</v>
      </c>
      <c r="AM477" s="11">
        <v>100</v>
      </c>
      <c r="AN477" s="11">
        <v>0</v>
      </c>
      <c r="AO477" s="11">
        <v>2.96</v>
      </c>
      <c r="AP477" s="11">
        <v>6.84</v>
      </c>
      <c r="AQ477" s="11">
        <v>0</v>
      </c>
      <c r="AR477" s="11">
        <v>4.43</v>
      </c>
      <c r="AS477" s="8" t="s">
        <v>10908</v>
      </c>
      <c r="AT477" s="11">
        <v>0</v>
      </c>
      <c r="AU477" s="8" t="s">
        <v>10981</v>
      </c>
      <c r="AV477" s="8" t="s">
        <v>10909</v>
      </c>
    </row>
    <row r="478" spans="1:48" x14ac:dyDescent="0.25">
      <c r="A478" s="8" t="str">
        <f t="shared" si="7"/>
        <v>10006000071132200001327</v>
      </c>
      <c r="B478" s="8" t="s">
        <v>10894</v>
      </c>
      <c r="C478" s="8" t="s">
        <v>10895</v>
      </c>
      <c r="D478" s="8" t="s">
        <v>10896</v>
      </c>
      <c r="E478" s="8" t="s">
        <v>10981</v>
      </c>
      <c r="F478" s="8" t="s">
        <v>10982</v>
      </c>
      <c r="G478" s="8" t="s">
        <v>10916</v>
      </c>
      <c r="H478" s="8" t="s">
        <v>10900</v>
      </c>
      <c r="I478" s="8" t="s">
        <v>10901</v>
      </c>
      <c r="J478" s="8" t="s">
        <v>10902</v>
      </c>
      <c r="K478" s="8" t="s">
        <v>7709</v>
      </c>
      <c r="L478" s="8" t="s">
        <v>10903</v>
      </c>
      <c r="M478" s="8" t="s">
        <v>10904</v>
      </c>
      <c r="N478" s="8" t="s">
        <v>10905</v>
      </c>
      <c r="O478" s="9">
        <v>13.175000000000001</v>
      </c>
      <c r="P478" s="10">
        <v>0.75029299999999999</v>
      </c>
      <c r="Q478" s="11">
        <v>3.65</v>
      </c>
      <c r="R478" s="11">
        <v>4</v>
      </c>
      <c r="S478" s="8" t="s">
        <v>10906</v>
      </c>
      <c r="T478" s="8" t="s">
        <v>10907</v>
      </c>
      <c r="U478" s="9">
        <v>10.704000000000001</v>
      </c>
      <c r="V478" s="10">
        <v>1</v>
      </c>
      <c r="W478" s="11">
        <v>5</v>
      </c>
      <c r="X478" s="9">
        <v>56.927999999999997</v>
      </c>
      <c r="Y478" s="8" t="s">
        <v>10901</v>
      </c>
      <c r="Z478" s="10">
        <v>1</v>
      </c>
      <c r="AA478" s="10">
        <v>1</v>
      </c>
      <c r="AB478" s="9">
        <v>56.927999999999997</v>
      </c>
      <c r="AC478" s="10">
        <v>1</v>
      </c>
      <c r="AD478" s="10">
        <v>1</v>
      </c>
      <c r="AE478" s="9">
        <v>56.927999999999997</v>
      </c>
      <c r="AF478" s="11">
        <v>15</v>
      </c>
      <c r="AG478" s="11">
        <v>4</v>
      </c>
      <c r="AH478" s="11">
        <v>9.25</v>
      </c>
      <c r="AI478" s="11">
        <v>0</v>
      </c>
      <c r="AJ478" s="11">
        <v>0</v>
      </c>
      <c r="AK478" s="12">
        <v>44368.032534722224</v>
      </c>
      <c r="AL478" s="11">
        <v>9.23</v>
      </c>
      <c r="AM478" s="11">
        <v>100</v>
      </c>
      <c r="AN478" s="11">
        <v>0</v>
      </c>
      <c r="AO478" s="11">
        <v>2.46</v>
      </c>
      <c r="AP478" s="11">
        <v>5.7</v>
      </c>
      <c r="AQ478" s="11">
        <v>0</v>
      </c>
      <c r="AR478" s="11">
        <v>3.54</v>
      </c>
      <c r="AS478" s="8" t="s">
        <v>10908</v>
      </c>
      <c r="AT478" s="11">
        <v>0</v>
      </c>
      <c r="AU478" s="8" t="s">
        <v>10981</v>
      </c>
      <c r="AV478" s="8" t="s">
        <v>10909</v>
      </c>
    </row>
    <row r="479" spans="1:48" x14ac:dyDescent="0.25">
      <c r="A479" s="8" t="str">
        <f t="shared" si="7"/>
        <v>10006000071132200001421</v>
      </c>
      <c r="B479" s="8" t="s">
        <v>10894</v>
      </c>
      <c r="C479" s="8" t="s">
        <v>10895</v>
      </c>
      <c r="D479" s="8" t="s">
        <v>10896</v>
      </c>
      <c r="E479" s="8" t="s">
        <v>10981</v>
      </c>
      <c r="F479" s="8" t="s">
        <v>10982</v>
      </c>
      <c r="G479" s="8" t="s">
        <v>10917</v>
      </c>
      <c r="H479" s="8" t="s">
        <v>10918</v>
      </c>
      <c r="I479" s="8" t="s">
        <v>10901</v>
      </c>
      <c r="J479" s="8" t="s">
        <v>10902</v>
      </c>
      <c r="K479" s="8" t="s">
        <v>7709</v>
      </c>
      <c r="L479" s="8" t="s">
        <v>10903</v>
      </c>
      <c r="M479" s="8" t="s">
        <v>10904</v>
      </c>
      <c r="N479" s="8" t="s">
        <v>10905</v>
      </c>
      <c r="O479" s="9">
        <v>8.9559999999999995</v>
      </c>
      <c r="P479" s="10">
        <v>1</v>
      </c>
      <c r="Q479" s="11">
        <v>9.25</v>
      </c>
      <c r="R479" s="11">
        <v>4</v>
      </c>
      <c r="S479" s="8" t="s">
        <v>10906</v>
      </c>
      <c r="T479" s="8" t="s">
        <v>10907</v>
      </c>
      <c r="U479" s="9">
        <v>10.324</v>
      </c>
      <c r="V479" s="10">
        <v>1</v>
      </c>
      <c r="W479" s="11">
        <v>4</v>
      </c>
      <c r="X479" s="9">
        <v>54.232999999999997</v>
      </c>
      <c r="Y479" s="8" t="s">
        <v>10901</v>
      </c>
      <c r="Z479" s="10">
        <v>1</v>
      </c>
      <c r="AA479" s="10">
        <v>1</v>
      </c>
      <c r="AB479" s="9">
        <v>54.232999999999997</v>
      </c>
      <c r="AC479" s="10">
        <v>1</v>
      </c>
      <c r="AD479" s="10">
        <v>1</v>
      </c>
      <c r="AE479" s="9">
        <v>54.232999999999997</v>
      </c>
      <c r="AF479" s="11">
        <v>15</v>
      </c>
      <c r="AG479" s="11">
        <v>4</v>
      </c>
      <c r="AH479" s="11">
        <v>9.25</v>
      </c>
      <c r="AI479" s="11">
        <v>0</v>
      </c>
      <c r="AJ479" s="11">
        <v>0</v>
      </c>
      <c r="AK479" s="12">
        <v>44368.032546296294</v>
      </c>
      <c r="AL479" s="11">
        <v>8.9</v>
      </c>
      <c r="AM479" s="11">
        <v>100</v>
      </c>
      <c r="AN479" s="11">
        <v>0</v>
      </c>
      <c r="AO479" s="11">
        <v>2.37</v>
      </c>
      <c r="AP479" s="11">
        <v>5.49</v>
      </c>
      <c r="AQ479" s="11">
        <v>0</v>
      </c>
      <c r="AR479" s="11">
        <v>2.73</v>
      </c>
      <c r="AS479" s="8" t="s">
        <v>10908</v>
      </c>
      <c r="AT479" s="11">
        <v>0</v>
      </c>
      <c r="AU479" s="8" t="s">
        <v>10981</v>
      </c>
      <c r="AV479" s="8" t="s">
        <v>10909</v>
      </c>
    </row>
    <row r="480" spans="1:48" x14ac:dyDescent="0.25">
      <c r="A480" s="8" t="str">
        <f t="shared" si="7"/>
        <v>10006000071132200008955</v>
      </c>
      <c r="B480" s="8" t="s">
        <v>10894</v>
      </c>
      <c r="C480" s="8" t="s">
        <v>10901</v>
      </c>
      <c r="D480" s="8" t="s">
        <v>10896</v>
      </c>
      <c r="E480" s="8" t="s">
        <v>10981</v>
      </c>
      <c r="F480" s="8" t="s">
        <v>10982</v>
      </c>
      <c r="G480" s="8" t="s">
        <v>10936</v>
      </c>
      <c r="H480" s="8" t="s">
        <v>10937</v>
      </c>
      <c r="I480" s="8" t="s">
        <v>10895</v>
      </c>
      <c r="J480" s="8" t="s">
        <v>10902</v>
      </c>
      <c r="K480" s="8" t="s">
        <v>7709</v>
      </c>
      <c r="L480" s="8" t="s">
        <v>10903</v>
      </c>
      <c r="M480" s="8" t="s">
        <v>10904</v>
      </c>
      <c r="N480" s="8" t="s">
        <v>10912</v>
      </c>
      <c r="O480" s="9">
        <v>0</v>
      </c>
      <c r="P480" s="10">
        <v>1</v>
      </c>
      <c r="Q480" s="11">
        <v>0</v>
      </c>
      <c r="R480" s="11">
        <v>0</v>
      </c>
      <c r="S480" s="8" t="s">
        <v>10906</v>
      </c>
      <c r="T480" s="8" t="s">
        <v>10907</v>
      </c>
      <c r="U480" s="9">
        <v>5.57</v>
      </c>
      <c r="V480" s="10">
        <v>1</v>
      </c>
      <c r="W480" s="11">
        <v>0</v>
      </c>
      <c r="X480" s="9">
        <v>43.118000000000002</v>
      </c>
      <c r="Y480" s="8" t="s">
        <v>10901</v>
      </c>
      <c r="Z480" s="10">
        <v>1</v>
      </c>
      <c r="AA480" s="10">
        <v>1</v>
      </c>
      <c r="AB480" s="9">
        <v>43.118000000000002</v>
      </c>
      <c r="AC480" s="10">
        <v>1.163375</v>
      </c>
      <c r="AD480" s="10">
        <v>1</v>
      </c>
      <c r="AE480" s="9">
        <v>50.161999999999999</v>
      </c>
      <c r="AF480" s="11">
        <v>0</v>
      </c>
      <c r="AG480" s="11">
        <v>0</v>
      </c>
      <c r="AH480" s="11">
        <v>0</v>
      </c>
      <c r="AI480" s="11">
        <v>0</v>
      </c>
      <c r="AJ480" s="11">
        <v>11.09</v>
      </c>
      <c r="AK480" s="12">
        <v>44367.545358796298</v>
      </c>
      <c r="AL480" s="11">
        <v>0</v>
      </c>
      <c r="AM480" s="11">
        <v>0</v>
      </c>
      <c r="AN480" s="11">
        <v>0</v>
      </c>
      <c r="AO480" s="11">
        <v>0</v>
      </c>
      <c r="AP480" s="11">
        <v>0</v>
      </c>
      <c r="AQ480" s="11">
        <v>0</v>
      </c>
      <c r="AR480" s="11">
        <v>0</v>
      </c>
      <c r="AS480" s="8" t="s">
        <v>10908</v>
      </c>
      <c r="AT480" s="11">
        <v>34.630000000000003</v>
      </c>
      <c r="AU480" s="8" t="s">
        <v>10981</v>
      </c>
      <c r="AV480" s="8" t="s">
        <v>10909</v>
      </c>
    </row>
    <row r="481" spans="1:48" x14ac:dyDescent="0.25">
      <c r="A481" s="8" t="str">
        <f t="shared" si="7"/>
        <v>11006000071132000005105</v>
      </c>
      <c r="B481" s="8" t="s">
        <v>10919</v>
      </c>
      <c r="C481" s="8" t="s">
        <v>10901</v>
      </c>
      <c r="D481" s="8" t="s">
        <v>10896</v>
      </c>
      <c r="E481" s="8" t="s">
        <v>10981</v>
      </c>
      <c r="F481" s="8" t="s">
        <v>10982</v>
      </c>
      <c r="G481" s="8" t="s">
        <v>10920</v>
      </c>
      <c r="H481" s="8" t="s">
        <v>10921</v>
      </c>
      <c r="I481" s="8" t="s">
        <v>10895</v>
      </c>
      <c r="J481" s="8" t="s">
        <v>10902</v>
      </c>
      <c r="K481" s="8" t="s">
        <v>7709</v>
      </c>
      <c r="L481" s="8" t="s">
        <v>10922</v>
      </c>
      <c r="M481" s="8" t="s">
        <v>10904</v>
      </c>
      <c r="N481" s="8" t="s">
        <v>10905</v>
      </c>
      <c r="O481" s="9">
        <v>8.7230000000000008</v>
      </c>
      <c r="P481" s="10">
        <v>1</v>
      </c>
      <c r="Q481" s="11">
        <v>9.25</v>
      </c>
      <c r="R481" s="11">
        <v>4</v>
      </c>
      <c r="S481" s="8" t="s">
        <v>10906</v>
      </c>
      <c r="T481" s="8" t="s">
        <v>10907</v>
      </c>
      <c r="U481" s="9">
        <v>10.055</v>
      </c>
      <c r="V481" s="10">
        <v>1</v>
      </c>
      <c r="W481" s="11">
        <v>4</v>
      </c>
      <c r="X481" s="9">
        <v>58.165999999999997</v>
      </c>
      <c r="Y481" s="8" t="s">
        <v>10901</v>
      </c>
      <c r="Z481" s="10">
        <v>1</v>
      </c>
      <c r="AA481" s="10">
        <v>1</v>
      </c>
      <c r="AB481" s="9">
        <v>58.165999999999997</v>
      </c>
      <c r="AC481" s="10">
        <v>1</v>
      </c>
      <c r="AD481" s="10">
        <v>1</v>
      </c>
      <c r="AE481" s="9">
        <v>58.165999999999997</v>
      </c>
      <c r="AF481" s="11">
        <v>15</v>
      </c>
      <c r="AG481" s="11">
        <v>4</v>
      </c>
      <c r="AH481" s="11">
        <v>0</v>
      </c>
      <c r="AI481" s="11">
        <v>0</v>
      </c>
      <c r="AJ481" s="11">
        <v>0</v>
      </c>
      <c r="AK481" s="12">
        <v>44367.569814814815</v>
      </c>
      <c r="AL481" s="11">
        <v>8.67</v>
      </c>
      <c r="AM481" s="11">
        <v>100</v>
      </c>
      <c r="AN481" s="11">
        <v>0</v>
      </c>
      <c r="AO481" s="11">
        <v>2.31</v>
      </c>
      <c r="AP481" s="11">
        <v>0</v>
      </c>
      <c r="AQ481" s="11">
        <v>0</v>
      </c>
      <c r="AR481" s="11">
        <v>2.66</v>
      </c>
      <c r="AS481" s="8" t="s">
        <v>10908</v>
      </c>
      <c r="AT481" s="11">
        <v>0</v>
      </c>
      <c r="AU481" s="8" t="s">
        <v>10981</v>
      </c>
      <c r="AV481" s="8" t="s">
        <v>10909</v>
      </c>
    </row>
    <row r="482" spans="1:48" x14ac:dyDescent="0.25">
      <c r="A482" s="8" t="str">
        <f t="shared" si="7"/>
        <v>11006000071132200001286</v>
      </c>
      <c r="B482" s="8" t="s">
        <v>10919</v>
      </c>
      <c r="C482" s="8" t="s">
        <v>10895</v>
      </c>
      <c r="D482" s="8" t="s">
        <v>10896</v>
      </c>
      <c r="E482" s="8" t="s">
        <v>10981</v>
      </c>
      <c r="F482" s="8" t="s">
        <v>10982</v>
      </c>
      <c r="G482" s="8" t="s">
        <v>10913</v>
      </c>
      <c r="H482" s="8" t="s">
        <v>10914</v>
      </c>
      <c r="I482" s="8" t="s">
        <v>10901</v>
      </c>
      <c r="J482" s="8" t="s">
        <v>10902</v>
      </c>
      <c r="K482" s="8" t="s">
        <v>7709</v>
      </c>
      <c r="L482" s="8" t="s">
        <v>10922</v>
      </c>
      <c r="M482" s="8" t="s">
        <v>10904</v>
      </c>
      <c r="N482" s="8" t="s">
        <v>10915</v>
      </c>
      <c r="O482" s="9">
        <v>12.257</v>
      </c>
      <c r="P482" s="10">
        <v>1</v>
      </c>
      <c r="Q482" s="11">
        <v>3.65</v>
      </c>
      <c r="R482" s="11">
        <v>1</v>
      </c>
      <c r="S482" s="8" t="s">
        <v>10906</v>
      </c>
      <c r="T482" s="8" t="s">
        <v>10907</v>
      </c>
      <c r="U482" s="9">
        <v>12.855</v>
      </c>
      <c r="V482" s="10">
        <v>1</v>
      </c>
      <c r="W482" s="11">
        <v>5</v>
      </c>
      <c r="X482" s="9">
        <v>74.656000000000006</v>
      </c>
      <c r="Y482" s="8" t="s">
        <v>10901</v>
      </c>
      <c r="Z482" s="10">
        <v>1</v>
      </c>
      <c r="AA482" s="10">
        <v>1</v>
      </c>
      <c r="AB482" s="9">
        <v>74.656000000000006</v>
      </c>
      <c r="AC482" s="10">
        <v>1</v>
      </c>
      <c r="AD482" s="10">
        <v>1</v>
      </c>
      <c r="AE482" s="9">
        <v>74.656000000000006</v>
      </c>
      <c r="AF482" s="11">
        <v>0</v>
      </c>
      <c r="AG482" s="11">
        <v>4</v>
      </c>
      <c r="AH482" s="11">
        <v>0</v>
      </c>
      <c r="AI482" s="11">
        <v>0</v>
      </c>
      <c r="AJ482" s="11">
        <v>0</v>
      </c>
      <c r="AK482" s="12">
        <v>44368.042719907404</v>
      </c>
      <c r="AL482" s="11">
        <v>0</v>
      </c>
      <c r="AM482" s="11">
        <v>100</v>
      </c>
      <c r="AN482" s="11">
        <v>0</v>
      </c>
      <c r="AO482" s="11">
        <v>2.96</v>
      </c>
      <c r="AP482" s="11">
        <v>0</v>
      </c>
      <c r="AQ482" s="11">
        <v>0</v>
      </c>
      <c r="AR482" s="11">
        <v>3.7</v>
      </c>
      <c r="AS482" s="8" t="s">
        <v>10908</v>
      </c>
      <c r="AT482" s="11">
        <v>0</v>
      </c>
      <c r="AU482" s="8" t="s">
        <v>10981</v>
      </c>
      <c r="AV482" s="8" t="s">
        <v>10909</v>
      </c>
    </row>
    <row r="483" spans="1:48" x14ac:dyDescent="0.25">
      <c r="A483" s="8" t="str">
        <f t="shared" si="7"/>
        <v>11006000071132200001327</v>
      </c>
      <c r="B483" s="8" t="s">
        <v>10919</v>
      </c>
      <c r="C483" s="8" t="s">
        <v>10895</v>
      </c>
      <c r="D483" s="8" t="s">
        <v>10896</v>
      </c>
      <c r="E483" s="8" t="s">
        <v>10981</v>
      </c>
      <c r="F483" s="8" t="s">
        <v>10982</v>
      </c>
      <c r="G483" s="8" t="s">
        <v>10916</v>
      </c>
      <c r="H483" s="8" t="s">
        <v>10900</v>
      </c>
      <c r="I483" s="8" t="s">
        <v>10901</v>
      </c>
      <c r="J483" s="8" t="s">
        <v>10902</v>
      </c>
      <c r="K483" s="8" t="s">
        <v>7709</v>
      </c>
      <c r="L483" s="8" t="s">
        <v>10922</v>
      </c>
      <c r="M483" s="8" t="s">
        <v>10904</v>
      </c>
      <c r="N483" s="8" t="s">
        <v>10923</v>
      </c>
      <c r="O483" s="9">
        <v>13.175000000000001</v>
      </c>
      <c r="P483" s="10">
        <v>0.75029299999999999</v>
      </c>
      <c r="Q483" s="11">
        <v>0</v>
      </c>
      <c r="R483" s="11">
        <v>4</v>
      </c>
      <c r="S483" s="8" t="s">
        <v>10906</v>
      </c>
      <c r="T483" s="8" t="s">
        <v>10907</v>
      </c>
      <c r="U483" s="9">
        <v>10.297000000000001</v>
      </c>
      <c r="V483" s="10">
        <v>1</v>
      </c>
      <c r="W483" s="11">
        <v>5</v>
      </c>
      <c r="X483" s="9">
        <v>60.238</v>
      </c>
      <c r="Y483" s="8" t="s">
        <v>10901</v>
      </c>
      <c r="Z483" s="10">
        <v>1</v>
      </c>
      <c r="AA483" s="10">
        <v>1</v>
      </c>
      <c r="AB483" s="9">
        <v>60.238</v>
      </c>
      <c r="AC483" s="10">
        <v>1</v>
      </c>
      <c r="AD483" s="10">
        <v>1</v>
      </c>
      <c r="AE483" s="9">
        <v>60.238</v>
      </c>
      <c r="AF483" s="11">
        <v>15</v>
      </c>
      <c r="AG483" s="11">
        <v>4</v>
      </c>
      <c r="AH483" s="11">
        <v>0</v>
      </c>
      <c r="AI483" s="11">
        <v>0</v>
      </c>
      <c r="AJ483" s="11">
        <v>0</v>
      </c>
      <c r="AK483" s="12">
        <v>44368.042719907404</v>
      </c>
      <c r="AL483" s="11">
        <v>8.8800000000000008</v>
      </c>
      <c r="AM483" s="11">
        <v>100</v>
      </c>
      <c r="AN483" s="11">
        <v>0</v>
      </c>
      <c r="AO483" s="11">
        <v>2.37</v>
      </c>
      <c r="AP483" s="11">
        <v>0</v>
      </c>
      <c r="AQ483" s="11">
        <v>0</v>
      </c>
      <c r="AR483" s="11">
        <v>3.4</v>
      </c>
      <c r="AS483" s="8" t="s">
        <v>10908</v>
      </c>
      <c r="AT483" s="11">
        <v>0</v>
      </c>
      <c r="AU483" s="8" t="s">
        <v>10981</v>
      </c>
      <c r="AV483" s="8" t="s">
        <v>10909</v>
      </c>
    </row>
    <row r="484" spans="1:48" x14ac:dyDescent="0.25">
      <c r="A484" s="8" t="str">
        <f t="shared" si="7"/>
        <v>11006000071132200001421</v>
      </c>
      <c r="B484" s="8" t="s">
        <v>10919</v>
      </c>
      <c r="C484" s="8" t="s">
        <v>10895</v>
      </c>
      <c r="D484" s="8" t="s">
        <v>10896</v>
      </c>
      <c r="E484" s="8" t="s">
        <v>10981</v>
      </c>
      <c r="F484" s="8" t="s">
        <v>10982</v>
      </c>
      <c r="G484" s="8" t="s">
        <v>10917</v>
      </c>
      <c r="H484" s="8" t="s">
        <v>10918</v>
      </c>
      <c r="I484" s="8" t="s">
        <v>10901</v>
      </c>
      <c r="J484" s="8" t="s">
        <v>10902</v>
      </c>
      <c r="K484" s="8" t="s">
        <v>7709</v>
      </c>
      <c r="L484" s="8" t="s">
        <v>10922</v>
      </c>
      <c r="M484" s="8" t="s">
        <v>10904</v>
      </c>
      <c r="N484" s="8" t="s">
        <v>10905</v>
      </c>
      <c r="O484" s="9">
        <v>8.9559999999999995</v>
      </c>
      <c r="P484" s="10">
        <v>1</v>
      </c>
      <c r="Q484" s="11">
        <v>9.25</v>
      </c>
      <c r="R484" s="11">
        <v>4</v>
      </c>
      <c r="S484" s="8" t="s">
        <v>10906</v>
      </c>
      <c r="T484" s="8" t="s">
        <v>10907</v>
      </c>
      <c r="U484" s="9">
        <v>10.324</v>
      </c>
      <c r="V484" s="10">
        <v>1</v>
      </c>
      <c r="W484" s="11">
        <v>3</v>
      </c>
      <c r="X484" s="9">
        <v>59.042999999999999</v>
      </c>
      <c r="Y484" s="8" t="s">
        <v>10901</v>
      </c>
      <c r="Z484" s="10">
        <v>1</v>
      </c>
      <c r="AA484" s="10">
        <v>1</v>
      </c>
      <c r="AB484" s="9">
        <v>59.042999999999999</v>
      </c>
      <c r="AC484" s="10">
        <v>1</v>
      </c>
      <c r="AD484" s="10">
        <v>1</v>
      </c>
      <c r="AE484" s="9">
        <v>59.042999999999999</v>
      </c>
      <c r="AF484" s="11">
        <v>15</v>
      </c>
      <c r="AG484" s="11">
        <v>4</v>
      </c>
      <c r="AH484" s="11">
        <v>0</v>
      </c>
      <c r="AI484" s="11">
        <v>0</v>
      </c>
      <c r="AJ484" s="11">
        <v>0</v>
      </c>
      <c r="AK484" s="12">
        <v>44368.04278935185</v>
      </c>
      <c r="AL484" s="11">
        <v>8.9</v>
      </c>
      <c r="AM484" s="11">
        <v>100</v>
      </c>
      <c r="AN484" s="11">
        <v>0</v>
      </c>
      <c r="AO484" s="11">
        <v>2.37</v>
      </c>
      <c r="AP484" s="11">
        <v>0</v>
      </c>
      <c r="AQ484" s="11">
        <v>0</v>
      </c>
      <c r="AR484" s="11">
        <v>2.0499999999999998</v>
      </c>
      <c r="AS484" s="8" t="s">
        <v>10908</v>
      </c>
      <c r="AT484" s="11">
        <v>0</v>
      </c>
      <c r="AU484" s="8" t="s">
        <v>10981</v>
      </c>
      <c r="AV484" s="8" t="s">
        <v>10909</v>
      </c>
    </row>
    <row r="485" spans="1:48" x14ac:dyDescent="0.25">
      <c r="A485" s="8" t="str">
        <f t="shared" si="7"/>
        <v>11106000071132000005105</v>
      </c>
      <c r="B485" s="8" t="s">
        <v>10924</v>
      </c>
      <c r="C485" s="8" t="s">
        <v>10901</v>
      </c>
      <c r="D485" s="8" t="s">
        <v>10896</v>
      </c>
      <c r="E485" s="8" t="s">
        <v>10981</v>
      </c>
      <c r="F485" s="8" t="s">
        <v>10982</v>
      </c>
      <c r="G485" s="8" t="s">
        <v>10920</v>
      </c>
      <c r="H485" s="8" t="s">
        <v>10921</v>
      </c>
      <c r="I485" s="8" t="s">
        <v>10895</v>
      </c>
      <c r="J485" s="8" t="s">
        <v>10902</v>
      </c>
      <c r="K485" s="8" t="s">
        <v>7709</v>
      </c>
      <c r="L485" s="8" t="s">
        <v>10922</v>
      </c>
      <c r="M485" s="8" t="s">
        <v>10904</v>
      </c>
      <c r="N485" s="8" t="s">
        <v>10925</v>
      </c>
      <c r="O485" s="9">
        <v>8.7230000000000008</v>
      </c>
      <c r="P485" s="10">
        <v>1</v>
      </c>
      <c r="Q485" s="11">
        <v>9.25</v>
      </c>
      <c r="R485" s="11">
        <v>4</v>
      </c>
      <c r="S485" s="8" t="s">
        <v>10906</v>
      </c>
      <c r="T485" s="8" t="s">
        <v>10907</v>
      </c>
      <c r="U485" s="9">
        <v>10.055</v>
      </c>
      <c r="V485" s="10">
        <v>1</v>
      </c>
      <c r="W485" s="11">
        <v>4</v>
      </c>
      <c r="X485" s="9">
        <v>75.756</v>
      </c>
      <c r="Y485" s="8" t="s">
        <v>10901</v>
      </c>
      <c r="Z485" s="10">
        <v>1</v>
      </c>
      <c r="AA485" s="10">
        <v>0.75010399999999999</v>
      </c>
      <c r="AB485" s="9">
        <v>75.756</v>
      </c>
      <c r="AC485" s="10">
        <v>1</v>
      </c>
      <c r="AD485" s="10">
        <v>0.75010399999999999</v>
      </c>
      <c r="AE485" s="9">
        <v>75.756</v>
      </c>
      <c r="AF485" s="11">
        <v>15</v>
      </c>
      <c r="AG485" s="11">
        <v>4</v>
      </c>
      <c r="AH485" s="11">
        <v>0</v>
      </c>
      <c r="AI485" s="11">
        <v>17</v>
      </c>
      <c r="AJ485" s="11">
        <v>0</v>
      </c>
      <c r="AK485" s="12">
        <v>44367.569814814815</v>
      </c>
      <c r="AL485" s="11">
        <v>8.67</v>
      </c>
      <c r="AM485" s="11">
        <v>100</v>
      </c>
      <c r="AN485" s="11">
        <v>0</v>
      </c>
      <c r="AO485" s="11">
        <v>2.31</v>
      </c>
      <c r="AP485" s="11">
        <v>0</v>
      </c>
      <c r="AQ485" s="11">
        <v>14.69</v>
      </c>
      <c r="AR485" s="11">
        <v>3.25</v>
      </c>
      <c r="AS485" s="8" t="s">
        <v>10908</v>
      </c>
      <c r="AT485" s="11">
        <v>0</v>
      </c>
      <c r="AU485" s="8" t="s">
        <v>10981</v>
      </c>
      <c r="AV485" s="8" t="s">
        <v>10909</v>
      </c>
    </row>
    <row r="486" spans="1:48" x14ac:dyDescent="0.25">
      <c r="A486" s="8" t="str">
        <f t="shared" si="7"/>
        <v>11106000071132200000102</v>
      </c>
      <c r="B486" s="8" t="s">
        <v>10924</v>
      </c>
      <c r="C486" s="8" t="s">
        <v>10895</v>
      </c>
      <c r="D486" s="8" t="s">
        <v>10896</v>
      </c>
      <c r="E486" s="8" t="s">
        <v>10981</v>
      </c>
      <c r="F486" s="8" t="s">
        <v>10982</v>
      </c>
      <c r="G486" s="8" t="s">
        <v>10899</v>
      </c>
      <c r="H486" s="8" t="s">
        <v>10900</v>
      </c>
      <c r="I486" s="8" t="s">
        <v>10901</v>
      </c>
      <c r="J486" s="8" t="s">
        <v>10902</v>
      </c>
      <c r="K486" s="8" t="s">
        <v>7709</v>
      </c>
      <c r="L486" s="8" t="s">
        <v>10922</v>
      </c>
      <c r="M486" s="8" t="s">
        <v>10904</v>
      </c>
      <c r="N486" s="8" t="s">
        <v>10926</v>
      </c>
      <c r="O486" s="9">
        <v>10.116</v>
      </c>
      <c r="P486" s="10">
        <v>1</v>
      </c>
      <c r="Q486" s="11">
        <v>0</v>
      </c>
      <c r="R486" s="11">
        <v>4</v>
      </c>
      <c r="S486" s="8" t="s">
        <v>10906</v>
      </c>
      <c r="T486" s="8" t="s">
        <v>10907</v>
      </c>
      <c r="U486" s="9">
        <v>10.538</v>
      </c>
      <c r="V486" s="10">
        <v>1</v>
      </c>
      <c r="W486" s="11">
        <v>4</v>
      </c>
      <c r="X486" s="9">
        <v>79.384</v>
      </c>
      <c r="Y486" s="8" t="s">
        <v>10901</v>
      </c>
      <c r="Z486" s="10">
        <v>1</v>
      </c>
      <c r="AA486" s="10">
        <v>0.76786600000000005</v>
      </c>
      <c r="AB486" s="9">
        <v>79.384</v>
      </c>
      <c r="AC486" s="10">
        <v>1</v>
      </c>
      <c r="AD486" s="10">
        <v>0.76786600000000005</v>
      </c>
      <c r="AE486" s="9">
        <v>79.384</v>
      </c>
      <c r="AF486" s="11">
        <v>15</v>
      </c>
      <c r="AG486" s="11">
        <v>4</v>
      </c>
      <c r="AH486" s="11">
        <v>0</v>
      </c>
      <c r="AI486" s="11">
        <v>17</v>
      </c>
      <c r="AJ486" s="11">
        <v>0</v>
      </c>
      <c r="AK486" s="12">
        <v>44368.04278935185</v>
      </c>
      <c r="AL486" s="11">
        <v>9.09</v>
      </c>
      <c r="AM486" s="11">
        <v>100</v>
      </c>
      <c r="AN486" s="11">
        <v>0</v>
      </c>
      <c r="AO486" s="11">
        <v>2.42</v>
      </c>
      <c r="AP486" s="11">
        <v>0</v>
      </c>
      <c r="AQ486" s="11">
        <v>15.39</v>
      </c>
      <c r="AR486" s="11">
        <v>3.4</v>
      </c>
      <c r="AS486" s="8" t="s">
        <v>10908</v>
      </c>
      <c r="AT486" s="11">
        <v>0</v>
      </c>
      <c r="AU486" s="8" t="s">
        <v>10981</v>
      </c>
      <c r="AV486" s="8" t="s">
        <v>10909</v>
      </c>
    </row>
    <row r="487" spans="1:48" x14ac:dyDescent="0.25">
      <c r="A487" s="8" t="str">
        <f t="shared" si="7"/>
        <v>11106000071132200001286</v>
      </c>
      <c r="B487" s="8" t="s">
        <v>10924</v>
      </c>
      <c r="C487" s="8" t="s">
        <v>10895</v>
      </c>
      <c r="D487" s="8" t="s">
        <v>10896</v>
      </c>
      <c r="E487" s="8" t="s">
        <v>10981</v>
      </c>
      <c r="F487" s="8" t="s">
        <v>10982</v>
      </c>
      <c r="G487" s="8" t="s">
        <v>10913</v>
      </c>
      <c r="H487" s="8" t="s">
        <v>10914</v>
      </c>
      <c r="I487" s="8" t="s">
        <v>10901</v>
      </c>
      <c r="J487" s="8" t="s">
        <v>10902</v>
      </c>
      <c r="K487" s="8" t="s">
        <v>7709</v>
      </c>
      <c r="L487" s="8" t="s">
        <v>10922</v>
      </c>
      <c r="M487" s="8" t="s">
        <v>10904</v>
      </c>
      <c r="N487" s="8" t="s">
        <v>10927</v>
      </c>
      <c r="O487" s="9">
        <v>12.257</v>
      </c>
      <c r="P487" s="10">
        <v>1</v>
      </c>
      <c r="Q487" s="11">
        <v>3.65</v>
      </c>
      <c r="R487" s="11">
        <v>1</v>
      </c>
      <c r="S487" s="8" t="s">
        <v>10906</v>
      </c>
      <c r="T487" s="8" t="s">
        <v>10907</v>
      </c>
      <c r="U487" s="9">
        <v>12.855</v>
      </c>
      <c r="V487" s="10">
        <v>1</v>
      </c>
      <c r="W487" s="11">
        <v>5</v>
      </c>
      <c r="X487" s="9">
        <v>97.325999999999993</v>
      </c>
      <c r="Y487" s="8" t="s">
        <v>10901</v>
      </c>
      <c r="Z487" s="10">
        <v>1</v>
      </c>
      <c r="AA487" s="10">
        <v>0.74947299999999994</v>
      </c>
      <c r="AB487" s="9">
        <v>97.325999999999993</v>
      </c>
      <c r="AC487" s="10">
        <v>1</v>
      </c>
      <c r="AD487" s="10">
        <v>0.74947299999999994</v>
      </c>
      <c r="AE487" s="9">
        <v>97.325999999999993</v>
      </c>
      <c r="AF487" s="11">
        <v>0</v>
      </c>
      <c r="AG487" s="11">
        <v>4</v>
      </c>
      <c r="AH487" s="11">
        <v>0</v>
      </c>
      <c r="AI487" s="11">
        <v>17</v>
      </c>
      <c r="AJ487" s="11">
        <v>0</v>
      </c>
      <c r="AK487" s="12">
        <v>44368.04278935185</v>
      </c>
      <c r="AL487" s="11">
        <v>0</v>
      </c>
      <c r="AM487" s="11">
        <v>100</v>
      </c>
      <c r="AN487" s="11">
        <v>0</v>
      </c>
      <c r="AO487" s="11">
        <v>2.96</v>
      </c>
      <c r="AP487" s="11">
        <v>0</v>
      </c>
      <c r="AQ487" s="11">
        <v>18.78</v>
      </c>
      <c r="AR487" s="11">
        <v>4.63</v>
      </c>
      <c r="AS487" s="8" t="s">
        <v>10908</v>
      </c>
      <c r="AT487" s="11">
        <v>0</v>
      </c>
      <c r="AU487" s="8" t="s">
        <v>10981</v>
      </c>
      <c r="AV487" s="8" t="s">
        <v>10909</v>
      </c>
    </row>
    <row r="488" spans="1:48" x14ac:dyDescent="0.25">
      <c r="A488" s="8" t="str">
        <f t="shared" si="7"/>
        <v>11106000071132200001421</v>
      </c>
      <c r="B488" s="8" t="s">
        <v>10924</v>
      </c>
      <c r="C488" s="8" t="s">
        <v>10895</v>
      </c>
      <c r="D488" s="8" t="s">
        <v>10896</v>
      </c>
      <c r="E488" s="8" t="s">
        <v>10981</v>
      </c>
      <c r="F488" s="8" t="s">
        <v>10982</v>
      </c>
      <c r="G488" s="8" t="s">
        <v>10917</v>
      </c>
      <c r="H488" s="8" t="s">
        <v>10918</v>
      </c>
      <c r="I488" s="8" t="s">
        <v>10901</v>
      </c>
      <c r="J488" s="8" t="s">
        <v>10902</v>
      </c>
      <c r="K488" s="8" t="s">
        <v>7709</v>
      </c>
      <c r="L488" s="8" t="s">
        <v>10922</v>
      </c>
      <c r="M488" s="8" t="s">
        <v>10904</v>
      </c>
      <c r="N488" s="8" t="s">
        <v>10925</v>
      </c>
      <c r="O488" s="9">
        <v>8.9559999999999995</v>
      </c>
      <c r="P488" s="10">
        <v>1</v>
      </c>
      <c r="Q488" s="11">
        <v>9.25</v>
      </c>
      <c r="R488" s="11">
        <v>4</v>
      </c>
      <c r="S488" s="8" t="s">
        <v>10906</v>
      </c>
      <c r="T488" s="8" t="s">
        <v>10907</v>
      </c>
      <c r="U488" s="9">
        <v>10.324</v>
      </c>
      <c r="V488" s="10">
        <v>1</v>
      </c>
      <c r="W488" s="11">
        <v>1.5</v>
      </c>
      <c r="X488" s="9">
        <v>75.692999999999998</v>
      </c>
      <c r="Y488" s="8" t="s">
        <v>10901</v>
      </c>
      <c r="Z488" s="10">
        <v>1</v>
      </c>
      <c r="AA488" s="10">
        <v>0.74815200000000004</v>
      </c>
      <c r="AB488" s="9">
        <v>75.692999999999998</v>
      </c>
      <c r="AC488" s="10">
        <v>1</v>
      </c>
      <c r="AD488" s="10">
        <v>0.74815200000000004</v>
      </c>
      <c r="AE488" s="9">
        <v>75.692999999999998</v>
      </c>
      <c r="AF488" s="11">
        <v>15</v>
      </c>
      <c r="AG488" s="11">
        <v>4</v>
      </c>
      <c r="AH488" s="11">
        <v>0</v>
      </c>
      <c r="AI488" s="11">
        <v>17</v>
      </c>
      <c r="AJ488" s="11">
        <v>0</v>
      </c>
      <c r="AK488" s="12">
        <v>44368.04278935185</v>
      </c>
      <c r="AL488" s="11">
        <v>8.9</v>
      </c>
      <c r="AM488" s="11">
        <v>100</v>
      </c>
      <c r="AN488" s="11">
        <v>0</v>
      </c>
      <c r="AO488" s="11">
        <v>2.37</v>
      </c>
      <c r="AP488" s="11">
        <v>0</v>
      </c>
      <c r="AQ488" s="11">
        <v>15.08</v>
      </c>
      <c r="AR488" s="11">
        <v>1.25</v>
      </c>
      <c r="AS488" s="8" t="s">
        <v>10908</v>
      </c>
      <c r="AT488" s="11">
        <v>0</v>
      </c>
      <c r="AU488" s="8" t="s">
        <v>10981</v>
      </c>
      <c r="AV488" s="8" t="s">
        <v>10909</v>
      </c>
    </row>
    <row r="489" spans="1:48" x14ac:dyDescent="0.25">
      <c r="A489" s="8" t="str">
        <f t="shared" si="7"/>
        <v>12106000071132000005105</v>
      </c>
      <c r="B489" s="8" t="s">
        <v>10928</v>
      </c>
      <c r="C489" s="8" t="s">
        <v>10901</v>
      </c>
      <c r="D489" s="8" t="s">
        <v>10896</v>
      </c>
      <c r="E489" s="8" t="s">
        <v>10981</v>
      </c>
      <c r="F489" s="8" t="s">
        <v>10982</v>
      </c>
      <c r="G489" s="8" t="s">
        <v>10920</v>
      </c>
      <c r="H489" s="8" t="s">
        <v>10921</v>
      </c>
      <c r="I489" s="8" t="s">
        <v>10895</v>
      </c>
      <c r="J489" s="8" t="s">
        <v>10902</v>
      </c>
      <c r="K489" s="8" t="s">
        <v>7709</v>
      </c>
      <c r="L489" s="8" t="s">
        <v>10922</v>
      </c>
      <c r="M489" s="8" t="s">
        <v>10904</v>
      </c>
      <c r="N489" s="8" t="s">
        <v>10905</v>
      </c>
      <c r="O489" s="9">
        <v>8.7230000000000008</v>
      </c>
      <c r="P489" s="10">
        <v>1</v>
      </c>
      <c r="Q489" s="11">
        <v>9.25</v>
      </c>
      <c r="R489" s="11">
        <v>4</v>
      </c>
      <c r="S489" s="8" t="s">
        <v>10906</v>
      </c>
      <c r="T489" s="8" t="s">
        <v>10907</v>
      </c>
      <c r="U489" s="9">
        <v>10.055</v>
      </c>
      <c r="V489" s="10">
        <v>1</v>
      </c>
      <c r="W489" s="11">
        <v>2</v>
      </c>
      <c r="X489" s="9">
        <v>51.496000000000002</v>
      </c>
      <c r="Y489" s="8" t="s">
        <v>10901</v>
      </c>
      <c r="Z489" s="10">
        <v>1</v>
      </c>
      <c r="AA489" s="10">
        <v>1</v>
      </c>
      <c r="AB489" s="9">
        <v>51.496000000000002</v>
      </c>
      <c r="AC489" s="10">
        <v>1</v>
      </c>
      <c r="AD489" s="10">
        <v>1</v>
      </c>
      <c r="AE489" s="9">
        <v>51.496000000000002</v>
      </c>
      <c r="AF489" s="11">
        <v>15</v>
      </c>
      <c r="AG489" s="11">
        <v>4</v>
      </c>
      <c r="AH489" s="11">
        <v>9.25</v>
      </c>
      <c r="AI489" s="11">
        <v>0</v>
      </c>
      <c r="AJ489" s="11">
        <v>0</v>
      </c>
      <c r="AK489" s="12">
        <v>44367.540289351855</v>
      </c>
      <c r="AL489" s="11">
        <v>8.67</v>
      </c>
      <c r="AM489" s="11">
        <v>100</v>
      </c>
      <c r="AN489" s="11">
        <v>0</v>
      </c>
      <c r="AO489" s="11">
        <v>2.31</v>
      </c>
      <c r="AP489" s="11">
        <v>5.34</v>
      </c>
      <c r="AQ489" s="11">
        <v>0</v>
      </c>
      <c r="AR489" s="11">
        <v>1.33</v>
      </c>
      <c r="AS489" s="8" t="s">
        <v>10908</v>
      </c>
      <c r="AT489" s="11">
        <v>0</v>
      </c>
      <c r="AU489" s="8" t="s">
        <v>10981</v>
      </c>
      <c r="AV489" s="8" t="s">
        <v>10909</v>
      </c>
    </row>
    <row r="490" spans="1:48" x14ac:dyDescent="0.25">
      <c r="A490" s="8" t="str">
        <f t="shared" si="7"/>
        <v>12106000071132200001421</v>
      </c>
      <c r="B490" s="8" t="s">
        <v>10928</v>
      </c>
      <c r="C490" s="8" t="s">
        <v>10895</v>
      </c>
      <c r="D490" s="8" t="s">
        <v>10896</v>
      </c>
      <c r="E490" s="8" t="s">
        <v>10981</v>
      </c>
      <c r="F490" s="8" t="s">
        <v>10982</v>
      </c>
      <c r="G490" s="8" t="s">
        <v>10917</v>
      </c>
      <c r="H490" s="8" t="s">
        <v>10918</v>
      </c>
      <c r="I490" s="8" t="s">
        <v>10901</v>
      </c>
      <c r="J490" s="8" t="s">
        <v>10902</v>
      </c>
      <c r="K490" s="8" t="s">
        <v>7709</v>
      </c>
      <c r="L490" s="8" t="s">
        <v>10922</v>
      </c>
      <c r="M490" s="8" t="s">
        <v>10904</v>
      </c>
      <c r="N490" s="8" t="s">
        <v>10905</v>
      </c>
      <c r="O490" s="9">
        <v>8.9559999999999995</v>
      </c>
      <c r="P490" s="10">
        <v>1</v>
      </c>
      <c r="Q490" s="11">
        <v>9.25</v>
      </c>
      <c r="R490" s="11">
        <v>18</v>
      </c>
      <c r="S490" s="8" t="s">
        <v>10906</v>
      </c>
      <c r="T490" s="8" t="s">
        <v>10907</v>
      </c>
      <c r="U490" s="9">
        <v>12.311</v>
      </c>
      <c r="V490" s="10">
        <v>1</v>
      </c>
      <c r="W490" s="11">
        <v>0</v>
      </c>
      <c r="X490" s="9">
        <v>51.497999999999998</v>
      </c>
      <c r="Y490" s="8" t="s">
        <v>10901</v>
      </c>
      <c r="Z490" s="10">
        <v>1</v>
      </c>
      <c r="AA490" s="10">
        <v>1</v>
      </c>
      <c r="AB490" s="9">
        <v>51.497999999999998</v>
      </c>
      <c r="AC490" s="10">
        <v>1</v>
      </c>
      <c r="AD490" s="10">
        <v>1</v>
      </c>
      <c r="AE490" s="9">
        <v>51.497999999999998</v>
      </c>
      <c r="AF490" s="11">
        <v>15</v>
      </c>
      <c r="AG490" s="11">
        <v>18</v>
      </c>
      <c r="AH490" s="11">
        <v>9.25</v>
      </c>
      <c r="AI490" s="11">
        <v>0</v>
      </c>
      <c r="AJ490" s="11">
        <v>0</v>
      </c>
      <c r="AK490" s="12">
        <v>44368.003784722219</v>
      </c>
      <c r="AL490" s="11">
        <v>10.62</v>
      </c>
      <c r="AM490" s="11">
        <v>100</v>
      </c>
      <c r="AN490" s="11">
        <v>0</v>
      </c>
      <c r="AO490" s="11">
        <v>12.74</v>
      </c>
      <c r="AP490" s="11">
        <v>6.55</v>
      </c>
      <c r="AQ490" s="11">
        <v>0</v>
      </c>
      <c r="AR490" s="11">
        <v>0</v>
      </c>
      <c r="AS490" s="8" t="s">
        <v>10908</v>
      </c>
      <c r="AT490" s="11">
        <v>0</v>
      </c>
      <c r="AU490" s="8" t="s">
        <v>10981</v>
      </c>
      <c r="AV490" s="8" t="s">
        <v>10909</v>
      </c>
    </row>
    <row r="491" spans="1:48" x14ac:dyDescent="0.25">
      <c r="A491" s="8" t="str">
        <f t="shared" si="7"/>
        <v>13006000071132000005105</v>
      </c>
      <c r="B491" s="8" t="s">
        <v>10929</v>
      </c>
      <c r="C491" s="8" t="s">
        <v>10901</v>
      </c>
      <c r="D491" s="8" t="s">
        <v>10896</v>
      </c>
      <c r="E491" s="8" t="s">
        <v>10981</v>
      </c>
      <c r="F491" s="8" t="s">
        <v>10982</v>
      </c>
      <c r="G491" s="8" t="s">
        <v>10920</v>
      </c>
      <c r="H491" s="8" t="s">
        <v>10921</v>
      </c>
      <c r="I491" s="8" t="s">
        <v>10895</v>
      </c>
      <c r="J491" s="8" t="s">
        <v>10902</v>
      </c>
      <c r="K491" s="8" t="s">
        <v>7709</v>
      </c>
      <c r="L491" s="8" t="s">
        <v>10922</v>
      </c>
      <c r="M491" s="8" t="s">
        <v>10904</v>
      </c>
      <c r="N491" s="8" t="s">
        <v>10930</v>
      </c>
      <c r="O491" s="9">
        <v>8.7230000000000008</v>
      </c>
      <c r="P491" s="10">
        <v>1</v>
      </c>
      <c r="Q491" s="11">
        <v>9.25</v>
      </c>
      <c r="R491" s="11">
        <v>4</v>
      </c>
      <c r="S491" s="8" t="s">
        <v>10906</v>
      </c>
      <c r="T491" s="8" t="s">
        <v>10907</v>
      </c>
      <c r="U491" s="9">
        <v>10.055</v>
      </c>
      <c r="V491" s="10">
        <v>1</v>
      </c>
      <c r="W491" s="11">
        <v>6</v>
      </c>
      <c r="X491" s="9">
        <v>70.475999999999999</v>
      </c>
      <c r="Y491" s="8" t="s">
        <v>10901</v>
      </c>
      <c r="Z491" s="10">
        <v>1</v>
      </c>
      <c r="AA491" s="10">
        <v>1</v>
      </c>
      <c r="AB491" s="9">
        <v>70.475999999999999</v>
      </c>
      <c r="AC491" s="10">
        <v>1</v>
      </c>
      <c r="AD491" s="10">
        <v>1</v>
      </c>
      <c r="AE491" s="9">
        <v>70.475999999999999</v>
      </c>
      <c r="AF491" s="11">
        <v>15</v>
      </c>
      <c r="AG491" s="11">
        <v>0</v>
      </c>
      <c r="AH491" s="11">
        <v>0</v>
      </c>
      <c r="AI491" s="11">
        <v>0</v>
      </c>
      <c r="AJ491" s="11">
        <v>0</v>
      </c>
      <c r="AK491" s="12">
        <v>44367.519942129627</v>
      </c>
      <c r="AL491" s="11">
        <v>8.67</v>
      </c>
      <c r="AM491" s="11">
        <v>0</v>
      </c>
      <c r="AN491" s="11">
        <v>0</v>
      </c>
      <c r="AO491" s="11">
        <v>0</v>
      </c>
      <c r="AP491" s="11">
        <v>0</v>
      </c>
      <c r="AQ491" s="11">
        <v>0</v>
      </c>
      <c r="AR491" s="11">
        <v>3.99</v>
      </c>
      <c r="AS491" s="8" t="s">
        <v>10908</v>
      </c>
      <c r="AT491" s="11">
        <v>0</v>
      </c>
      <c r="AU491" s="8" t="s">
        <v>10981</v>
      </c>
      <c r="AV491" s="8" t="s">
        <v>10909</v>
      </c>
    </row>
    <row r="492" spans="1:48" x14ac:dyDescent="0.25">
      <c r="A492" s="8" t="str">
        <f t="shared" si="7"/>
        <v>13006000071132200000102</v>
      </c>
      <c r="B492" s="8" t="s">
        <v>10929</v>
      </c>
      <c r="C492" s="8" t="s">
        <v>10895</v>
      </c>
      <c r="D492" s="8" t="s">
        <v>10896</v>
      </c>
      <c r="E492" s="8" t="s">
        <v>10981</v>
      </c>
      <c r="F492" s="8" t="s">
        <v>10982</v>
      </c>
      <c r="G492" s="8" t="s">
        <v>10899</v>
      </c>
      <c r="H492" s="8" t="s">
        <v>10900</v>
      </c>
      <c r="I492" s="8" t="s">
        <v>10901</v>
      </c>
      <c r="J492" s="8" t="s">
        <v>10902</v>
      </c>
      <c r="K492" s="8" t="s">
        <v>7709</v>
      </c>
      <c r="L492" s="8" t="s">
        <v>10922</v>
      </c>
      <c r="M492" s="8" t="s">
        <v>10904</v>
      </c>
      <c r="N492" s="8" t="s">
        <v>10930</v>
      </c>
      <c r="O492" s="9">
        <v>10.116</v>
      </c>
      <c r="P492" s="10">
        <v>1</v>
      </c>
      <c r="Q492" s="11">
        <v>3.65</v>
      </c>
      <c r="R492" s="11">
        <v>4</v>
      </c>
      <c r="S492" s="8" t="s">
        <v>10906</v>
      </c>
      <c r="T492" s="8" t="s">
        <v>10907</v>
      </c>
      <c r="U492" s="9">
        <v>10.954000000000001</v>
      </c>
      <c r="V492" s="10">
        <v>1</v>
      </c>
      <c r="W492" s="11">
        <v>3.5</v>
      </c>
      <c r="X492" s="9">
        <v>74.975999999999999</v>
      </c>
      <c r="Y492" s="8" t="s">
        <v>10901</v>
      </c>
      <c r="Z492" s="10">
        <v>1</v>
      </c>
      <c r="AA492" s="10">
        <v>1</v>
      </c>
      <c r="AB492" s="9">
        <v>74.975999999999999</v>
      </c>
      <c r="AC492" s="10">
        <v>1</v>
      </c>
      <c r="AD492" s="10">
        <v>1</v>
      </c>
      <c r="AE492" s="9">
        <v>74.975999999999999</v>
      </c>
      <c r="AF492" s="11">
        <v>15</v>
      </c>
      <c r="AG492" s="11">
        <v>0</v>
      </c>
      <c r="AH492" s="11">
        <v>0</v>
      </c>
      <c r="AI492" s="11">
        <v>0</v>
      </c>
      <c r="AJ492" s="11">
        <v>0</v>
      </c>
      <c r="AK492" s="12">
        <v>44368.015613425923</v>
      </c>
      <c r="AL492" s="11">
        <v>9.4499999999999993</v>
      </c>
      <c r="AM492" s="11">
        <v>0</v>
      </c>
      <c r="AN492" s="11">
        <v>0</v>
      </c>
      <c r="AO492" s="11">
        <v>0</v>
      </c>
      <c r="AP492" s="11">
        <v>0</v>
      </c>
      <c r="AQ492" s="11">
        <v>0</v>
      </c>
      <c r="AR492" s="11">
        <v>2.54</v>
      </c>
      <c r="AS492" s="8" t="s">
        <v>10908</v>
      </c>
      <c r="AT492" s="11">
        <v>0</v>
      </c>
      <c r="AU492" s="8" t="s">
        <v>10981</v>
      </c>
      <c r="AV492" s="8" t="s">
        <v>10909</v>
      </c>
    </row>
    <row r="493" spans="1:48" x14ac:dyDescent="0.25">
      <c r="A493" s="8" t="str">
        <f t="shared" si="7"/>
        <v>13006000071132200001327</v>
      </c>
      <c r="B493" s="8" t="s">
        <v>10929</v>
      </c>
      <c r="C493" s="8" t="s">
        <v>10895</v>
      </c>
      <c r="D493" s="8" t="s">
        <v>10896</v>
      </c>
      <c r="E493" s="8" t="s">
        <v>10981</v>
      </c>
      <c r="F493" s="8" t="s">
        <v>10982</v>
      </c>
      <c r="G493" s="8" t="s">
        <v>10916</v>
      </c>
      <c r="H493" s="8" t="s">
        <v>10900</v>
      </c>
      <c r="I493" s="8" t="s">
        <v>10901</v>
      </c>
      <c r="J493" s="8" t="s">
        <v>10902</v>
      </c>
      <c r="K493" s="8" t="s">
        <v>7709</v>
      </c>
      <c r="L493" s="8" t="s">
        <v>10922</v>
      </c>
      <c r="M493" s="8" t="s">
        <v>10904</v>
      </c>
      <c r="N493" s="8" t="s">
        <v>10930</v>
      </c>
      <c r="O493" s="9">
        <v>13.175000000000001</v>
      </c>
      <c r="P493" s="10">
        <v>0.75029299999999999</v>
      </c>
      <c r="Q493" s="11">
        <v>3.65</v>
      </c>
      <c r="R493" s="11">
        <v>4</v>
      </c>
      <c r="S493" s="8" t="s">
        <v>10906</v>
      </c>
      <c r="T493" s="8" t="s">
        <v>10907</v>
      </c>
      <c r="U493" s="9">
        <v>10.704000000000001</v>
      </c>
      <c r="V493" s="10">
        <v>1</v>
      </c>
      <c r="W493" s="11">
        <v>2</v>
      </c>
      <c r="X493" s="9">
        <v>72.197999999999993</v>
      </c>
      <c r="Y493" s="8" t="s">
        <v>10901</v>
      </c>
      <c r="Z493" s="10">
        <v>1</v>
      </c>
      <c r="AA493" s="10">
        <v>1</v>
      </c>
      <c r="AB493" s="9">
        <v>72.197999999999993</v>
      </c>
      <c r="AC493" s="10">
        <v>1</v>
      </c>
      <c r="AD493" s="10">
        <v>1</v>
      </c>
      <c r="AE493" s="9">
        <v>72.197999999999993</v>
      </c>
      <c r="AF493" s="11">
        <v>15</v>
      </c>
      <c r="AG493" s="11">
        <v>0</v>
      </c>
      <c r="AH493" s="11">
        <v>0</v>
      </c>
      <c r="AI493" s="11">
        <v>0</v>
      </c>
      <c r="AJ493" s="11">
        <v>0</v>
      </c>
      <c r="AK493" s="12">
        <v>44368.015613425923</v>
      </c>
      <c r="AL493" s="11">
        <v>9.23</v>
      </c>
      <c r="AM493" s="11">
        <v>0</v>
      </c>
      <c r="AN493" s="11">
        <v>0</v>
      </c>
      <c r="AO493" s="11">
        <v>0</v>
      </c>
      <c r="AP493" s="11">
        <v>0</v>
      </c>
      <c r="AQ493" s="11">
        <v>0</v>
      </c>
      <c r="AR493" s="11">
        <v>1.42</v>
      </c>
      <c r="AS493" s="8" t="s">
        <v>10908</v>
      </c>
      <c r="AT493" s="11">
        <v>0</v>
      </c>
      <c r="AU493" s="8" t="s">
        <v>10981</v>
      </c>
      <c r="AV493" s="8" t="s">
        <v>10909</v>
      </c>
    </row>
    <row r="494" spans="1:48" x14ac:dyDescent="0.25">
      <c r="A494" s="8" t="str">
        <f t="shared" si="7"/>
        <v>13006000071132200001421</v>
      </c>
      <c r="B494" s="8" t="s">
        <v>10929</v>
      </c>
      <c r="C494" s="8" t="s">
        <v>10895</v>
      </c>
      <c r="D494" s="8" t="s">
        <v>10896</v>
      </c>
      <c r="E494" s="8" t="s">
        <v>10981</v>
      </c>
      <c r="F494" s="8" t="s">
        <v>10982</v>
      </c>
      <c r="G494" s="8" t="s">
        <v>10917</v>
      </c>
      <c r="H494" s="8" t="s">
        <v>10918</v>
      </c>
      <c r="I494" s="8" t="s">
        <v>10901</v>
      </c>
      <c r="J494" s="8" t="s">
        <v>10902</v>
      </c>
      <c r="K494" s="8" t="s">
        <v>7709</v>
      </c>
      <c r="L494" s="8" t="s">
        <v>10922</v>
      </c>
      <c r="M494" s="8" t="s">
        <v>10904</v>
      </c>
      <c r="N494" s="8" t="s">
        <v>10930</v>
      </c>
      <c r="O494" s="9">
        <v>8.9559999999999995</v>
      </c>
      <c r="P494" s="10">
        <v>1</v>
      </c>
      <c r="Q494" s="11">
        <v>9.25</v>
      </c>
      <c r="R494" s="11">
        <v>4</v>
      </c>
      <c r="S494" s="8" t="s">
        <v>10906</v>
      </c>
      <c r="T494" s="8" t="s">
        <v>10907</v>
      </c>
      <c r="U494" s="9">
        <v>10.324</v>
      </c>
      <c r="V494" s="10">
        <v>1</v>
      </c>
      <c r="W494" s="11">
        <v>7</v>
      </c>
      <c r="X494" s="9">
        <v>73.043000000000006</v>
      </c>
      <c r="Y494" s="8" t="s">
        <v>10901</v>
      </c>
      <c r="Z494" s="10">
        <v>1</v>
      </c>
      <c r="AA494" s="10">
        <v>1</v>
      </c>
      <c r="AB494" s="9">
        <v>73.043000000000006</v>
      </c>
      <c r="AC494" s="10">
        <v>1</v>
      </c>
      <c r="AD494" s="10">
        <v>1</v>
      </c>
      <c r="AE494" s="9">
        <v>73.043000000000006</v>
      </c>
      <c r="AF494" s="11">
        <v>15</v>
      </c>
      <c r="AG494" s="11">
        <v>0</v>
      </c>
      <c r="AH494" s="11">
        <v>0</v>
      </c>
      <c r="AI494" s="11">
        <v>0</v>
      </c>
      <c r="AJ494" s="11">
        <v>0</v>
      </c>
      <c r="AK494" s="12">
        <v>44368.015613425923</v>
      </c>
      <c r="AL494" s="11">
        <v>8.9</v>
      </c>
      <c r="AM494" s="11">
        <v>0</v>
      </c>
      <c r="AN494" s="11">
        <v>0</v>
      </c>
      <c r="AO494" s="11">
        <v>0</v>
      </c>
      <c r="AP494" s="11">
        <v>0</v>
      </c>
      <c r="AQ494" s="11">
        <v>0</v>
      </c>
      <c r="AR494" s="11">
        <v>4.78</v>
      </c>
      <c r="AS494" s="8" t="s">
        <v>10908</v>
      </c>
      <c r="AT494" s="11">
        <v>0</v>
      </c>
      <c r="AU494" s="8" t="s">
        <v>10981</v>
      </c>
      <c r="AV494" s="8" t="s">
        <v>10909</v>
      </c>
    </row>
    <row r="495" spans="1:48" x14ac:dyDescent="0.25">
      <c r="A495" s="8" t="str">
        <f t="shared" si="7"/>
        <v>14006000071132000005105</v>
      </c>
      <c r="B495" s="8" t="s">
        <v>10931</v>
      </c>
      <c r="C495" s="8" t="s">
        <v>10901</v>
      </c>
      <c r="D495" s="8" t="s">
        <v>10896</v>
      </c>
      <c r="E495" s="8" t="s">
        <v>10981</v>
      </c>
      <c r="F495" s="8" t="s">
        <v>10982</v>
      </c>
      <c r="G495" s="8" t="s">
        <v>10920</v>
      </c>
      <c r="H495" s="8" t="s">
        <v>10921</v>
      </c>
      <c r="I495" s="8" t="s">
        <v>10895</v>
      </c>
      <c r="J495" s="8" t="s">
        <v>10902</v>
      </c>
      <c r="K495" s="8" t="s">
        <v>7709</v>
      </c>
      <c r="L495" s="8" t="s">
        <v>10922</v>
      </c>
      <c r="M495" s="8" t="s">
        <v>10904</v>
      </c>
      <c r="N495" s="8" t="s">
        <v>10905</v>
      </c>
      <c r="O495" s="9">
        <v>8.7230000000000008</v>
      </c>
      <c r="P495" s="10">
        <v>1</v>
      </c>
      <c r="Q495" s="11">
        <v>9.25</v>
      </c>
      <c r="R495" s="11">
        <v>4</v>
      </c>
      <c r="S495" s="8" t="s">
        <v>10906</v>
      </c>
      <c r="T495" s="8" t="s">
        <v>10907</v>
      </c>
      <c r="U495" s="9">
        <v>10.055</v>
      </c>
      <c r="V495" s="10">
        <v>1</v>
      </c>
      <c r="W495" s="11">
        <v>2</v>
      </c>
      <c r="X495" s="9">
        <v>51.496000000000002</v>
      </c>
      <c r="Y495" s="8" t="s">
        <v>10901</v>
      </c>
      <c r="Z495" s="10">
        <v>1</v>
      </c>
      <c r="AA495" s="10">
        <v>1</v>
      </c>
      <c r="AB495" s="9">
        <v>51.496000000000002</v>
      </c>
      <c r="AC495" s="10">
        <v>1</v>
      </c>
      <c r="AD495" s="10">
        <v>1</v>
      </c>
      <c r="AE495" s="9">
        <v>51.496000000000002</v>
      </c>
      <c r="AF495" s="11">
        <v>15</v>
      </c>
      <c r="AG495" s="11">
        <v>4</v>
      </c>
      <c r="AH495" s="11">
        <v>9.25</v>
      </c>
      <c r="AI495" s="11">
        <v>0</v>
      </c>
      <c r="AJ495" s="11">
        <v>0</v>
      </c>
      <c r="AK495" s="12">
        <v>44367.528946759259</v>
      </c>
      <c r="AL495" s="11">
        <v>8.67</v>
      </c>
      <c r="AM495" s="11">
        <v>100</v>
      </c>
      <c r="AN495" s="11">
        <v>0</v>
      </c>
      <c r="AO495" s="11">
        <v>2.31</v>
      </c>
      <c r="AP495" s="11">
        <v>5.34</v>
      </c>
      <c r="AQ495" s="11">
        <v>0</v>
      </c>
      <c r="AR495" s="11">
        <v>1.33</v>
      </c>
      <c r="AS495" s="8" t="s">
        <v>10908</v>
      </c>
      <c r="AT495" s="11">
        <v>0</v>
      </c>
      <c r="AU495" s="8" t="s">
        <v>10981</v>
      </c>
      <c r="AV495" s="8" t="s">
        <v>10909</v>
      </c>
    </row>
    <row r="496" spans="1:48" x14ac:dyDescent="0.25">
      <c r="A496" s="8" t="str">
        <f t="shared" si="7"/>
        <v>14006000071132200000102</v>
      </c>
      <c r="B496" s="8" t="s">
        <v>10931</v>
      </c>
      <c r="C496" s="8" t="s">
        <v>10895</v>
      </c>
      <c r="D496" s="8" t="s">
        <v>10896</v>
      </c>
      <c r="E496" s="8" t="s">
        <v>10981</v>
      </c>
      <c r="F496" s="8" t="s">
        <v>10982</v>
      </c>
      <c r="G496" s="8" t="s">
        <v>10899</v>
      </c>
      <c r="H496" s="8" t="s">
        <v>10900</v>
      </c>
      <c r="I496" s="8" t="s">
        <v>10901</v>
      </c>
      <c r="J496" s="8" t="s">
        <v>10902</v>
      </c>
      <c r="K496" s="8" t="s">
        <v>7709</v>
      </c>
      <c r="L496" s="8" t="s">
        <v>10922</v>
      </c>
      <c r="M496" s="8" t="s">
        <v>10904</v>
      </c>
      <c r="N496" s="8" t="s">
        <v>10905</v>
      </c>
      <c r="O496" s="9">
        <v>10.116</v>
      </c>
      <c r="P496" s="10">
        <v>1</v>
      </c>
      <c r="Q496" s="11">
        <v>3.65</v>
      </c>
      <c r="R496" s="11">
        <v>4</v>
      </c>
      <c r="S496" s="8" t="s">
        <v>10906</v>
      </c>
      <c r="T496" s="8" t="s">
        <v>10907</v>
      </c>
      <c r="U496" s="9">
        <v>10.954000000000001</v>
      </c>
      <c r="V496" s="10">
        <v>1</v>
      </c>
      <c r="W496" s="11">
        <v>2</v>
      </c>
      <c r="X496" s="9">
        <v>56.085999999999999</v>
      </c>
      <c r="Y496" s="8" t="s">
        <v>10901</v>
      </c>
      <c r="Z496" s="10">
        <v>1</v>
      </c>
      <c r="AA496" s="10">
        <v>1</v>
      </c>
      <c r="AB496" s="9">
        <v>56.085999999999999</v>
      </c>
      <c r="AC496" s="10">
        <v>1</v>
      </c>
      <c r="AD496" s="10">
        <v>1</v>
      </c>
      <c r="AE496" s="9">
        <v>56.085999999999999</v>
      </c>
      <c r="AF496" s="11">
        <v>15</v>
      </c>
      <c r="AG496" s="11">
        <v>4</v>
      </c>
      <c r="AH496" s="11">
        <v>9.25</v>
      </c>
      <c r="AI496" s="11">
        <v>0</v>
      </c>
      <c r="AJ496" s="11">
        <v>0</v>
      </c>
      <c r="AK496" s="12">
        <v>44368.014745370368</v>
      </c>
      <c r="AL496" s="11">
        <v>9.4499999999999993</v>
      </c>
      <c r="AM496" s="11">
        <v>100</v>
      </c>
      <c r="AN496" s="11">
        <v>0</v>
      </c>
      <c r="AO496" s="11">
        <v>2.52</v>
      </c>
      <c r="AP496" s="11">
        <v>5.83</v>
      </c>
      <c r="AQ496" s="11">
        <v>0</v>
      </c>
      <c r="AR496" s="11">
        <v>1.45</v>
      </c>
      <c r="AS496" s="8" t="s">
        <v>10908</v>
      </c>
      <c r="AT496" s="11">
        <v>0</v>
      </c>
      <c r="AU496" s="8" t="s">
        <v>10981</v>
      </c>
      <c r="AV496" s="8" t="s">
        <v>10909</v>
      </c>
    </row>
    <row r="497" spans="1:48" x14ac:dyDescent="0.25">
      <c r="A497" s="8" t="str">
        <f t="shared" si="7"/>
        <v>14006000071132200001286</v>
      </c>
      <c r="B497" s="8" t="s">
        <v>10931</v>
      </c>
      <c r="C497" s="8" t="s">
        <v>10895</v>
      </c>
      <c r="D497" s="8" t="s">
        <v>10896</v>
      </c>
      <c r="E497" s="8" t="s">
        <v>10981</v>
      </c>
      <c r="F497" s="8" t="s">
        <v>10982</v>
      </c>
      <c r="G497" s="8" t="s">
        <v>10913</v>
      </c>
      <c r="H497" s="8" t="s">
        <v>10914</v>
      </c>
      <c r="I497" s="8" t="s">
        <v>10901</v>
      </c>
      <c r="J497" s="8" t="s">
        <v>10902</v>
      </c>
      <c r="K497" s="8" t="s">
        <v>7709</v>
      </c>
      <c r="L497" s="8" t="s">
        <v>10922</v>
      </c>
      <c r="M497" s="8" t="s">
        <v>10904</v>
      </c>
      <c r="N497" s="8" t="s">
        <v>10915</v>
      </c>
      <c r="O497" s="9">
        <v>12.257</v>
      </c>
      <c r="P497" s="10">
        <v>1</v>
      </c>
      <c r="Q497" s="11">
        <v>3.65</v>
      </c>
      <c r="R497" s="11">
        <v>1</v>
      </c>
      <c r="S497" s="8" t="s">
        <v>10906</v>
      </c>
      <c r="T497" s="8" t="s">
        <v>10907</v>
      </c>
      <c r="U497" s="9">
        <v>12.855</v>
      </c>
      <c r="V497" s="10">
        <v>1</v>
      </c>
      <c r="W497" s="11">
        <v>3</v>
      </c>
      <c r="X497" s="9">
        <v>66.335999999999999</v>
      </c>
      <c r="Y497" s="8" t="s">
        <v>10901</v>
      </c>
      <c r="Z497" s="10">
        <v>1</v>
      </c>
      <c r="AA497" s="10">
        <v>1</v>
      </c>
      <c r="AB497" s="9">
        <v>66.335999999999999</v>
      </c>
      <c r="AC497" s="10">
        <v>1</v>
      </c>
      <c r="AD497" s="10">
        <v>1</v>
      </c>
      <c r="AE497" s="9">
        <v>66.335999999999999</v>
      </c>
      <c r="AF497" s="11">
        <v>0</v>
      </c>
      <c r="AG497" s="11">
        <v>4</v>
      </c>
      <c r="AH497" s="11">
        <v>9.25</v>
      </c>
      <c r="AI497" s="11">
        <v>0</v>
      </c>
      <c r="AJ497" s="11">
        <v>0</v>
      </c>
      <c r="AK497" s="12">
        <v>44368.014745370368</v>
      </c>
      <c r="AL497" s="11">
        <v>0</v>
      </c>
      <c r="AM497" s="11">
        <v>100</v>
      </c>
      <c r="AN497" s="11">
        <v>0</v>
      </c>
      <c r="AO497" s="11">
        <v>2.96</v>
      </c>
      <c r="AP497" s="11">
        <v>6.84</v>
      </c>
      <c r="AQ497" s="11">
        <v>0</v>
      </c>
      <c r="AR497" s="11">
        <v>2.2200000000000002</v>
      </c>
      <c r="AS497" s="8" t="s">
        <v>10908</v>
      </c>
      <c r="AT497" s="11">
        <v>0</v>
      </c>
      <c r="AU497" s="8" t="s">
        <v>10981</v>
      </c>
      <c r="AV497" s="8" t="s">
        <v>10909</v>
      </c>
    </row>
    <row r="498" spans="1:48" x14ac:dyDescent="0.25">
      <c r="A498" s="8" t="str">
        <f t="shared" si="7"/>
        <v>17006000071132000005105</v>
      </c>
      <c r="B498" s="8" t="s">
        <v>10932</v>
      </c>
      <c r="C498" s="8" t="s">
        <v>10895</v>
      </c>
      <c r="D498" s="8" t="s">
        <v>10896</v>
      </c>
      <c r="E498" s="8" t="s">
        <v>10981</v>
      </c>
      <c r="F498" s="8" t="s">
        <v>10982</v>
      </c>
      <c r="G498" s="8" t="s">
        <v>10920</v>
      </c>
      <c r="H498" s="8" t="s">
        <v>10921</v>
      </c>
      <c r="I498" s="8" t="s">
        <v>10901</v>
      </c>
      <c r="J498" s="8" t="s">
        <v>10902</v>
      </c>
      <c r="K498" s="8" t="s">
        <v>7709</v>
      </c>
      <c r="L498" s="8" t="s">
        <v>10922</v>
      </c>
      <c r="M498" s="8" t="s">
        <v>10904</v>
      </c>
      <c r="N498" s="8" t="s">
        <v>10933</v>
      </c>
      <c r="O498" s="9">
        <v>7.6369999999999996</v>
      </c>
      <c r="P498" s="10">
        <v>1</v>
      </c>
      <c r="Q498" s="11">
        <v>9.25</v>
      </c>
      <c r="R498" s="11">
        <v>4</v>
      </c>
      <c r="S498" s="8" t="s">
        <v>10906</v>
      </c>
      <c r="T498" s="8" t="s">
        <v>10907</v>
      </c>
      <c r="U498" s="9">
        <v>8.8030000000000008</v>
      </c>
      <c r="V498" s="10">
        <v>0.25</v>
      </c>
      <c r="W498" s="11">
        <v>7</v>
      </c>
      <c r="X498" s="9">
        <v>19.074000000000002</v>
      </c>
      <c r="Y498" s="8" t="s">
        <v>10901</v>
      </c>
      <c r="Z498" s="10">
        <v>4</v>
      </c>
      <c r="AA498" s="10">
        <v>1</v>
      </c>
      <c r="AB498" s="9">
        <v>76.296000000000006</v>
      </c>
      <c r="AC498" s="10">
        <v>1</v>
      </c>
      <c r="AD498" s="10">
        <v>1</v>
      </c>
      <c r="AE498" s="9">
        <v>76.296000000000006</v>
      </c>
      <c r="AF498" s="11">
        <v>15</v>
      </c>
      <c r="AG498" s="11">
        <v>4</v>
      </c>
      <c r="AH498" s="11">
        <v>0</v>
      </c>
      <c r="AI498" s="11">
        <v>17</v>
      </c>
      <c r="AJ498" s="11">
        <v>0</v>
      </c>
      <c r="AK498" s="12">
        <v>44368.016238425924</v>
      </c>
      <c r="AL498" s="11">
        <v>1.9</v>
      </c>
      <c r="AM498" s="11">
        <v>100</v>
      </c>
      <c r="AN498" s="11">
        <v>0</v>
      </c>
      <c r="AO498" s="11">
        <v>0.51</v>
      </c>
      <c r="AP498" s="11">
        <v>0</v>
      </c>
      <c r="AQ498" s="11">
        <v>3.27</v>
      </c>
      <c r="AR498" s="11">
        <v>1.25</v>
      </c>
      <c r="AS498" s="8" t="s">
        <v>10908</v>
      </c>
      <c r="AT498" s="11">
        <v>0</v>
      </c>
      <c r="AU498" s="8" t="s">
        <v>10981</v>
      </c>
      <c r="AV498" s="8" t="s">
        <v>10909</v>
      </c>
    </row>
    <row r="499" spans="1:48" x14ac:dyDescent="0.25">
      <c r="A499" s="8" t="str">
        <f t="shared" si="7"/>
        <v>17006000071132200001421</v>
      </c>
      <c r="B499" s="8" t="s">
        <v>10932</v>
      </c>
      <c r="C499" s="8" t="s">
        <v>10901</v>
      </c>
      <c r="D499" s="8" t="s">
        <v>10896</v>
      </c>
      <c r="E499" s="8" t="s">
        <v>10981</v>
      </c>
      <c r="F499" s="8" t="s">
        <v>10982</v>
      </c>
      <c r="G499" s="8" t="s">
        <v>10917</v>
      </c>
      <c r="H499" s="8" t="s">
        <v>10918</v>
      </c>
      <c r="I499" s="8" t="s">
        <v>10895</v>
      </c>
      <c r="J499" s="8" t="s">
        <v>10902</v>
      </c>
      <c r="K499" s="8" t="s">
        <v>7709</v>
      </c>
      <c r="L499" s="8" t="s">
        <v>10922</v>
      </c>
      <c r="M499" s="8" t="s">
        <v>10904</v>
      </c>
      <c r="N499" s="8" t="s">
        <v>10933</v>
      </c>
      <c r="O499" s="9">
        <v>8.9559999999999995</v>
      </c>
      <c r="P499" s="10">
        <v>1</v>
      </c>
      <c r="Q499" s="11">
        <v>9.25</v>
      </c>
      <c r="R499" s="11">
        <v>4</v>
      </c>
      <c r="S499" s="8" t="s">
        <v>10906</v>
      </c>
      <c r="T499" s="8" t="s">
        <v>10907</v>
      </c>
      <c r="U499" s="9">
        <v>10.324</v>
      </c>
      <c r="V499" s="10">
        <v>0.25</v>
      </c>
      <c r="W499" s="11">
        <v>3</v>
      </c>
      <c r="X499" s="9">
        <v>21.541</v>
      </c>
      <c r="Y499" s="8" t="s">
        <v>10901</v>
      </c>
      <c r="Z499" s="10">
        <v>4</v>
      </c>
      <c r="AA499" s="10">
        <v>1</v>
      </c>
      <c r="AB499" s="9">
        <v>86.164000000000001</v>
      </c>
      <c r="AC499" s="10">
        <v>1</v>
      </c>
      <c r="AD499" s="10">
        <v>1</v>
      </c>
      <c r="AE499" s="9">
        <v>86.164000000000001</v>
      </c>
      <c r="AF499" s="11">
        <v>15</v>
      </c>
      <c r="AG499" s="11">
        <v>4</v>
      </c>
      <c r="AH499" s="11">
        <v>0</v>
      </c>
      <c r="AI499" s="11">
        <v>17</v>
      </c>
      <c r="AJ499" s="11">
        <v>0</v>
      </c>
      <c r="AK499" s="12">
        <v>44367.565474537034</v>
      </c>
      <c r="AL499" s="11">
        <v>2.23</v>
      </c>
      <c r="AM499" s="11">
        <v>100</v>
      </c>
      <c r="AN499" s="11">
        <v>0</v>
      </c>
      <c r="AO499" s="11">
        <v>0.59</v>
      </c>
      <c r="AP499" s="11">
        <v>0</v>
      </c>
      <c r="AQ499" s="11">
        <v>3.84</v>
      </c>
      <c r="AR499" s="11">
        <v>0.63</v>
      </c>
      <c r="AS499" s="8" t="s">
        <v>10908</v>
      </c>
      <c r="AT499" s="11">
        <v>0</v>
      </c>
      <c r="AU499" s="8" t="s">
        <v>10981</v>
      </c>
      <c r="AV499" s="8" t="s">
        <v>10909</v>
      </c>
    </row>
    <row r="500" spans="1:48" x14ac:dyDescent="0.25">
      <c r="A500" s="8" t="str">
        <f t="shared" si="7"/>
        <v>10006000071232200000102</v>
      </c>
      <c r="B500" s="8" t="s">
        <v>10894</v>
      </c>
      <c r="C500" s="8" t="s">
        <v>10895</v>
      </c>
      <c r="D500" s="8" t="s">
        <v>10896</v>
      </c>
      <c r="E500" s="8" t="s">
        <v>10983</v>
      </c>
      <c r="F500" s="8" t="s">
        <v>10984</v>
      </c>
      <c r="G500" s="8" t="s">
        <v>10899</v>
      </c>
      <c r="H500" s="8" t="s">
        <v>10900</v>
      </c>
      <c r="I500" s="8" t="s">
        <v>10901</v>
      </c>
      <c r="J500" s="8" t="s">
        <v>10902</v>
      </c>
      <c r="K500" s="8" t="s">
        <v>7709</v>
      </c>
      <c r="L500" s="8" t="s">
        <v>10903</v>
      </c>
      <c r="M500" s="8" t="s">
        <v>10904</v>
      </c>
      <c r="N500" s="8" t="s">
        <v>10905</v>
      </c>
      <c r="O500" s="9">
        <v>9.6950000000000003</v>
      </c>
      <c r="P500" s="10">
        <v>1</v>
      </c>
      <c r="Q500" s="11">
        <v>3.65</v>
      </c>
      <c r="R500" s="11">
        <v>4</v>
      </c>
      <c r="S500" s="8" t="s">
        <v>10906</v>
      </c>
      <c r="T500" s="8" t="s">
        <v>10907</v>
      </c>
      <c r="U500" s="9">
        <v>10.497999999999999</v>
      </c>
      <c r="V500" s="10">
        <v>1</v>
      </c>
      <c r="W500" s="11">
        <v>4.5</v>
      </c>
      <c r="X500" s="9">
        <v>55.484000000000002</v>
      </c>
      <c r="Y500" s="8" t="s">
        <v>10901</v>
      </c>
      <c r="Z500" s="10">
        <v>1</v>
      </c>
      <c r="AA500" s="10">
        <v>1</v>
      </c>
      <c r="AB500" s="9">
        <v>55.484000000000002</v>
      </c>
      <c r="AC500" s="10">
        <v>1</v>
      </c>
      <c r="AD500" s="10">
        <v>1</v>
      </c>
      <c r="AE500" s="9">
        <v>55.484000000000002</v>
      </c>
      <c r="AF500" s="11">
        <v>15</v>
      </c>
      <c r="AG500" s="11">
        <v>4</v>
      </c>
      <c r="AH500" s="11">
        <v>9.25</v>
      </c>
      <c r="AI500" s="11">
        <v>0</v>
      </c>
      <c r="AJ500" s="11">
        <v>0</v>
      </c>
      <c r="AK500" s="12">
        <v>44368.032557870371</v>
      </c>
      <c r="AL500" s="11">
        <v>9.0500000000000007</v>
      </c>
      <c r="AM500" s="11">
        <v>100</v>
      </c>
      <c r="AN500" s="11">
        <v>0</v>
      </c>
      <c r="AO500" s="11">
        <v>2.41</v>
      </c>
      <c r="AP500" s="11">
        <v>5.59</v>
      </c>
      <c r="AQ500" s="11">
        <v>0</v>
      </c>
      <c r="AR500" s="11">
        <v>3.12</v>
      </c>
      <c r="AS500" s="8" t="s">
        <v>10908</v>
      </c>
      <c r="AT500" s="11">
        <v>0</v>
      </c>
      <c r="AU500" s="8" t="s">
        <v>10983</v>
      </c>
      <c r="AV500" s="8" t="s">
        <v>10909</v>
      </c>
    </row>
    <row r="501" spans="1:48" x14ac:dyDescent="0.25">
      <c r="A501" s="8" t="str">
        <f t="shared" si="7"/>
        <v>10006000071232200001327</v>
      </c>
      <c r="B501" s="8" t="s">
        <v>10894</v>
      </c>
      <c r="C501" s="8" t="s">
        <v>10895</v>
      </c>
      <c r="D501" s="8" t="s">
        <v>10896</v>
      </c>
      <c r="E501" s="8" t="s">
        <v>10983</v>
      </c>
      <c r="F501" s="8" t="s">
        <v>10984</v>
      </c>
      <c r="G501" s="8" t="s">
        <v>10916</v>
      </c>
      <c r="H501" s="8" t="s">
        <v>10900</v>
      </c>
      <c r="I501" s="8" t="s">
        <v>10901</v>
      </c>
      <c r="J501" s="8" t="s">
        <v>10902</v>
      </c>
      <c r="K501" s="8" t="s">
        <v>7709</v>
      </c>
      <c r="L501" s="8" t="s">
        <v>10903</v>
      </c>
      <c r="M501" s="8" t="s">
        <v>10904</v>
      </c>
      <c r="N501" s="8" t="s">
        <v>10905</v>
      </c>
      <c r="O501" s="9">
        <v>12.628</v>
      </c>
      <c r="P501" s="10">
        <v>0.75021199999999999</v>
      </c>
      <c r="Q501" s="11">
        <v>3.65</v>
      </c>
      <c r="R501" s="11">
        <v>4</v>
      </c>
      <c r="S501" s="8" t="s">
        <v>10906</v>
      </c>
      <c r="T501" s="8" t="s">
        <v>10907</v>
      </c>
      <c r="U501" s="9">
        <v>10.257999999999999</v>
      </c>
      <c r="V501" s="10">
        <v>1</v>
      </c>
      <c r="W501" s="11">
        <v>5</v>
      </c>
      <c r="X501" s="9">
        <v>54.564</v>
      </c>
      <c r="Y501" s="8" t="s">
        <v>10901</v>
      </c>
      <c r="Z501" s="10">
        <v>1</v>
      </c>
      <c r="AA501" s="10">
        <v>1</v>
      </c>
      <c r="AB501" s="9">
        <v>54.564</v>
      </c>
      <c r="AC501" s="10">
        <v>1</v>
      </c>
      <c r="AD501" s="10">
        <v>1</v>
      </c>
      <c r="AE501" s="9">
        <v>54.564</v>
      </c>
      <c r="AF501" s="11">
        <v>15</v>
      </c>
      <c r="AG501" s="11">
        <v>4</v>
      </c>
      <c r="AH501" s="11">
        <v>9.25</v>
      </c>
      <c r="AI501" s="11">
        <v>0</v>
      </c>
      <c r="AJ501" s="11">
        <v>0</v>
      </c>
      <c r="AK501" s="12">
        <v>44368.032569444447</v>
      </c>
      <c r="AL501" s="11">
        <v>8.85</v>
      </c>
      <c r="AM501" s="11">
        <v>100</v>
      </c>
      <c r="AN501" s="11">
        <v>0</v>
      </c>
      <c r="AO501" s="11">
        <v>2.36</v>
      </c>
      <c r="AP501" s="11">
        <v>5.45</v>
      </c>
      <c r="AQ501" s="11">
        <v>0</v>
      </c>
      <c r="AR501" s="11">
        <v>3.39</v>
      </c>
      <c r="AS501" s="8" t="s">
        <v>10908</v>
      </c>
      <c r="AT501" s="11">
        <v>0</v>
      </c>
      <c r="AU501" s="8" t="s">
        <v>10983</v>
      </c>
      <c r="AV501" s="8" t="s">
        <v>10909</v>
      </c>
    </row>
    <row r="502" spans="1:48" x14ac:dyDescent="0.25">
      <c r="A502" s="8" t="str">
        <f t="shared" si="7"/>
        <v>10006000071232200001421</v>
      </c>
      <c r="B502" s="8" t="s">
        <v>10894</v>
      </c>
      <c r="C502" s="8" t="s">
        <v>10895</v>
      </c>
      <c r="D502" s="8" t="s">
        <v>10896</v>
      </c>
      <c r="E502" s="8" t="s">
        <v>10983</v>
      </c>
      <c r="F502" s="8" t="s">
        <v>10984</v>
      </c>
      <c r="G502" s="8" t="s">
        <v>10917</v>
      </c>
      <c r="H502" s="8" t="s">
        <v>10918</v>
      </c>
      <c r="I502" s="8" t="s">
        <v>10901</v>
      </c>
      <c r="J502" s="8" t="s">
        <v>10902</v>
      </c>
      <c r="K502" s="8" t="s">
        <v>7709</v>
      </c>
      <c r="L502" s="8" t="s">
        <v>10903</v>
      </c>
      <c r="M502" s="8" t="s">
        <v>10904</v>
      </c>
      <c r="N502" s="8" t="s">
        <v>10905</v>
      </c>
      <c r="O502" s="9">
        <v>8.5820000000000007</v>
      </c>
      <c r="P502" s="10">
        <v>1</v>
      </c>
      <c r="Q502" s="11">
        <v>9.25</v>
      </c>
      <c r="R502" s="11">
        <v>4</v>
      </c>
      <c r="S502" s="8" t="s">
        <v>10906</v>
      </c>
      <c r="T502" s="8" t="s">
        <v>10907</v>
      </c>
      <c r="U502" s="9">
        <v>9.8930000000000007</v>
      </c>
      <c r="V502" s="10">
        <v>1</v>
      </c>
      <c r="W502" s="11">
        <v>4</v>
      </c>
      <c r="X502" s="9">
        <v>51.965000000000003</v>
      </c>
      <c r="Y502" s="8" t="s">
        <v>10901</v>
      </c>
      <c r="Z502" s="10">
        <v>1</v>
      </c>
      <c r="AA502" s="10">
        <v>1</v>
      </c>
      <c r="AB502" s="9">
        <v>51.965000000000003</v>
      </c>
      <c r="AC502" s="10">
        <v>1</v>
      </c>
      <c r="AD502" s="10">
        <v>1</v>
      </c>
      <c r="AE502" s="9">
        <v>51.965000000000003</v>
      </c>
      <c r="AF502" s="11">
        <v>15</v>
      </c>
      <c r="AG502" s="11">
        <v>4</v>
      </c>
      <c r="AH502" s="11">
        <v>9.25</v>
      </c>
      <c r="AI502" s="11">
        <v>0</v>
      </c>
      <c r="AJ502" s="11">
        <v>0</v>
      </c>
      <c r="AK502" s="12">
        <v>44368.032569444447</v>
      </c>
      <c r="AL502" s="11">
        <v>8.5299999999999994</v>
      </c>
      <c r="AM502" s="11">
        <v>100</v>
      </c>
      <c r="AN502" s="11">
        <v>0</v>
      </c>
      <c r="AO502" s="11">
        <v>2.2799999999999998</v>
      </c>
      <c r="AP502" s="11">
        <v>5.26</v>
      </c>
      <c r="AQ502" s="11">
        <v>0</v>
      </c>
      <c r="AR502" s="11">
        <v>2.62</v>
      </c>
      <c r="AS502" s="8" t="s">
        <v>10908</v>
      </c>
      <c r="AT502" s="11">
        <v>0</v>
      </c>
      <c r="AU502" s="8" t="s">
        <v>10983</v>
      </c>
      <c r="AV502" s="8" t="s">
        <v>10909</v>
      </c>
    </row>
    <row r="503" spans="1:48" x14ac:dyDescent="0.25">
      <c r="A503" s="8" t="str">
        <f t="shared" si="7"/>
        <v>10006000071232200008967</v>
      </c>
      <c r="B503" s="8" t="s">
        <v>10894</v>
      </c>
      <c r="C503" s="8" t="s">
        <v>10901</v>
      </c>
      <c r="D503" s="8" t="s">
        <v>10896</v>
      </c>
      <c r="E503" s="8" t="s">
        <v>10983</v>
      </c>
      <c r="F503" s="8" t="s">
        <v>10984</v>
      </c>
      <c r="G503" s="8" t="s">
        <v>10946</v>
      </c>
      <c r="H503" s="8" t="s">
        <v>10947</v>
      </c>
      <c r="I503" s="8" t="s">
        <v>10895</v>
      </c>
      <c r="J503" s="8" t="s">
        <v>10902</v>
      </c>
      <c r="K503" s="8" t="s">
        <v>7709</v>
      </c>
      <c r="L503" s="8" t="s">
        <v>10903</v>
      </c>
      <c r="M503" s="8" t="s">
        <v>10904</v>
      </c>
      <c r="N503" s="8" t="s">
        <v>10912</v>
      </c>
      <c r="O503" s="9">
        <v>0</v>
      </c>
      <c r="P503" s="10">
        <v>1</v>
      </c>
      <c r="Q503" s="11">
        <v>0</v>
      </c>
      <c r="R503" s="11">
        <v>0</v>
      </c>
      <c r="S503" s="8" t="s">
        <v>10906</v>
      </c>
      <c r="T503" s="8" t="s">
        <v>10907</v>
      </c>
      <c r="U503" s="9">
        <v>6.09</v>
      </c>
      <c r="V503" s="10">
        <v>1</v>
      </c>
      <c r="W503" s="11">
        <v>0</v>
      </c>
      <c r="X503" s="9">
        <v>47.148000000000003</v>
      </c>
      <c r="Y503" s="8" t="s">
        <v>10901</v>
      </c>
      <c r="Z503" s="10">
        <v>1</v>
      </c>
      <c r="AA503" s="10">
        <v>1</v>
      </c>
      <c r="AB503" s="9">
        <v>47.148000000000003</v>
      </c>
      <c r="AC503" s="10">
        <v>1.0197039999999999</v>
      </c>
      <c r="AD503" s="10">
        <v>1</v>
      </c>
      <c r="AE503" s="9">
        <v>48.076999999999998</v>
      </c>
      <c r="AF503" s="11">
        <v>0</v>
      </c>
      <c r="AG503" s="11">
        <v>0</v>
      </c>
      <c r="AH503" s="11">
        <v>0</v>
      </c>
      <c r="AI503" s="11">
        <v>0</v>
      </c>
      <c r="AJ503" s="11">
        <v>12.13</v>
      </c>
      <c r="AK503" s="12">
        <v>44367.545428240737</v>
      </c>
      <c r="AL503" s="11">
        <v>0</v>
      </c>
      <c r="AM503" s="11">
        <v>0</v>
      </c>
      <c r="AN503" s="11">
        <v>0</v>
      </c>
      <c r="AO503" s="11">
        <v>0</v>
      </c>
      <c r="AP503" s="11">
        <v>0</v>
      </c>
      <c r="AQ503" s="11">
        <v>0</v>
      </c>
      <c r="AR503" s="11">
        <v>0</v>
      </c>
      <c r="AS503" s="8" t="s">
        <v>10908</v>
      </c>
      <c r="AT503" s="11">
        <v>34.630000000000003</v>
      </c>
      <c r="AU503" s="8" t="s">
        <v>10983</v>
      </c>
      <c r="AV503" s="8" t="s">
        <v>10909</v>
      </c>
    </row>
    <row r="504" spans="1:48" x14ac:dyDescent="0.25">
      <c r="A504" s="8" t="str">
        <f t="shared" si="7"/>
        <v>11006000071232000005105</v>
      </c>
      <c r="B504" s="8" t="s">
        <v>10919</v>
      </c>
      <c r="C504" s="8" t="s">
        <v>10901</v>
      </c>
      <c r="D504" s="8" t="s">
        <v>10896</v>
      </c>
      <c r="E504" s="8" t="s">
        <v>10983</v>
      </c>
      <c r="F504" s="8" t="s">
        <v>10984</v>
      </c>
      <c r="G504" s="8" t="s">
        <v>10920</v>
      </c>
      <c r="H504" s="8" t="s">
        <v>10921</v>
      </c>
      <c r="I504" s="8" t="s">
        <v>10895</v>
      </c>
      <c r="J504" s="8" t="s">
        <v>10902</v>
      </c>
      <c r="K504" s="8" t="s">
        <v>7709</v>
      </c>
      <c r="L504" s="8" t="s">
        <v>10922</v>
      </c>
      <c r="M504" s="8" t="s">
        <v>10904</v>
      </c>
      <c r="N504" s="8" t="s">
        <v>10905</v>
      </c>
      <c r="O504" s="9">
        <v>8.3610000000000007</v>
      </c>
      <c r="P504" s="10">
        <v>1</v>
      </c>
      <c r="Q504" s="11">
        <v>9.25</v>
      </c>
      <c r="R504" s="11">
        <v>4</v>
      </c>
      <c r="S504" s="8" t="s">
        <v>10906</v>
      </c>
      <c r="T504" s="8" t="s">
        <v>10907</v>
      </c>
      <c r="U504" s="9">
        <v>9.6379999999999999</v>
      </c>
      <c r="V504" s="10">
        <v>1</v>
      </c>
      <c r="W504" s="11">
        <v>4</v>
      </c>
      <c r="X504" s="9">
        <v>55.749000000000002</v>
      </c>
      <c r="Y504" s="8" t="s">
        <v>10901</v>
      </c>
      <c r="Z504" s="10">
        <v>1</v>
      </c>
      <c r="AA504" s="10">
        <v>1</v>
      </c>
      <c r="AB504" s="9">
        <v>55.749000000000002</v>
      </c>
      <c r="AC504" s="10">
        <v>1</v>
      </c>
      <c r="AD504" s="10">
        <v>1</v>
      </c>
      <c r="AE504" s="9">
        <v>55.749000000000002</v>
      </c>
      <c r="AF504" s="11">
        <v>15</v>
      </c>
      <c r="AG504" s="11">
        <v>4</v>
      </c>
      <c r="AH504" s="11">
        <v>0</v>
      </c>
      <c r="AI504" s="11">
        <v>0</v>
      </c>
      <c r="AJ504" s="11">
        <v>0</v>
      </c>
      <c r="AK504" s="12">
        <v>44367.569895833331</v>
      </c>
      <c r="AL504" s="11">
        <v>8.31</v>
      </c>
      <c r="AM504" s="11">
        <v>100</v>
      </c>
      <c r="AN504" s="11">
        <v>0</v>
      </c>
      <c r="AO504" s="11">
        <v>2.2200000000000002</v>
      </c>
      <c r="AP504" s="11">
        <v>0</v>
      </c>
      <c r="AQ504" s="11">
        <v>0</v>
      </c>
      <c r="AR504" s="11">
        <v>2.5499999999999998</v>
      </c>
      <c r="AS504" s="8" t="s">
        <v>10908</v>
      </c>
      <c r="AT504" s="11">
        <v>0</v>
      </c>
      <c r="AU504" s="8" t="s">
        <v>10983</v>
      </c>
      <c r="AV504" s="8" t="s">
        <v>10909</v>
      </c>
    </row>
    <row r="505" spans="1:48" x14ac:dyDescent="0.25">
      <c r="A505" s="8" t="str">
        <f t="shared" si="7"/>
        <v>11006000071232200001327</v>
      </c>
      <c r="B505" s="8" t="s">
        <v>10919</v>
      </c>
      <c r="C505" s="8" t="s">
        <v>10895</v>
      </c>
      <c r="D505" s="8" t="s">
        <v>10896</v>
      </c>
      <c r="E505" s="8" t="s">
        <v>10983</v>
      </c>
      <c r="F505" s="8" t="s">
        <v>10984</v>
      </c>
      <c r="G505" s="8" t="s">
        <v>10916</v>
      </c>
      <c r="H505" s="8" t="s">
        <v>10900</v>
      </c>
      <c r="I505" s="8" t="s">
        <v>10901</v>
      </c>
      <c r="J505" s="8" t="s">
        <v>10902</v>
      </c>
      <c r="K505" s="8" t="s">
        <v>7709</v>
      </c>
      <c r="L505" s="8" t="s">
        <v>10922</v>
      </c>
      <c r="M505" s="8" t="s">
        <v>10904</v>
      </c>
      <c r="N505" s="8" t="s">
        <v>10923</v>
      </c>
      <c r="O505" s="9">
        <v>12.628</v>
      </c>
      <c r="P505" s="10">
        <v>0.75021199999999999</v>
      </c>
      <c r="Q505" s="11">
        <v>0</v>
      </c>
      <c r="R505" s="11">
        <v>4</v>
      </c>
      <c r="S505" s="8" t="s">
        <v>10906</v>
      </c>
      <c r="T505" s="8" t="s">
        <v>10907</v>
      </c>
      <c r="U505" s="9">
        <v>9.8680000000000003</v>
      </c>
      <c r="V505" s="10">
        <v>1</v>
      </c>
      <c r="W505" s="11">
        <v>5</v>
      </c>
      <c r="X505" s="9">
        <v>57.731000000000002</v>
      </c>
      <c r="Y505" s="8" t="s">
        <v>10901</v>
      </c>
      <c r="Z505" s="10">
        <v>1</v>
      </c>
      <c r="AA505" s="10">
        <v>1</v>
      </c>
      <c r="AB505" s="9">
        <v>57.731000000000002</v>
      </c>
      <c r="AC505" s="10">
        <v>1</v>
      </c>
      <c r="AD505" s="10">
        <v>1</v>
      </c>
      <c r="AE505" s="9">
        <v>57.731000000000002</v>
      </c>
      <c r="AF505" s="11">
        <v>15</v>
      </c>
      <c r="AG505" s="11">
        <v>4</v>
      </c>
      <c r="AH505" s="11">
        <v>0</v>
      </c>
      <c r="AI505" s="11">
        <v>0</v>
      </c>
      <c r="AJ505" s="11">
        <v>0</v>
      </c>
      <c r="AK505" s="12">
        <v>44368.042812500003</v>
      </c>
      <c r="AL505" s="11">
        <v>8.51</v>
      </c>
      <c r="AM505" s="11">
        <v>100</v>
      </c>
      <c r="AN505" s="11">
        <v>0</v>
      </c>
      <c r="AO505" s="11">
        <v>2.27</v>
      </c>
      <c r="AP505" s="11">
        <v>0</v>
      </c>
      <c r="AQ505" s="11">
        <v>0</v>
      </c>
      <c r="AR505" s="11">
        <v>3.26</v>
      </c>
      <c r="AS505" s="8" t="s">
        <v>10908</v>
      </c>
      <c r="AT505" s="11">
        <v>0</v>
      </c>
      <c r="AU505" s="8" t="s">
        <v>10983</v>
      </c>
      <c r="AV505" s="8" t="s">
        <v>10909</v>
      </c>
    </row>
    <row r="506" spans="1:48" x14ac:dyDescent="0.25">
      <c r="A506" s="8" t="str">
        <f t="shared" si="7"/>
        <v>11006000071232200001421</v>
      </c>
      <c r="B506" s="8" t="s">
        <v>10919</v>
      </c>
      <c r="C506" s="8" t="s">
        <v>10895</v>
      </c>
      <c r="D506" s="8" t="s">
        <v>10896</v>
      </c>
      <c r="E506" s="8" t="s">
        <v>10983</v>
      </c>
      <c r="F506" s="8" t="s">
        <v>10984</v>
      </c>
      <c r="G506" s="8" t="s">
        <v>10917</v>
      </c>
      <c r="H506" s="8" t="s">
        <v>10918</v>
      </c>
      <c r="I506" s="8" t="s">
        <v>10901</v>
      </c>
      <c r="J506" s="8" t="s">
        <v>10902</v>
      </c>
      <c r="K506" s="8" t="s">
        <v>7709</v>
      </c>
      <c r="L506" s="8" t="s">
        <v>10922</v>
      </c>
      <c r="M506" s="8" t="s">
        <v>10904</v>
      </c>
      <c r="N506" s="8" t="s">
        <v>10905</v>
      </c>
      <c r="O506" s="9">
        <v>8.5820000000000007</v>
      </c>
      <c r="P506" s="10">
        <v>1</v>
      </c>
      <c r="Q506" s="11">
        <v>9.25</v>
      </c>
      <c r="R506" s="11">
        <v>4</v>
      </c>
      <c r="S506" s="8" t="s">
        <v>10906</v>
      </c>
      <c r="T506" s="8" t="s">
        <v>10907</v>
      </c>
      <c r="U506" s="9">
        <v>9.8930000000000007</v>
      </c>
      <c r="V506" s="10">
        <v>1</v>
      </c>
      <c r="W506" s="11">
        <v>3</v>
      </c>
      <c r="X506" s="9">
        <v>56.564999999999998</v>
      </c>
      <c r="Y506" s="8" t="s">
        <v>10901</v>
      </c>
      <c r="Z506" s="10">
        <v>1</v>
      </c>
      <c r="AA506" s="10">
        <v>1</v>
      </c>
      <c r="AB506" s="9">
        <v>56.564999999999998</v>
      </c>
      <c r="AC506" s="10">
        <v>1</v>
      </c>
      <c r="AD506" s="10">
        <v>1</v>
      </c>
      <c r="AE506" s="9">
        <v>56.564999999999998</v>
      </c>
      <c r="AF506" s="11">
        <v>15</v>
      </c>
      <c r="AG506" s="11">
        <v>4</v>
      </c>
      <c r="AH506" s="11">
        <v>0</v>
      </c>
      <c r="AI506" s="11">
        <v>0</v>
      </c>
      <c r="AJ506" s="11">
        <v>0</v>
      </c>
      <c r="AK506" s="12">
        <v>44368.042812500003</v>
      </c>
      <c r="AL506" s="11">
        <v>8.5299999999999994</v>
      </c>
      <c r="AM506" s="11">
        <v>100</v>
      </c>
      <c r="AN506" s="11">
        <v>0</v>
      </c>
      <c r="AO506" s="11">
        <v>2.2799999999999998</v>
      </c>
      <c r="AP506" s="11">
        <v>0</v>
      </c>
      <c r="AQ506" s="11">
        <v>0</v>
      </c>
      <c r="AR506" s="11">
        <v>1.96</v>
      </c>
      <c r="AS506" s="8" t="s">
        <v>10908</v>
      </c>
      <c r="AT506" s="11">
        <v>0</v>
      </c>
      <c r="AU506" s="8" t="s">
        <v>10983</v>
      </c>
      <c r="AV506" s="8" t="s">
        <v>10909</v>
      </c>
    </row>
    <row r="507" spans="1:48" x14ac:dyDescent="0.25">
      <c r="A507" s="8" t="str">
        <f t="shared" si="7"/>
        <v>11106000071232000005105</v>
      </c>
      <c r="B507" s="8" t="s">
        <v>10924</v>
      </c>
      <c r="C507" s="8" t="s">
        <v>10901</v>
      </c>
      <c r="D507" s="8" t="s">
        <v>10896</v>
      </c>
      <c r="E507" s="8" t="s">
        <v>10983</v>
      </c>
      <c r="F507" s="8" t="s">
        <v>10984</v>
      </c>
      <c r="G507" s="8" t="s">
        <v>10920</v>
      </c>
      <c r="H507" s="8" t="s">
        <v>10921</v>
      </c>
      <c r="I507" s="8" t="s">
        <v>10895</v>
      </c>
      <c r="J507" s="8" t="s">
        <v>10902</v>
      </c>
      <c r="K507" s="8" t="s">
        <v>7709</v>
      </c>
      <c r="L507" s="8" t="s">
        <v>10922</v>
      </c>
      <c r="M507" s="8" t="s">
        <v>10904</v>
      </c>
      <c r="N507" s="8" t="s">
        <v>10925</v>
      </c>
      <c r="O507" s="9">
        <v>8.3610000000000007</v>
      </c>
      <c r="P507" s="10">
        <v>1</v>
      </c>
      <c r="Q507" s="11">
        <v>9.25</v>
      </c>
      <c r="R507" s="11">
        <v>4</v>
      </c>
      <c r="S507" s="8" t="s">
        <v>10906</v>
      </c>
      <c r="T507" s="8" t="s">
        <v>10907</v>
      </c>
      <c r="U507" s="9">
        <v>9.6379999999999999</v>
      </c>
      <c r="V507" s="10">
        <v>1</v>
      </c>
      <c r="W507" s="11">
        <v>4</v>
      </c>
      <c r="X507" s="9">
        <v>72.608999999999995</v>
      </c>
      <c r="Y507" s="8" t="s">
        <v>10901</v>
      </c>
      <c r="Z507" s="10">
        <v>1</v>
      </c>
      <c r="AA507" s="10">
        <v>0.75018799999999997</v>
      </c>
      <c r="AB507" s="9">
        <v>72.608999999999995</v>
      </c>
      <c r="AC507" s="10">
        <v>1</v>
      </c>
      <c r="AD507" s="10">
        <v>0.75018799999999997</v>
      </c>
      <c r="AE507" s="9">
        <v>72.608999999999995</v>
      </c>
      <c r="AF507" s="11">
        <v>15</v>
      </c>
      <c r="AG507" s="11">
        <v>4</v>
      </c>
      <c r="AH507" s="11">
        <v>0</v>
      </c>
      <c r="AI507" s="11">
        <v>17</v>
      </c>
      <c r="AJ507" s="11">
        <v>0</v>
      </c>
      <c r="AK507" s="12">
        <v>44367.569895833331</v>
      </c>
      <c r="AL507" s="11">
        <v>8.31</v>
      </c>
      <c r="AM507" s="11">
        <v>100</v>
      </c>
      <c r="AN507" s="11">
        <v>0</v>
      </c>
      <c r="AO507" s="11">
        <v>2.2200000000000002</v>
      </c>
      <c r="AP507" s="11">
        <v>0</v>
      </c>
      <c r="AQ507" s="11">
        <v>14.08</v>
      </c>
      <c r="AR507" s="11">
        <v>3.11</v>
      </c>
      <c r="AS507" s="8" t="s">
        <v>10908</v>
      </c>
      <c r="AT507" s="11">
        <v>0</v>
      </c>
      <c r="AU507" s="8" t="s">
        <v>10983</v>
      </c>
      <c r="AV507" s="8" t="s">
        <v>10909</v>
      </c>
    </row>
    <row r="508" spans="1:48" x14ac:dyDescent="0.25">
      <c r="A508" s="8" t="str">
        <f t="shared" si="7"/>
        <v>11106000071232200000102</v>
      </c>
      <c r="B508" s="8" t="s">
        <v>10924</v>
      </c>
      <c r="C508" s="8" t="s">
        <v>10895</v>
      </c>
      <c r="D508" s="8" t="s">
        <v>10896</v>
      </c>
      <c r="E508" s="8" t="s">
        <v>10983</v>
      </c>
      <c r="F508" s="8" t="s">
        <v>10984</v>
      </c>
      <c r="G508" s="8" t="s">
        <v>10899</v>
      </c>
      <c r="H508" s="8" t="s">
        <v>10900</v>
      </c>
      <c r="I508" s="8" t="s">
        <v>10901</v>
      </c>
      <c r="J508" s="8" t="s">
        <v>10902</v>
      </c>
      <c r="K508" s="8" t="s">
        <v>7709</v>
      </c>
      <c r="L508" s="8" t="s">
        <v>10922</v>
      </c>
      <c r="M508" s="8" t="s">
        <v>10904</v>
      </c>
      <c r="N508" s="8" t="s">
        <v>10926</v>
      </c>
      <c r="O508" s="9">
        <v>9.6950000000000003</v>
      </c>
      <c r="P508" s="10">
        <v>1</v>
      </c>
      <c r="Q508" s="11">
        <v>0</v>
      </c>
      <c r="R508" s="11">
        <v>4</v>
      </c>
      <c r="S508" s="8" t="s">
        <v>10906</v>
      </c>
      <c r="T508" s="8" t="s">
        <v>10907</v>
      </c>
      <c r="U508" s="9">
        <v>10.099</v>
      </c>
      <c r="V508" s="10">
        <v>1</v>
      </c>
      <c r="W508" s="11">
        <v>4</v>
      </c>
      <c r="X508" s="9">
        <v>76.078999999999994</v>
      </c>
      <c r="Y508" s="8" t="s">
        <v>10901</v>
      </c>
      <c r="Z508" s="10">
        <v>1</v>
      </c>
      <c r="AA508" s="10">
        <v>0.76783500000000005</v>
      </c>
      <c r="AB508" s="9">
        <v>76.078999999999994</v>
      </c>
      <c r="AC508" s="10">
        <v>1</v>
      </c>
      <c r="AD508" s="10">
        <v>0.76783500000000005</v>
      </c>
      <c r="AE508" s="9">
        <v>76.078999999999994</v>
      </c>
      <c r="AF508" s="11">
        <v>15</v>
      </c>
      <c r="AG508" s="11">
        <v>4</v>
      </c>
      <c r="AH508" s="11">
        <v>0</v>
      </c>
      <c r="AI508" s="11">
        <v>17</v>
      </c>
      <c r="AJ508" s="11">
        <v>0</v>
      </c>
      <c r="AK508" s="12">
        <v>44368.042812500003</v>
      </c>
      <c r="AL508" s="11">
        <v>8.7100000000000009</v>
      </c>
      <c r="AM508" s="11">
        <v>100</v>
      </c>
      <c r="AN508" s="11">
        <v>0</v>
      </c>
      <c r="AO508" s="11">
        <v>2.3199999999999998</v>
      </c>
      <c r="AP508" s="11">
        <v>0</v>
      </c>
      <c r="AQ508" s="11">
        <v>14.75</v>
      </c>
      <c r="AR508" s="11">
        <v>3.26</v>
      </c>
      <c r="AS508" s="8" t="s">
        <v>10908</v>
      </c>
      <c r="AT508" s="11">
        <v>0</v>
      </c>
      <c r="AU508" s="8" t="s">
        <v>10983</v>
      </c>
      <c r="AV508" s="8" t="s">
        <v>10909</v>
      </c>
    </row>
    <row r="509" spans="1:48" x14ac:dyDescent="0.25">
      <c r="A509" s="8" t="str">
        <f t="shared" si="7"/>
        <v>11106000071232200001421</v>
      </c>
      <c r="B509" s="8" t="s">
        <v>10924</v>
      </c>
      <c r="C509" s="8" t="s">
        <v>10895</v>
      </c>
      <c r="D509" s="8" t="s">
        <v>10896</v>
      </c>
      <c r="E509" s="8" t="s">
        <v>10983</v>
      </c>
      <c r="F509" s="8" t="s">
        <v>10984</v>
      </c>
      <c r="G509" s="8" t="s">
        <v>10917</v>
      </c>
      <c r="H509" s="8" t="s">
        <v>10918</v>
      </c>
      <c r="I509" s="8" t="s">
        <v>10901</v>
      </c>
      <c r="J509" s="8" t="s">
        <v>10902</v>
      </c>
      <c r="K509" s="8" t="s">
        <v>7709</v>
      </c>
      <c r="L509" s="8" t="s">
        <v>10922</v>
      </c>
      <c r="M509" s="8" t="s">
        <v>10904</v>
      </c>
      <c r="N509" s="8" t="s">
        <v>10925</v>
      </c>
      <c r="O509" s="9">
        <v>8.5820000000000007</v>
      </c>
      <c r="P509" s="10">
        <v>1</v>
      </c>
      <c r="Q509" s="11">
        <v>9.25</v>
      </c>
      <c r="R509" s="11">
        <v>4</v>
      </c>
      <c r="S509" s="8" t="s">
        <v>10906</v>
      </c>
      <c r="T509" s="8" t="s">
        <v>10907</v>
      </c>
      <c r="U509" s="9">
        <v>9.8930000000000007</v>
      </c>
      <c r="V509" s="10">
        <v>1</v>
      </c>
      <c r="W509" s="11">
        <v>1.5</v>
      </c>
      <c r="X509" s="9">
        <v>72.534999999999997</v>
      </c>
      <c r="Y509" s="8" t="s">
        <v>10901</v>
      </c>
      <c r="Z509" s="10">
        <v>1</v>
      </c>
      <c r="AA509" s="10">
        <v>0.74821400000000005</v>
      </c>
      <c r="AB509" s="9">
        <v>72.534999999999997</v>
      </c>
      <c r="AC509" s="10">
        <v>1</v>
      </c>
      <c r="AD509" s="10">
        <v>0.74821400000000005</v>
      </c>
      <c r="AE509" s="9">
        <v>72.534999999999997</v>
      </c>
      <c r="AF509" s="11">
        <v>15</v>
      </c>
      <c r="AG509" s="11">
        <v>4</v>
      </c>
      <c r="AH509" s="11">
        <v>0</v>
      </c>
      <c r="AI509" s="11">
        <v>17</v>
      </c>
      <c r="AJ509" s="11">
        <v>0</v>
      </c>
      <c r="AK509" s="12">
        <v>44368.042812500003</v>
      </c>
      <c r="AL509" s="11">
        <v>8.5299999999999994</v>
      </c>
      <c r="AM509" s="11">
        <v>100</v>
      </c>
      <c r="AN509" s="11">
        <v>0</v>
      </c>
      <c r="AO509" s="11">
        <v>2.2799999999999998</v>
      </c>
      <c r="AP509" s="11">
        <v>0</v>
      </c>
      <c r="AQ509" s="11">
        <v>14.45</v>
      </c>
      <c r="AR509" s="11">
        <v>1.2</v>
      </c>
      <c r="AS509" s="8" t="s">
        <v>10908</v>
      </c>
      <c r="AT509" s="11">
        <v>0</v>
      </c>
      <c r="AU509" s="8" t="s">
        <v>10983</v>
      </c>
      <c r="AV509" s="8" t="s">
        <v>10909</v>
      </c>
    </row>
    <row r="510" spans="1:48" x14ac:dyDescent="0.25">
      <c r="A510" s="8" t="str">
        <f t="shared" si="7"/>
        <v>12106000071232000005105</v>
      </c>
      <c r="B510" s="8" t="s">
        <v>10928</v>
      </c>
      <c r="C510" s="8" t="s">
        <v>10901</v>
      </c>
      <c r="D510" s="8" t="s">
        <v>10896</v>
      </c>
      <c r="E510" s="8" t="s">
        <v>10983</v>
      </c>
      <c r="F510" s="8" t="s">
        <v>10984</v>
      </c>
      <c r="G510" s="8" t="s">
        <v>10920</v>
      </c>
      <c r="H510" s="8" t="s">
        <v>10921</v>
      </c>
      <c r="I510" s="8" t="s">
        <v>10895</v>
      </c>
      <c r="J510" s="8" t="s">
        <v>10902</v>
      </c>
      <c r="K510" s="8" t="s">
        <v>7709</v>
      </c>
      <c r="L510" s="8" t="s">
        <v>10922</v>
      </c>
      <c r="M510" s="8" t="s">
        <v>10904</v>
      </c>
      <c r="N510" s="8" t="s">
        <v>10905</v>
      </c>
      <c r="O510" s="9">
        <v>8.3610000000000007</v>
      </c>
      <c r="P510" s="10">
        <v>1</v>
      </c>
      <c r="Q510" s="11">
        <v>9.25</v>
      </c>
      <c r="R510" s="11">
        <v>4</v>
      </c>
      <c r="S510" s="8" t="s">
        <v>10906</v>
      </c>
      <c r="T510" s="8" t="s">
        <v>10907</v>
      </c>
      <c r="U510" s="9">
        <v>9.6379999999999999</v>
      </c>
      <c r="V510" s="10">
        <v>1</v>
      </c>
      <c r="W510" s="11">
        <v>2</v>
      </c>
      <c r="X510" s="9">
        <v>49.348999999999997</v>
      </c>
      <c r="Y510" s="8" t="s">
        <v>10901</v>
      </c>
      <c r="Z510" s="10">
        <v>1</v>
      </c>
      <c r="AA510" s="10">
        <v>1</v>
      </c>
      <c r="AB510" s="9">
        <v>49.348999999999997</v>
      </c>
      <c r="AC510" s="10">
        <v>1</v>
      </c>
      <c r="AD510" s="10">
        <v>1</v>
      </c>
      <c r="AE510" s="9">
        <v>49.348999999999997</v>
      </c>
      <c r="AF510" s="11">
        <v>15</v>
      </c>
      <c r="AG510" s="11">
        <v>4</v>
      </c>
      <c r="AH510" s="11">
        <v>9.25</v>
      </c>
      <c r="AI510" s="11">
        <v>0</v>
      </c>
      <c r="AJ510" s="11">
        <v>0</v>
      </c>
      <c r="AK510" s="12">
        <v>44367.540300925924</v>
      </c>
      <c r="AL510" s="11">
        <v>8.31</v>
      </c>
      <c r="AM510" s="11">
        <v>100</v>
      </c>
      <c r="AN510" s="11">
        <v>0</v>
      </c>
      <c r="AO510" s="11">
        <v>2.2200000000000002</v>
      </c>
      <c r="AP510" s="11">
        <v>5.12</v>
      </c>
      <c r="AQ510" s="11">
        <v>0</v>
      </c>
      <c r="AR510" s="11">
        <v>1.27</v>
      </c>
      <c r="AS510" s="8" t="s">
        <v>10908</v>
      </c>
      <c r="AT510" s="11">
        <v>0</v>
      </c>
      <c r="AU510" s="8" t="s">
        <v>10983</v>
      </c>
      <c r="AV510" s="8" t="s">
        <v>10909</v>
      </c>
    </row>
    <row r="511" spans="1:48" x14ac:dyDescent="0.25">
      <c r="A511" s="8" t="str">
        <f t="shared" si="7"/>
        <v>12106000071232200001421</v>
      </c>
      <c r="B511" s="8" t="s">
        <v>10928</v>
      </c>
      <c r="C511" s="8" t="s">
        <v>10895</v>
      </c>
      <c r="D511" s="8" t="s">
        <v>10896</v>
      </c>
      <c r="E511" s="8" t="s">
        <v>10983</v>
      </c>
      <c r="F511" s="8" t="s">
        <v>10984</v>
      </c>
      <c r="G511" s="8" t="s">
        <v>10917</v>
      </c>
      <c r="H511" s="8" t="s">
        <v>10918</v>
      </c>
      <c r="I511" s="8" t="s">
        <v>10901</v>
      </c>
      <c r="J511" s="8" t="s">
        <v>10902</v>
      </c>
      <c r="K511" s="8" t="s">
        <v>7709</v>
      </c>
      <c r="L511" s="8" t="s">
        <v>10922</v>
      </c>
      <c r="M511" s="8" t="s">
        <v>10904</v>
      </c>
      <c r="N511" s="8" t="s">
        <v>10905</v>
      </c>
      <c r="O511" s="9">
        <v>8.5820000000000007</v>
      </c>
      <c r="P511" s="10">
        <v>1</v>
      </c>
      <c r="Q511" s="11">
        <v>9.25</v>
      </c>
      <c r="R511" s="11">
        <v>18</v>
      </c>
      <c r="S511" s="8" t="s">
        <v>10906</v>
      </c>
      <c r="T511" s="8" t="s">
        <v>10907</v>
      </c>
      <c r="U511" s="9">
        <v>11.797000000000001</v>
      </c>
      <c r="V511" s="10">
        <v>1</v>
      </c>
      <c r="W511" s="11">
        <v>0</v>
      </c>
      <c r="X511" s="9">
        <v>49.343000000000004</v>
      </c>
      <c r="Y511" s="8" t="s">
        <v>10901</v>
      </c>
      <c r="Z511" s="10">
        <v>1</v>
      </c>
      <c r="AA511" s="10">
        <v>1</v>
      </c>
      <c r="AB511" s="9">
        <v>49.343000000000004</v>
      </c>
      <c r="AC511" s="10">
        <v>1</v>
      </c>
      <c r="AD511" s="10">
        <v>1</v>
      </c>
      <c r="AE511" s="9">
        <v>49.343000000000004</v>
      </c>
      <c r="AF511" s="11">
        <v>15</v>
      </c>
      <c r="AG511" s="11">
        <v>18</v>
      </c>
      <c r="AH511" s="11">
        <v>9.25</v>
      </c>
      <c r="AI511" s="11">
        <v>0</v>
      </c>
      <c r="AJ511" s="11">
        <v>0</v>
      </c>
      <c r="AK511" s="12">
        <v>44368.003796296296</v>
      </c>
      <c r="AL511" s="11">
        <v>10.17</v>
      </c>
      <c r="AM511" s="11">
        <v>100</v>
      </c>
      <c r="AN511" s="11">
        <v>0</v>
      </c>
      <c r="AO511" s="11">
        <v>12.21</v>
      </c>
      <c r="AP511" s="11">
        <v>6.28</v>
      </c>
      <c r="AQ511" s="11">
        <v>0</v>
      </c>
      <c r="AR511" s="11">
        <v>0</v>
      </c>
      <c r="AS511" s="8" t="s">
        <v>10908</v>
      </c>
      <c r="AT511" s="11">
        <v>0</v>
      </c>
      <c r="AU511" s="8" t="s">
        <v>10983</v>
      </c>
      <c r="AV511" s="8" t="s">
        <v>10909</v>
      </c>
    </row>
    <row r="512" spans="1:48" x14ac:dyDescent="0.25">
      <c r="A512" s="8" t="str">
        <f t="shared" si="7"/>
        <v>14006000071232000005105</v>
      </c>
      <c r="B512" s="8" t="s">
        <v>10931</v>
      </c>
      <c r="C512" s="8" t="s">
        <v>10901</v>
      </c>
      <c r="D512" s="8" t="s">
        <v>10896</v>
      </c>
      <c r="E512" s="8" t="s">
        <v>10983</v>
      </c>
      <c r="F512" s="8" t="s">
        <v>10984</v>
      </c>
      <c r="G512" s="8" t="s">
        <v>10920</v>
      </c>
      <c r="H512" s="8" t="s">
        <v>10921</v>
      </c>
      <c r="I512" s="8" t="s">
        <v>10895</v>
      </c>
      <c r="J512" s="8" t="s">
        <v>10902</v>
      </c>
      <c r="K512" s="8" t="s">
        <v>7709</v>
      </c>
      <c r="L512" s="8" t="s">
        <v>10922</v>
      </c>
      <c r="M512" s="8" t="s">
        <v>10904</v>
      </c>
      <c r="N512" s="8" t="s">
        <v>10905</v>
      </c>
      <c r="O512" s="9">
        <v>8.3610000000000007</v>
      </c>
      <c r="P512" s="10">
        <v>1</v>
      </c>
      <c r="Q512" s="11">
        <v>9.25</v>
      </c>
      <c r="R512" s="11">
        <v>4</v>
      </c>
      <c r="S512" s="8" t="s">
        <v>10906</v>
      </c>
      <c r="T512" s="8" t="s">
        <v>10907</v>
      </c>
      <c r="U512" s="9">
        <v>9.6379999999999999</v>
      </c>
      <c r="V512" s="10">
        <v>1</v>
      </c>
      <c r="W512" s="11">
        <v>2</v>
      </c>
      <c r="X512" s="9">
        <v>49.348999999999997</v>
      </c>
      <c r="Y512" s="8" t="s">
        <v>10901</v>
      </c>
      <c r="Z512" s="10">
        <v>1</v>
      </c>
      <c r="AA512" s="10">
        <v>1</v>
      </c>
      <c r="AB512" s="9">
        <v>49.348999999999997</v>
      </c>
      <c r="AC512" s="10">
        <v>1</v>
      </c>
      <c r="AD512" s="10">
        <v>1</v>
      </c>
      <c r="AE512" s="9">
        <v>49.348999999999997</v>
      </c>
      <c r="AF512" s="11">
        <v>15</v>
      </c>
      <c r="AG512" s="11">
        <v>4</v>
      </c>
      <c r="AH512" s="11">
        <v>9.25</v>
      </c>
      <c r="AI512" s="11">
        <v>0</v>
      </c>
      <c r="AJ512" s="11">
        <v>0</v>
      </c>
      <c r="AK512" s="12">
        <v>44367.529004629629</v>
      </c>
      <c r="AL512" s="11">
        <v>8.31</v>
      </c>
      <c r="AM512" s="11">
        <v>100</v>
      </c>
      <c r="AN512" s="11">
        <v>0</v>
      </c>
      <c r="AO512" s="11">
        <v>2.2200000000000002</v>
      </c>
      <c r="AP512" s="11">
        <v>5.12</v>
      </c>
      <c r="AQ512" s="11">
        <v>0</v>
      </c>
      <c r="AR512" s="11">
        <v>1.27</v>
      </c>
      <c r="AS512" s="8" t="s">
        <v>10908</v>
      </c>
      <c r="AT512" s="11">
        <v>0</v>
      </c>
      <c r="AU512" s="8" t="s">
        <v>10983</v>
      </c>
      <c r="AV512" s="8" t="s">
        <v>10909</v>
      </c>
    </row>
    <row r="513" spans="1:48" x14ac:dyDescent="0.25">
      <c r="A513" s="8" t="str">
        <f t="shared" si="7"/>
        <v>14006000071232200000102</v>
      </c>
      <c r="B513" s="8" t="s">
        <v>10931</v>
      </c>
      <c r="C513" s="8" t="s">
        <v>10895</v>
      </c>
      <c r="D513" s="8" t="s">
        <v>10896</v>
      </c>
      <c r="E513" s="8" t="s">
        <v>10983</v>
      </c>
      <c r="F513" s="8" t="s">
        <v>10984</v>
      </c>
      <c r="G513" s="8" t="s">
        <v>10899</v>
      </c>
      <c r="H513" s="8" t="s">
        <v>10900</v>
      </c>
      <c r="I513" s="8" t="s">
        <v>10901</v>
      </c>
      <c r="J513" s="8" t="s">
        <v>10902</v>
      </c>
      <c r="K513" s="8" t="s">
        <v>7709</v>
      </c>
      <c r="L513" s="8" t="s">
        <v>10922</v>
      </c>
      <c r="M513" s="8" t="s">
        <v>10904</v>
      </c>
      <c r="N513" s="8" t="s">
        <v>10905</v>
      </c>
      <c r="O513" s="9">
        <v>9.6950000000000003</v>
      </c>
      <c r="P513" s="10">
        <v>1</v>
      </c>
      <c r="Q513" s="11">
        <v>3.65</v>
      </c>
      <c r="R513" s="11">
        <v>4</v>
      </c>
      <c r="S513" s="8" t="s">
        <v>10906</v>
      </c>
      <c r="T513" s="8" t="s">
        <v>10907</v>
      </c>
      <c r="U513" s="9">
        <v>10.497999999999999</v>
      </c>
      <c r="V513" s="10">
        <v>1</v>
      </c>
      <c r="W513" s="11">
        <v>2</v>
      </c>
      <c r="X513" s="9">
        <v>53.753999999999998</v>
      </c>
      <c r="Y513" s="8" t="s">
        <v>10901</v>
      </c>
      <c r="Z513" s="10">
        <v>1</v>
      </c>
      <c r="AA513" s="10">
        <v>1</v>
      </c>
      <c r="AB513" s="9">
        <v>53.753999999999998</v>
      </c>
      <c r="AC513" s="10">
        <v>1</v>
      </c>
      <c r="AD513" s="10">
        <v>1</v>
      </c>
      <c r="AE513" s="9">
        <v>53.753999999999998</v>
      </c>
      <c r="AF513" s="11">
        <v>15</v>
      </c>
      <c r="AG513" s="11">
        <v>4</v>
      </c>
      <c r="AH513" s="11">
        <v>9.25</v>
      </c>
      <c r="AI513" s="11">
        <v>0</v>
      </c>
      <c r="AJ513" s="11">
        <v>0</v>
      </c>
      <c r="AK513" s="12">
        <v>44368.014756944445</v>
      </c>
      <c r="AL513" s="11">
        <v>9.0500000000000007</v>
      </c>
      <c r="AM513" s="11">
        <v>100</v>
      </c>
      <c r="AN513" s="11">
        <v>0</v>
      </c>
      <c r="AO513" s="11">
        <v>2.41</v>
      </c>
      <c r="AP513" s="11">
        <v>5.59</v>
      </c>
      <c r="AQ513" s="11">
        <v>0</v>
      </c>
      <c r="AR513" s="11">
        <v>1.39</v>
      </c>
      <c r="AS513" s="8" t="s">
        <v>10908</v>
      </c>
      <c r="AT513" s="11">
        <v>0</v>
      </c>
      <c r="AU513" s="8" t="s">
        <v>10983</v>
      </c>
      <c r="AV513" s="8" t="s">
        <v>10909</v>
      </c>
    </row>
    <row r="514" spans="1:48" x14ac:dyDescent="0.25">
      <c r="A514" s="8" t="str">
        <f t="shared" si="7"/>
        <v>17006000071232000005105</v>
      </c>
      <c r="B514" s="8" t="s">
        <v>10932</v>
      </c>
      <c r="C514" s="8" t="s">
        <v>10895</v>
      </c>
      <c r="D514" s="8" t="s">
        <v>10896</v>
      </c>
      <c r="E514" s="8" t="s">
        <v>10983</v>
      </c>
      <c r="F514" s="8" t="s">
        <v>10984</v>
      </c>
      <c r="G514" s="8" t="s">
        <v>10920</v>
      </c>
      <c r="H514" s="8" t="s">
        <v>10921</v>
      </c>
      <c r="I514" s="8" t="s">
        <v>10901</v>
      </c>
      <c r="J514" s="8" t="s">
        <v>10902</v>
      </c>
      <c r="K514" s="8" t="s">
        <v>7709</v>
      </c>
      <c r="L514" s="8" t="s">
        <v>10922</v>
      </c>
      <c r="M514" s="8" t="s">
        <v>10904</v>
      </c>
      <c r="N514" s="8" t="s">
        <v>10933</v>
      </c>
      <c r="O514" s="9">
        <v>8.7530000000000001</v>
      </c>
      <c r="P514" s="10">
        <v>1</v>
      </c>
      <c r="Q514" s="11">
        <v>9.25</v>
      </c>
      <c r="R514" s="11">
        <v>4</v>
      </c>
      <c r="S514" s="8" t="s">
        <v>10906</v>
      </c>
      <c r="T514" s="8" t="s">
        <v>10907</v>
      </c>
      <c r="U514" s="9">
        <v>10.09</v>
      </c>
      <c r="V514" s="10">
        <v>0.25</v>
      </c>
      <c r="W514" s="11">
        <v>7</v>
      </c>
      <c r="X514" s="9">
        <v>21.864000000000001</v>
      </c>
      <c r="Y514" s="8" t="s">
        <v>10901</v>
      </c>
      <c r="Z514" s="10">
        <v>4</v>
      </c>
      <c r="AA514" s="10">
        <v>1</v>
      </c>
      <c r="AB514" s="9">
        <v>87.456000000000003</v>
      </c>
      <c r="AC514" s="10">
        <v>1</v>
      </c>
      <c r="AD514" s="10">
        <v>1</v>
      </c>
      <c r="AE514" s="9">
        <v>87.456000000000003</v>
      </c>
      <c r="AF514" s="11">
        <v>15</v>
      </c>
      <c r="AG514" s="11">
        <v>4</v>
      </c>
      <c r="AH514" s="11">
        <v>0</v>
      </c>
      <c r="AI514" s="11">
        <v>17</v>
      </c>
      <c r="AJ514" s="11">
        <v>0</v>
      </c>
      <c r="AK514" s="12">
        <v>44368.016238425924</v>
      </c>
      <c r="AL514" s="11">
        <v>2.1800000000000002</v>
      </c>
      <c r="AM514" s="11">
        <v>100</v>
      </c>
      <c r="AN514" s="11">
        <v>0</v>
      </c>
      <c r="AO514" s="11">
        <v>0.57999999999999996</v>
      </c>
      <c r="AP514" s="11">
        <v>0</v>
      </c>
      <c r="AQ514" s="11">
        <v>3.75</v>
      </c>
      <c r="AR514" s="11">
        <v>1.43</v>
      </c>
      <c r="AS514" s="8" t="s">
        <v>10908</v>
      </c>
      <c r="AT514" s="11">
        <v>0</v>
      </c>
      <c r="AU514" s="8" t="s">
        <v>10983</v>
      </c>
      <c r="AV514" s="8" t="s">
        <v>10909</v>
      </c>
    </row>
    <row r="515" spans="1:48" x14ac:dyDescent="0.25">
      <c r="A515" s="8" t="str">
        <f t="shared" ref="A515:A578" si="8">_xlfn.CONCAT(B515,E515,G515)</f>
        <v>17006000071232200001421</v>
      </c>
      <c r="B515" s="8" t="s">
        <v>10932</v>
      </c>
      <c r="C515" s="8" t="s">
        <v>10901</v>
      </c>
      <c r="D515" s="8" t="s">
        <v>10896</v>
      </c>
      <c r="E515" s="8" t="s">
        <v>10983</v>
      </c>
      <c r="F515" s="8" t="s">
        <v>10984</v>
      </c>
      <c r="G515" s="8" t="s">
        <v>10917</v>
      </c>
      <c r="H515" s="8" t="s">
        <v>10918</v>
      </c>
      <c r="I515" s="8" t="s">
        <v>10895</v>
      </c>
      <c r="J515" s="8" t="s">
        <v>10902</v>
      </c>
      <c r="K515" s="8" t="s">
        <v>7709</v>
      </c>
      <c r="L515" s="8" t="s">
        <v>10922</v>
      </c>
      <c r="M515" s="8" t="s">
        <v>10904</v>
      </c>
      <c r="N515" s="8" t="s">
        <v>10933</v>
      </c>
      <c r="O515" s="9">
        <v>8.5820000000000007</v>
      </c>
      <c r="P515" s="10">
        <v>1</v>
      </c>
      <c r="Q515" s="11">
        <v>9.25</v>
      </c>
      <c r="R515" s="11">
        <v>4</v>
      </c>
      <c r="S515" s="8" t="s">
        <v>10906</v>
      </c>
      <c r="T515" s="8" t="s">
        <v>10907</v>
      </c>
      <c r="U515" s="9">
        <v>9.8930000000000007</v>
      </c>
      <c r="V515" s="10">
        <v>0.25</v>
      </c>
      <c r="W515" s="11">
        <v>3</v>
      </c>
      <c r="X515" s="9">
        <v>20.631</v>
      </c>
      <c r="Y515" s="8" t="s">
        <v>10901</v>
      </c>
      <c r="Z515" s="10">
        <v>4</v>
      </c>
      <c r="AA515" s="10">
        <v>1</v>
      </c>
      <c r="AB515" s="9">
        <v>82.524000000000001</v>
      </c>
      <c r="AC515" s="10">
        <v>1</v>
      </c>
      <c r="AD515" s="10">
        <v>1</v>
      </c>
      <c r="AE515" s="9">
        <v>82.524000000000001</v>
      </c>
      <c r="AF515" s="11">
        <v>15</v>
      </c>
      <c r="AG515" s="11">
        <v>4</v>
      </c>
      <c r="AH515" s="11">
        <v>0</v>
      </c>
      <c r="AI515" s="11">
        <v>17</v>
      </c>
      <c r="AJ515" s="11">
        <v>0</v>
      </c>
      <c r="AK515" s="12">
        <v>44367.56554398148</v>
      </c>
      <c r="AL515" s="11">
        <v>2.13</v>
      </c>
      <c r="AM515" s="11">
        <v>100</v>
      </c>
      <c r="AN515" s="11">
        <v>0</v>
      </c>
      <c r="AO515" s="11">
        <v>0.56999999999999995</v>
      </c>
      <c r="AP515" s="11">
        <v>0</v>
      </c>
      <c r="AQ515" s="11">
        <v>3.68</v>
      </c>
      <c r="AR515" s="11">
        <v>0.6</v>
      </c>
      <c r="AS515" s="8" t="s">
        <v>10908</v>
      </c>
      <c r="AT515" s="11">
        <v>0</v>
      </c>
      <c r="AU515" s="8" t="s">
        <v>10983</v>
      </c>
      <c r="AV515" s="8" t="s">
        <v>10909</v>
      </c>
    </row>
    <row r="516" spans="1:48" x14ac:dyDescent="0.25">
      <c r="A516" s="8" t="str">
        <f t="shared" si="8"/>
        <v>10006000071242200000102</v>
      </c>
      <c r="B516" s="8" t="s">
        <v>10894</v>
      </c>
      <c r="C516" s="8" t="s">
        <v>10895</v>
      </c>
      <c r="D516" s="8" t="s">
        <v>10896</v>
      </c>
      <c r="E516" s="8" t="s">
        <v>10985</v>
      </c>
      <c r="F516" s="8" t="s">
        <v>10986</v>
      </c>
      <c r="G516" s="8" t="s">
        <v>10899</v>
      </c>
      <c r="H516" s="8" t="s">
        <v>10900</v>
      </c>
      <c r="I516" s="8" t="s">
        <v>10901</v>
      </c>
      <c r="J516" s="8" t="s">
        <v>10902</v>
      </c>
      <c r="K516" s="8" t="s">
        <v>7709</v>
      </c>
      <c r="L516" s="8" t="s">
        <v>10903</v>
      </c>
      <c r="M516" s="8" t="s">
        <v>10904</v>
      </c>
      <c r="N516" s="8" t="s">
        <v>10905</v>
      </c>
      <c r="O516" s="9">
        <v>10.694000000000001</v>
      </c>
      <c r="P516" s="10">
        <v>1</v>
      </c>
      <c r="Q516" s="11">
        <v>3.65</v>
      </c>
      <c r="R516" s="11">
        <v>4</v>
      </c>
      <c r="S516" s="8" t="s">
        <v>10906</v>
      </c>
      <c r="T516" s="8" t="s">
        <v>10907</v>
      </c>
      <c r="U516" s="9">
        <v>11.58</v>
      </c>
      <c r="V516" s="10">
        <v>1</v>
      </c>
      <c r="W516" s="11">
        <v>4.5</v>
      </c>
      <c r="X516" s="9">
        <v>61.215000000000003</v>
      </c>
      <c r="Y516" s="8" t="s">
        <v>10901</v>
      </c>
      <c r="Z516" s="10">
        <v>1</v>
      </c>
      <c r="AA516" s="10">
        <v>1</v>
      </c>
      <c r="AB516" s="9">
        <v>61.215000000000003</v>
      </c>
      <c r="AC516" s="10">
        <v>1</v>
      </c>
      <c r="AD516" s="10">
        <v>1</v>
      </c>
      <c r="AE516" s="9">
        <v>61.215000000000003</v>
      </c>
      <c r="AF516" s="11">
        <v>15</v>
      </c>
      <c r="AG516" s="11">
        <v>4</v>
      </c>
      <c r="AH516" s="11">
        <v>9.25</v>
      </c>
      <c r="AI516" s="11">
        <v>0</v>
      </c>
      <c r="AJ516" s="11">
        <v>0</v>
      </c>
      <c r="AK516" s="12">
        <v>44368.032569444447</v>
      </c>
      <c r="AL516" s="11">
        <v>9.99</v>
      </c>
      <c r="AM516" s="11">
        <v>100</v>
      </c>
      <c r="AN516" s="11">
        <v>0</v>
      </c>
      <c r="AO516" s="11">
        <v>2.66</v>
      </c>
      <c r="AP516" s="11">
        <v>6.16</v>
      </c>
      <c r="AQ516" s="11">
        <v>0</v>
      </c>
      <c r="AR516" s="11">
        <v>3.45</v>
      </c>
      <c r="AS516" s="8" t="s">
        <v>10908</v>
      </c>
      <c r="AT516" s="11">
        <v>0</v>
      </c>
      <c r="AU516" s="8" t="s">
        <v>10985</v>
      </c>
      <c r="AV516" s="8" t="s">
        <v>10909</v>
      </c>
    </row>
    <row r="517" spans="1:48" x14ac:dyDescent="0.25">
      <c r="A517" s="8" t="str">
        <f t="shared" si="8"/>
        <v>10006000071242200000362</v>
      </c>
      <c r="B517" s="8" t="s">
        <v>10894</v>
      </c>
      <c r="C517" s="8" t="s">
        <v>10901</v>
      </c>
      <c r="D517" s="8" t="s">
        <v>10896</v>
      </c>
      <c r="E517" s="8" t="s">
        <v>10985</v>
      </c>
      <c r="F517" s="8" t="s">
        <v>10986</v>
      </c>
      <c r="G517" s="8" t="s">
        <v>10910</v>
      </c>
      <c r="H517" s="8" t="s">
        <v>10911</v>
      </c>
      <c r="I517" s="8" t="s">
        <v>10895</v>
      </c>
      <c r="J517" s="8" t="s">
        <v>10902</v>
      </c>
      <c r="K517" s="8" t="s">
        <v>7709</v>
      </c>
      <c r="L517" s="8" t="s">
        <v>10903</v>
      </c>
      <c r="M517" s="8" t="s">
        <v>10904</v>
      </c>
      <c r="N517" s="8" t="s">
        <v>10912</v>
      </c>
      <c r="O517" s="9">
        <v>0</v>
      </c>
      <c r="P517" s="10">
        <v>1</v>
      </c>
      <c r="Q517" s="11">
        <v>0</v>
      </c>
      <c r="R517" s="11">
        <v>0</v>
      </c>
      <c r="S517" s="8" t="s">
        <v>10906</v>
      </c>
      <c r="T517" s="8" t="s">
        <v>10907</v>
      </c>
      <c r="U517" s="9">
        <v>6.85</v>
      </c>
      <c r="V517" s="10">
        <v>1</v>
      </c>
      <c r="W517" s="11">
        <v>0</v>
      </c>
      <c r="X517" s="9">
        <v>53.027999999999999</v>
      </c>
      <c r="Y517" s="8" t="s">
        <v>10901</v>
      </c>
      <c r="Z517" s="10">
        <v>1</v>
      </c>
      <c r="AA517" s="10">
        <v>1</v>
      </c>
      <c r="AB517" s="9">
        <v>53.027999999999999</v>
      </c>
      <c r="AC517" s="10">
        <v>1</v>
      </c>
      <c r="AD517" s="10">
        <v>1</v>
      </c>
      <c r="AE517" s="9">
        <v>53.027999999999999</v>
      </c>
      <c r="AF517" s="11">
        <v>0</v>
      </c>
      <c r="AG517" s="11">
        <v>0</v>
      </c>
      <c r="AH517" s="11">
        <v>0</v>
      </c>
      <c r="AI517" s="11">
        <v>0</v>
      </c>
      <c r="AJ517" s="11">
        <v>13.64</v>
      </c>
      <c r="AK517" s="12">
        <v>44367.545428240737</v>
      </c>
      <c r="AL517" s="11">
        <v>0</v>
      </c>
      <c r="AM517" s="11">
        <v>0</v>
      </c>
      <c r="AN517" s="11">
        <v>0</v>
      </c>
      <c r="AO517" s="11">
        <v>0</v>
      </c>
      <c r="AP517" s="11">
        <v>0</v>
      </c>
      <c r="AQ517" s="11">
        <v>0</v>
      </c>
      <c r="AR517" s="11">
        <v>0</v>
      </c>
      <c r="AS517" s="8" t="s">
        <v>10908</v>
      </c>
      <c r="AT517" s="11">
        <v>34.630000000000003</v>
      </c>
      <c r="AU517" s="8" t="s">
        <v>10985</v>
      </c>
      <c r="AV517" s="8" t="s">
        <v>10909</v>
      </c>
    </row>
    <row r="518" spans="1:48" x14ac:dyDescent="0.25">
      <c r="A518" s="8" t="str">
        <f t="shared" si="8"/>
        <v>10006000071242200001327</v>
      </c>
      <c r="B518" s="8" t="s">
        <v>10894</v>
      </c>
      <c r="C518" s="8" t="s">
        <v>10895</v>
      </c>
      <c r="D518" s="8" t="s">
        <v>10896</v>
      </c>
      <c r="E518" s="8" t="s">
        <v>10985</v>
      </c>
      <c r="F518" s="8" t="s">
        <v>10986</v>
      </c>
      <c r="G518" s="8" t="s">
        <v>10916</v>
      </c>
      <c r="H518" s="8" t="s">
        <v>10900</v>
      </c>
      <c r="I518" s="8" t="s">
        <v>10901</v>
      </c>
      <c r="J518" s="8" t="s">
        <v>10902</v>
      </c>
      <c r="K518" s="8" t="s">
        <v>7709</v>
      </c>
      <c r="L518" s="8" t="s">
        <v>10903</v>
      </c>
      <c r="M518" s="8" t="s">
        <v>10904</v>
      </c>
      <c r="N518" s="8" t="s">
        <v>10905</v>
      </c>
      <c r="O518" s="9">
        <v>13.928000000000001</v>
      </c>
      <c r="P518" s="10">
        <v>0.75022900000000003</v>
      </c>
      <c r="Q518" s="11">
        <v>3.65</v>
      </c>
      <c r="R518" s="11">
        <v>4</v>
      </c>
      <c r="S518" s="8" t="s">
        <v>10906</v>
      </c>
      <c r="T518" s="8" t="s">
        <v>10907</v>
      </c>
      <c r="U518" s="9">
        <v>11.315</v>
      </c>
      <c r="V518" s="10">
        <v>1</v>
      </c>
      <c r="W518" s="11">
        <v>5</v>
      </c>
      <c r="X518" s="9">
        <v>60.191000000000003</v>
      </c>
      <c r="Y518" s="8" t="s">
        <v>10901</v>
      </c>
      <c r="Z518" s="10">
        <v>1</v>
      </c>
      <c r="AA518" s="10">
        <v>1</v>
      </c>
      <c r="AB518" s="9">
        <v>60.191000000000003</v>
      </c>
      <c r="AC518" s="10">
        <v>1</v>
      </c>
      <c r="AD518" s="10">
        <v>1</v>
      </c>
      <c r="AE518" s="9">
        <v>60.191000000000003</v>
      </c>
      <c r="AF518" s="11">
        <v>15</v>
      </c>
      <c r="AG518" s="11">
        <v>4</v>
      </c>
      <c r="AH518" s="11">
        <v>9.25</v>
      </c>
      <c r="AI518" s="11">
        <v>0</v>
      </c>
      <c r="AJ518" s="11">
        <v>0</v>
      </c>
      <c r="AK518" s="12">
        <v>44368.032569444447</v>
      </c>
      <c r="AL518" s="11">
        <v>9.76</v>
      </c>
      <c r="AM518" s="11">
        <v>100</v>
      </c>
      <c r="AN518" s="11">
        <v>0</v>
      </c>
      <c r="AO518" s="11">
        <v>2.6</v>
      </c>
      <c r="AP518" s="11">
        <v>6.01</v>
      </c>
      <c r="AQ518" s="11">
        <v>0</v>
      </c>
      <c r="AR518" s="11">
        <v>3.74</v>
      </c>
      <c r="AS518" s="8" t="s">
        <v>10908</v>
      </c>
      <c r="AT518" s="11">
        <v>0</v>
      </c>
      <c r="AU518" s="8" t="s">
        <v>10985</v>
      </c>
      <c r="AV518" s="8" t="s">
        <v>10909</v>
      </c>
    </row>
    <row r="519" spans="1:48" x14ac:dyDescent="0.25">
      <c r="A519" s="8" t="str">
        <f t="shared" si="8"/>
        <v>10006000071242200001421</v>
      </c>
      <c r="B519" s="8" t="s">
        <v>10894</v>
      </c>
      <c r="C519" s="8" t="s">
        <v>10895</v>
      </c>
      <c r="D519" s="8" t="s">
        <v>10896</v>
      </c>
      <c r="E519" s="8" t="s">
        <v>10985</v>
      </c>
      <c r="F519" s="8" t="s">
        <v>10986</v>
      </c>
      <c r="G519" s="8" t="s">
        <v>10917</v>
      </c>
      <c r="H519" s="8" t="s">
        <v>10918</v>
      </c>
      <c r="I519" s="8" t="s">
        <v>10901</v>
      </c>
      <c r="J519" s="8" t="s">
        <v>10902</v>
      </c>
      <c r="K519" s="8" t="s">
        <v>7709</v>
      </c>
      <c r="L519" s="8" t="s">
        <v>10903</v>
      </c>
      <c r="M519" s="8" t="s">
        <v>10904</v>
      </c>
      <c r="N519" s="8" t="s">
        <v>10905</v>
      </c>
      <c r="O519" s="9">
        <v>9.3130000000000006</v>
      </c>
      <c r="P519" s="10">
        <v>1</v>
      </c>
      <c r="Q519" s="11">
        <v>9.25</v>
      </c>
      <c r="R519" s="11">
        <v>4</v>
      </c>
      <c r="S519" s="8" t="s">
        <v>10906</v>
      </c>
      <c r="T519" s="8" t="s">
        <v>10907</v>
      </c>
      <c r="U519" s="9">
        <v>10.734999999999999</v>
      </c>
      <c r="V519" s="10">
        <v>1</v>
      </c>
      <c r="W519" s="11">
        <v>4</v>
      </c>
      <c r="X519" s="9">
        <v>56.386000000000003</v>
      </c>
      <c r="Y519" s="8" t="s">
        <v>10901</v>
      </c>
      <c r="Z519" s="10">
        <v>1</v>
      </c>
      <c r="AA519" s="10">
        <v>1</v>
      </c>
      <c r="AB519" s="9">
        <v>56.386000000000003</v>
      </c>
      <c r="AC519" s="10">
        <v>1</v>
      </c>
      <c r="AD519" s="10">
        <v>1</v>
      </c>
      <c r="AE519" s="9">
        <v>56.386000000000003</v>
      </c>
      <c r="AF519" s="11">
        <v>15</v>
      </c>
      <c r="AG519" s="11">
        <v>4</v>
      </c>
      <c r="AH519" s="11">
        <v>9.25</v>
      </c>
      <c r="AI519" s="11">
        <v>0</v>
      </c>
      <c r="AJ519" s="11">
        <v>0</v>
      </c>
      <c r="AK519" s="12">
        <v>44368.032569444447</v>
      </c>
      <c r="AL519" s="11">
        <v>9.26</v>
      </c>
      <c r="AM519" s="11">
        <v>100</v>
      </c>
      <c r="AN519" s="11">
        <v>0</v>
      </c>
      <c r="AO519" s="11">
        <v>2.4700000000000002</v>
      </c>
      <c r="AP519" s="11">
        <v>5.71</v>
      </c>
      <c r="AQ519" s="11">
        <v>0</v>
      </c>
      <c r="AR519" s="11">
        <v>2.84</v>
      </c>
      <c r="AS519" s="8" t="s">
        <v>10908</v>
      </c>
      <c r="AT519" s="11">
        <v>0</v>
      </c>
      <c r="AU519" s="8" t="s">
        <v>10985</v>
      </c>
      <c r="AV519" s="8" t="s">
        <v>10909</v>
      </c>
    </row>
    <row r="520" spans="1:48" x14ac:dyDescent="0.25">
      <c r="A520" s="8" t="str">
        <f t="shared" si="8"/>
        <v>11006000071242000005105</v>
      </c>
      <c r="B520" s="8" t="s">
        <v>10919</v>
      </c>
      <c r="C520" s="8" t="s">
        <v>10901</v>
      </c>
      <c r="D520" s="8" t="s">
        <v>10896</v>
      </c>
      <c r="E520" s="8" t="s">
        <v>10985</v>
      </c>
      <c r="F520" s="8" t="s">
        <v>10986</v>
      </c>
      <c r="G520" s="8" t="s">
        <v>10920</v>
      </c>
      <c r="H520" s="8" t="s">
        <v>10921</v>
      </c>
      <c r="I520" s="8" t="s">
        <v>10895</v>
      </c>
      <c r="J520" s="8" t="s">
        <v>10902</v>
      </c>
      <c r="K520" s="8" t="s">
        <v>7709</v>
      </c>
      <c r="L520" s="8" t="s">
        <v>10922</v>
      </c>
      <c r="M520" s="8" t="s">
        <v>10904</v>
      </c>
      <c r="N520" s="8" t="s">
        <v>10905</v>
      </c>
      <c r="O520" s="9">
        <v>9.2219999999999995</v>
      </c>
      <c r="P520" s="10">
        <v>1</v>
      </c>
      <c r="Q520" s="11">
        <v>9.25</v>
      </c>
      <c r="R520" s="11">
        <v>4</v>
      </c>
      <c r="S520" s="8" t="s">
        <v>10906</v>
      </c>
      <c r="T520" s="8" t="s">
        <v>10907</v>
      </c>
      <c r="U520" s="9">
        <v>10.631</v>
      </c>
      <c r="V520" s="10">
        <v>1</v>
      </c>
      <c r="W520" s="11">
        <v>4</v>
      </c>
      <c r="X520" s="9">
        <v>61.488</v>
      </c>
      <c r="Y520" s="8" t="s">
        <v>10901</v>
      </c>
      <c r="Z520" s="10">
        <v>1</v>
      </c>
      <c r="AA520" s="10">
        <v>1</v>
      </c>
      <c r="AB520" s="9">
        <v>61.488</v>
      </c>
      <c r="AC520" s="10">
        <v>1</v>
      </c>
      <c r="AD520" s="10">
        <v>1</v>
      </c>
      <c r="AE520" s="9">
        <v>61.488</v>
      </c>
      <c r="AF520" s="11">
        <v>15</v>
      </c>
      <c r="AG520" s="11">
        <v>4</v>
      </c>
      <c r="AH520" s="11">
        <v>0</v>
      </c>
      <c r="AI520" s="11">
        <v>0</v>
      </c>
      <c r="AJ520" s="11">
        <v>0</v>
      </c>
      <c r="AK520" s="12">
        <v>44367.569895833331</v>
      </c>
      <c r="AL520" s="11">
        <v>9.17</v>
      </c>
      <c r="AM520" s="11">
        <v>100</v>
      </c>
      <c r="AN520" s="11">
        <v>0</v>
      </c>
      <c r="AO520" s="11">
        <v>2.4500000000000002</v>
      </c>
      <c r="AP520" s="11">
        <v>0</v>
      </c>
      <c r="AQ520" s="11">
        <v>0</v>
      </c>
      <c r="AR520" s="11">
        <v>2.81</v>
      </c>
      <c r="AS520" s="8" t="s">
        <v>10908</v>
      </c>
      <c r="AT520" s="11">
        <v>0</v>
      </c>
      <c r="AU520" s="8" t="s">
        <v>10985</v>
      </c>
      <c r="AV520" s="8" t="s">
        <v>10909</v>
      </c>
    </row>
    <row r="521" spans="1:48" x14ac:dyDescent="0.25">
      <c r="A521" s="8" t="str">
        <f t="shared" si="8"/>
        <v>11006000071242200001327</v>
      </c>
      <c r="B521" s="8" t="s">
        <v>10919</v>
      </c>
      <c r="C521" s="8" t="s">
        <v>10895</v>
      </c>
      <c r="D521" s="8" t="s">
        <v>10896</v>
      </c>
      <c r="E521" s="8" t="s">
        <v>10985</v>
      </c>
      <c r="F521" s="8" t="s">
        <v>10986</v>
      </c>
      <c r="G521" s="8" t="s">
        <v>10916</v>
      </c>
      <c r="H521" s="8" t="s">
        <v>10900</v>
      </c>
      <c r="I521" s="8" t="s">
        <v>10901</v>
      </c>
      <c r="J521" s="8" t="s">
        <v>10902</v>
      </c>
      <c r="K521" s="8" t="s">
        <v>7709</v>
      </c>
      <c r="L521" s="8" t="s">
        <v>10922</v>
      </c>
      <c r="M521" s="8" t="s">
        <v>10904</v>
      </c>
      <c r="N521" s="8" t="s">
        <v>10923</v>
      </c>
      <c r="O521" s="9">
        <v>13.928000000000001</v>
      </c>
      <c r="P521" s="10">
        <v>0.75022900000000003</v>
      </c>
      <c r="Q521" s="11">
        <v>0</v>
      </c>
      <c r="R521" s="11">
        <v>4</v>
      </c>
      <c r="S521" s="8" t="s">
        <v>10906</v>
      </c>
      <c r="T521" s="8" t="s">
        <v>10907</v>
      </c>
      <c r="U521" s="9">
        <v>10.885</v>
      </c>
      <c r="V521" s="10">
        <v>1</v>
      </c>
      <c r="W521" s="11">
        <v>5</v>
      </c>
      <c r="X521" s="9">
        <v>63.689</v>
      </c>
      <c r="Y521" s="8" t="s">
        <v>10901</v>
      </c>
      <c r="Z521" s="10">
        <v>1</v>
      </c>
      <c r="AA521" s="10">
        <v>1</v>
      </c>
      <c r="AB521" s="9">
        <v>63.689</v>
      </c>
      <c r="AC521" s="10">
        <v>1</v>
      </c>
      <c r="AD521" s="10">
        <v>1</v>
      </c>
      <c r="AE521" s="9">
        <v>63.689</v>
      </c>
      <c r="AF521" s="11">
        <v>15</v>
      </c>
      <c r="AG521" s="11">
        <v>4</v>
      </c>
      <c r="AH521" s="11">
        <v>0</v>
      </c>
      <c r="AI521" s="11">
        <v>0</v>
      </c>
      <c r="AJ521" s="11">
        <v>0</v>
      </c>
      <c r="AK521" s="12">
        <v>44368.042812500003</v>
      </c>
      <c r="AL521" s="11">
        <v>9.39</v>
      </c>
      <c r="AM521" s="11">
        <v>100</v>
      </c>
      <c r="AN521" s="11">
        <v>0</v>
      </c>
      <c r="AO521" s="11">
        <v>2.5</v>
      </c>
      <c r="AP521" s="11">
        <v>0</v>
      </c>
      <c r="AQ521" s="11">
        <v>0</v>
      </c>
      <c r="AR521" s="11">
        <v>3.6</v>
      </c>
      <c r="AS521" s="8" t="s">
        <v>10908</v>
      </c>
      <c r="AT521" s="11">
        <v>0</v>
      </c>
      <c r="AU521" s="8" t="s">
        <v>10985</v>
      </c>
      <c r="AV521" s="8" t="s">
        <v>10909</v>
      </c>
    </row>
    <row r="522" spans="1:48" x14ac:dyDescent="0.25">
      <c r="A522" s="8" t="str">
        <f t="shared" si="8"/>
        <v>11006000071242200001421</v>
      </c>
      <c r="B522" s="8" t="s">
        <v>10919</v>
      </c>
      <c r="C522" s="8" t="s">
        <v>10895</v>
      </c>
      <c r="D522" s="8" t="s">
        <v>10896</v>
      </c>
      <c r="E522" s="8" t="s">
        <v>10985</v>
      </c>
      <c r="F522" s="8" t="s">
        <v>10986</v>
      </c>
      <c r="G522" s="8" t="s">
        <v>10917</v>
      </c>
      <c r="H522" s="8" t="s">
        <v>10918</v>
      </c>
      <c r="I522" s="8" t="s">
        <v>10901</v>
      </c>
      <c r="J522" s="8" t="s">
        <v>10902</v>
      </c>
      <c r="K522" s="8" t="s">
        <v>7709</v>
      </c>
      <c r="L522" s="8" t="s">
        <v>10922</v>
      </c>
      <c r="M522" s="8" t="s">
        <v>10904</v>
      </c>
      <c r="N522" s="8" t="s">
        <v>10905</v>
      </c>
      <c r="O522" s="9">
        <v>9.3130000000000006</v>
      </c>
      <c r="P522" s="10">
        <v>1</v>
      </c>
      <c r="Q522" s="11">
        <v>9.25</v>
      </c>
      <c r="R522" s="11">
        <v>4</v>
      </c>
      <c r="S522" s="8" t="s">
        <v>10906</v>
      </c>
      <c r="T522" s="8" t="s">
        <v>10907</v>
      </c>
      <c r="U522" s="9">
        <v>10.734999999999999</v>
      </c>
      <c r="V522" s="10">
        <v>1</v>
      </c>
      <c r="W522" s="11">
        <v>3</v>
      </c>
      <c r="X522" s="9">
        <v>61.386000000000003</v>
      </c>
      <c r="Y522" s="8" t="s">
        <v>10901</v>
      </c>
      <c r="Z522" s="10">
        <v>1</v>
      </c>
      <c r="AA522" s="10">
        <v>1</v>
      </c>
      <c r="AB522" s="9">
        <v>61.386000000000003</v>
      </c>
      <c r="AC522" s="10">
        <v>1</v>
      </c>
      <c r="AD522" s="10">
        <v>1</v>
      </c>
      <c r="AE522" s="9">
        <v>61.386000000000003</v>
      </c>
      <c r="AF522" s="11">
        <v>15</v>
      </c>
      <c r="AG522" s="11">
        <v>4</v>
      </c>
      <c r="AH522" s="11">
        <v>0</v>
      </c>
      <c r="AI522" s="11">
        <v>0</v>
      </c>
      <c r="AJ522" s="11">
        <v>0</v>
      </c>
      <c r="AK522" s="12">
        <v>44368.042824074073</v>
      </c>
      <c r="AL522" s="11">
        <v>9.26</v>
      </c>
      <c r="AM522" s="11">
        <v>100</v>
      </c>
      <c r="AN522" s="11">
        <v>0</v>
      </c>
      <c r="AO522" s="11">
        <v>2.4700000000000002</v>
      </c>
      <c r="AP522" s="11">
        <v>0</v>
      </c>
      <c r="AQ522" s="11">
        <v>0</v>
      </c>
      <c r="AR522" s="11">
        <v>2.13</v>
      </c>
      <c r="AS522" s="8" t="s">
        <v>10908</v>
      </c>
      <c r="AT522" s="11">
        <v>0</v>
      </c>
      <c r="AU522" s="8" t="s">
        <v>10985</v>
      </c>
      <c r="AV522" s="8" t="s">
        <v>10909</v>
      </c>
    </row>
    <row r="523" spans="1:48" x14ac:dyDescent="0.25">
      <c r="A523" s="8" t="str">
        <f t="shared" si="8"/>
        <v>11106000071242000005105</v>
      </c>
      <c r="B523" s="8" t="s">
        <v>10924</v>
      </c>
      <c r="C523" s="8" t="s">
        <v>10901</v>
      </c>
      <c r="D523" s="8" t="s">
        <v>10896</v>
      </c>
      <c r="E523" s="8" t="s">
        <v>10985</v>
      </c>
      <c r="F523" s="8" t="s">
        <v>10986</v>
      </c>
      <c r="G523" s="8" t="s">
        <v>10920</v>
      </c>
      <c r="H523" s="8" t="s">
        <v>10921</v>
      </c>
      <c r="I523" s="8" t="s">
        <v>10895</v>
      </c>
      <c r="J523" s="8" t="s">
        <v>10902</v>
      </c>
      <c r="K523" s="8" t="s">
        <v>7709</v>
      </c>
      <c r="L523" s="8" t="s">
        <v>10922</v>
      </c>
      <c r="M523" s="8" t="s">
        <v>10904</v>
      </c>
      <c r="N523" s="8" t="s">
        <v>10925</v>
      </c>
      <c r="O523" s="9">
        <v>9.2219999999999995</v>
      </c>
      <c r="P523" s="10">
        <v>1</v>
      </c>
      <c r="Q523" s="11">
        <v>9.25</v>
      </c>
      <c r="R523" s="11">
        <v>4</v>
      </c>
      <c r="S523" s="8" t="s">
        <v>10906</v>
      </c>
      <c r="T523" s="8" t="s">
        <v>10907</v>
      </c>
      <c r="U523" s="9">
        <v>10.631</v>
      </c>
      <c r="V523" s="10">
        <v>1</v>
      </c>
      <c r="W523" s="11">
        <v>4</v>
      </c>
      <c r="X523" s="9">
        <v>80.087999999999994</v>
      </c>
      <c r="Y523" s="8" t="s">
        <v>10901</v>
      </c>
      <c r="Z523" s="10">
        <v>1</v>
      </c>
      <c r="AA523" s="10">
        <v>0.75018499999999999</v>
      </c>
      <c r="AB523" s="9">
        <v>80.087999999999994</v>
      </c>
      <c r="AC523" s="10">
        <v>1</v>
      </c>
      <c r="AD523" s="10">
        <v>0.75018499999999999</v>
      </c>
      <c r="AE523" s="9">
        <v>80.087999999999994</v>
      </c>
      <c r="AF523" s="11">
        <v>15</v>
      </c>
      <c r="AG523" s="11">
        <v>4</v>
      </c>
      <c r="AH523" s="11">
        <v>0</v>
      </c>
      <c r="AI523" s="11">
        <v>17</v>
      </c>
      <c r="AJ523" s="11">
        <v>0</v>
      </c>
      <c r="AK523" s="12">
        <v>44367.569895833331</v>
      </c>
      <c r="AL523" s="11">
        <v>9.17</v>
      </c>
      <c r="AM523" s="11">
        <v>100</v>
      </c>
      <c r="AN523" s="11">
        <v>0</v>
      </c>
      <c r="AO523" s="11">
        <v>2.4500000000000002</v>
      </c>
      <c r="AP523" s="11">
        <v>0</v>
      </c>
      <c r="AQ523" s="11">
        <v>15.53</v>
      </c>
      <c r="AR523" s="11">
        <v>3.43</v>
      </c>
      <c r="AS523" s="8" t="s">
        <v>10908</v>
      </c>
      <c r="AT523" s="11">
        <v>0</v>
      </c>
      <c r="AU523" s="8" t="s">
        <v>10985</v>
      </c>
      <c r="AV523" s="8" t="s">
        <v>10909</v>
      </c>
    </row>
    <row r="524" spans="1:48" x14ac:dyDescent="0.25">
      <c r="A524" s="8" t="str">
        <f t="shared" si="8"/>
        <v>11106000071242200000102</v>
      </c>
      <c r="B524" s="8" t="s">
        <v>10924</v>
      </c>
      <c r="C524" s="8" t="s">
        <v>10895</v>
      </c>
      <c r="D524" s="8" t="s">
        <v>10896</v>
      </c>
      <c r="E524" s="8" t="s">
        <v>10985</v>
      </c>
      <c r="F524" s="8" t="s">
        <v>10986</v>
      </c>
      <c r="G524" s="8" t="s">
        <v>10899</v>
      </c>
      <c r="H524" s="8" t="s">
        <v>10900</v>
      </c>
      <c r="I524" s="8" t="s">
        <v>10901</v>
      </c>
      <c r="J524" s="8" t="s">
        <v>10902</v>
      </c>
      <c r="K524" s="8" t="s">
        <v>7709</v>
      </c>
      <c r="L524" s="8" t="s">
        <v>10922</v>
      </c>
      <c r="M524" s="8" t="s">
        <v>10904</v>
      </c>
      <c r="N524" s="8" t="s">
        <v>10926</v>
      </c>
      <c r="O524" s="9">
        <v>10.694000000000001</v>
      </c>
      <c r="P524" s="10">
        <v>1</v>
      </c>
      <c r="Q524" s="11">
        <v>0</v>
      </c>
      <c r="R524" s="11">
        <v>4</v>
      </c>
      <c r="S524" s="8" t="s">
        <v>10906</v>
      </c>
      <c r="T524" s="8" t="s">
        <v>10907</v>
      </c>
      <c r="U524" s="9">
        <v>11.14</v>
      </c>
      <c r="V524" s="10">
        <v>1</v>
      </c>
      <c r="W524" s="11">
        <v>4</v>
      </c>
      <c r="X524" s="9">
        <v>83.924999999999997</v>
      </c>
      <c r="Y524" s="8" t="s">
        <v>10901</v>
      </c>
      <c r="Z524" s="10">
        <v>1</v>
      </c>
      <c r="AA524" s="10">
        <v>0.76773599999999997</v>
      </c>
      <c r="AB524" s="9">
        <v>83.924999999999997</v>
      </c>
      <c r="AC524" s="10">
        <v>1</v>
      </c>
      <c r="AD524" s="10">
        <v>0.76773599999999997</v>
      </c>
      <c r="AE524" s="9">
        <v>83.924999999999997</v>
      </c>
      <c r="AF524" s="11">
        <v>15</v>
      </c>
      <c r="AG524" s="11">
        <v>4</v>
      </c>
      <c r="AH524" s="11">
        <v>0</v>
      </c>
      <c r="AI524" s="11">
        <v>17</v>
      </c>
      <c r="AJ524" s="11">
        <v>0</v>
      </c>
      <c r="AK524" s="12">
        <v>44368.042824074073</v>
      </c>
      <c r="AL524" s="11">
        <v>9.61</v>
      </c>
      <c r="AM524" s="11">
        <v>100</v>
      </c>
      <c r="AN524" s="11">
        <v>0</v>
      </c>
      <c r="AO524" s="11">
        <v>2.56</v>
      </c>
      <c r="AP524" s="11">
        <v>0</v>
      </c>
      <c r="AQ524" s="11">
        <v>16.27</v>
      </c>
      <c r="AR524" s="11">
        <v>3.6</v>
      </c>
      <c r="AS524" s="8" t="s">
        <v>10908</v>
      </c>
      <c r="AT524" s="11">
        <v>0</v>
      </c>
      <c r="AU524" s="8" t="s">
        <v>10985</v>
      </c>
      <c r="AV524" s="8" t="s">
        <v>10909</v>
      </c>
    </row>
    <row r="525" spans="1:48" x14ac:dyDescent="0.25">
      <c r="A525" s="8" t="str">
        <f t="shared" si="8"/>
        <v>11106000071242200001421</v>
      </c>
      <c r="B525" s="8" t="s">
        <v>10924</v>
      </c>
      <c r="C525" s="8" t="s">
        <v>10895</v>
      </c>
      <c r="D525" s="8" t="s">
        <v>10896</v>
      </c>
      <c r="E525" s="8" t="s">
        <v>10985</v>
      </c>
      <c r="F525" s="8" t="s">
        <v>10986</v>
      </c>
      <c r="G525" s="8" t="s">
        <v>10917</v>
      </c>
      <c r="H525" s="8" t="s">
        <v>10918</v>
      </c>
      <c r="I525" s="8" t="s">
        <v>10901</v>
      </c>
      <c r="J525" s="8" t="s">
        <v>10902</v>
      </c>
      <c r="K525" s="8" t="s">
        <v>7709</v>
      </c>
      <c r="L525" s="8" t="s">
        <v>10922</v>
      </c>
      <c r="M525" s="8" t="s">
        <v>10904</v>
      </c>
      <c r="N525" s="8" t="s">
        <v>10925</v>
      </c>
      <c r="O525" s="9">
        <v>9.3130000000000006</v>
      </c>
      <c r="P525" s="10">
        <v>1</v>
      </c>
      <c r="Q525" s="11">
        <v>9.25</v>
      </c>
      <c r="R525" s="11">
        <v>4</v>
      </c>
      <c r="S525" s="8" t="s">
        <v>10906</v>
      </c>
      <c r="T525" s="8" t="s">
        <v>10907</v>
      </c>
      <c r="U525" s="9">
        <v>10.734999999999999</v>
      </c>
      <c r="V525" s="10">
        <v>1</v>
      </c>
      <c r="W525" s="11">
        <v>1.5</v>
      </c>
      <c r="X525" s="9">
        <v>78.706000000000003</v>
      </c>
      <c r="Y525" s="8" t="s">
        <v>10901</v>
      </c>
      <c r="Z525" s="10">
        <v>1</v>
      </c>
      <c r="AA525" s="10">
        <v>0.74812199999999995</v>
      </c>
      <c r="AB525" s="9">
        <v>78.706000000000003</v>
      </c>
      <c r="AC525" s="10">
        <v>1</v>
      </c>
      <c r="AD525" s="10">
        <v>0.74812199999999995</v>
      </c>
      <c r="AE525" s="9">
        <v>78.706000000000003</v>
      </c>
      <c r="AF525" s="11">
        <v>15</v>
      </c>
      <c r="AG525" s="11">
        <v>4</v>
      </c>
      <c r="AH525" s="11">
        <v>0</v>
      </c>
      <c r="AI525" s="11">
        <v>17</v>
      </c>
      <c r="AJ525" s="11">
        <v>0</v>
      </c>
      <c r="AK525" s="12">
        <v>44368.042824074073</v>
      </c>
      <c r="AL525" s="11">
        <v>9.26</v>
      </c>
      <c r="AM525" s="11">
        <v>100</v>
      </c>
      <c r="AN525" s="11">
        <v>0</v>
      </c>
      <c r="AO525" s="11">
        <v>2.4700000000000002</v>
      </c>
      <c r="AP525" s="11">
        <v>0</v>
      </c>
      <c r="AQ525" s="11">
        <v>15.68</v>
      </c>
      <c r="AR525" s="11">
        <v>1.3</v>
      </c>
      <c r="AS525" s="8" t="s">
        <v>10908</v>
      </c>
      <c r="AT525" s="11">
        <v>0</v>
      </c>
      <c r="AU525" s="8" t="s">
        <v>10985</v>
      </c>
      <c r="AV525" s="8" t="s">
        <v>10909</v>
      </c>
    </row>
    <row r="526" spans="1:48" x14ac:dyDescent="0.25">
      <c r="A526" s="8" t="str">
        <f t="shared" si="8"/>
        <v>12106000071242000005105</v>
      </c>
      <c r="B526" s="8" t="s">
        <v>10928</v>
      </c>
      <c r="C526" s="8" t="s">
        <v>10901</v>
      </c>
      <c r="D526" s="8" t="s">
        <v>10896</v>
      </c>
      <c r="E526" s="8" t="s">
        <v>10985</v>
      </c>
      <c r="F526" s="8" t="s">
        <v>10986</v>
      </c>
      <c r="G526" s="8" t="s">
        <v>10920</v>
      </c>
      <c r="H526" s="8" t="s">
        <v>10921</v>
      </c>
      <c r="I526" s="8" t="s">
        <v>10895</v>
      </c>
      <c r="J526" s="8" t="s">
        <v>10902</v>
      </c>
      <c r="K526" s="8" t="s">
        <v>7709</v>
      </c>
      <c r="L526" s="8" t="s">
        <v>10922</v>
      </c>
      <c r="M526" s="8" t="s">
        <v>10904</v>
      </c>
      <c r="N526" s="8" t="s">
        <v>10905</v>
      </c>
      <c r="O526" s="9">
        <v>9.2219999999999995</v>
      </c>
      <c r="P526" s="10">
        <v>1</v>
      </c>
      <c r="Q526" s="11">
        <v>9.25</v>
      </c>
      <c r="R526" s="11">
        <v>4</v>
      </c>
      <c r="S526" s="8" t="s">
        <v>10906</v>
      </c>
      <c r="T526" s="8" t="s">
        <v>10907</v>
      </c>
      <c r="U526" s="9">
        <v>10.631</v>
      </c>
      <c r="V526" s="10">
        <v>1</v>
      </c>
      <c r="W526" s="11">
        <v>2</v>
      </c>
      <c r="X526" s="9">
        <v>54.427999999999997</v>
      </c>
      <c r="Y526" s="8" t="s">
        <v>10901</v>
      </c>
      <c r="Z526" s="10">
        <v>1</v>
      </c>
      <c r="AA526" s="10">
        <v>1</v>
      </c>
      <c r="AB526" s="9">
        <v>54.427999999999997</v>
      </c>
      <c r="AC526" s="10">
        <v>1</v>
      </c>
      <c r="AD526" s="10">
        <v>1</v>
      </c>
      <c r="AE526" s="9">
        <v>54.427999999999997</v>
      </c>
      <c r="AF526" s="11">
        <v>15</v>
      </c>
      <c r="AG526" s="11">
        <v>4</v>
      </c>
      <c r="AH526" s="11">
        <v>9.25</v>
      </c>
      <c r="AI526" s="11">
        <v>0</v>
      </c>
      <c r="AJ526" s="11">
        <v>0</v>
      </c>
      <c r="AK526" s="12">
        <v>44367.540300925924</v>
      </c>
      <c r="AL526" s="11">
        <v>9.17</v>
      </c>
      <c r="AM526" s="11">
        <v>100</v>
      </c>
      <c r="AN526" s="11">
        <v>0</v>
      </c>
      <c r="AO526" s="11">
        <v>2.4500000000000002</v>
      </c>
      <c r="AP526" s="11">
        <v>5.66</v>
      </c>
      <c r="AQ526" s="11">
        <v>0</v>
      </c>
      <c r="AR526" s="11">
        <v>1.41</v>
      </c>
      <c r="AS526" s="8" t="s">
        <v>10908</v>
      </c>
      <c r="AT526" s="11">
        <v>0</v>
      </c>
      <c r="AU526" s="8" t="s">
        <v>10985</v>
      </c>
      <c r="AV526" s="8" t="s">
        <v>10909</v>
      </c>
    </row>
    <row r="527" spans="1:48" x14ac:dyDescent="0.25">
      <c r="A527" s="8" t="str">
        <f t="shared" si="8"/>
        <v>12106000071242200001421</v>
      </c>
      <c r="B527" s="8" t="s">
        <v>10928</v>
      </c>
      <c r="C527" s="8" t="s">
        <v>10895</v>
      </c>
      <c r="D527" s="8" t="s">
        <v>10896</v>
      </c>
      <c r="E527" s="8" t="s">
        <v>10985</v>
      </c>
      <c r="F527" s="8" t="s">
        <v>10986</v>
      </c>
      <c r="G527" s="8" t="s">
        <v>10917</v>
      </c>
      <c r="H527" s="8" t="s">
        <v>10918</v>
      </c>
      <c r="I527" s="8" t="s">
        <v>10901</v>
      </c>
      <c r="J527" s="8" t="s">
        <v>10902</v>
      </c>
      <c r="K527" s="8" t="s">
        <v>7709</v>
      </c>
      <c r="L527" s="8" t="s">
        <v>10922</v>
      </c>
      <c r="M527" s="8" t="s">
        <v>10904</v>
      </c>
      <c r="N527" s="8" t="s">
        <v>10905</v>
      </c>
      <c r="O527" s="9">
        <v>9.3130000000000006</v>
      </c>
      <c r="P527" s="10">
        <v>1</v>
      </c>
      <c r="Q527" s="11">
        <v>9.25</v>
      </c>
      <c r="R527" s="11">
        <v>18</v>
      </c>
      <c r="S527" s="8" t="s">
        <v>10906</v>
      </c>
      <c r="T527" s="8" t="s">
        <v>10907</v>
      </c>
      <c r="U527" s="9">
        <v>12.801</v>
      </c>
      <c r="V527" s="10">
        <v>1</v>
      </c>
      <c r="W527" s="11">
        <v>0</v>
      </c>
      <c r="X527" s="9">
        <v>53.555999999999997</v>
      </c>
      <c r="Y527" s="8" t="s">
        <v>10901</v>
      </c>
      <c r="Z527" s="10">
        <v>1</v>
      </c>
      <c r="AA527" s="10">
        <v>1</v>
      </c>
      <c r="AB527" s="9">
        <v>53.555999999999997</v>
      </c>
      <c r="AC527" s="10">
        <v>1</v>
      </c>
      <c r="AD527" s="10">
        <v>1</v>
      </c>
      <c r="AE527" s="9">
        <v>53.555999999999997</v>
      </c>
      <c r="AF527" s="11">
        <v>15</v>
      </c>
      <c r="AG527" s="11">
        <v>18</v>
      </c>
      <c r="AH527" s="11">
        <v>9.25</v>
      </c>
      <c r="AI527" s="11">
        <v>0</v>
      </c>
      <c r="AJ527" s="11">
        <v>0</v>
      </c>
      <c r="AK527" s="12">
        <v>44368.003796296296</v>
      </c>
      <c r="AL527" s="11">
        <v>11.04</v>
      </c>
      <c r="AM527" s="11">
        <v>100</v>
      </c>
      <c r="AN527" s="11">
        <v>0</v>
      </c>
      <c r="AO527" s="11">
        <v>13.25</v>
      </c>
      <c r="AP527" s="11">
        <v>6.8</v>
      </c>
      <c r="AQ527" s="11">
        <v>0</v>
      </c>
      <c r="AR527" s="11">
        <v>0</v>
      </c>
      <c r="AS527" s="8" t="s">
        <v>10908</v>
      </c>
      <c r="AT527" s="11">
        <v>0</v>
      </c>
      <c r="AU527" s="8" t="s">
        <v>10985</v>
      </c>
      <c r="AV527" s="8" t="s">
        <v>10909</v>
      </c>
    </row>
    <row r="528" spans="1:48" x14ac:dyDescent="0.25">
      <c r="A528" s="8" t="str">
        <f t="shared" si="8"/>
        <v>14006000071242000005105</v>
      </c>
      <c r="B528" s="8" t="s">
        <v>10931</v>
      </c>
      <c r="C528" s="8" t="s">
        <v>10901</v>
      </c>
      <c r="D528" s="8" t="s">
        <v>10896</v>
      </c>
      <c r="E528" s="8" t="s">
        <v>10985</v>
      </c>
      <c r="F528" s="8" t="s">
        <v>10986</v>
      </c>
      <c r="G528" s="8" t="s">
        <v>10920</v>
      </c>
      <c r="H528" s="8" t="s">
        <v>10921</v>
      </c>
      <c r="I528" s="8" t="s">
        <v>10895</v>
      </c>
      <c r="J528" s="8" t="s">
        <v>10902</v>
      </c>
      <c r="K528" s="8" t="s">
        <v>7709</v>
      </c>
      <c r="L528" s="8" t="s">
        <v>10922</v>
      </c>
      <c r="M528" s="8" t="s">
        <v>10904</v>
      </c>
      <c r="N528" s="8" t="s">
        <v>10905</v>
      </c>
      <c r="O528" s="9">
        <v>9.2219999999999995</v>
      </c>
      <c r="P528" s="10">
        <v>1</v>
      </c>
      <c r="Q528" s="11">
        <v>9.25</v>
      </c>
      <c r="R528" s="11">
        <v>4</v>
      </c>
      <c r="S528" s="8" t="s">
        <v>10906</v>
      </c>
      <c r="T528" s="8" t="s">
        <v>10907</v>
      </c>
      <c r="U528" s="9">
        <v>10.631</v>
      </c>
      <c r="V528" s="10">
        <v>1</v>
      </c>
      <c r="W528" s="11">
        <v>2</v>
      </c>
      <c r="X528" s="9">
        <v>54.427999999999997</v>
      </c>
      <c r="Y528" s="8" t="s">
        <v>10901</v>
      </c>
      <c r="Z528" s="10">
        <v>1</v>
      </c>
      <c r="AA528" s="10">
        <v>1</v>
      </c>
      <c r="AB528" s="9">
        <v>54.427999999999997</v>
      </c>
      <c r="AC528" s="10">
        <v>1</v>
      </c>
      <c r="AD528" s="10">
        <v>1</v>
      </c>
      <c r="AE528" s="9">
        <v>54.427999999999997</v>
      </c>
      <c r="AF528" s="11">
        <v>15</v>
      </c>
      <c r="AG528" s="11">
        <v>4</v>
      </c>
      <c r="AH528" s="11">
        <v>9.25</v>
      </c>
      <c r="AI528" s="11">
        <v>0</v>
      </c>
      <c r="AJ528" s="11">
        <v>0</v>
      </c>
      <c r="AK528" s="12">
        <v>44367.529004629629</v>
      </c>
      <c r="AL528" s="11">
        <v>9.17</v>
      </c>
      <c r="AM528" s="11">
        <v>100</v>
      </c>
      <c r="AN528" s="11">
        <v>0</v>
      </c>
      <c r="AO528" s="11">
        <v>2.4500000000000002</v>
      </c>
      <c r="AP528" s="11">
        <v>5.66</v>
      </c>
      <c r="AQ528" s="11">
        <v>0</v>
      </c>
      <c r="AR528" s="11">
        <v>1.41</v>
      </c>
      <c r="AS528" s="8" t="s">
        <v>10908</v>
      </c>
      <c r="AT528" s="11">
        <v>0</v>
      </c>
      <c r="AU528" s="8" t="s">
        <v>10985</v>
      </c>
      <c r="AV528" s="8" t="s">
        <v>10909</v>
      </c>
    </row>
    <row r="529" spans="1:48" x14ac:dyDescent="0.25">
      <c r="A529" s="8" t="str">
        <f t="shared" si="8"/>
        <v>14006000071242200000102</v>
      </c>
      <c r="B529" s="8" t="s">
        <v>10931</v>
      </c>
      <c r="C529" s="8" t="s">
        <v>10895</v>
      </c>
      <c r="D529" s="8" t="s">
        <v>10896</v>
      </c>
      <c r="E529" s="8" t="s">
        <v>10985</v>
      </c>
      <c r="F529" s="8" t="s">
        <v>10986</v>
      </c>
      <c r="G529" s="8" t="s">
        <v>10899</v>
      </c>
      <c r="H529" s="8" t="s">
        <v>10900</v>
      </c>
      <c r="I529" s="8" t="s">
        <v>10901</v>
      </c>
      <c r="J529" s="8" t="s">
        <v>10902</v>
      </c>
      <c r="K529" s="8" t="s">
        <v>7709</v>
      </c>
      <c r="L529" s="8" t="s">
        <v>10922</v>
      </c>
      <c r="M529" s="8" t="s">
        <v>10904</v>
      </c>
      <c r="N529" s="8" t="s">
        <v>10905</v>
      </c>
      <c r="O529" s="9">
        <v>10.694000000000001</v>
      </c>
      <c r="P529" s="10">
        <v>1</v>
      </c>
      <c r="Q529" s="11">
        <v>3.65</v>
      </c>
      <c r="R529" s="11">
        <v>4</v>
      </c>
      <c r="S529" s="8" t="s">
        <v>10906</v>
      </c>
      <c r="T529" s="8" t="s">
        <v>10907</v>
      </c>
      <c r="U529" s="9">
        <v>11.58</v>
      </c>
      <c r="V529" s="10">
        <v>1</v>
      </c>
      <c r="W529" s="11">
        <v>2</v>
      </c>
      <c r="X529" s="9">
        <v>59.295000000000002</v>
      </c>
      <c r="Y529" s="8" t="s">
        <v>10901</v>
      </c>
      <c r="Z529" s="10">
        <v>1</v>
      </c>
      <c r="AA529" s="10">
        <v>1</v>
      </c>
      <c r="AB529" s="9">
        <v>59.295000000000002</v>
      </c>
      <c r="AC529" s="10">
        <v>1</v>
      </c>
      <c r="AD529" s="10">
        <v>1</v>
      </c>
      <c r="AE529" s="9">
        <v>59.295000000000002</v>
      </c>
      <c r="AF529" s="11">
        <v>15</v>
      </c>
      <c r="AG529" s="11">
        <v>4</v>
      </c>
      <c r="AH529" s="11">
        <v>9.25</v>
      </c>
      <c r="AI529" s="11">
        <v>0</v>
      </c>
      <c r="AJ529" s="11">
        <v>0</v>
      </c>
      <c r="AK529" s="12">
        <v>44368.014756944445</v>
      </c>
      <c r="AL529" s="11">
        <v>9.99</v>
      </c>
      <c r="AM529" s="11">
        <v>100</v>
      </c>
      <c r="AN529" s="11">
        <v>0</v>
      </c>
      <c r="AO529" s="11">
        <v>2.66</v>
      </c>
      <c r="AP529" s="11">
        <v>6.16</v>
      </c>
      <c r="AQ529" s="11">
        <v>0</v>
      </c>
      <c r="AR529" s="11">
        <v>1.53</v>
      </c>
      <c r="AS529" s="8" t="s">
        <v>10908</v>
      </c>
      <c r="AT529" s="11">
        <v>0</v>
      </c>
      <c r="AU529" s="8" t="s">
        <v>10985</v>
      </c>
      <c r="AV529" s="8" t="s">
        <v>10909</v>
      </c>
    </row>
    <row r="530" spans="1:48" x14ac:dyDescent="0.25">
      <c r="A530" s="8" t="str">
        <f t="shared" si="8"/>
        <v>17006000071242000005105</v>
      </c>
      <c r="B530" s="8" t="s">
        <v>10932</v>
      </c>
      <c r="C530" s="8" t="s">
        <v>10895</v>
      </c>
      <c r="D530" s="8" t="s">
        <v>10896</v>
      </c>
      <c r="E530" s="8" t="s">
        <v>10985</v>
      </c>
      <c r="F530" s="8" t="s">
        <v>10986</v>
      </c>
      <c r="G530" s="8" t="s">
        <v>10920</v>
      </c>
      <c r="H530" s="8" t="s">
        <v>10921</v>
      </c>
      <c r="I530" s="8" t="s">
        <v>10901</v>
      </c>
      <c r="J530" s="8" t="s">
        <v>10902</v>
      </c>
      <c r="K530" s="8" t="s">
        <v>7709</v>
      </c>
      <c r="L530" s="8" t="s">
        <v>10922</v>
      </c>
      <c r="M530" s="8" t="s">
        <v>10904</v>
      </c>
      <c r="N530" s="8" t="s">
        <v>10933</v>
      </c>
      <c r="O530" s="9">
        <v>9.0730000000000004</v>
      </c>
      <c r="P530" s="10">
        <v>1</v>
      </c>
      <c r="Q530" s="11">
        <v>9.25</v>
      </c>
      <c r="R530" s="11">
        <v>4</v>
      </c>
      <c r="S530" s="8" t="s">
        <v>10906</v>
      </c>
      <c r="T530" s="8" t="s">
        <v>10907</v>
      </c>
      <c r="U530" s="9">
        <v>10.459</v>
      </c>
      <c r="V530" s="10">
        <v>0.25</v>
      </c>
      <c r="W530" s="11">
        <v>7</v>
      </c>
      <c r="X530" s="9">
        <v>22.664999999999999</v>
      </c>
      <c r="Y530" s="8" t="s">
        <v>10901</v>
      </c>
      <c r="Z530" s="10">
        <v>4</v>
      </c>
      <c r="AA530" s="10">
        <v>1</v>
      </c>
      <c r="AB530" s="9">
        <v>90.66</v>
      </c>
      <c r="AC530" s="10">
        <v>1</v>
      </c>
      <c r="AD530" s="10">
        <v>1</v>
      </c>
      <c r="AE530" s="9">
        <v>90.66</v>
      </c>
      <c r="AF530" s="11">
        <v>15</v>
      </c>
      <c r="AG530" s="11">
        <v>4</v>
      </c>
      <c r="AH530" s="11">
        <v>0</v>
      </c>
      <c r="AI530" s="11">
        <v>17</v>
      </c>
      <c r="AJ530" s="11">
        <v>0</v>
      </c>
      <c r="AK530" s="12">
        <v>44368.016238425924</v>
      </c>
      <c r="AL530" s="11">
        <v>2.2599999999999998</v>
      </c>
      <c r="AM530" s="11">
        <v>100</v>
      </c>
      <c r="AN530" s="11">
        <v>0</v>
      </c>
      <c r="AO530" s="11">
        <v>0.6</v>
      </c>
      <c r="AP530" s="11">
        <v>0</v>
      </c>
      <c r="AQ530" s="11">
        <v>3.89</v>
      </c>
      <c r="AR530" s="11">
        <v>1.48</v>
      </c>
      <c r="AS530" s="8" t="s">
        <v>10908</v>
      </c>
      <c r="AT530" s="11">
        <v>0</v>
      </c>
      <c r="AU530" s="8" t="s">
        <v>10985</v>
      </c>
      <c r="AV530" s="8" t="s">
        <v>10909</v>
      </c>
    </row>
    <row r="531" spans="1:48" x14ac:dyDescent="0.25">
      <c r="A531" s="8" t="str">
        <f t="shared" si="8"/>
        <v>17006000071242200001421</v>
      </c>
      <c r="B531" s="8" t="s">
        <v>10932</v>
      </c>
      <c r="C531" s="8" t="s">
        <v>10901</v>
      </c>
      <c r="D531" s="8" t="s">
        <v>10896</v>
      </c>
      <c r="E531" s="8" t="s">
        <v>10985</v>
      </c>
      <c r="F531" s="8" t="s">
        <v>10986</v>
      </c>
      <c r="G531" s="8" t="s">
        <v>10917</v>
      </c>
      <c r="H531" s="8" t="s">
        <v>10918</v>
      </c>
      <c r="I531" s="8" t="s">
        <v>10895</v>
      </c>
      <c r="J531" s="8" t="s">
        <v>10902</v>
      </c>
      <c r="K531" s="8" t="s">
        <v>7709</v>
      </c>
      <c r="L531" s="8" t="s">
        <v>10922</v>
      </c>
      <c r="M531" s="8" t="s">
        <v>10904</v>
      </c>
      <c r="N531" s="8" t="s">
        <v>10933</v>
      </c>
      <c r="O531" s="9">
        <v>9.4659999999999993</v>
      </c>
      <c r="P531" s="10">
        <v>1</v>
      </c>
      <c r="Q531" s="11">
        <v>9.25</v>
      </c>
      <c r="R531" s="11">
        <v>4</v>
      </c>
      <c r="S531" s="8" t="s">
        <v>10906</v>
      </c>
      <c r="T531" s="8" t="s">
        <v>10907</v>
      </c>
      <c r="U531" s="9">
        <v>10.912000000000001</v>
      </c>
      <c r="V531" s="10">
        <v>0.25</v>
      </c>
      <c r="W531" s="11">
        <v>3</v>
      </c>
      <c r="X531" s="9">
        <v>22.756</v>
      </c>
      <c r="Y531" s="8" t="s">
        <v>10901</v>
      </c>
      <c r="Z531" s="10">
        <v>4</v>
      </c>
      <c r="AA531" s="10">
        <v>1</v>
      </c>
      <c r="AB531" s="9">
        <v>91.024000000000001</v>
      </c>
      <c r="AC531" s="10">
        <v>1</v>
      </c>
      <c r="AD531" s="10">
        <v>1</v>
      </c>
      <c r="AE531" s="9">
        <v>91.024000000000001</v>
      </c>
      <c r="AF531" s="11">
        <v>15</v>
      </c>
      <c r="AG531" s="11">
        <v>4</v>
      </c>
      <c r="AH531" s="11">
        <v>0</v>
      </c>
      <c r="AI531" s="11">
        <v>17</v>
      </c>
      <c r="AJ531" s="11">
        <v>0</v>
      </c>
      <c r="AK531" s="12">
        <v>44367.56554398148</v>
      </c>
      <c r="AL531" s="11">
        <v>2.35</v>
      </c>
      <c r="AM531" s="11">
        <v>100</v>
      </c>
      <c r="AN531" s="11">
        <v>0</v>
      </c>
      <c r="AO531" s="11">
        <v>0.63</v>
      </c>
      <c r="AP531" s="11">
        <v>0</v>
      </c>
      <c r="AQ531" s="11">
        <v>4.0599999999999996</v>
      </c>
      <c r="AR531" s="11">
        <v>0.66</v>
      </c>
      <c r="AS531" s="8" t="s">
        <v>10908</v>
      </c>
      <c r="AT531" s="11">
        <v>0</v>
      </c>
      <c r="AU531" s="8" t="s">
        <v>10985</v>
      </c>
      <c r="AV531" s="8" t="s">
        <v>10909</v>
      </c>
    </row>
    <row r="532" spans="1:48" x14ac:dyDescent="0.25">
      <c r="A532" s="8" t="str">
        <f t="shared" si="8"/>
        <v>10006000071612200000102</v>
      </c>
      <c r="B532" s="8" t="s">
        <v>10894</v>
      </c>
      <c r="C532" s="8" t="s">
        <v>10895</v>
      </c>
      <c r="D532" s="8" t="s">
        <v>10896</v>
      </c>
      <c r="E532" s="8" t="s">
        <v>10987</v>
      </c>
      <c r="F532" s="8" t="s">
        <v>10988</v>
      </c>
      <c r="G532" s="8" t="s">
        <v>10899</v>
      </c>
      <c r="H532" s="8" t="s">
        <v>10900</v>
      </c>
      <c r="I532" s="8" t="s">
        <v>10901</v>
      </c>
      <c r="J532" s="8" t="s">
        <v>10902</v>
      </c>
      <c r="K532" s="8" t="s">
        <v>7709</v>
      </c>
      <c r="L532" s="8" t="s">
        <v>10903</v>
      </c>
      <c r="M532" s="8" t="s">
        <v>10904</v>
      </c>
      <c r="N532" s="8" t="s">
        <v>10905</v>
      </c>
      <c r="O532" s="9">
        <v>7.2610000000000001</v>
      </c>
      <c r="P532" s="10">
        <v>1</v>
      </c>
      <c r="Q532" s="11">
        <v>3.65</v>
      </c>
      <c r="R532" s="11">
        <v>4</v>
      </c>
      <c r="S532" s="8" t="s">
        <v>10906</v>
      </c>
      <c r="T532" s="8" t="s">
        <v>10907</v>
      </c>
      <c r="U532" s="9">
        <v>7.8620000000000001</v>
      </c>
      <c r="V532" s="10">
        <v>1</v>
      </c>
      <c r="W532" s="11">
        <v>4.5</v>
      </c>
      <c r="X532" s="9">
        <v>41.546999999999997</v>
      </c>
      <c r="Y532" s="8" t="s">
        <v>10901</v>
      </c>
      <c r="Z532" s="10">
        <v>1</v>
      </c>
      <c r="AA532" s="10">
        <v>1</v>
      </c>
      <c r="AB532" s="9">
        <v>41.546999999999997</v>
      </c>
      <c r="AC532" s="10">
        <v>1</v>
      </c>
      <c r="AD532" s="10">
        <v>1</v>
      </c>
      <c r="AE532" s="9">
        <v>41.546999999999997</v>
      </c>
      <c r="AF532" s="11">
        <v>15</v>
      </c>
      <c r="AG532" s="11">
        <v>4</v>
      </c>
      <c r="AH532" s="11">
        <v>9.25</v>
      </c>
      <c r="AI532" s="11">
        <v>0</v>
      </c>
      <c r="AJ532" s="11">
        <v>0</v>
      </c>
      <c r="AK532" s="12">
        <v>44368.033009259256</v>
      </c>
      <c r="AL532" s="11">
        <v>6.78</v>
      </c>
      <c r="AM532" s="11">
        <v>100</v>
      </c>
      <c r="AN532" s="11">
        <v>0</v>
      </c>
      <c r="AO532" s="11">
        <v>1.81</v>
      </c>
      <c r="AP532" s="11">
        <v>4.1900000000000004</v>
      </c>
      <c r="AQ532" s="11">
        <v>0</v>
      </c>
      <c r="AR532" s="11">
        <v>2.34</v>
      </c>
      <c r="AS532" s="8" t="s">
        <v>10908</v>
      </c>
      <c r="AT532" s="11">
        <v>0</v>
      </c>
      <c r="AU532" s="8" t="s">
        <v>10987</v>
      </c>
      <c r="AV532" s="8" t="s">
        <v>10909</v>
      </c>
    </row>
    <row r="533" spans="1:48" x14ac:dyDescent="0.25">
      <c r="A533" s="8" t="str">
        <f t="shared" si="8"/>
        <v>10006000071612200000362</v>
      </c>
      <c r="B533" s="8" t="s">
        <v>10894</v>
      </c>
      <c r="C533" s="8" t="s">
        <v>10901</v>
      </c>
      <c r="D533" s="8" t="s">
        <v>10896</v>
      </c>
      <c r="E533" s="8" t="s">
        <v>10987</v>
      </c>
      <c r="F533" s="8" t="s">
        <v>10988</v>
      </c>
      <c r="G533" s="8" t="s">
        <v>10910</v>
      </c>
      <c r="H533" s="8" t="s">
        <v>10911</v>
      </c>
      <c r="I533" s="8" t="s">
        <v>10895</v>
      </c>
      <c r="J533" s="8" t="s">
        <v>10902</v>
      </c>
      <c r="K533" s="8" t="s">
        <v>7709</v>
      </c>
      <c r="L533" s="8" t="s">
        <v>10903</v>
      </c>
      <c r="M533" s="8" t="s">
        <v>10904</v>
      </c>
      <c r="N533" s="8" t="s">
        <v>10912</v>
      </c>
      <c r="O533" s="9">
        <v>0</v>
      </c>
      <c r="P533" s="10">
        <v>1</v>
      </c>
      <c r="Q533" s="11">
        <v>0</v>
      </c>
      <c r="R533" s="11">
        <v>0</v>
      </c>
      <c r="S533" s="8" t="s">
        <v>10906</v>
      </c>
      <c r="T533" s="8" t="s">
        <v>10907</v>
      </c>
      <c r="U533" s="9">
        <v>4.21</v>
      </c>
      <c r="V533" s="10">
        <v>1</v>
      </c>
      <c r="W533" s="11">
        <v>0</v>
      </c>
      <c r="X533" s="9">
        <v>32.588000000000001</v>
      </c>
      <c r="Y533" s="8" t="s">
        <v>10901</v>
      </c>
      <c r="Z533" s="10">
        <v>1</v>
      </c>
      <c r="AA533" s="10">
        <v>1</v>
      </c>
      <c r="AB533" s="9">
        <v>32.588000000000001</v>
      </c>
      <c r="AC533" s="10">
        <v>1.1045130000000001</v>
      </c>
      <c r="AD533" s="10">
        <v>1</v>
      </c>
      <c r="AE533" s="9">
        <v>35.994</v>
      </c>
      <c r="AF533" s="11">
        <v>0</v>
      </c>
      <c r="AG533" s="11">
        <v>0</v>
      </c>
      <c r="AH533" s="11">
        <v>0</v>
      </c>
      <c r="AI533" s="11">
        <v>0</v>
      </c>
      <c r="AJ533" s="11">
        <v>8.3800000000000008</v>
      </c>
      <c r="AK533" s="12">
        <v>44367.545729166668</v>
      </c>
      <c r="AL533" s="11">
        <v>0</v>
      </c>
      <c r="AM533" s="11">
        <v>0</v>
      </c>
      <c r="AN533" s="11">
        <v>0</v>
      </c>
      <c r="AO533" s="11">
        <v>0</v>
      </c>
      <c r="AP533" s="11">
        <v>0</v>
      </c>
      <c r="AQ533" s="11">
        <v>0</v>
      </c>
      <c r="AR533" s="11">
        <v>0</v>
      </c>
      <c r="AS533" s="8" t="s">
        <v>10908</v>
      </c>
      <c r="AT533" s="11">
        <v>34.630000000000003</v>
      </c>
      <c r="AU533" s="8" t="s">
        <v>10987</v>
      </c>
      <c r="AV533" s="8" t="s">
        <v>10909</v>
      </c>
    </row>
    <row r="534" spans="1:48" x14ac:dyDescent="0.25">
      <c r="A534" s="8" t="str">
        <f t="shared" si="8"/>
        <v>10006000071612200001286</v>
      </c>
      <c r="B534" s="8" t="s">
        <v>10894</v>
      </c>
      <c r="C534" s="8" t="s">
        <v>10895</v>
      </c>
      <c r="D534" s="8" t="s">
        <v>10896</v>
      </c>
      <c r="E534" s="8" t="s">
        <v>10987</v>
      </c>
      <c r="F534" s="8" t="s">
        <v>10988</v>
      </c>
      <c r="G534" s="8" t="s">
        <v>10913</v>
      </c>
      <c r="H534" s="8" t="s">
        <v>10914</v>
      </c>
      <c r="I534" s="8" t="s">
        <v>10901</v>
      </c>
      <c r="J534" s="8" t="s">
        <v>10902</v>
      </c>
      <c r="K534" s="8" t="s">
        <v>7709</v>
      </c>
      <c r="L534" s="8" t="s">
        <v>10903</v>
      </c>
      <c r="M534" s="8" t="s">
        <v>10904</v>
      </c>
      <c r="N534" s="8" t="s">
        <v>10915</v>
      </c>
      <c r="O534" s="9">
        <v>8.798</v>
      </c>
      <c r="P534" s="10">
        <v>1</v>
      </c>
      <c r="Q534" s="11">
        <v>3.65</v>
      </c>
      <c r="R534" s="11">
        <v>1</v>
      </c>
      <c r="S534" s="8" t="s">
        <v>10906</v>
      </c>
      <c r="T534" s="8" t="s">
        <v>10907</v>
      </c>
      <c r="U534" s="9">
        <v>9.2270000000000003</v>
      </c>
      <c r="V534" s="10">
        <v>1</v>
      </c>
      <c r="W534" s="11">
        <v>6</v>
      </c>
      <c r="X534" s="9">
        <v>49.204999999999998</v>
      </c>
      <c r="Y534" s="8" t="s">
        <v>10901</v>
      </c>
      <c r="Z534" s="10">
        <v>1</v>
      </c>
      <c r="AA534" s="10">
        <v>1</v>
      </c>
      <c r="AB534" s="9">
        <v>49.204999999999998</v>
      </c>
      <c r="AC534" s="10">
        <v>1</v>
      </c>
      <c r="AD534" s="10">
        <v>1</v>
      </c>
      <c r="AE534" s="9">
        <v>49.204999999999998</v>
      </c>
      <c r="AF534" s="11">
        <v>0</v>
      </c>
      <c r="AG534" s="11">
        <v>4</v>
      </c>
      <c r="AH534" s="11">
        <v>9.25</v>
      </c>
      <c r="AI534" s="11">
        <v>0</v>
      </c>
      <c r="AJ534" s="11">
        <v>0</v>
      </c>
      <c r="AK534" s="12">
        <v>44368.033020833333</v>
      </c>
      <c r="AL534" s="11">
        <v>0</v>
      </c>
      <c r="AM534" s="11">
        <v>100</v>
      </c>
      <c r="AN534" s="11">
        <v>0</v>
      </c>
      <c r="AO534" s="11">
        <v>2.12</v>
      </c>
      <c r="AP534" s="11">
        <v>4.91</v>
      </c>
      <c r="AQ534" s="11">
        <v>0</v>
      </c>
      <c r="AR534" s="11">
        <v>3.18</v>
      </c>
      <c r="AS534" s="8" t="s">
        <v>10908</v>
      </c>
      <c r="AT534" s="11">
        <v>0</v>
      </c>
      <c r="AU534" s="8" t="s">
        <v>10987</v>
      </c>
      <c r="AV534" s="8" t="s">
        <v>10909</v>
      </c>
    </row>
    <row r="535" spans="1:48" x14ac:dyDescent="0.25">
      <c r="A535" s="8" t="str">
        <f t="shared" si="8"/>
        <v>10006000071612200001327</v>
      </c>
      <c r="B535" s="8" t="s">
        <v>10894</v>
      </c>
      <c r="C535" s="8" t="s">
        <v>10895</v>
      </c>
      <c r="D535" s="8" t="s">
        <v>10896</v>
      </c>
      <c r="E535" s="8" t="s">
        <v>10987</v>
      </c>
      <c r="F535" s="8" t="s">
        <v>10988</v>
      </c>
      <c r="G535" s="8" t="s">
        <v>10916</v>
      </c>
      <c r="H535" s="8" t="s">
        <v>10900</v>
      </c>
      <c r="I535" s="8" t="s">
        <v>10901</v>
      </c>
      <c r="J535" s="8" t="s">
        <v>10902</v>
      </c>
      <c r="K535" s="8" t="s">
        <v>7709</v>
      </c>
      <c r="L535" s="8" t="s">
        <v>10903</v>
      </c>
      <c r="M535" s="8" t="s">
        <v>10904</v>
      </c>
      <c r="N535" s="8" t="s">
        <v>10905</v>
      </c>
      <c r="O535" s="9">
        <v>9.4550000000000001</v>
      </c>
      <c r="P535" s="10">
        <v>0.75039599999999995</v>
      </c>
      <c r="Q535" s="11">
        <v>3.65</v>
      </c>
      <c r="R535" s="11">
        <v>4</v>
      </c>
      <c r="S535" s="8" t="s">
        <v>10906</v>
      </c>
      <c r="T535" s="8" t="s">
        <v>10907</v>
      </c>
      <c r="U535" s="9">
        <v>7.6829999999999998</v>
      </c>
      <c r="V535" s="10">
        <v>1</v>
      </c>
      <c r="W535" s="11">
        <v>5</v>
      </c>
      <c r="X535" s="9">
        <v>40.856999999999999</v>
      </c>
      <c r="Y535" s="8" t="s">
        <v>10901</v>
      </c>
      <c r="Z535" s="10">
        <v>1</v>
      </c>
      <c r="AA535" s="10">
        <v>1</v>
      </c>
      <c r="AB535" s="9">
        <v>40.856999999999999</v>
      </c>
      <c r="AC535" s="10">
        <v>1</v>
      </c>
      <c r="AD535" s="10">
        <v>1</v>
      </c>
      <c r="AE535" s="9">
        <v>40.856999999999999</v>
      </c>
      <c r="AF535" s="11">
        <v>15</v>
      </c>
      <c r="AG535" s="11">
        <v>4</v>
      </c>
      <c r="AH535" s="11">
        <v>9.25</v>
      </c>
      <c r="AI535" s="11">
        <v>0</v>
      </c>
      <c r="AJ535" s="11">
        <v>0</v>
      </c>
      <c r="AK535" s="12">
        <v>44368.033032407409</v>
      </c>
      <c r="AL535" s="11">
        <v>6.63</v>
      </c>
      <c r="AM535" s="11">
        <v>100</v>
      </c>
      <c r="AN535" s="11">
        <v>0</v>
      </c>
      <c r="AO535" s="11">
        <v>1.77</v>
      </c>
      <c r="AP535" s="11">
        <v>4.09</v>
      </c>
      <c r="AQ535" s="11">
        <v>0</v>
      </c>
      <c r="AR535" s="11">
        <v>2.54</v>
      </c>
      <c r="AS535" s="8" t="s">
        <v>10908</v>
      </c>
      <c r="AT535" s="11">
        <v>0</v>
      </c>
      <c r="AU535" s="8" t="s">
        <v>10987</v>
      </c>
      <c r="AV535" s="8" t="s">
        <v>10909</v>
      </c>
    </row>
    <row r="536" spans="1:48" x14ac:dyDescent="0.25">
      <c r="A536" s="8" t="str">
        <f t="shared" si="8"/>
        <v>10006000071612200001421</v>
      </c>
      <c r="B536" s="8" t="s">
        <v>10894</v>
      </c>
      <c r="C536" s="8" t="s">
        <v>10895</v>
      </c>
      <c r="D536" s="8" t="s">
        <v>10896</v>
      </c>
      <c r="E536" s="8" t="s">
        <v>10987</v>
      </c>
      <c r="F536" s="8" t="s">
        <v>10988</v>
      </c>
      <c r="G536" s="8" t="s">
        <v>10917</v>
      </c>
      <c r="H536" s="8" t="s">
        <v>10918</v>
      </c>
      <c r="I536" s="8" t="s">
        <v>10901</v>
      </c>
      <c r="J536" s="8" t="s">
        <v>10902</v>
      </c>
      <c r="K536" s="8" t="s">
        <v>7709</v>
      </c>
      <c r="L536" s="8" t="s">
        <v>10903</v>
      </c>
      <c r="M536" s="8" t="s">
        <v>10904</v>
      </c>
      <c r="N536" s="8" t="s">
        <v>10905</v>
      </c>
      <c r="O536" s="9">
        <v>6.4269999999999996</v>
      </c>
      <c r="P536" s="10">
        <v>1</v>
      </c>
      <c r="Q536" s="11">
        <v>9.25</v>
      </c>
      <c r="R536" s="11">
        <v>4</v>
      </c>
      <c r="S536" s="8" t="s">
        <v>10906</v>
      </c>
      <c r="T536" s="8" t="s">
        <v>10907</v>
      </c>
      <c r="U536" s="9">
        <v>7.4089999999999998</v>
      </c>
      <c r="V536" s="10">
        <v>1</v>
      </c>
      <c r="W536" s="11">
        <v>4</v>
      </c>
      <c r="X536" s="9">
        <v>38.921999999999997</v>
      </c>
      <c r="Y536" s="8" t="s">
        <v>10901</v>
      </c>
      <c r="Z536" s="10">
        <v>1</v>
      </c>
      <c r="AA536" s="10">
        <v>1</v>
      </c>
      <c r="AB536" s="9">
        <v>38.921999999999997</v>
      </c>
      <c r="AC536" s="10">
        <v>1</v>
      </c>
      <c r="AD536" s="10">
        <v>1</v>
      </c>
      <c r="AE536" s="9">
        <v>38.921999999999997</v>
      </c>
      <c r="AF536" s="11">
        <v>15</v>
      </c>
      <c r="AG536" s="11">
        <v>4</v>
      </c>
      <c r="AH536" s="11">
        <v>9.25</v>
      </c>
      <c r="AI536" s="11">
        <v>0</v>
      </c>
      <c r="AJ536" s="11">
        <v>0</v>
      </c>
      <c r="AK536" s="12">
        <v>44368.033032407409</v>
      </c>
      <c r="AL536" s="11">
        <v>6.39</v>
      </c>
      <c r="AM536" s="11">
        <v>100</v>
      </c>
      <c r="AN536" s="11">
        <v>0</v>
      </c>
      <c r="AO536" s="11">
        <v>1.7</v>
      </c>
      <c r="AP536" s="11">
        <v>3.94</v>
      </c>
      <c r="AQ536" s="11">
        <v>0</v>
      </c>
      <c r="AR536" s="11">
        <v>1.96</v>
      </c>
      <c r="AS536" s="8" t="s">
        <v>10908</v>
      </c>
      <c r="AT536" s="11">
        <v>0</v>
      </c>
      <c r="AU536" s="8" t="s">
        <v>10987</v>
      </c>
      <c r="AV536" s="8" t="s">
        <v>10909</v>
      </c>
    </row>
    <row r="537" spans="1:48" x14ac:dyDescent="0.25">
      <c r="A537" s="8" t="str">
        <f t="shared" si="8"/>
        <v>11006000071612000005105</v>
      </c>
      <c r="B537" s="8" t="s">
        <v>10919</v>
      </c>
      <c r="C537" s="8" t="s">
        <v>10901</v>
      </c>
      <c r="D537" s="8" t="s">
        <v>10896</v>
      </c>
      <c r="E537" s="8" t="s">
        <v>10987</v>
      </c>
      <c r="F537" s="8" t="s">
        <v>10988</v>
      </c>
      <c r="G537" s="8" t="s">
        <v>10920</v>
      </c>
      <c r="H537" s="8" t="s">
        <v>10921</v>
      </c>
      <c r="I537" s="8" t="s">
        <v>10895</v>
      </c>
      <c r="J537" s="8" t="s">
        <v>10902</v>
      </c>
      <c r="K537" s="8" t="s">
        <v>7709</v>
      </c>
      <c r="L537" s="8" t="s">
        <v>10922</v>
      </c>
      <c r="M537" s="8" t="s">
        <v>10904</v>
      </c>
      <c r="N537" s="8" t="s">
        <v>10905</v>
      </c>
      <c r="O537" s="9">
        <v>6.2610000000000001</v>
      </c>
      <c r="P537" s="10">
        <v>1</v>
      </c>
      <c r="Q537" s="11">
        <v>9.25</v>
      </c>
      <c r="R537" s="11">
        <v>4</v>
      </c>
      <c r="S537" s="8" t="s">
        <v>10906</v>
      </c>
      <c r="T537" s="8" t="s">
        <v>10907</v>
      </c>
      <c r="U537" s="9">
        <v>7.2169999999999996</v>
      </c>
      <c r="V537" s="10">
        <v>1</v>
      </c>
      <c r="W537" s="11">
        <v>4</v>
      </c>
      <c r="X537" s="9">
        <v>41.747999999999998</v>
      </c>
      <c r="Y537" s="8" t="s">
        <v>10901</v>
      </c>
      <c r="Z537" s="10">
        <v>1</v>
      </c>
      <c r="AA537" s="10">
        <v>1</v>
      </c>
      <c r="AB537" s="9">
        <v>41.747999999999998</v>
      </c>
      <c r="AC537" s="10">
        <v>1</v>
      </c>
      <c r="AD537" s="10">
        <v>1</v>
      </c>
      <c r="AE537" s="9">
        <v>41.747999999999998</v>
      </c>
      <c r="AF537" s="11">
        <v>15</v>
      </c>
      <c r="AG537" s="11">
        <v>4</v>
      </c>
      <c r="AH537" s="11">
        <v>0</v>
      </c>
      <c r="AI537" s="11">
        <v>0</v>
      </c>
      <c r="AJ537" s="11">
        <v>0</v>
      </c>
      <c r="AK537" s="12">
        <v>44367.570370370369</v>
      </c>
      <c r="AL537" s="11">
        <v>6.23</v>
      </c>
      <c r="AM537" s="11">
        <v>100</v>
      </c>
      <c r="AN537" s="11">
        <v>0</v>
      </c>
      <c r="AO537" s="11">
        <v>1.66</v>
      </c>
      <c r="AP537" s="11">
        <v>0</v>
      </c>
      <c r="AQ537" s="11">
        <v>0</v>
      </c>
      <c r="AR537" s="11">
        <v>1.91</v>
      </c>
      <c r="AS537" s="8" t="s">
        <v>10908</v>
      </c>
      <c r="AT537" s="11">
        <v>0</v>
      </c>
      <c r="AU537" s="8" t="s">
        <v>10987</v>
      </c>
      <c r="AV537" s="8" t="s">
        <v>10909</v>
      </c>
    </row>
    <row r="538" spans="1:48" x14ac:dyDescent="0.25">
      <c r="A538" s="8" t="str">
        <f t="shared" si="8"/>
        <v>11006000071612200001286</v>
      </c>
      <c r="B538" s="8" t="s">
        <v>10919</v>
      </c>
      <c r="C538" s="8" t="s">
        <v>10895</v>
      </c>
      <c r="D538" s="8" t="s">
        <v>10896</v>
      </c>
      <c r="E538" s="8" t="s">
        <v>10987</v>
      </c>
      <c r="F538" s="8" t="s">
        <v>10988</v>
      </c>
      <c r="G538" s="8" t="s">
        <v>10913</v>
      </c>
      <c r="H538" s="8" t="s">
        <v>10914</v>
      </c>
      <c r="I538" s="8" t="s">
        <v>10901</v>
      </c>
      <c r="J538" s="8" t="s">
        <v>10902</v>
      </c>
      <c r="K538" s="8" t="s">
        <v>7709</v>
      </c>
      <c r="L538" s="8" t="s">
        <v>10922</v>
      </c>
      <c r="M538" s="8" t="s">
        <v>10904</v>
      </c>
      <c r="N538" s="8" t="s">
        <v>10915</v>
      </c>
      <c r="O538" s="9">
        <v>8.798</v>
      </c>
      <c r="P538" s="10">
        <v>1</v>
      </c>
      <c r="Q538" s="11">
        <v>3.65</v>
      </c>
      <c r="R538" s="11">
        <v>1</v>
      </c>
      <c r="S538" s="8" t="s">
        <v>10906</v>
      </c>
      <c r="T538" s="8" t="s">
        <v>10907</v>
      </c>
      <c r="U538" s="9">
        <v>9.2270000000000003</v>
      </c>
      <c r="V538" s="10">
        <v>1</v>
      </c>
      <c r="W538" s="11">
        <v>5</v>
      </c>
      <c r="X538" s="9">
        <v>53.585000000000001</v>
      </c>
      <c r="Y538" s="8" t="s">
        <v>10901</v>
      </c>
      <c r="Z538" s="10">
        <v>1</v>
      </c>
      <c r="AA538" s="10">
        <v>1</v>
      </c>
      <c r="AB538" s="9">
        <v>53.585000000000001</v>
      </c>
      <c r="AC538" s="10">
        <v>1</v>
      </c>
      <c r="AD538" s="10">
        <v>1</v>
      </c>
      <c r="AE538" s="9">
        <v>53.585000000000001</v>
      </c>
      <c r="AF538" s="11">
        <v>0</v>
      </c>
      <c r="AG538" s="11">
        <v>4</v>
      </c>
      <c r="AH538" s="11">
        <v>0</v>
      </c>
      <c r="AI538" s="11">
        <v>0</v>
      </c>
      <c r="AJ538" s="11">
        <v>0</v>
      </c>
      <c r="AK538" s="12">
        <v>44368.043344907404</v>
      </c>
      <c r="AL538" s="11">
        <v>0</v>
      </c>
      <c r="AM538" s="11">
        <v>100</v>
      </c>
      <c r="AN538" s="11">
        <v>0</v>
      </c>
      <c r="AO538" s="11">
        <v>2.12</v>
      </c>
      <c r="AP538" s="11">
        <v>0</v>
      </c>
      <c r="AQ538" s="11">
        <v>0</v>
      </c>
      <c r="AR538" s="11">
        <v>2.65</v>
      </c>
      <c r="AS538" s="8" t="s">
        <v>10908</v>
      </c>
      <c r="AT538" s="11">
        <v>0</v>
      </c>
      <c r="AU538" s="8" t="s">
        <v>10987</v>
      </c>
      <c r="AV538" s="8" t="s">
        <v>10909</v>
      </c>
    </row>
    <row r="539" spans="1:48" x14ac:dyDescent="0.25">
      <c r="A539" s="8" t="str">
        <f t="shared" si="8"/>
        <v>11006000071612200001327</v>
      </c>
      <c r="B539" s="8" t="s">
        <v>10919</v>
      </c>
      <c r="C539" s="8" t="s">
        <v>10895</v>
      </c>
      <c r="D539" s="8" t="s">
        <v>10896</v>
      </c>
      <c r="E539" s="8" t="s">
        <v>10987</v>
      </c>
      <c r="F539" s="8" t="s">
        <v>10988</v>
      </c>
      <c r="G539" s="8" t="s">
        <v>10916</v>
      </c>
      <c r="H539" s="8" t="s">
        <v>10900</v>
      </c>
      <c r="I539" s="8" t="s">
        <v>10901</v>
      </c>
      <c r="J539" s="8" t="s">
        <v>10902</v>
      </c>
      <c r="K539" s="8" t="s">
        <v>7709</v>
      </c>
      <c r="L539" s="8" t="s">
        <v>10922</v>
      </c>
      <c r="M539" s="8" t="s">
        <v>10904</v>
      </c>
      <c r="N539" s="8" t="s">
        <v>10923</v>
      </c>
      <c r="O539" s="9">
        <v>9.4550000000000001</v>
      </c>
      <c r="P539" s="10">
        <v>0.75039599999999995</v>
      </c>
      <c r="Q539" s="11">
        <v>0</v>
      </c>
      <c r="R539" s="11">
        <v>4</v>
      </c>
      <c r="S539" s="8" t="s">
        <v>10906</v>
      </c>
      <c r="T539" s="8" t="s">
        <v>10907</v>
      </c>
      <c r="U539" s="9">
        <v>7.391</v>
      </c>
      <c r="V539" s="10">
        <v>1</v>
      </c>
      <c r="W539" s="11">
        <v>5</v>
      </c>
      <c r="X539" s="9">
        <v>43.238</v>
      </c>
      <c r="Y539" s="8" t="s">
        <v>10901</v>
      </c>
      <c r="Z539" s="10">
        <v>1</v>
      </c>
      <c r="AA539" s="10">
        <v>1</v>
      </c>
      <c r="AB539" s="9">
        <v>43.238</v>
      </c>
      <c r="AC539" s="10">
        <v>1</v>
      </c>
      <c r="AD539" s="10">
        <v>1</v>
      </c>
      <c r="AE539" s="9">
        <v>43.238</v>
      </c>
      <c r="AF539" s="11">
        <v>15</v>
      </c>
      <c r="AG539" s="11">
        <v>4</v>
      </c>
      <c r="AH539" s="11">
        <v>0</v>
      </c>
      <c r="AI539" s="11">
        <v>0</v>
      </c>
      <c r="AJ539" s="11">
        <v>0</v>
      </c>
      <c r="AK539" s="12">
        <v>44368.043344907404</v>
      </c>
      <c r="AL539" s="11">
        <v>6.38</v>
      </c>
      <c r="AM539" s="11">
        <v>100</v>
      </c>
      <c r="AN539" s="11">
        <v>0</v>
      </c>
      <c r="AO539" s="11">
        <v>1.7</v>
      </c>
      <c r="AP539" s="11">
        <v>0</v>
      </c>
      <c r="AQ539" s="11">
        <v>0</v>
      </c>
      <c r="AR539" s="11">
        <v>2.44</v>
      </c>
      <c r="AS539" s="8" t="s">
        <v>10908</v>
      </c>
      <c r="AT539" s="11">
        <v>0</v>
      </c>
      <c r="AU539" s="8" t="s">
        <v>10987</v>
      </c>
      <c r="AV539" s="8" t="s">
        <v>10909</v>
      </c>
    </row>
    <row r="540" spans="1:48" x14ac:dyDescent="0.25">
      <c r="A540" s="8" t="str">
        <f t="shared" si="8"/>
        <v>11006000071612200001421</v>
      </c>
      <c r="B540" s="8" t="s">
        <v>10919</v>
      </c>
      <c r="C540" s="8" t="s">
        <v>10895</v>
      </c>
      <c r="D540" s="8" t="s">
        <v>10896</v>
      </c>
      <c r="E540" s="8" t="s">
        <v>10987</v>
      </c>
      <c r="F540" s="8" t="s">
        <v>10988</v>
      </c>
      <c r="G540" s="8" t="s">
        <v>10917</v>
      </c>
      <c r="H540" s="8" t="s">
        <v>10918</v>
      </c>
      <c r="I540" s="8" t="s">
        <v>10901</v>
      </c>
      <c r="J540" s="8" t="s">
        <v>10902</v>
      </c>
      <c r="K540" s="8" t="s">
        <v>7709</v>
      </c>
      <c r="L540" s="8" t="s">
        <v>10922</v>
      </c>
      <c r="M540" s="8" t="s">
        <v>10904</v>
      </c>
      <c r="N540" s="8" t="s">
        <v>10905</v>
      </c>
      <c r="O540" s="9">
        <v>6.4269999999999996</v>
      </c>
      <c r="P540" s="10">
        <v>1</v>
      </c>
      <c r="Q540" s="11">
        <v>9.25</v>
      </c>
      <c r="R540" s="11">
        <v>4</v>
      </c>
      <c r="S540" s="8" t="s">
        <v>10906</v>
      </c>
      <c r="T540" s="8" t="s">
        <v>10907</v>
      </c>
      <c r="U540" s="9">
        <v>7.4089999999999998</v>
      </c>
      <c r="V540" s="10">
        <v>1</v>
      </c>
      <c r="W540" s="11">
        <v>3</v>
      </c>
      <c r="X540" s="9">
        <v>42.372</v>
      </c>
      <c r="Y540" s="8" t="s">
        <v>10901</v>
      </c>
      <c r="Z540" s="10">
        <v>1</v>
      </c>
      <c r="AA540" s="10">
        <v>1</v>
      </c>
      <c r="AB540" s="9">
        <v>42.372</v>
      </c>
      <c r="AC540" s="10">
        <v>1</v>
      </c>
      <c r="AD540" s="10">
        <v>1</v>
      </c>
      <c r="AE540" s="9">
        <v>42.372</v>
      </c>
      <c r="AF540" s="11">
        <v>15</v>
      </c>
      <c r="AG540" s="11">
        <v>4</v>
      </c>
      <c r="AH540" s="11">
        <v>0</v>
      </c>
      <c r="AI540" s="11">
        <v>0</v>
      </c>
      <c r="AJ540" s="11">
        <v>0</v>
      </c>
      <c r="AK540" s="12">
        <v>44368.043344907404</v>
      </c>
      <c r="AL540" s="11">
        <v>6.39</v>
      </c>
      <c r="AM540" s="11">
        <v>100</v>
      </c>
      <c r="AN540" s="11">
        <v>0</v>
      </c>
      <c r="AO540" s="11">
        <v>1.7</v>
      </c>
      <c r="AP540" s="11">
        <v>0</v>
      </c>
      <c r="AQ540" s="11">
        <v>0</v>
      </c>
      <c r="AR540" s="11">
        <v>1.47</v>
      </c>
      <c r="AS540" s="8" t="s">
        <v>10908</v>
      </c>
      <c r="AT540" s="11">
        <v>0</v>
      </c>
      <c r="AU540" s="8" t="s">
        <v>10987</v>
      </c>
      <c r="AV540" s="8" t="s">
        <v>10909</v>
      </c>
    </row>
    <row r="541" spans="1:48" x14ac:dyDescent="0.25">
      <c r="A541" s="8" t="str">
        <f t="shared" si="8"/>
        <v>11106000071612000005105</v>
      </c>
      <c r="B541" s="8" t="s">
        <v>10924</v>
      </c>
      <c r="C541" s="8" t="s">
        <v>10901</v>
      </c>
      <c r="D541" s="8" t="s">
        <v>10896</v>
      </c>
      <c r="E541" s="8" t="s">
        <v>10987</v>
      </c>
      <c r="F541" s="8" t="s">
        <v>10988</v>
      </c>
      <c r="G541" s="8" t="s">
        <v>10920</v>
      </c>
      <c r="H541" s="8" t="s">
        <v>10921</v>
      </c>
      <c r="I541" s="8" t="s">
        <v>10895</v>
      </c>
      <c r="J541" s="8" t="s">
        <v>10902</v>
      </c>
      <c r="K541" s="8" t="s">
        <v>7709</v>
      </c>
      <c r="L541" s="8" t="s">
        <v>10922</v>
      </c>
      <c r="M541" s="8" t="s">
        <v>10904</v>
      </c>
      <c r="N541" s="8" t="s">
        <v>10925</v>
      </c>
      <c r="O541" s="9">
        <v>6.2610000000000001</v>
      </c>
      <c r="P541" s="10">
        <v>1</v>
      </c>
      <c r="Q541" s="11">
        <v>9.25</v>
      </c>
      <c r="R541" s="11">
        <v>4</v>
      </c>
      <c r="S541" s="8" t="s">
        <v>10906</v>
      </c>
      <c r="T541" s="8" t="s">
        <v>10907</v>
      </c>
      <c r="U541" s="9">
        <v>7.2169999999999996</v>
      </c>
      <c r="V541" s="10">
        <v>1</v>
      </c>
      <c r="W541" s="11">
        <v>4</v>
      </c>
      <c r="X541" s="9">
        <v>54.368000000000002</v>
      </c>
      <c r="Y541" s="8" t="s">
        <v>10901</v>
      </c>
      <c r="Z541" s="10">
        <v>1</v>
      </c>
      <c r="AA541" s="10">
        <v>0.75018899999999999</v>
      </c>
      <c r="AB541" s="9">
        <v>54.368000000000002</v>
      </c>
      <c r="AC541" s="10">
        <v>1</v>
      </c>
      <c r="AD541" s="10">
        <v>0.75018899999999999</v>
      </c>
      <c r="AE541" s="9">
        <v>54.368000000000002</v>
      </c>
      <c r="AF541" s="11">
        <v>15</v>
      </c>
      <c r="AG541" s="11">
        <v>4</v>
      </c>
      <c r="AH541" s="11">
        <v>0</v>
      </c>
      <c r="AI541" s="11">
        <v>17</v>
      </c>
      <c r="AJ541" s="11">
        <v>0</v>
      </c>
      <c r="AK541" s="12">
        <v>44367.570370370369</v>
      </c>
      <c r="AL541" s="11">
        <v>6.23</v>
      </c>
      <c r="AM541" s="11">
        <v>100</v>
      </c>
      <c r="AN541" s="11">
        <v>0</v>
      </c>
      <c r="AO541" s="11">
        <v>1.66</v>
      </c>
      <c r="AP541" s="11">
        <v>0</v>
      </c>
      <c r="AQ541" s="11">
        <v>10.54</v>
      </c>
      <c r="AR541" s="11">
        <v>2.33</v>
      </c>
      <c r="AS541" s="8" t="s">
        <v>10908</v>
      </c>
      <c r="AT541" s="11">
        <v>0</v>
      </c>
      <c r="AU541" s="8" t="s">
        <v>10987</v>
      </c>
      <c r="AV541" s="8" t="s">
        <v>10909</v>
      </c>
    </row>
    <row r="542" spans="1:48" x14ac:dyDescent="0.25">
      <c r="A542" s="8" t="str">
        <f t="shared" si="8"/>
        <v>11106000071612200000102</v>
      </c>
      <c r="B542" s="8" t="s">
        <v>10924</v>
      </c>
      <c r="C542" s="8" t="s">
        <v>10895</v>
      </c>
      <c r="D542" s="8" t="s">
        <v>10896</v>
      </c>
      <c r="E542" s="8" t="s">
        <v>10987</v>
      </c>
      <c r="F542" s="8" t="s">
        <v>10988</v>
      </c>
      <c r="G542" s="8" t="s">
        <v>10899</v>
      </c>
      <c r="H542" s="8" t="s">
        <v>10900</v>
      </c>
      <c r="I542" s="8" t="s">
        <v>10901</v>
      </c>
      <c r="J542" s="8" t="s">
        <v>10902</v>
      </c>
      <c r="K542" s="8" t="s">
        <v>7709</v>
      </c>
      <c r="L542" s="8" t="s">
        <v>10922</v>
      </c>
      <c r="M542" s="8" t="s">
        <v>10904</v>
      </c>
      <c r="N542" s="8" t="s">
        <v>10926</v>
      </c>
      <c r="O542" s="9">
        <v>7.2610000000000001</v>
      </c>
      <c r="P542" s="10">
        <v>1</v>
      </c>
      <c r="Q542" s="11">
        <v>0</v>
      </c>
      <c r="R542" s="11">
        <v>18</v>
      </c>
      <c r="S542" s="8" t="s">
        <v>10906</v>
      </c>
      <c r="T542" s="8" t="s">
        <v>10907</v>
      </c>
      <c r="U542" s="9">
        <v>8.8550000000000004</v>
      </c>
      <c r="V542" s="10">
        <v>1</v>
      </c>
      <c r="W542" s="11">
        <v>4</v>
      </c>
      <c r="X542" s="9">
        <v>66.706000000000003</v>
      </c>
      <c r="Y542" s="8" t="s">
        <v>10901</v>
      </c>
      <c r="Z542" s="10">
        <v>1</v>
      </c>
      <c r="AA542" s="10">
        <v>0.76324199999999998</v>
      </c>
      <c r="AB542" s="9">
        <v>66.706000000000003</v>
      </c>
      <c r="AC542" s="10">
        <v>1</v>
      </c>
      <c r="AD542" s="10">
        <v>0.76324199999999998</v>
      </c>
      <c r="AE542" s="9">
        <v>66.706000000000003</v>
      </c>
      <c r="AF542" s="11">
        <v>15</v>
      </c>
      <c r="AG542" s="11">
        <v>4</v>
      </c>
      <c r="AH542" s="11">
        <v>0</v>
      </c>
      <c r="AI542" s="11">
        <v>17</v>
      </c>
      <c r="AJ542" s="11">
        <v>0</v>
      </c>
      <c r="AK542" s="12">
        <v>44368.043344907404</v>
      </c>
      <c r="AL542" s="11">
        <v>7.64</v>
      </c>
      <c r="AM542" s="11">
        <v>100</v>
      </c>
      <c r="AN542" s="11">
        <v>0</v>
      </c>
      <c r="AO542" s="11">
        <v>2.04</v>
      </c>
      <c r="AP542" s="11">
        <v>0</v>
      </c>
      <c r="AQ542" s="11">
        <v>12.93</v>
      </c>
      <c r="AR542" s="11">
        <v>2.86</v>
      </c>
      <c r="AS542" s="8" t="s">
        <v>10908</v>
      </c>
      <c r="AT542" s="11">
        <v>0</v>
      </c>
      <c r="AU542" s="8" t="s">
        <v>10987</v>
      </c>
      <c r="AV542" s="8" t="s">
        <v>10909</v>
      </c>
    </row>
    <row r="543" spans="1:48" x14ac:dyDescent="0.25">
      <c r="A543" s="8" t="str">
        <f t="shared" si="8"/>
        <v>11106000071612200001286</v>
      </c>
      <c r="B543" s="8" t="s">
        <v>10924</v>
      </c>
      <c r="C543" s="8" t="s">
        <v>10895</v>
      </c>
      <c r="D543" s="8" t="s">
        <v>10896</v>
      </c>
      <c r="E543" s="8" t="s">
        <v>10987</v>
      </c>
      <c r="F543" s="8" t="s">
        <v>10988</v>
      </c>
      <c r="G543" s="8" t="s">
        <v>10913</v>
      </c>
      <c r="H543" s="8" t="s">
        <v>10914</v>
      </c>
      <c r="I543" s="8" t="s">
        <v>10901</v>
      </c>
      <c r="J543" s="8" t="s">
        <v>10902</v>
      </c>
      <c r="K543" s="8" t="s">
        <v>7709</v>
      </c>
      <c r="L543" s="8" t="s">
        <v>10922</v>
      </c>
      <c r="M543" s="8" t="s">
        <v>10904</v>
      </c>
      <c r="N543" s="8" t="s">
        <v>10927</v>
      </c>
      <c r="O543" s="9">
        <v>8.798</v>
      </c>
      <c r="P543" s="10">
        <v>1</v>
      </c>
      <c r="Q543" s="11">
        <v>3.65</v>
      </c>
      <c r="R543" s="11">
        <v>1</v>
      </c>
      <c r="S543" s="8" t="s">
        <v>10906</v>
      </c>
      <c r="T543" s="8" t="s">
        <v>10907</v>
      </c>
      <c r="U543" s="9">
        <v>9.2270000000000003</v>
      </c>
      <c r="V543" s="10">
        <v>1</v>
      </c>
      <c r="W543" s="11">
        <v>5</v>
      </c>
      <c r="X543" s="9">
        <v>69.864999999999995</v>
      </c>
      <c r="Y543" s="8" t="s">
        <v>10901</v>
      </c>
      <c r="Z543" s="10">
        <v>1</v>
      </c>
      <c r="AA543" s="10">
        <v>0.74947299999999994</v>
      </c>
      <c r="AB543" s="9">
        <v>69.864999999999995</v>
      </c>
      <c r="AC543" s="10">
        <v>1</v>
      </c>
      <c r="AD543" s="10">
        <v>0.74947299999999994</v>
      </c>
      <c r="AE543" s="9">
        <v>69.864999999999995</v>
      </c>
      <c r="AF543" s="11">
        <v>0</v>
      </c>
      <c r="AG543" s="11">
        <v>4</v>
      </c>
      <c r="AH543" s="11">
        <v>0</v>
      </c>
      <c r="AI543" s="11">
        <v>17</v>
      </c>
      <c r="AJ543" s="11">
        <v>0</v>
      </c>
      <c r="AK543" s="12">
        <v>44368.043356481481</v>
      </c>
      <c r="AL543" s="11">
        <v>0</v>
      </c>
      <c r="AM543" s="11">
        <v>100</v>
      </c>
      <c r="AN543" s="11">
        <v>0</v>
      </c>
      <c r="AO543" s="11">
        <v>2.12</v>
      </c>
      <c r="AP543" s="11">
        <v>0</v>
      </c>
      <c r="AQ543" s="11">
        <v>13.48</v>
      </c>
      <c r="AR543" s="11">
        <v>3.33</v>
      </c>
      <c r="AS543" s="8" t="s">
        <v>10908</v>
      </c>
      <c r="AT543" s="11">
        <v>0</v>
      </c>
      <c r="AU543" s="8" t="s">
        <v>10987</v>
      </c>
      <c r="AV543" s="8" t="s">
        <v>10909</v>
      </c>
    </row>
    <row r="544" spans="1:48" x14ac:dyDescent="0.25">
      <c r="A544" s="8" t="str">
        <f t="shared" si="8"/>
        <v>11106000071612200001421</v>
      </c>
      <c r="B544" s="8" t="s">
        <v>10924</v>
      </c>
      <c r="C544" s="8" t="s">
        <v>10895</v>
      </c>
      <c r="D544" s="8" t="s">
        <v>10896</v>
      </c>
      <c r="E544" s="8" t="s">
        <v>10987</v>
      </c>
      <c r="F544" s="8" t="s">
        <v>10988</v>
      </c>
      <c r="G544" s="8" t="s">
        <v>10917</v>
      </c>
      <c r="H544" s="8" t="s">
        <v>10918</v>
      </c>
      <c r="I544" s="8" t="s">
        <v>10901</v>
      </c>
      <c r="J544" s="8" t="s">
        <v>10902</v>
      </c>
      <c r="K544" s="8" t="s">
        <v>7709</v>
      </c>
      <c r="L544" s="8" t="s">
        <v>10922</v>
      </c>
      <c r="M544" s="8" t="s">
        <v>10904</v>
      </c>
      <c r="N544" s="8" t="s">
        <v>10925</v>
      </c>
      <c r="O544" s="9">
        <v>6.4269999999999996</v>
      </c>
      <c r="P544" s="10">
        <v>1</v>
      </c>
      <c r="Q544" s="11">
        <v>9.25</v>
      </c>
      <c r="R544" s="11">
        <v>4</v>
      </c>
      <c r="S544" s="8" t="s">
        <v>10906</v>
      </c>
      <c r="T544" s="8" t="s">
        <v>10907</v>
      </c>
      <c r="U544" s="9">
        <v>7.4089999999999998</v>
      </c>
      <c r="V544" s="10">
        <v>1</v>
      </c>
      <c r="W544" s="11">
        <v>1.5</v>
      </c>
      <c r="X544" s="9">
        <v>54.322000000000003</v>
      </c>
      <c r="Y544" s="8" t="s">
        <v>10901</v>
      </c>
      <c r="Z544" s="10">
        <v>1</v>
      </c>
      <c r="AA544" s="10">
        <v>0.74833400000000005</v>
      </c>
      <c r="AB544" s="9">
        <v>54.322000000000003</v>
      </c>
      <c r="AC544" s="10">
        <v>1</v>
      </c>
      <c r="AD544" s="10">
        <v>0.74833400000000005</v>
      </c>
      <c r="AE544" s="9">
        <v>54.322000000000003</v>
      </c>
      <c r="AF544" s="11">
        <v>15</v>
      </c>
      <c r="AG544" s="11">
        <v>4</v>
      </c>
      <c r="AH544" s="11">
        <v>0</v>
      </c>
      <c r="AI544" s="11">
        <v>17</v>
      </c>
      <c r="AJ544" s="11">
        <v>0</v>
      </c>
      <c r="AK544" s="12">
        <v>44368.043356481481</v>
      </c>
      <c r="AL544" s="11">
        <v>6.39</v>
      </c>
      <c r="AM544" s="11">
        <v>100</v>
      </c>
      <c r="AN544" s="11">
        <v>0</v>
      </c>
      <c r="AO544" s="11">
        <v>1.7</v>
      </c>
      <c r="AP544" s="11">
        <v>0</v>
      </c>
      <c r="AQ544" s="11">
        <v>10.82</v>
      </c>
      <c r="AR544" s="11">
        <v>0.9</v>
      </c>
      <c r="AS544" s="8" t="s">
        <v>10908</v>
      </c>
      <c r="AT544" s="11">
        <v>0</v>
      </c>
      <c r="AU544" s="8" t="s">
        <v>10987</v>
      </c>
      <c r="AV544" s="8" t="s">
        <v>10909</v>
      </c>
    </row>
    <row r="545" spans="1:48" x14ac:dyDescent="0.25">
      <c r="A545" s="8" t="str">
        <f t="shared" si="8"/>
        <v>12106000071612000005105</v>
      </c>
      <c r="B545" s="8" t="s">
        <v>10928</v>
      </c>
      <c r="C545" s="8" t="s">
        <v>10901</v>
      </c>
      <c r="D545" s="8" t="s">
        <v>10896</v>
      </c>
      <c r="E545" s="8" t="s">
        <v>10987</v>
      </c>
      <c r="F545" s="8" t="s">
        <v>10988</v>
      </c>
      <c r="G545" s="8" t="s">
        <v>10920</v>
      </c>
      <c r="H545" s="8" t="s">
        <v>10921</v>
      </c>
      <c r="I545" s="8" t="s">
        <v>10895</v>
      </c>
      <c r="J545" s="8" t="s">
        <v>10902</v>
      </c>
      <c r="K545" s="8" t="s">
        <v>7709</v>
      </c>
      <c r="L545" s="8" t="s">
        <v>10922</v>
      </c>
      <c r="M545" s="8" t="s">
        <v>10904</v>
      </c>
      <c r="N545" s="8" t="s">
        <v>10905</v>
      </c>
      <c r="O545" s="9">
        <v>6.2610000000000001</v>
      </c>
      <c r="P545" s="10">
        <v>1</v>
      </c>
      <c r="Q545" s="11">
        <v>9.25</v>
      </c>
      <c r="R545" s="11">
        <v>4</v>
      </c>
      <c r="S545" s="8" t="s">
        <v>10906</v>
      </c>
      <c r="T545" s="8" t="s">
        <v>10907</v>
      </c>
      <c r="U545" s="9">
        <v>7.2169999999999996</v>
      </c>
      <c r="V545" s="10">
        <v>1</v>
      </c>
      <c r="W545" s="11">
        <v>2</v>
      </c>
      <c r="X545" s="9">
        <v>36.957999999999998</v>
      </c>
      <c r="Y545" s="8" t="s">
        <v>10901</v>
      </c>
      <c r="Z545" s="10">
        <v>1</v>
      </c>
      <c r="AA545" s="10">
        <v>1</v>
      </c>
      <c r="AB545" s="9">
        <v>36.957999999999998</v>
      </c>
      <c r="AC545" s="10">
        <v>1</v>
      </c>
      <c r="AD545" s="10">
        <v>1</v>
      </c>
      <c r="AE545" s="9">
        <v>36.957999999999998</v>
      </c>
      <c r="AF545" s="11">
        <v>15</v>
      </c>
      <c r="AG545" s="11">
        <v>4</v>
      </c>
      <c r="AH545" s="11">
        <v>9.25</v>
      </c>
      <c r="AI545" s="11">
        <v>0</v>
      </c>
      <c r="AJ545" s="11">
        <v>0</v>
      </c>
      <c r="AK545" s="12">
        <v>44367.54042824074</v>
      </c>
      <c r="AL545" s="11">
        <v>6.23</v>
      </c>
      <c r="AM545" s="11">
        <v>100</v>
      </c>
      <c r="AN545" s="11">
        <v>0</v>
      </c>
      <c r="AO545" s="11">
        <v>1.66</v>
      </c>
      <c r="AP545" s="11">
        <v>3.83</v>
      </c>
      <c r="AQ545" s="11">
        <v>0</v>
      </c>
      <c r="AR545" s="11">
        <v>0.95</v>
      </c>
      <c r="AS545" s="8" t="s">
        <v>10908</v>
      </c>
      <c r="AT545" s="11">
        <v>0</v>
      </c>
      <c r="AU545" s="8" t="s">
        <v>10987</v>
      </c>
      <c r="AV545" s="8" t="s">
        <v>10909</v>
      </c>
    </row>
    <row r="546" spans="1:48" x14ac:dyDescent="0.25">
      <c r="A546" s="8" t="str">
        <f t="shared" si="8"/>
        <v>12106000071612200001421</v>
      </c>
      <c r="B546" s="8" t="s">
        <v>10928</v>
      </c>
      <c r="C546" s="8" t="s">
        <v>10895</v>
      </c>
      <c r="D546" s="8" t="s">
        <v>10896</v>
      </c>
      <c r="E546" s="8" t="s">
        <v>10987</v>
      </c>
      <c r="F546" s="8" t="s">
        <v>10988</v>
      </c>
      <c r="G546" s="8" t="s">
        <v>10917</v>
      </c>
      <c r="H546" s="8" t="s">
        <v>10918</v>
      </c>
      <c r="I546" s="8" t="s">
        <v>10901</v>
      </c>
      <c r="J546" s="8" t="s">
        <v>10902</v>
      </c>
      <c r="K546" s="8" t="s">
        <v>7709</v>
      </c>
      <c r="L546" s="8" t="s">
        <v>10922</v>
      </c>
      <c r="M546" s="8" t="s">
        <v>10904</v>
      </c>
      <c r="N546" s="8" t="s">
        <v>10905</v>
      </c>
      <c r="O546" s="9">
        <v>6.4269999999999996</v>
      </c>
      <c r="P546" s="10">
        <v>1</v>
      </c>
      <c r="Q546" s="11">
        <v>9.25</v>
      </c>
      <c r="R546" s="11">
        <v>18</v>
      </c>
      <c r="S546" s="8" t="s">
        <v>10906</v>
      </c>
      <c r="T546" s="8" t="s">
        <v>10907</v>
      </c>
      <c r="U546" s="9">
        <v>8.8339999999999996</v>
      </c>
      <c r="V546" s="10">
        <v>1</v>
      </c>
      <c r="W546" s="11">
        <v>0</v>
      </c>
      <c r="X546" s="9">
        <v>36.956000000000003</v>
      </c>
      <c r="Y546" s="8" t="s">
        <v>10901</v>
      </c>
      <c r="Z546" s="10">
        <v>1</v>
      </c>
      <c r="AA546" s="10">
        <v>1</v>
      </c>
      <c r="AB546" s="9">
        <v>36.956000000000003</v>
      </c>
      <c r="AC546" s="10">
        <v>1</v>
      </c>
      <c r="AD546" s="10">
        <v>1</v>
      </c>
      <c r="AE546" s="9">
        <v>36.956000000000003</v>
      </c>
      <c r="AF546" s="11">
        <v>15</v>
      </c>
      <c r="AG546" s="11">
        <v>18</v>
      </c>
      <c r="AH546" s="11">
        <v>9.25</v>
      </c>
      <c r="AI546" s="11">
        <v>0</v>
      </c>
      <c r="AJ546" s="11">
        <v>0</v>
      </c>
      <c r="AK546" s="12">
        <v>44368.004050925927</v>
      </c>
      <c r="AL546" s="11">
        <v>7.62</v>
      </c>
      <c r="AM546" s="11">
        <v>100</v>
      </c>
      <c r="AN546" s="11">
        <v>0</v>
      </c>
      <c r="AO546" s="11">
        <v>9.14</v>
      </c>
      <c r="AP546" s="11">
        <v>4.7</v>
      </c>
      <c r="AQ546" s="11">
        <v>0</v>
      </c>
      <c r="AR546" s="11">
        <v>0</v>
      </c>
      <c r="AS546" s="8" t="s">
        <v>10908</v>
      </c>
      <c r="AT546" s="11">
        <v>0</v>
      </c>
      <c r="AU546" s="8" t="s">
        <v>10987</v>
      </c>
      <c r="AV546" s="8" t="s">
        <v>10909</v>
      </c>
    </row>
    <row r="547" spans="1:48" x14ac:dyDescent="0.25">
      <c r="A547" s="8" t="str">
        <f t="shared" si="8"/>
        <v>13006000071612000005105</v>
      </c>
      <c r="B547" s="8" t="s">
        <v>10929</v>
      </c>
      <c r="C547" s="8" t="s">
        <v>10901</v>
      </c>
      <c r="D547" s="8" t="s">
        <v>10896</v>
      </c>
      <c r="E547" s="8" t="s">
        <v>10987</v>
      </c>
      <c r="F547" s="8" t="s">
        <v>10988</v>
      </c>
      <c r="G547" s="8" t="s">
        <v>10920</v>
      </c>
      <c r="H547" s="8" t="s">
        <v>10921</v>
      </c>
      <c r="I547" s="8" t="s">
        <v>10895</v>
      </c>
      <c r="J547" s="8" t="s">
        <v>10902</v>
      </c>
      <c r="K547" s="8" t="s">
        <v>7709</v>
      </c>
      <c r="L547" s="8" t="s">
        <v>10922</v>
      </c>
      <c r="M547" s="8" t="s">
        <v>10904</v>
      </c>
      <c r="N547" s="8" t="s">
        <v>10930</v>
      </c>
      <c r="O547" s="9">
        <v>6.2610000000000001</v>
      </c>
      <c r="P547" s="10">
        <v>1</v>
      </c>
      <c r="Q547" s="11">
        <v>9.25</v>
      </c>
      <c r="R547" s="11">
        <v>4</v>
      </c>
      <c r="S547" s="8" t="s">
        <v>10906</v>
      </c>
      <c r="T547" s="8" t="s">
        <v>10907</v>
      </c>
      <c r="U547" s="9">
        <v>7.2169999999999996</v>
      </c>
      <c r="V547" s="10">
        <v>1</v>
      </c>
      <c r="W547" s="11">
        <v>6</v>
      </c>
      <c r="X547" s="9">
        <v>50.588000000000001</v>
      </c>
      <c r="Y547" s="8" t="s">
        <v>10901</v>
      </c>
      <c r="Z547" s="10">
        <v>1</v>
      </c>
      <c r="AA547" s="10">
        <v>1</v>
      </c>
      <c r="AB547" s="9">
        <v>50.588000000000001</v>
      </c>
      <c r="AC547" s="10">
        <v>1</v>
      </c>
      <c r="AD547" s="10">
        <v>1</v>
      </c>
      <c r="AE547" s="9">
        <v>50.588000000000001</v>
      </c>
      <c r="AF547" s="11">
        <v>15</v>
      </c>
      <c r="AG547" s="11">
        <v>0</v>
      </c>
      <c r="AH547" s="11">
        <v>0</v>
      </c>
      <c r="AI547" s="11">
        <v>0</v>
      </c>
      <c r="AJ547" s="11">
        <v>0</v>
      </c>
      <c r="AK547" s="12">
        <v>44367.520011574074</v>
      </c>
      <c r="AL547" s="11">
        <v>6.23</v>
      </c>
      <c r="AM547" s="11">
        <v>0</v>
      </c>
      <c r="AN547" s="11">
        <v>0</v>
      </c>
      <c r="AO547" s="11">
        <v>0</v>
      </c>
      <c r="AP547" s="11">
        <v>0</v>
      </c>
      <c r="AQ547" s="11">
        <v>0</v>
      </c>
      <c r="AR547" s="11">
        <v>2.86</v>
      </c>
      <c r="AS547" s="8" t="s">
        <v>10908</v>
      </c>
      <c r="AT547" s="11">
        <v>0</v>
      </c>
      <c r="AU547" s="8" t="s">
        <v>10987</v>
      </c>
      <c r="AV547" s="8" t="s">
        <v>10909</v>
      </c>
    </row>
    <row r="548" spans="1:48" x14ac:dyDescent="0.25">
      <c r="A548" s="8" t="str">
        <f t="shared" si="8"/>
        <v>13006000071612200000102</v>
      </c>
      <c r="B548" s="8" t="s">
        <v>10929</v>
      </c>
      <c r="C548" s="8" t="s">
        <v>10895</v>
      </c>
      <c r="D548" s="8" t="s">
        <v>10896</v>
      </c>
      <c r="E548" s="8" t="s">
        <v>10987</v>
      </c>
      <c r="F548" s="8" t="s">
        <v>10988</v>
      </c>
      <c r="G548" s="8" t="s">
        <v>10899</v>
      </c>
      <c r="H548" s="8" t="s">
        <v>10900</v>
      </c>
      <c r="I548" s="8" t="s">
        <v>10901</v>
      </c>
      <c r="J548" s="8" t="s">
        <v>10902</v>
      </c>
      <c r="K548" s="8" t="s">
        <v>7709</v>
      </c>
      <c r="L548" s="8" t="s">
        <v>10922</v>
      </c>
      <c r="M548" s="8" t="s">
        <v>10904</v>
      </c>
      <c r="N548" s="8" t="s">
        <v>10930</v>
      </c>
      <c r="O548" s="9">
        <v>7.2610000000000001</v>
      </c>
      <c r="P548" s="10">
        <v>1</v>
      </c>
      <c r="Q548" s="11">
        <v>3.65</v>
      </c>
      <c r="R548" s="11">
        <v>4</v>
      </c>
      <c r="S548" s="8" t="s">
        <v>10906</v>
      </c>
      <c r="T548" s="8" t="s">
        <v>10907</v>
      </c>
      <c r="U548" s="9">
        <v>7.8620000000000001</v>
      </c>
      <c r="V548" s="10">
        <v>1</v>
      </c>
      <c r="W548" s="11">
        <v>3.5</v>
      </c>
      <c r="X548" s="9">
        <v>53.807000000000002</v>
      </c>
      <c r="Y548" s="8" t="s">
        <v>10901</v>
      </c>
      <c r="Z548" s="10">
        <v>1</v>
      </c>
      <c r="AA548" s="10">
        <v>1</v>
      </c>
      <c r="AB548" s="9">
        <v>53.807000000000002</v>
      </c>
      <c r="AC548" s="10">
        <v>1</v>
      </c>
      <c r="AD548" s="10">
        <v>1</v>
      </c>
      <c r="AE548" s="9">
        <v>53.807000000000002</v>
      </c>
      <c r="AF548" s="11">
        <v>15</v>
      </c>
      <c r="AG548" s="11">
        <v>0</v>
      </c>
      <c r="AH548" s="11">
        <v>0</v>
      </c>
      <c r="AI548" s="11">
        <v>0</v>
      </c>
      <c r="AJ548" s="11">
        <v>0</v>
      </c>
      <c r="AK548" s="12">
        <v>44368.015902777777</v>
      </c>
      <c r="AL548" s="11">
        <v>6.78</v>
      </c>
      <c r="AM548" s="11">
        <v>0</v>
      </c>
      <c r="AN548" s="11">
        <v>0</v>
      </c>
      <c r="AO548" s="11">
        <v>0</v>
      </c>
      <c r="AP548" s="11">
        <v>0</v>
      </c>
      <c r="AQ548" s="11">
        <v>0</v>
      </c>
      <c r="AR548" s="11">
        <v>1.82</v>
      </c>
      <c r="AS548" s="8" t="s">
        <v>10908</v>
      </c>
      <c r="AT548" s="11">
        <v>0</v>
      </c>
      <c r="AU548" s="8" t="s">
        <v>10987</v>
      </c>
      <c r="AV548" s="8" t="s">
        <v>10909</v>
      </c>
    </row>
    <row r="549" spans="1:48" x14ac:dyDescent="0.25">
      <c r="A549" s="8" t="str">
        <f t="shared" si="8"/>
        <v>13006000071612200001327</v>
      </c>
      <c r="B549" s="8" t="s">
        <v>10929</v>
      </c>
      <c r="C549" s="8" t="s">
        <v>10895</v>
      </c>
      <c r="D549" s="8" t="s">
        <v>10896</v>
      </c>
      <c r="E549" s="8" t="s">
        <v>10987</v>
      </c>
      <c r="F549" s="8" t="s">
        <v>10988</v>
      </c>
      <c r="G549" s="8" t="s">
        <v>10916</v>
      </c>
      <c r="H549" s="8" t="s">
        <v>10900</v>
      </c>
      <c r="I549" s="8" t="s">
        <v>10901</v>
      </c>
      <c r="J549" s="8" t="s">
        <v>10902</v>
      </c>
      <c r="K549" s="8" t="s">
        <v>7709</v>
      </c>
      <c r="L549" s="8" t="s">
        <v>10922</v>
      </c>
      <c r="M549" s="8" t="s">
        <v>10904</v>
      </c>
      <c r="N549" s="8" t="s">
        <v>10930</v>
      </c>
      <c r="O549" s="9">
        <v>9.4550000000000001</v>
      </c>
      <c r="P549" s="10">
        <v>0.75039599999999995</v>
      </c>
      <c r="Q549" s="11">
        <v>3.65</v>
      </c>
      <c r="R549" s="11">
        <v>4</v>
      </c>
      <c r="S549" s="8" t="s">
        <v>10906</v>
      </c>
      <c r="T549" s="8" t="s">
        <v>10907</v>
      </c>
      <c r="U549" s="9">
        <v>7.6829999999999998</v>
      </c>
      <c r="V549" s="10">
        <v>1</v>
      </c>
      <c r="W549" s="11">
        <v>2</v>
      </c>
      <c r="X549" s="9">
        <v>51.826999999999998</v>
      </c>
      <c r="Y549" s="8" t="s">
        <v>10901</v>
      </c>
      <c r="Z549" s="10">
        <v>1</v>
      </c>
      <c r="AA549" s="10">
        <v>1</v>
      </c>
      <c r="AB549" s="9">
        <v>51.826999999999998</v>
      </c>
      <c r="AC549" s="10">
        <v>1</v>
      </c>
      <c r="AD549" s="10">
        <v>1</v>
      </c>
      <c r="AE549" s="9">
        <v>51.826999999999998</v>
      </c>
      <c r="AF549" s="11">
        <v>15</v>
      </c>
      <c r="AG549" s="11">
        <v>0</v>
      </c>
      <c r="AH549" s="11">
        <v>0</v>
      </c>
      <c r="AI549" s="11">
        <v>0</v>
      </c>
      <c r="AJ549" s="11">
        <v>0</v>
      </c>
      <c r="AK549" s="12">
        <v>44368.015902777777</v>
      </c>
      <c r="AL549" s="11">
        <v>6.63</v>
      </c>
      <c r="AM549" s="11">
        <v>0</v>
      </c>
      <c r="AN549" s="11">
        <v>0</v>
      </c>
      <c r="AO549" s="11">
        <v>0</v>
      </c>
      <c r="AP549" s="11">
        <v>0</v>
      </c>
      <c r="AQ549" s="11">
        <v>0</v>
      </c>
      <c r="AR549" s="11">
        <v>1.02</v>
      </c>
      <c r="AS549" s="8" t="s">
        <v>10908</v>
      </c>
      <c r="AT549" s="11">
        <v>0</v>
      </c>
      <c r="AU549" s="8" t="s">
        <v>10987</v>
      </c>
      <c r="AV549" s="8" t="s">
        <v>10909</v>
      </c>
    </row>
    <row r="550" spans="1:48" x14ac:dyDescent="0.25">
      <c r="A550" s="8" t="str">
        <f t="shared" si="8"/>
        <v>13006000071612200001421</v>
      </c>
      <c r="B550" s="8" t="s">
        <v>10929</v>
      </c>
      <c r="C550" s="8" t="s">
        <v>10895</v>
      </c>
      <c r="D550" s="8" t="s">
        <v>10896</v>
      </c>
      <c r="E550" s="8" t="s">
        <v>10987</v>
      </c>
      <c r="F550" s="8" t="s">
        <v>10988</v>
      </c>
      <c r="G550" s="8" t="s">
        <v>10917</v>
      </c>
      <c r="H550" s="8" t="s">
        <v>10918</v>
      </c>
      <c r="I550" s="8" t="s">
        <v>10901</v>
      </c>
      <c r="J550" s="8" t="s">
        <v>10902</v>
      </c>
      <c r="K550" s="8" t="s">
        <v>7709</v>
      </c>
      <c r="L550" s="8" t="s">
        <v>10922</v>
      </c>
      <c r="M550" s="8" t="s">
        <v>10904</v>
      </c>
      <c r="N550" s="8" t="s">
        <v>10930</v>
      </c>
      <c r="O550" s="9">
        <v>6.4269999999999996</v>
      </c>
      <c r="P550" s="10">
        <v>1</v>
      </c>
      <c r="Q550" s="11">
        <v>9.25</v>
      </c>
      <c r="R550" s="11">
        <v>4</v>
      </c>
      <c r="S550" s="8" t="s">
        <v>10906</v>
      </c>
      <c r="T550" s="8" t="s">
        <v>10907</v>
      </c>
      <c r="U550" s="9">
        <v>7.4089999999999998</v>
      </c>
      <c r="V550" s="10">
        <v>1</v>
      </c>
      <c r="W550" s="11">
        <v>7</v>
      </c>
      <c r="X550" s="9">
        <v>52.421999999999997</v>
      </c>
      <c r="Y550" s="8" t="s">
        <v>10901</v>
      </c>
      <c r="Z550" s="10">
        <v>1</v>
      </c>
      <c r="AA550" s="10">
        <v>1</v>
      </c>
      <c r="AB550" s="9">
        <v>52.421999999999997</v>
      </c>
      <c r="AC550" s="10">
        <v>1</v>
      </c>
      <c r="AD550" s="10">
        <v>1</v>
      </c>
      <c r="AE550" s="9">
        <v>52.421999999999997</v>
      </c>
      <c r="AF550" s="11">
        <v>15</v>
      </c>
      <c r="AG550" s="11">
        <v>0</v>
      </c>
      <c r="AH550" s="11">
        <v>0</v>
      </c>
      <c r="AI550" s="11">
        <v>0</v>
      </c>
      <c r="AJ550" s="11">
        <v>0</v>
      </c>
      <c r="AK550" s="12">
        <v>44368.015902777777</v>
      </c>
      <c r="AL550" s="11">
        <v>6.39</v>
      </c>
      <c r="AM550" s="11">
        <v>0</v>
      </c>
      <c r="AN550" s="11">
        <v>0</v>
      </c>
      <c r="AO550" s="11">
        <v>0</v>
      </c>
      <c r="AP550" s="11">
        <v>0</v>
      </c>
      <c r="AQ550" s="11">
        <v>0</v>
      </c>
      <c r="AR550" s="11">
        <v>3.43</v>
      </c>
      <c r="AS550" s="8" t="s">
        <v>10908</v>
      </c>
      <c r="AT550" s="11">
        <v>0</v>
      </c>
      <c r="AU550" s="8" t="s">
        <v>10987</v>
      </c>
      <c r="AV550" s="8" t="s">
        <v>10909</v>
      </c>
    </row>
    <row r="551" spans="1:48" x14ac:dyDescent="0.25">
      <c r="A551" s="8" t="str">
        <f t="shared" si="8"/>
        <v>14006000071612000005105</v>
      </c>
      <c r="B551" s="8" t="s">
        <v>10931</v>
      </c>
      <c r="C551" s="8" t="s">
        <v>10901</v>
      </c>
      <c r="D551" s="8" t="s">
        <v>10896</v>
      </c>
      <c r="E551" s="8" t="s">
        <v>10987</v>
      </c>
      <c r="F551" s="8" t="s">
        <v>10988</v>
      </c>
      <c r="G551" s="8" t="s">
        <v>10920</v>
      </c>
      <c r="H551" s="8" t="s">
        <v>10921</v>
      </c>
      <c r="I551" s="8" t="s">
        <v>10895</v>
      </c>
      <c r="J551" s="8" t="s">
        <v>10902</v>
      </c>
      <c r="K551" s="8" t="s">
        <v>7709</v>
      </c>
      <c r="L551" s="8" t="s">
        <v>10922</v>
      </c>
      <c r="M551" s="8" t="s">
        <v>10904</v>
      </c>
      <c r="N551" s="8" t="s">
        <v>10905</v>
      </c>
      <c r="O551" s="9">
        <v>6.2610000000000001</v>
      </c>
      <c r="P551" s="10">
        <v>1</v>
      </c>
      <c r="Q551" s="11">
        <v>9.25</v>
      </c>
      <c r="R551" s="11">
        <v>4</v>
      </c>
      <c r="S551" s="8" t="s">
        <v>10906</v>
      </c>
      <c r="T551" s="8" t="s">
        <v>10907</v>
      </c>
      <c r="U551" s="9">
        <v>7.2169999999999996</v>
      </c>
      <c r="V551" s="10">
        <v>1</v>
      </c>
      <c r="W551" s="11">
        <v>2</v>
      </c>
      <c r="X551" s="9">
        <v>36.957999999999998</v>
      </c>
      <c r="Y551" s="8" t="s">
        <v>10901</v>
      </c>
      <c r="Z551" s="10">
        <v>1</v>
      </c>
      <c r="AA551" s="10">
        <v>1</v>
      </c>
      <c r="AB551" s="9">
        <v>36.957999999999998</v>
      </c>
      <c r="AC551" s="10">
        <v>1</v>
      </c>
      <c r="AD551" s="10">
        <v>1</v>
      </c>
      <c r="AE551" s="9">
        <v>36.957999999999998</v>
      </c>
      <c r="AF551" s="11">
        <v>15</v>
      </c>
      <c r="AG551" s="11">
        <v>4</v>
      </c>
      <c r="AH551" s="11">
        <v>9.25</v>
      </c>
      <c r="AI551" s="11">
        <v>0</v>
      </c>
      <c r="AJ551" s="11">
        <v>0</v>
      </c>
      <c r="AK551" s="12">
        <v>44367.529282407406</v>
      </c>
      <c r="AL551" s="11">
        <v>6.23</v>
      </c>
      <c r="AM551" s="11">
        <v>100</v>
      </c>
      <c r="AN551" s="11">
        <v>0</v>
      </c>
      <c r="AO551" s="11">
        <v>1.66</v>
      </c>
      <c r="AP551" s="11">
        <v>3.83</v>
      </c>
      <c r="AQ551" s="11">
        <v>0</v>
      </c>
      <c r="AR551" s="11">
        <v>0.95</v>
      </c>
      <c r="AS551" s="8" t="s">
        <v>10908</v>
      </c>
      <c r="AT551" s="11">
        <v>0</v>
      </c>
      <c r="AU551" s="8" t="s">
        <v>10987</v>
      </c>
      <c r="AV551" s="8" t="s">
        <v>10909</v>
      </c>
    </row>
    <row r="552" spans="1:48" x14ac:dyDescent="0.25">
      <c r="A552" s="8" t="str">
        <f t="shared" si="8"/>
        <v>14006000071612200000102</v>
      </c>
      <c r="B552" s="8" t="s">
        <v>10931</v>
      </c>
      <c r="C552" s="8" t="s">
        <v>10895</v>
      </c>
      <c r="D552" s="8" t="s">
        <v>10896</v>
      </c>
      <c r="E552" s="8" t="s">
        <v>10987</v>
      </c>
      <c r="F552" s="8" t="s">
        <v>10988</v>
      </c>
      <c r="G552" s="8" t="s">
        <v>10899</v>
      </c>
      <c r="H552" s="8" t="s">
        <v>10900</v>
      </c>
      <c r="I552" s="8" t="s">
        <v>10901</v>
      </c>
      <c r="J552" s="8" t="s">
        <v>10902</v>
      </c>
      <c r="K552" s="8" t="s">
        <v>7709</v>
      </c>
      <c r="L552" s="8" t="s">
        <v>10922</v>
      </c>
      <c r="M552" s="8" t="s">
        <v>10904</v>
      </c>
      <c r="N552" s="8" t="s">
        <v>10905</v>
      </c>
      <c r="O552" s="9">
        <v>7.2610000000000001</v>
      </c>
      <c r="P552" s="10">
        <v>1</v>
      </c>
      <c r="Q552" s="11">
        <v>3.65</v>
      </c>
      <c r="R552" s="11">
        <v>4</v>
      </c>
      <c r="S552" s="8" t="s">
        <v>10906</v>
      </c>
      <c r="T552" s="8" t="s">
        <v>10907</v>
      </c>
      <c r="U552" s="9">
        <v>7.8620000000000001</v>
      </c>
      <c r="V552" s="10">
        <v>1</v>
      </c>
      <c r="W552" s="11">
        <v>2</v>
      </c>
      <c r="X552" s="9">
        <v>40.247</v>
      </c>
      <c r="Y552" s="8" t="s">
        <v>10901</v>
      </c>
      <c r="Z552" s="10">
        <v>1</v>
      </c>
      <c r="AA552" s="10">
        <v>1</v>
      </c>
      <c r="AB552" s="9">
        <v>40.247</v>
      </c>
      <c r="AC552" s="10">
        <v>1</v>
      </c>
      <c r="AD552" s="10">
        <v>1</v>
      </c>
      <c r="AE552" s="9">
        <v>40.247</v>
      </c>
      <c r="AF552" s="11">
        <v>15</v>
      </c>
      <c r="AG552" s="11">
        <v>4</v>
      </c>
      <c r="AH552" s="11">
        <v>9.25</v>
      </c>
      <c r="AI552" s="11">
        <v>0</v>
      </c>
      <c r="AJ552" s="11">
        <v>0</v>
      </c>
      <c r="AK552" s="12">
        <v>44368.014988425923</v>
      </c>
      <c r="AL552" s="11">
        <v>6.78</v>
      </c>
      <c r="AM552" s="11">
        <v>100</v>
      </c>
      <c r="AN552" s="11">
        <v>0</v>
      </c>
      <c r="AO552" s="11">
        <v>1.81</v>
      </c>
      <c r="AP552" s="11">
        <v>4.1900000000000004</v>
      </c>
      <c r="AQ552" s="11">
        <v>0</v>
      </c>
      <c r="AR552" s="11">
        <v>1.04</v>
      </c>
      <c r="AS552" s="8" t="s">
        <v>10908</v>
      </c>
      <c r="AT552" s="11">
        <v>0</v>
      </c>
      <c r="AU552" s="8" t="s">
        <v>10987</v>
      </c>
      <c r="AV552" s="8" t="s">
        <v>10909</v>
      </c>
    </row>
    <row r="553" spans="1:48" x14ac:dyDescent="0.25">
      <c r="A553" s="8" t="str">
        <f t="shared" si="8"/>
        <v>14006000071612200001286</v>
      </c>
      <c r="B553" s="8" t="s">
        <v>10931</v>
      </c>
      <c r="C553" s="8" t="s">
        <v>10895</v>
      </c>
      <c r="D553" s="8" t="s">
        <v>10896</v>
      </c>
      <c r="E553" s="8" t="s">
        <v>10987</v>
      </c>
      <c r="F553" s="8" t="s">
        <v>10988</v>
      </c>
      <c r="G553" s="8" t="s">
        <v>10913</v>
      </c>
      <c r="H553" s="8" t="s">
        <v>10914</v>
      </c>
      <c r="I553" s="8" t="s">
        <v>10901</v>
      </c>
      <c r="J553" s="8" t="s">
        <v>10902</v>
      </c>
      <c r="K553" s="8" t="s">
        <v>7709</v>
      </c>
      <c r="L553" s="8" t="s">
        <v>10922</v>
      </c>
      <c r="M553" s="8" t="s">
        <v>10904</v>
      </c>
      <c r="N553" s="8" t="s">
        <v>10915</v>
      </c>
      <c r="O553" s="9">
        <v>8.798</v>
      </c>
      <c r="P553" s="10">
        <v>1</v>
      </c>
      <c r="Q553" s="11">
        <v>3.65</v>
      </c>
      <c r="R553" s="11">
        <v>1</v>
      </c>
      <c r="S553" s="8" t="s">
        <v>10906</v>
      </c>
      <c r="T553" s="8" t="s">
        <v>10907</v>
      </c>
      <c r="U553" s="9">
        <v>9.2270000000000003</v>
      </c>
      <c r="V553" s="10">
        <v>1</v>
      </c>
      <c r="W553" s="11">
        <v>3</v>
      </c>
      <c r="X553" s="9">
        <v>47.615000000000002</v>
      </c>
      <c r="Y553" s="8" t="s">
        <v>10901</v>
      </c>
      <c r="Z553" s="10">
        <v>1</v>
      </c>
      <c r="AA553" s="10">
        <v>1</v>
      </c>
      <c r="AB553" s="9">
        <v>47.615000000000002</v>
      </c>
      <c r="AC553" s="10">
        <v>1</v>
      </c>
      <c r="AD553" s="10">
        <v>1</v>
      </c>
      <c r="AE553" s="9">
        <v>47.615000000000002</v>
      </c>
      <c r="AF553" s="11">
        <v>0</v>
      </c>
      <c r="AG553" s="11">
        <v>4</v>
      </c>
      <c r="AH553" s="11">
        <v>9.25</v>
      </c>
      <c r="AI553" s="11">
        <v>0</v>
      </c>
      <c r="AJ553" s="11">
        <v>0</v>
      </c>
      <c r="AK553" s="12">
        <v>44368.014988425923</v>
      </c>
      <c r="AL553" s="11">
        <v>0</v>
      </c>
      <c r="AM553" s="11">
        <v>100</v>
      </c>
      <c r="AN553" s="11">
        <v>0</v>
      </c>
      <c r="AO553" s="11">
        <v>2.12</v>
      </c>
      <c r="AP553" s="11">
        <v>4.91</v>
      </c>
      <c r="AQ553" s="11">
        <v>0</v>
      </c>
      <c r="AR553" s="11">
        <v>1.59</v>
      </c>
      <c r="AS553" s="8" t="s">
        <v>10908</v>
      </c>
      <c r="AT553" s="11">
        <v>0</v>
      </c>
      <c r="AU553" s="8" t="s">
        <v>10987</v>
      </c>
      <c r="AV553" s="8" t="s">
        <v>10909</v>
      </c>
    </row>
    <row r="554" spans="1:48" x14ac:dyDescent="0.25">
      <c r="A554" s="8" t="str">
        <f t="shared" si="8"/>
        <v>15006000071612000005105</v>
      </c>
      <c r="B554" s="8" t="s">
        <v>10980</v>
      </c>
      <c r="C554" s="8" t="s">
        <v>10901</v>
      </c>
      <c r="D554" s="8" t="s">
        <v>10896</v>
      </c>
      <c r="E554" s="8" t="s">
        <v>10987</v>
      </c>
      <c r="F554" s="8" t="s">
        <v>10988</v>
      </c>
      <c r="G554" s="8" t="s">
        <v>10920</v>
      </c>
      <c r="H554" s="8" t="s">
        <v>10921</v>
      </c>
      <c r="I554" s="8" t="s">
        <v>10895</v>
      </c>
      <c r="J554" s="8" t="s">
        <v>10902</v>
      </c>
      <c r="K554" s="8" t="s">
        <v>7709</v>
      </c>
      <c r="L554" s="8" t="s">
        <v>10922</v>
      </c>
      <c r="M554" s="8" t="s">
        <v>10904</v>
      </c>
      <c r="N554" s="8" t="s">
        <v>10930</v>
      </c>
      <c r="O554" s="9">
        <v>6.2610000000000001</v>
      </c>
      <c r="P554" s="10">
        <v>1</v>
      </c>
      <c r="Q554" s="11">
        <v>9.25</v>
      </c>
      <c r="R554" s="11">
        <v>4</v>
      </c>
      <c r="S554" s="8" t="s">
        <v>10906</v>
      </c>
      <c r="T554" s="8" t="s">
        <v>10907</v>
      </c>
      <c r="U554" s="9">
        <v>7.2169999999999996</v>
      </c>
      <c r="V554" s="10">
        <v>1</v>
      </c>
      <c r="W554" s="11">
        <v>2</v>
      </c>
      <c r="X554" s="9">
        <v>47.018000000000001</v>
      </c>
      <c r="Y554" s="8" t="s">
        <v>10901</v>
      </c>
      <c r="Z554" s="10">
        <v>0.96499999999999997</v>
      </c>
      <c r="AA554" s="10">
        <v>1</v>
      </c>
      <c r="AB554" s="9">
        <v>45.372</v>
      </c>
      <c r="AC554" s="10">
        <v>1</v>
      </c>
      <c r="AD554" s="10">
        <v>1</v>
      </c>
      <c r="AE554" s="9">
        <v>45.372</v>
      </c>
      <c r="AF554" s="11">
        <v>15</v>
      </c>
      <c r="AG554" s="11">
        <v>4</v>
      </c>
      <c r="AH554" s="11">
        <v>0</v>
      </c>
      <c r="AI554" s="11">
        <v>0</v>
      </c>
      <c r="AJ554" s="11">
        <v>0</v>
      </c>
      <c r="AK554" s="12">
        <v>44367.541168981479</v>
      </c>
      <c r="AL554" s="11">
        <v>6.23</v>
      </c>
      <c r="AM554" s="11">
        <v>100</v>
      </c>
      <c r="AN554" s="11">
        <v>0</v>
      </c>
      <c r="AO554" s="11">
        <v>1.66</v>
      </c>
      <c r="AP554" s="11">
        <v>0</v>
      </c>
      <c r="AQ554" s="11">
        <v>0</v>
      </c>
      <c r="AR554" s="11">
        <v>0.95</v>
      </c>
      <c r="AS554" s="8" t="s">
        <v>10908</v>
      </c>
      <c r="AT554" s="11">
        <v>0</v>
      </c>
      <c r="AU554" s="8" t="s">
        <v>10987</v>
      </c>
      <c r="AV554" s="8" t="s">
        <v>10909</v>
      </c>
    </row>
    <row r="555" spans="1:48" x14ac:dyDescent="0.25">
      <c r="A555" s="8" t="str">
        <f t="shared" si="8"/>
        <v>15006000071612200001421</v>
      </c>
      <c r="B555" s="8" t="s">
        <v>10980</v>
      </c>
      <c r="C555" s="8" t="s">
        <v>10895</v>
      </c>
      <c r="D555" s="8" t="s">
        <v>10896</v>
      </c>
      <c r="E555" s="8" t="s">
        <v>10987</v>
      </c>
      <c r="F555" s="8" t="s">
        <v>10988</v>
      </c>
      <c r="G555" s="8" t="s">
        <v>10917</v>
      </c>
      <c r="H555" s="8" t="s">
        <v>10918</v>
      </c>
      <c r="I555" s="8" t="s">
        <v>10901</v>
      </c>
      <c r="J555" s="8" t="s">
        <v>10902</v>
      </c>
      <c r="K555" s="8" t="s">
        <v>7709</v>
      </c>
      <c r="L555" s="8" t="s">
        <v>10922</v>
      </c>
      <c r="M555" s="8" t="s">
        <v>10904</v>
      </c>
      <c r="N555" s="8" t="s">
        <v>10930</v>
      </c>
      <c r="O555" s="9">
        <v>6.4269999999999996</v>
      </c>
      <c r="P555" s="10">
        <v>1</v>
      </c>
      <c r="Q555" s="11">
        <v>9.25</v>
      </c>
      <c r="R555" s="11">
        <v>18</v>
      </c>
      <c r="S555" s="8" t="s">
        <v>10906</v>
      </c>
      <c r="T555" s="8" t="s">
        <v>10907</v>
      </c>
      <c r="U555" s="9">
        <v>8.8339999999999996</v>
      </c>
      <c r="V555" s="10">
        <v>1</v>
      </c>
      <c r="W555" s="11">
        <v>0</v>
      </c>
      <c r="X555" s="9">
        <v>49.276000000000003</v>
      </c>
      <c r="Y555" s="8" t="s">
        <v>10901</v>
      </c>
      <c r="Z555" s="10">
        <v>1</v>
      </c>
      <c r="AA555" s="10">
        <v>1</v>
      </c>
      <c r="AB555" s="9">
        <v>49.276000000000003</v>
      </c>
      <c r="AC555" s="10">
        <v>1</v>
      </c>
      <c r="AD555" s="10">
        <v>1</v>
      </c>
      <c r="AE555" s="9">
        <v>49.276000000000003</v>
      </c>
      <c r="AF555" s="11">
        <v>15</v>
      </c>
      <c r="AG555" s="11">
        <v>18</v>
      </c>
      <c r="AH555" s="11">
        <v>0</v>
      </c>
      <c r="AI555" s="11">
        <v>0</v>
      </c>
      <c r="AJ555" s="11">
        <v>0</v>
      </c>
      <c r="AK555" s="12">
        <v>44368.001875000002</v>
      </c>
      <c r="AL555" s="11">
        <v>7.62</v>
      </c>
      <c r="AM555" s="11">
        <v>100</v>
      </c>
      <c r="AN555" s="11">
        <v>0</v>
      </c>
      <c r="AO555" s="11">
        <v>9.14</v>
      </c>
      <c r="AP555" s="11">
        <v>0</v>
      </c>
      <c r="AQ555" s="11">
        <v>0</v>
      </c>
      <c r="AR555" s="11">
        <v>0</v>
      </c>
      <c r="AS555" s="8" t="s">
        <v>10908</v>
      </c>
      <c r="AT555" s="11">
        <v>0</v>
      </c>
      <c r="AU555" s="8" t="s">
        <v>10987</v>
      </c>
      <c r="AV555" s="8" t="s">
        <v>10909</v>
      </c>
    </row>
    <row r="556" spans="1:48" x14ac:dyDescent="0.25">
      <c r="A556" s="8" t="str">
        <f t="shared" si="8"/>
        <v>17006000071612000005105</v>
      </c>
      <c r="B556" s="8" t="s">
        <v>10932</v>
      </c>
      <c r="C556" s="8" t="s">
        <v>10895</v>
      </c>
      <c r="D556" s="8" t="s">
        <v>10896</v>
      </c>
      <c r="E556" s="8" t="s">
        <v>10987</v>
      </c>
      <c r="F556" s="8" t="s">
        <v>10988</v>
      </c>
      <c r="G556" s="8" t="s">
        <v>10920</v>
      </c>
      <c r="H556" s="8" t="s">
        <v>10921</v>
      </c>
      <c r="I556" s="8" t="s">
        <v>10901</v>
      </c>
      <c r="J556" s="8" t="s">
        <v>10902</v>
      </c>
      <c r="K556" s="8" t="s">
        <v>7709</v>
      </c>
      <c r="L556" s="8" t="s">
        <v>10922</v>
      </c>
      <c r="M556" s="8" t="s">
        <v>10904</v>
      </c>
      <c r="N556" s="8" t="s">
        <v>10933</v>
      </c>
      <c r="O556" s="9">
        <v>6.0919999999999996</v>
      </c>
      <c r="P556" s="10">
        <v>1</v>
      </c>
      <c r="Q556" s="11">
        <v>9.25</v>
      </c>
      <c r="R556" s="11">
        <v>4</v>
      </c>
      <c r="S556" s="8" t="s">
        <v>10906</v>
      </c>
      <c r="T556" s="8" t="s">
        <v>10907</v>
      </c>
      <c r="U556" s="9">
        <v>7.0220000000000002</v>
      </c>
      <c r="V556" s="10">
        <v>0.25</v>
      </c>
      <c r="W556" s="11">
        <v>7</v>
      </c>
      <c r="X556" s="9">
        <v>15.204000000000001</v>
      </c>
      <c r="Y556" s="8" t="s">
        <v>10901</v>
      </c>
      <c r="Z556" s="10">
        <v>4</v>
      </c>
      <c r="AA556" s="10">
        <v>1</v>
      </c>
      <c r="AB556" s="9">
        <v>60.816000000000003</v>
      </c>
      <c r="AC556" s="10">
        <v>1</v>
      </c>
      <c r="AD556" s="10">
        <v>1</v>
      </c>
      <c r="AE556" s="9">
        <v>60.816000000000003</v>
      </c>
      <c r="AF556" s="11">
        <v>15</v>
      </c>
      <c r="AG556" s="11">
        <v>4</v>
      </c>
      <c r="AH556" s="11">
        <v>0</v>
      </c>
      <c r="AI556" s="11">
        <v>17</v>
      </c>
      <c r="AJ556" s="11">
        <v>0</v>
      </c>
      <c r="AK556" s="12">
        <v>44368.01635416667</v>
      </c>
      <c r="AL556" s="11">
        <v>1.51</v>
      </c>
      <c r="AM556" s="11">
        <v>100</v>
      </c>
      <c r="AN556" s="11">
        <v>0</v>
      </c>
      <c r="AO556" s="11">
        <v>0.4</v>
      </c>
      <c r="AP556" s="11">
        <v>0</v>
      </c>
      <c r="AQ556" s="11">
        <v>2.61</v>
      </c>
      <c r="AR556" s="11">
        <v>0.99</v>
      </c>
      <c r="AS556" s="8" t="s">
        <v>10908</v>
      </c>
      <c r="AT556" s="11">
        <v>0</v>
      </c>
      <c r="AU556" s="8" t="s">
        <v>10987</v>
      </c>
      <c r="AV556" s="8" t="s">
        <v>10909</v>
      </c>
    </row>
    <row r="557" spans="1:48" x14ac:dyDescent="0.25">
      <c r="A557" s="8" t="str">
        <f t="shared" si="8"/>
        <v>17006000071612200001421</v>
      </c>
      <c r="B557" s="8" t="s">
        <v>10932</v>
      </c>
      <c r="C557" s="8" t="s">
        <v>10901</v>
      </c>
      <c r="D557" s="8" t="s">
        <v>10896</v>
      </c>
      <c r="E557" s="8" t="s">
        <v>10987</v>
      </c>
      <c r="F557" s="8" t="s">
        <v>10988</v>
      </c>
      <c r="G557" s="8" t="s">
        <v>10917</v>
      </c>
      <c r="H557" s="8" t="s">
        <v>10918</v>
      </c>
      <c r="I557" s="8" t="s">
        <v>10895</v>
      </c>
      <c r="J557" s="8" t="s">
        <v>10902</v>
      </c>
      <c r="K557" s="8" t="s">
        <v>7709</v>
      </c>
      <c r="L557" s="8" t="s">
        <v>10922</v>
      </c>
      <c r="M557" s="8" t="s">
        <v>10904</v>
      </c>
      <c r="N557" s="8" t="s">
        <v>10933</v>
      </c>
      <c r="O557" s="9">
        <v>6.4269999999999996</v>
      </c>
      <c r="P557" s="10">
        <v>1</v>
      </c>
      <c r="Q557" s="11">
        <v>9.25</v>
      </c>
      <c r="R557" s="11">
        <v>4</v>
      </c>
      <c r="S557" s="8" t="s">
        <v>10906</v>
      </c>
      <c r="T557" s="8" t="s">
        <v>10907</v>
      </c>
      <c r="U557" s="9">
        <v>7.4089999999999998</v>
      </c>
      <c r="V557" s="10">
        <v>0.25</v>
      </c>
      <c r="W557" s="11">
        <v>3</v>
      </c>
      <c r="X557" s="9">
        <v>15.45</v>
      </c>
      <c r="Y557" s="8" t="s">
        <v>10901</v>
      </c>
      <c r="Z557" s="10">
        <v>4</v>
      </c>
      <c r="AA557" s="10">
        <v>1</v>
      </c>
      <c r="AB557" s="9">
        <v>61.8</v>
      </c>
      <c r="AC557" s="10">
        <v>1</v>
      </c>
      <c r="AD557" s="10">
        <v>1</v>
      </c>
      <c r="AE557" s="9">
        <v>61.8</v>
      </c>
      <c r="AF557" s="11">
        <v>15</v>
      </c>
      <c r="AG557" s="11">
        <v>4</v>
      </c>
      <c r="AH557" s="11">
        <v>0</v>
      </c>
      <c r="AI557" s="11">
        <v>17</v>
      </c>
      <c r="AJ557" s="11">
        <v>0</v>
      </c>
      <c r="AK557" s="12">
        <v>44367.565682870372</v>
      </c>
      <c r="AL557" s="11">
        <v>1.6</v>
      </c>
      <c r="AM557" s="11">
        <v>100</v>
      </c>
      <c r="AN557" s="11">
        <v>0</v>
      </c>
      <c r="AO557" s="11">
        <v>0.43</v>
      </c>
      <c r="AP557" s="11">
        <v>0</v>
      </c>
      <c r="AQ557" s="11">
        <v>2.75</v>
      </c>
      <c r="AR557" s="11">
        <v>0.45</v>
      </c>
      <c r="AS557" s="8" t="s">
        <v>10908</v>
      </c>
      <c r="AT557" s="11">
        <v>0</v>
      </c>
      <c r="AU557" s="8" t="s">
        <v>10987</v>
      </c>
      <c r="AV557" s="8" t="s">
        <v>10909</v>
      </c>
    </row>
    <row r="558" spans="1:48" x14ac:dyDescent="0.25">
      <c r="A558" s="8" t="str">
        <f t="shared" si="8"/>
        <v>10006000071622200000102</v>
      </c>
      <c r="B558" s="8" t="s">
        <v>10894</v>
      </c>
      <c r="C558" s="8" t="s">
        <v>10895</v>
      </c>
      <c r="D558" s="8" t="s">
        <v>10896</v>
      </c>
      <c r="E558" s="8" t="s">
        <v>10989</v>
      </c>
      <c r="F558" s="8" t="s">
        <v>10990</v>
      </c>
      <c r="G558" s="8" t="s">
        <v>10899</v>
      </c>
      <c r="H558" s="8" t="s">
        <v>10900</v>
      </c>
      <c r="I558" s="8" t="s">
        <v>10901</v>
      </c>
      <c r="J558" s="8" t="s">
        <v>10902</v>
      </c>
      <c r="K558" s="8" t="s">
        <v>7709</v>
      </c>
      <c r="L558" s="8" t="s">
        <v>10903</v>
      </c>
      <c r="M558" s="8" t="s">
        <v>10904</v>
      </c>
      <c r="N558" s="8" t="s">
        <v>10905</v>
      </c>
      <c r="O558" s="9">
        <v>6.5869999999999997</v>
      </c>
      <c r="P558" s="10">
        <v>1</v>
      </c>
      <c r="Q558" s="11">
        <v>3.65</v>
      </c>
      <c r="R558" s="11">
        <v>4</v>
      </c>
      <c r="S558" s="8" t="s">
        <v>10906</v>
      </c>
      <c r="T558" s="8" t="s">
        <v>10907</v>
      </c>
      <c r="U558" s="9">
        <v>7.133</v>
      </c>
      <c r="V558" s="10">
        <v>1</v>
      </c>
      <c r="W558" s="11">
        <v>4.5</v>
      </c>
      <c r="X558" s="9">
        <v>37.695</v>
      </c>
      <c r="Y558" s="8" t="s">
        <v>10901</v>
      </c>
      <c r="Z558" s="10">
        <v>1</v>
      </c>
      <c r="AA558" s="10">
        <v>1</v>
      </c>
      <c r="AB558" s="9">
        <v>37.695</v>
      </c>
      <c r="AC558" s="10">
        <v>1</v>
      </c>
      <c r="AD558" s="10">
        <v>1</v>
      </c>
      <c r="AE558" s="9">
        <v>37.695</v>
      </c>
      <c r="AF558" s="11">
        <v>15</v>
      </c>
      <c r="AG558" s="11">
        <v>4</v>
      </c>
      <c r="AH558" s="11">
        <v>9.25</v>
      </c>
      <c r="AI558" s="11">
        <v>0</v>
      </c>
      <c r="AJ558" s="11">
        <v>0</v>
      </c>
      <c r="AK558" s="12">
        <v>44368.033032407409</v>
      </c>
      <c r="AL558" s="11">
        <v>6.15</v>
      </c>
      <c r="AM558" s="11">
        <v>100</v>
      </c>
      <c r="AN558" s="11">
        <v>0</v>
      </c>
      <c r="AO558" s="11">
        <v>1.64</v>
      </c>
      <c r="AP558" s="11">
        <v>3.8</v>
      </c>
      <c r="AQ558" s="11">
        <v>0</v>
      </c>
      <c r="AR558" s="11">
        <v>2.12</v>
      </c>
      <c r="AS558" s="8" t="s">
        <v>10908</v>
      </c>
      <c r="AT558" s="11">
        <v>0</v>
      </c>
      <c r="AU558" s="8" t="s">
        <v>10989</v>
      </c>
      <c r="AV558" s="8" t="s">
        <v>10909</v>
      </c>
    </row>
    <row r="559" spans="1:48" x14ac:dyDescent="0.25">
      <c r="A559" s="8" t="str">
        <f t="shared" si="8"/>
        <v>10006000071622200000362</v>
      </c>
      <c r="B559" s="8" t="s">
        <v>10894</v>
      </c>
      <c r="C559" s="8" t="s">
        <v>10901</v>
      </c>
      <c r="D559" s="8" t="s">
        <v>10896</v>
      </c>
      <c r="E559" s="8" t="s">
        <v>10989</v>
      </c>
      <c r="F559" s="8" t="s">
        <v>10990</v>
      </c>
      <c r="G559" s="8" t="s">
        <v>10910</v>
      </c>
      <c r="H559" s="8" t="s">
        <v>10911</v>
      </c>
      <c r="I559" s="8" t="s">
        <v>10895</v>
      </c>
      <c r="J559" s="8" t="s">
        <v>10902</v>
      </c>
      <c r="K559" s="8" t="s">
        <v>7709</v>
      </c>
      <c r="L559" s="8" t="s">
        <v>10903</v>
      </c>
      <c r="M559" s="8" t="s">
        <v>10904</v>
      </c>
      <c r="N559" s="8" t="s">
        <v>10912</v>
      </c>
      <c r="O559" s="9">
        <v>0</v>
      </c>
      <c r="P559" s="10">
        <v>1</v>
      </c>
      <c r="Q559" s="11">
        <v>0</v>
      </c>
      <c r="R559" s="11">
        <v>0</v>
      </c>
      <c r="S559" s="8" t="s">
        <v>10906</v>
      </c>
      <c r="T559" s="8" t="s">
        <v>10907</v>
      </c>
      <c r="U559" s="9">
        <v>3.9</v>
      </c>
      <c r="V559" s="10">
        <v>1</v>
      </c>
      <c r="W559" s="11">
        <v>0</v>
      </c>
      <c r="X559" s="9">
        <v>30.195</v>
      </c>
      <c r="Y559" s="8" t="s">
        <v>10901</v>
      </c>
      <c r="Z559" s="10">
        <v>1</v>
      </c>
      <c r="AA559" s="10">
        <v>1</v>
      </c>
      <c r="AB559" s="9">
        <v>30.195</v>
      </c>
      <c r="AC559" s="10">
        <v>1.0820510000000001</v>
      </c>
      <c r="AD559" s="10">
        <v>1</v>
      </c>
      <c r="AE559" s="9">
        <v>32.673000000000002</v>
      </c>
      <c r="AF559" s="11">
        <v>0</v>
      </c>
      <c r="AG559" s="11">
        <v>0</v>
      </c>
      <c r="AH559" s="11">
        <v>0</v>
      </c>
      <c r="AI559" s="11">
        <v>0</v>
      </c>
      <c r="AJ559" s="11">
        <v>7.77</v>
      </c>
      <c r="AK559" s="12">
        <v>44367.545752314814</v>
      </c>
      <c r="AL559" s="11">
        <v>0</v>
      </c>
      <c r="AM559" s="11">
        <v>0</v>
      </c>
      <c r="AN559" s="11">
        <v>0</v>
      </c>
      <c r="AO559" s="11">
        <v>0</v>
      </c>
      <c r="AP559" s="11">
        <v>0</v>
      </c>
      <c r="AQ559" s="11">
        <v>0</v>
      </c>
      <c r="AR559" s="11">
        <v>0</v>
      </c>
      <c r="AS559" s="8" t="s">
        <v>10908</v>
      </c>
      <c r="AT559" s="11">
        <v>34.630000000000003</v>
      </c>
      <c r="AU559" s="8" t="s">
        <v>10989</v>
      </c>
      <c r="AV559" s="8" t="s">
        <v>10909</v>
      </c>
    </row>
    <row r="560" spans="1:48" x14ac:dyDescent="0.25">
      <c r="A560" s="8" t="str">
        <f t="shared" si="8"/>
        <v>10006000071622200001286</v>
      </c>
      <c r="B560" s="8" t="s">
        <v>10894</v>
      </c>
      <c r="C560" s="8" t="s">
        <v>10895</v>
      </c>
      <c r="D560" s="8" t="s">
        <v>10896</v>
      </c>
      <c r="E560" s="8" t="s">
        <v>10989</v>
      </c>
      <c r="F560" s="8" t="s">
        <v>10990</v>
      </c>
      <c r="G560" s="8" t="s">
        <v>10913</v>
      </c>
      <c r="H560" s="8" t="s">
        <v>10914</v>
      </c>
      <c r="I560" s="8" t="s">
        <v>10901</v>
      </c>
      <c r="J560" s="8" t="s">
        <v>10902</v>
      </c>
      <c r="K560" s="8" t="s">
        <v>7709</v>
      </c>
      <c r="L560" s="8" t="s">
        <v>10903</v>
      </c>
      <c r="M560" s="8" t="s">
        <v>10904</v>
      </c>
      <c r="N560" s="8" t="s">
        <v>10915</v>
      </c>
      <c r="O560" s="9">
        <v>7.984</v>
      </c>
      <c r="P560" s="10">
        <v>1</v>
      </c>
      <c r="Q560" s="11">
        <v>3.65</v>
      </c>
      <c r="R560" s="11">
        <v>1</v>
      </c>
      <c r="S560" s="8" t="s">
        <v>10906</v>
      </c>
      <c r="T560" s="8" t="s">
        <v>10907</v>
      </c>
      <c r="U560" s="9">
        <v>8.3729999999999993</v>
      </c>
      <c r="V560" s="10">
        <v>1</v>
      </c>
      <c r="W560" s="11">
        <v>6</v>
      </c>
      <c r="X560" s="9">
        <v>44.655000000000001</v>
      </c>
      <c r="Y560" s="8" t="s">
        <v>10901</v>
      </c>
      <c r="Z560" s="10">
        <v>1</v>
      </c>
      <c r="AA560" s="10">
        <v>1</v>
      </c>
      <c r="AB560" s="9">
        <v>44.655000000000001</v>
      </c>
      <c r="AC560" s="10">
        <v>1</v>
      </c>
      <c r="AD560" s="10">
        <v>1</v>
      </c>
      <c r="AE560" s="9">
        <v>44.655000000000001</v>
      </c>
      <c r="AF560" s="11">
        <v>0</v>
      </c>
      <c r="AG560" s="11">
        <v>4</v>
      </c>
      <c r="AH560" s="11">
        <v>9.25</v>
      </c>
      <c r="AI560" s="11">
        <v>0</v>
      </c>
      <c r="AJ560" s="11">
        <v>0</v>
      </c>
      <c r="AK560" s="12">
        <v>44368.033032407409</v>
      </c>
      <c r="AL560" s="11">
        <v>0</v>
      </c>
      <c r="AM560" s="11">
        <v>100</v>
      </c>
      <c r="AN560" s="11">
        <v>0</v>
      </c>
      <c r="AO560" s="11">
        <v>1.93</v>
      </c>
      <c r="AP560" s="11">
        <v>4.45</v>
      </c>
      <c r="AQ560" s="11">
        <v>0</v>
      </c>
      <c r="AR560" s="11">
        <v>2.89</v>
      </c>
      <c r="AS560" s="8" t="s">
        <v>10908</v>
      </c>
      <c r="AT560" s="11">
        <v>0</v>
      </c>
      <c r="AU560" s="8" t="s">
        <v>10989</v>
      </c>
      <c r="AV560" s="8" t="s">
        <v>10909</v>
      </c>
    </row>
    <row r="561" spans="1:48" x14ac:dyDescent="0.25">
      <c r="A561" s="8" t="str">
        <f t="shared" si="8"/>
        <v>10006000071622200001327</v>
      </c>
      <c r="B561" s="8" t="s">
        <v>10894</v>
      </c>
      <c r="C561" s="8" t="s">
        <v>10895</v>
      </c>
      <c r="D561" s="8" t="s">
        <v>10896</v>
      </c>
      <c r="E561" s="8" t="s">
        <v>10989</v>
      </c>
      <c r="F561" s="8" t="s">
        <v>10990</v>
      </c>
      <c r="G561" s="8" t="s">
        <v>10916</v>
      </c>
      <c r="H561" s="8" t="s">
        <v>10900</v>
      </c>
      <c r="I561" s="8" t="s">
        <v>10901</v>
      </c>
      <c r="J561" s="8" t="s">
        <v>10902</v>
      </c>
      <c r="K561" s="8" t="s">
        <v>7709</v>
      </c>
      <c r="L561" s="8" t="s">
        <v>10903</v>
      </c>
      <c r="M561" s="8" t="s">
        <v>10904</v>
      </c>
      <c r="N561" s="8" t="s">
        <v>10905</v>
      </c>
      <c r="O561" s="9">
        <v>8.5820000000000007</v>
      </c>
      <c r="P561" s="10">
        <v>0.75029800000000002</v>
      </c>
      <c r="Q561" s="11">
        <v>3.65</v>
      </c>
      <c r="R561" s="11">
        <v>4</v>
      </c>
      <c r="S561" s="8" t="s">
        <v>10906</v>
      </c>
      <c r="T561" s="8" t="s">
        <v>10907</v>
      </c>
      <c r="U561" s="9">
        <v>6.9720000000000004</v>
      </c>
      <c r="V561" s="10">
        <v>1</v>
      </c>
      <c r="W561" s="11">
        <v>5</v>
      </c>
      <c r="X561" s="9">
        <v>37.079000000000001</v>
      </c>
      <c r="Y561" s="8" t="s">
        <v>10901</v>
      </c>
      <c r="Z561" s="10">
        <v>1</v>
      </c>
      <c r="AA561" s="10">
        <v>1</v>
      </c>
      <c r="AB561" s="9">
        <v>37.079000000000001</v>
      </c>
      <c r="AC561" s="10">
        <v>1</v>
      </c>
      <c r="AD561" s="10">
        <v>1</v>
      </c>
      <c r="AE561" s="9">
        <v>37.079000000000001</v>
      </c>
      <c r="AF561" s="11">
        <v>15</v>
      </c>
      <c r="AG561" s="11">
        <v>4</v>
      </c>
      <c r="AH561" s="11">
        <v>9.25</v>
      </c>
      <c r="AI561" s="11">
        <v>0</v>
      </c>
      <c r="AJ561" s="11">
        <v>0</v>
      </c>
      <c r="AK561" s="12">
        <v>44368.033032407409</v>
      </c>
      <c r="AL561" s="11">
        <v>6.01</v>
      </c>
      <c r="AM561" s="11">
        <v>100</v>
      </c>
      <c r="AN561" s="11">
        <v>0</v>
      </c>
      <c r="AO561" s="11">
        <v>1.6</v>
      </c>
      <c r="AP561" s="11">
        <v>3.71</v>
      </c>
      <c r="AQ561" s="11">
        <v>0</v>
      </c>
      <c r="AR561" s="11">
        <v>2.2999999999999998</v>
      </c>
      <c r="AS561" s="8" t="s">
        <v>10908</v>
      </c>
      <c r="AT561" s="11">
        <v>0</v>
      </c>
      <c r="AU561" s="8" t="s">
        <v>10989</v>
      </c>
      <c r="AV561" s="8" t="s">
        <v>10909</v>
      </c>
    </row>
    <row r="562" spans="1:48" x14ac:dyDescent="0.25">
      <c r="A562" s="8" t="str">
        <f t="shared" si="8"/>
        <v>10006000071622200001421</v>
      </c>
      <c r="B562" s="8" t="s">
        <v>10894</v>
      </c>
      <c r="C562" s="8" t="s">
        <v>10895</v>
      </c>
      <c r="D562" s="8" t="s">
        <v>10896</v>
      </c>
      <c r="E562" s="8" t="s">
        <v>10989</v>
      </c>
      <c r="F562" s="8" t="s">
        <v>10990</v>
      </c>
      <c r="G562" s="8" t="s">
        <v>10917</v>
      </c>
      <c r="H562" s="8" t="s">
        <v>10918</v>
      </c>
      <c r="I562" s="8" t="s">
        <v>10901</v>
      </c>
      <c r="J562" s="8" t="s">
        <v>10902</v>
      </c>
      <c r="K562" s="8" t="s">
        <v>7709</v>
      </c>
      <c r="L562" s="8" t="s">
        <v>10903</v>
      </c>
      <c r="M562" s="8" t="s">
        <v>10904</v>
      </c>
      <c r="N562" s="8" t="s">
        <v>10905</v>
      </c>
      <c r="O562" s="9">
        <v>5.8330000000000002</v>
      </c>
      <c r="P562" s="10">
        <v>1</v>
      </c>
      <c r="Q562" s="11">
        <v>9.25</v>
      </c>
      <c r="R562" s="11">
        <v>4</v>
      </c>
      <c r="S562" s="8" t="s">
        <v>10906</v>
      </c>
      <c r="T562" s="8" t="s">
        <v>10907</v>
      </c>
      <c r="U562" s="9">
        <v>6.7240000000000002</v>
      </c>
      <c r="V562" s="10">
        <v>1</v>
      </c>
      <c r="W562" s="11">
        <v>4</v>
      </c>
      <c r="X562" s="9">
        <v>35.313000000000002</v>
      </c>
      <c r="Y562" s="8" t="s">
        <v>10901</v>
      </c>
      <c r="Z562" s="10">
        <v>1</v>
      </c>
      <c r="AA562" s="10">
        <v>1</v>
      </c>
      <c r="AB562" s="9">
        <v>35.313000000000002</v>
      </c>
      <c r="AC562" s="10">
        <v>1</v>
      </c>
      <c r="AD562" s="10">
        <v>1</v>
      </c>
      <c r="AE562" s="9">
        <v>35.313000000000002</v>
      </c>
      <c r="AF562" s="11">
        <v>15</v>
      </c>
      <c r="AG562" s="11">
        <v>4</v>
      </c>
      <c r="AH562" s="11">
        <v>9.25</v>
      </c>
      <c r="AI562" s="11">
        <v>0</v>
      </c>
      <c r="AJ562" s="11">
        <v>0</v>
      </c>
      <c r="AK562" s="12">
        <v>44368.033043981479</v>
      </c>
      <c r="AL562" s="11">
        <v>5.8</v>
      </c>
      <c r="AM562" s="11">
        <v>100</v>
      </c>
      <c r="AN562" s="11">
        <v>0</v>
      </c>
      <c r="AO562" s="11">
        <v>1.55</v>
      </c>
      <c r="AP562" s="11">
        <v>3.58</v>
      </c>
      <c r="AQ562" s="11">
        <v>0</v>
      </c>
      <c r="AR562" s="11">
        <v>1.78</v>
      </c>
      <c r="AS562" s="8" t="s">
        <v>10908</v>
      </c>
      <c r="AT562" s="11">
        <v>0</v>
      </c>
      <c r="AU562" s="8" t="s">
        <v>10989</v>
      </c>
      <c r="AV562" s="8" t="s">
        <v>10909</v>
      </c>
    </row>
    <row r="563" spans="1:48" x14ac:dyDescent="0.25">
      <c r="A563" s="8" t="str">
        <f t="shared" si="8"/>
        <v>11006000071622000005105</v>
      </c>
      <c r="B563" s="8" t="s">
        <v>10919</v>
      </c>
      <c r="C563" s="8" t="s">
        <v>10901</v>
      </c>
      <c r="D563" s="8" t="s">
        <v>10896</v>
      </c>
      <c r="E563" s="8" t="s">
        <v>10989</v>
      </c>
      <c r="F563" s="8" t="s">
        <v>10990</v>
      </c>
      <c r="G563" s="8" t="s">
        <v>10920</v>
      </c>
      <c r="H563" s="8" t="s">
        <v>10921</v>
      </c>
      <c r="I563" s="8" t="s">
        <v>10895</v>
      </c>
      <c r="J563" s="8" t="s">
        <v>10902</v>
      </c>
      <c r="K563" s="8" t="s">
        <v>7709</v>
      </c>
      <c r="L563" s="8" t="s">
        <v>10922</v>
      </c>
      <c r="M563" s="8" t="s">
        <v>10904</v>
      </c>
      <c r="N563" s="8" t="s">
        <v>10905</v>
      </c>
      <c r="O563" s="9">
        <v>5.681</v>
      </c>
      <c r="P563" s="10">
        <v>1</v>
      </c>
      <c r="Q563" s="11">
        <v>9.25</v>
      </c>
      <c r="R563" s="11">
        <v>4</v>
      </c>
      <c r="S563" s="8" t="s">
        <v>10906</v>
      </c>
      <c r="T563" s="8" t="s">
        <v>10907</v>
      </c>
      <c r="U563" s="9">
        <v>6.5490000000000004</v>
      </c>
      <c r="V563" s="10">
        <v>1</v>
      </c>
      <c r="W563" s="11">
        <v>4</v>
      </c>
      <c r="X563" s="9">
        <v>37.877000000000002</v>
      </c>
      <c r="Y563" s="8" t="s">
        <v>10901</v>
      </c>
      <c r="Z563" s="10">
        <v>1</v>
      </c>
      <c r="AA563" s="10">
        <v>1</v>
      </c>
      <c r="AB563" s="9">
        <v>37.877000000000002</v>
      </c>
      <c r="AC563" s="10">
        <v>1</v>
      </c>
      <c r="AD563" s="10">
        <v>1</v>
      </c>
      <c r="AE563" s="9">
        <v>37.877000000000002</v>
      </c>
      <c r="AF563" s="11">
        <v>15</v>
      </c>
      <c r="AG563" s="11">
        <v>4</v>
      </c>
      <c r="AH563" s="11">
        <v>0</v>
      </c>
      <c r="AI563" s="11">
        <v>0</v>
      </c>
      <c r="AJ563" s="11">
        <v>0</v>
      </c>
      <c r="AK563" s="12">
        <v>44367.570370370369</v>
      </c>
      <c r="AL563" s="11">
        <v>5.65</v>
      </c>
      <c r="AM563" s="11">
        <v>100</v>
      </c>
      <c r="AN563" s="11">
        <v>0</v>
      </c>
      <c r="AO563" s="11">
        <v>1.51</v>
      </c>
      <c r="AP563" s="11">
        <v>0</v>
      </c>
      <c r="AQ563" s="11">
        <v>0</v>
      </c>
      <c r="AR563" s="11">
        <v>1.73</v>
      </c>
      <c r="AS563" s="8" t="s">
        <v>10908</v>
      </c>
      <c r="AT563" s="11">
        <v>0</v>
      </c>
      <c r="AU563" s="8" t="s">
        <v>10989</v>
      </c>
      <c r="AV563" s="8" t="s">
        <v>10909</v>
      </c>
    </row>
    <row r="564" spans="1:48" x14ac:dyDescent="0.25">
      <c r="A564" s="8" t="str">
        <f t="shared" si="8"/>
        <v>11006000071622200001286</v>
      </c>
      <c r="B564" s="8" t="s">
        <v>10919</v>
      </c>
      <c r="C564" s="8" t="s">
        <v>10895</v>
      </c>
      <c r="D564" s="8" t="s">
        <v>10896</v>
      </c>
      <c r="E564" s="8" t="s">
        <v>10989</v>
      </c>
      <c r="F564" s="8" t="s">
        <v>10990</v>
      </c>
      <c r="G564" s="8" t="s">
        <v>10913</v>
      </c>
      <c r="H564" s="8" t="s">
        <v>10914</v>
      </c>
      <c r="I564" s="8" t="s">
        <v>10901</v>
      </c>
      <c r="J564" s="8" t="s">
        <v>10902</v>
      </c>
      <c r="K564" s="8" t="s">
        <v>7709</v>
      </c>
      <c r="L564" s="8" t="s">
        <v>10922</v>
      </c>
      <c r="M564" s="8" t="s">
        <v>10904</v>
      </c>
      <c r="N564" s="8" t="s">
        <v>10915</v>
      </c>
      <c r="O564" s="9">
        <v>7.984</v>
      </c>
      <c r="P564" s="10">
        <v>1</v>
      </c>
      <c r="Q564" s="11">
        <v>3.65</v>
      </c>
      <c r="R564" s="11">
        <v>1</v>
      </c>
      <c r="S564" s="8" t="s">
        <v>10906</v>
      </c>
      <c r="T564" s="8" t="s">
        <v>10907</v>
      </c>
      <c r="U564" s="9">
        <v>8.3729999999999993</v>
      </c>
      <c r="V564" s="10">
        <v>1</v>
      </c>
      <c r="W564" s="11">
        <v>5</v>
      </c>
      <c r="X564" s="9">
        <v>48.625</v>
      </c>
      <c r="Y564" s="8" t="s">
        <v>10901</v>
      </c>
      <c r="Z564" s="10">
        <v>1</v>
      </c>
      <c r="AA564" s="10">
        <v>1</v>
      </c>
      <c r="AB564" s="9">
        <v>48.625</v>
      </c>
      <c r="AC564" s="10">
        <v>1</v>
      </c>
      <c r="AD564" s="10">
        <v>1</v>
      </c>
      <c r="AE564" s="9">
        <v>48.625</v>
      </c>
      <c r="AF564" s="11">
        <v>0</v>
      </c>
      <c r="AG564" s="11">
        <v>4</v>
      </c>
      <c r="AH564" s="11">
        <v>0</v>
      </c>
      <c r="AI564" s="11">
        <v>0</v>
      </c>
      <c r="AJ564" s="11">
        <v>0</v>
      </c>
      <c r="AK564" s="12">
        <v>44368.043356481481</v>
      </c>
      <c r="AL564" s="11">
        <v>0</v>
      </c>
      <c r="AM564" s="11">
        <v>100</v>
      </c>
      <c r="AN564" s="11">
        <v>0</v>
      </c>
      <c r="AO564" s="11">
        <v>1.93</v>
      </c>
      <c r="AP564" s="11">
        <v>0</v>
      </c>
      <c r="AQ564" s="11">
        <v>0</v>
      </c>
      <c r="AR564" s="11">
        <v>2.41</v>
      </c>
      <c r="AS564" s="8" t="s">
        <v>10908</v>
      </c>
      <c r="AT564" s="11">
        <v>0</v>
      </c>
      <c r="AU564" s="8" t="s">
        <v>10989</v>
      </c>
      <c r="AV564" s="8" t="s">
        <v>10909</v>
      </c>
    </row>
    <row r="565" spans="1:48" x14ac:dyDescent="0.25">
      <c r="A565" s="8" t="str">
        <f t="shared" si="8"/>
        <v>11006000071622200001327</v>
      </c>
      <c r="B565" s="8" t="s">
        <v>10919</v>
      </c>
      <c r="C565" s="8" t="s">
        <v>10895</v>
      </c>
      <c r="D565" s="8" t="s">
        <v>10896</v>
      </c>
      <c r="E565" s="8" t="s">
        <v>10989</v>
      </c>
      <c r="F565" s="8" t="s">
        <v>10990</v>
      </c>
      <c r="G565" s="8" t="s">
        <v>10916</v>
      </c>
      <c r="H565" s="8" t="s">
        <v>10900</v>
      </c>
      <c r="I565" s="8" t="s">
        <v>10901</v>
      </c>
      <c r="J565" s="8" t="s">
        <v>10902</v>
      </c>
      <c r="K565" s="8" t="s">
        <v>7709</v>
      </c>
      <c r="L565" s="8" t="s">
        <v>10922</v>
      </c>
      <c r="M565" s="8" t="s">
        <v>10904</v>
      </c>
      <c r="N565" s="8" t="s">
        <v>10923</v>
      </c>
      <c r="O565" s="9">
        <v>8.5820000000000007</v>
      </c>
      <c r="P565" s="10">
        <v>0.75029800000000002</v>
      </c>
      <c r="Q565" s="11">
        <v>0</v>
      </c>
      <c r="R565" s="11">
        <v>4</v>
      </c>
      <c r="S565" s="8" t="s">
        <v>10906</v>
      </c>
      <c r="T565" s="8" t="s">
        <v>10907</v>
      </c>
      <c r="U565" s="9">
        <v>6.7069999999999999</v>
      </c>
      <c r="V565" s="10">
        <v>1</v>
      </c>
      <c r="W565" s="11">
        <v>5</v>
      </c>
      <c r="X565" s="9">
        <v>39.244999999999997</v>
      </c>
      <c r="Y565" s="8" t="s">
        <v>10901</v>
      </c>
      <c r="Z565" s="10">
        <v>1</v>
      </c>
      <c r="AA565" s="10">
        <v>1</v>
      </c>
      <c r="AB565" s="9">
        <v>39.244999999999997</v>
      </c>
      <c r="AC565" s="10">
        <v>1</v>
      </c>
      <c r="AD565" s="10">
        <v>1</v>
      </c>
      <c r="AE565" s="9">
        <v>39.244999999999997</v>
      </c>
      <c r="AF565" s="11">
        <v>15</v>
      </c>
      <c r="AG565" s="11">
        <v>4</v>
      </c>
      <c r="AH565" s="11">
        <v>0</v>
      </c>
      <c r="AI565" s="11">
        <v>0</v>
      </c>
      <c r="AJ565" s="11">
        <v>0</v>
      </c>
      <c r="AK565" s="12">
        <v>44368.043356481481</v>
      </c>
      <c r="AL565" s="11">
        <v>5.79</v>
      </c>
      <c r="AM565" s="11">
        <v>100</v>
      </c>
      <c r="AN565" s="11">
        <v>0</v>
      </c>
      <c r="AO565" s="11">
        <v>1.54</v>
      </c>
      <c r="AP565" s="11">
        <v>0</v>
      </c>
      <c r="AQ565" s="11">
        <v>0</v>
      </c>
      <c r="AR565" s="11">
        <v>2.2200000000000002</v>
      </c>
      <c r="AS565" s="8" t="s">
        <v>10908</v>
      </c>
      <c r="AT565" s="11">
        <v>0</v>
      </c>
      <c r="AU565" s="8" t="s">
        <v>10989</v>
      </c>
      <c r="AV565" s="8" t="s">
        <v>10909</v>
      </c>
    </row>
    <row r="566" spans="1:48" x14ac:dyDescent="0.25">
      <c r="A566" s="8" t="str">
        <f t="shared" si="8"/>
        <v>11006000071622200001421</v>
      </c>
      <c r="B566" s="8" t="s">
        <v>10919</v>
      </c>
      <c r="C566" s="8" t="s">
        <v>10895</v>
      </c>
      <c r="D566" s="8" t="s">
        <v>10896</v>
      </c>
      <c r="E566" s="8" t="s">
        <v>10989</v>
      </c>
      <c r="F566" s="8" t="s">
        <v>10990</v>
      </c>
      <c r="G566" s="8" t="s">
        <v>10917</v>
      </c>
      <c r="H566" s="8" t="s">
        <v>10918</v>
      </c>
      <c r="I566" s="8" t="s">
        <v>10901</v>
      </c>
      <c r="J566" s="8" t="s">
        <v>10902</v>
      </c>
      <c r="K566" s="8" t="s">
        <v>7709</v>
      </c>
      <c r="L566" s="8" t="s">
        <v>10922</v>
      </c>
      <c r="M566" s="8" t="s">
        <v>10904</v>
      </c>
      <c r="N566" s="8" t="s">
        <v>10905</v>
      </c>
      <c r="O566" s="9">
        <v>5.8330000000000002</v>
      </c>
      <c r="P566" s="10">
        <v>1</v>
      </c>
      <c r="Q566" s="11">
        <v>9.25</v>
      </c>
      <c r="R566" s="11">
        <v>4</v>
      </c>
      <c r="S566" s="8" t="s">
        <v>10906</v>
      </c>
      <c r="T566" s="8" t="s">
        <v>10907</v>
      </c>
      <c r="U566" s="9">
        <v>6.7240000000000002</v>
      </c>
      <c r="V566" s="10">
        <v>1</v>
      </c>
      <c r="W566" s="11">
        <v>3</v>
      </c>
      <c r="X566" s="9">
        <v>38.442999999999998</v>
      </c>
      <c r="Y566" s="8" t="s">
        <v>10901</v>
      </c>
      <c r="Z566" s="10">
        <v>1</v>
      </c>
      <c r="AA566" s="10">
        <v>1</v>
      </c>
      <c r="AB566" s="9">
        <v>38.442999999999998</v>
      </c>
      <c r="AC566" s="10">
        <v>1</v>
      </c>
      <c r="AD566" s="10">
        <v>1</v>
      </c>
      <c r="AE566" s="9">
        <v>38.442999999999998</v>
      </c>
      <c r="AF566" s="11">
        <v>15</v>
      </c>
      <c r="AG566" s="11">
        <v>4</v>
      </c>
      <c r="AH566" s="11">
        <v>0</v>
      </c>
      <c r="AI566" s="11">
        <v>0</v>
      </c>
      <c r="AJ566" s="11">
        <v>0</v>
      </c>
      <c r="AK566" s="12">
        <v>44368.043368055558</v>
      </c>
      <c r="AL566" s="11">
        <v>5.8</v>
      </c>
      <c r="AM566" s="11">
        <v>100</v>
      </c>
      <c r="AN566" s="11">
        <v>0</v>
      </c>
      <c r="AO566" s="11">
        <v>1.55</v>
      </c>
      <c r="AP566" s="11">
        <v>0</v>
      </c>
      <c r="AQ566" s="11">
        <v>0</v>
      </c>
      <c r="AR566" s="11">
        <v>1.33</v>
      </c>
      <c r="AS566" s="8" t="s">
        <v>10908</v>
      </c>
      <c r="AT566" s="11">
        <v>0</v>
      </c>
      <c r="AU566" s="8" t="s">
        <v>10989</v>
      </c>
      <c r="AV566" s="8" t="s">
        <v>10909</v>
      </c>
    </row>
    <row r="567" spans="1:48" x14ac:dyDescent="0.25">
      <c r="A567" s="8" t="str">
        <f t="shared" si="8"/>
        <v>11106000071622000005105</v>
      </c>
      <c r="B567" s="8" t="s">
        <v>10924</v>
      </c>
      <c r="C567" s="8" t="s">
        <v>10901</v>
      </c>
      <c r="D567" s="8" t="s">
        <v>10896</v>
      </c>
      <c r="E567" s="8" t="s">
        <v>10989</v>
      </c>
      <c r="F567" s="8" t="s">
        <v>10990</v>
      </c>
      <c r="G567" s="8" t="s">
        <v>10920</v>
      </c>
      <c r="H567" s="8" t="s">
        <v>10921</v>
      </c>
      <c r="I567" s="8" t="s">
        <v>10895</v>
      </c>
      <c r="J567" s="8" t="s">
        <v>10902</v>
      </c>
      <c r="K567" s="8" t="s">
        <v>7709</v>
      </c>
      <c r="L567" s="8" t="s">
        <v>10922</v>
      </c>
      <c r="M567" s="8" t="s">
        <v>10904</v>
      </c>
      <c r="N567" s="8" t="s">
        <v>10925</v>
      </c>
      <c r="O567" s="9">
        <v>5.681</v>
      </c>
      <c r="P567" s="10">
        <v>1</v>
      </c>
      <c r="Q567" s="11">
        <v>9.25</v>
      </c>
      <c r="R567" s="11">
        <v>4</v>
      </c>
      <c r="S567" s="8" t="s">
        <v>10906</v>
      </c>
      <c r="T567" s="8" t="s">
        <v>10907</v>
      </c>
      <c r="U567" s="9">
        <v>6.5490000000000004</v>
      </c>
      <c r="V567" s="10">
        <v>1</v>
      </c>
      <c r="W567" s="11">
        <v>4</v>
      </c>
      <c r="X567" s="9">
        <v>49.347000000000001</v>
      </c>
      <c r="Y567" s="8" t="s">
        <v>10901</v>
      </c>
      <c r="Z567" s="10">
        <v>1</v>
      </c>
      <c r="AA567" s="10">
        <v>0.75027900000000003</v>
      </c>
      <c r="AB567" s="9">
        <v>49.347000000000001</v>
      </c>
      <c r="AC567" s="10">
        <v>1</v>
      </c>
      <c r="AD567" s="10">
        <v>0.75027900000000003</v>
      </c>
      <c r="AE567" s="9">
        <v>49.347000000000001</v>
      </c>
      <c r="AF567" s="11">
        <v>15</v>
      </c>
      <c r="AG567" s="11">
        <v>4</v>
      </c>
      <c r="AH567" s="11">
        <v>0</v>
      </c>
      <c r="AI567" s="11">
        <v>17</v>
      </c>
      <c r="AJ567" s="11">
        <v>0</v>
      </c>
      <c r="AK567" s="12">
        <v>44367.570370370369</v>
      </c>
      <c r="AL567" s="11">
        <v>5.65</v>
      </c>
      <c r="AM567" s="11">
        <v>100</v>
      </c>
      <c r="AN567" s="11">
        <v>0</v>
      </c>
      <c r="AO567" s="11">
        <v>1.51</v>
      </c>
      <c r="AP567" s="11">
        <v>0</v>
      </c>
      <c r="AQ567" s="11">
        <v>9.57</v>
      </c>
      <c r="AR567" s="11">
        <v>2.12</v>
      </c>
      <c r="AS567" s="8" t="s">
        <v>10908</v>
      </c>
      <c r="AT567" s="11">
        <v>0</v>
      </c>
      <c r="AU567" s="8" t="s">
        <v>10989</v>
      </c>
      <c r="AV567" s="8" t="s">
        <v>10909</v>
      </c>
    </row>
    <row r="568" spans="1:48" x14ac:dyDescent="0.25">
      <c r="A568" s="8" t="str">
        <f t="shared" si="8"/>
        <v>11106000071622200000102</v>
      </c>
      <c r="B568" s="8" t="s">
        <v>10924</v>
      </c>
      <c r="C568" s="8" t="s">
        <v>10895</v>
      </c>
      <c r="D568" s="8" t="s">
        <v>10896</v>
      </c>
      <c r="E568" s="8" t="s">
        <v>10989</v>
      </c>
      <c r="F568" s="8" t="s">
        <v>10990</v>
      </c>
      <c r="G568" s="8" t="s">
        <v>10899</v>
      </c>
      <c r="H568" s="8" t="s">
        <v>10900</v>
      </c>
      <c r="I568" s="8" t="s">
        <v>10901</v>
      </c>
      <c r="J568" s="8" t="s">
        <v>10902</v>
      </c>
      <c r="K568" s="8" t="s">
        <v>7709</v>
      </c>
      <c r="L568" s="8" t="s">
        <v>10922</v>
      </c>
      <c r="M568" s="8" t="s">
        <v>10904</v>
      </c>
      <c r="N568" s="8" t="s">
        <v>10926</v>
      </c>
      <c r="O568" s="9">
        <v>6.5869999999999997</v>
      </c>
      <c r="P568" s="10">
        <v>1</v>
      </c>
      <c r="Q568" s="11">
        <v>0</v>
      </c>
      <c r="R568" s="11">
        <v>4</v>
      </c>
      <c r="S568" s="8" t="s">
        <v>10906</v>
      </c>
      <c r="T568" s="8" t="s">
        <v>10907</v>
      </c>
      <c r="U568" s="9">
        <v>6.8609999999999998</v>
      </c>
      <c r="V568" s="10">
        <v>1</v>
      </c>
      <c r="W568" s="11">
        <v>4</v>
      </c>
      <c r="X568" s="9">
        <v>51.691000000000003</v>
      </c>
      <c r="Y568" s="8" t="s">
        <v>10901</v>
      </c>
      <c r="Z568" s="10">
        <v>1</v>
      </c>
      <c r="AA568" s="10">
        <v>0.76760499999999998</v>
      </c>
      <c r="AB568" s="9">
        <v>51.691000000000003</v>
      </c>
      <c r="AC568" s="10">
        <v>1</v>
      </c>
      <c r="AD568" s="10">
        <v>0.76760499999999998</v>
      </c>
      <c r="AE568" s="9">
        <v>51.691000000000003</v>
      </c>
      <c r="AF568" s="11">
        <v>15</v>
      </c>
      <c r="AG568" s="11">
        <v>4</v>
      </c>
      <c r="AH568" s="11">
        <v>0</v>
      </c>
      <c r="AI568" s="11">
        <v>17</v>
      </c>
      <c r="AJ568" s="11">
        <v>0</v>
      </c>
      <c r="AK568" s="12">
        <v>44368.043368055558</v>
      </c>
      <c r="AL568" s="11">
        <v>5.92</v>
      </c>
      <c r="AM568" s="11">
        <v>100</v>
      </c>
      <c r="AN568" s="11">
        <v>0</v>
      </c>
      <c r="AO568" s="11">
        <v>1.58</v>
      </c>
      <c r="AP568" s="11">
        <v>0</v>
      </c>
      <c r="AQ568" s="11">
        <v>10.02</v>
      </c>
      <c r="AR568" s="11">
        <v>2.2200000000000002</v>
      </c>
      <c r="AS568" s="8" t="s">
        <v>10908</v>
      </c>
      <c r="AT568" s="11">
        <v>0</v>
      </c>
      <c r="AU568" s="8" t="s">
        <v>10989</v>
      </c>
      <c r="AV568" s="8" t="s">
        <v>10909</v>
      </c>
    </row>
    <row r="569" spans="1:48" x14ac:dyDescent="0.25">
      <c r="A569" s="8" t="str">
        <f t="shared" si="8"/>
        <v>11106000071622200001286</v>
      </c>
      <c r="B569" s="8" t="s">
        <v>10924</v>
      </c>
      <c r="C569" s="8" t="s">
        <v>10895</v>
      </c>
      <c r="D569" s="8" t="s">
        <v>10896</v>
      </c>
      <c r="E569" s="8" t="s">
        <v>10989</v>
      </c>
      <c r="F569" s="8" t="s">
        <v>10990</v>
      </c>
      <c r="G569" s="8" t="s">
        <v>10913</v>
      </c>
      <c r="H569" s="8" t="s">
        <v>10914</v>
      </c>
      <c r="I569" s="8" t="s">
        <v>10901</v>
      </c>
      <c r="J569" s="8" t="s">
        <v>10902</v>
      </c>
      <c r="K569" s="8" t="s">
        <v>7709</v>
      </c>
      <c r="L569" s="8" t="s">
        <v>10922</v>
      </c>
      <c r="M569" s="8" t="s">
        <v>10904</v>
      </c>
      <c r="N569" s="8" t="s">
        <v>10927</v>
      </c>
      <c r="O569" s="9">
        <v>7.984</v>
      </c>
      <c r="P569" s="10">
        <v>1</v>
      </c>
      <c r="Q569" s="11">
        <v>3.65</v>
      </c>
      <c r="R569" s="11">
        <v>1</v>
      </c>
      <c r="S569" s="8" t="s">
        <v>10906</v>
      </c>
      <c r="T569" s="8" t="s">
        <v>10907</v>
      </c>
      <c r="U569" s="9">
        <v>8.3729999999999993</v>
      </c>
      <c r="V569" s="10">
        <v>1</v>
      </c>
      <c r="W569" s="11">
        <v>5</v>
      </c>
      <c r="X569" s="9">
        <v>63.395000000000003</v>
      </c>
      <c r="Y569" s="8" t="s">
        <v>10901</v>
      </c>
      <c r="Z569" s="10">
        <v>1</v>
      </c>
      <c r="AA569" s="10">
        <v>0.74958000000000002</v>
      </c>
      <c r="AB569" s="9">
        <v>63.395000000000003</v>
      </c>
      <c r="AC569" s="10">
        <v>1</v>
      </c>
      <c r="AD569" s="10">
        <v>0.74958000000000002</v>
      </c>
      <c r="AE569" s="9">
        <v>63.395000000000003</v>
      </c>
      <c r="AF569" s="11">
        <v>0</v>
      </c>
      <c r="AG569" s="11">
        <v>4</v>
      </c>
      <c r="AH569" s="11">
        <v>0</v>
      </c>
      <c r="AI569" s="11">
        <v>17</v>
      </c>
      <c r="AJ569" s="11">
        <v>0</v>
      </c>
      <c r="AK569" s="12">
        <v>44368.043368055558</v>
      </c>
      <c r="AL569" s="11">
        <v>0</v>
      </c>
      <c r="AM569" s="11">
        <v>100</v>
      </c>
      <c r="AN569" s="11">
        <v>0</v>
      </c>
      <c r="AO569" s="11">
        <v>1.93</v>
      </c>
      <c r="AP569" s="11">
        <v>0</v>
      </c>
      <c r="AQ569" s="11">
        <v>12.23</v>
      </c>
      <c r="AR569" s="11">
        <v>3.02</v>
      </c>
      <c r="AS569" s="8" t="s">
        <v>10908</v>
      </c>
      <c r="AT569" s="11">
        <v>0</v>
      </c>
      <c r="AU569" s="8" t="s">
        <v>10989</v>
      </c>
      <c r="AV569" s="8" t="s">
        <v>10909</v>
      </c>
    </row>
    <row r="570" spans="1:48" x14ac:dyDescent="0.25">
      <c r="A570" s="8" t="str">
        <f t="shared" si="8"/>
        <v>11106000071622200001421</v>
      </c>
      <c r="B570" s="8" t="s">
        <v>10924</v>
      </c>
      <c r="C570" s="8" t="s">
        <v>10895</v>
      </c>
      <c r="D570" s="8" t="s">
        <v>10896</v>
      </c>
      <c r="E570" s="8" t="s">
        <v>10989</v>
      </c>
      <c r="F570" s="8" t="s">
        <v>10990</v>
      </c>
      <c r="G570" s="8" t="s">
        <v>10917</v>
      </c>
      <c r="H570" s="8" t="s">
        <v>10918</v>
      </c>
      <c r="I570" s="8" t="s">
        <v>10901</v>
      </c>
      <c r="J570" s="8" t="s">
        <v>10902</v>
      </c>
      <c r="K570" s="8" t="s">
        <v>7709</v>
      </c>
      <c r="L570" s="8" t="s">
        <v>10922</v>
      </c>
      <c r="M570" s="8" t="s">
        <v>10904</v>
      </c>
      <c r="N570" s="8" t="s">
        <v>10925</v>
      </c>
      <c r="O570" s="9">
        <v>5.8330000000000002</v>
      </c>
      <c r="P570" s="10">
        <v>1</v>
      </c>
      <c r="Q570" s="11">
        <v>9.25</v>
      </c>
      <c r="R570" s="11">
        <v>4</v>
      </c>
      <c r="S570" s="8" t="s">
        <v>10906</v>
      </c>
      <c r="T570" s="8" t="s">
        <v>10907</v>
      </c>
      <c r="U570" s="9">
        <v>6.7240000000000002</v>
      </c>
      <c r="V570" s="10">
        <v>1</v>
      </c>
      <c r="W570" s="11">
        <v>1.5</v>
      </c>
      <c r="X570" s="9">
        <v>49.292999999999999</v>
      </c>
      <c r="Y570" s="8" t="s">
        <v>10901</v>
      </c>
      <c r="Z570" s="10">
        <v>1</v>
      </c>
      <c r="AA570" s="10">
        <v>0.74802299999999999</v>
      </c>
      <c r="AB570" s="9">
        <v>49.292999999999999</v>
      </c>
      <c r="AC570" s="10">
        <v>1</v>
      </c>
      <c r="AD570" s="10">
        <v>0.74802299999999999</v>
      </c>
      <c r="AE570" s="9">
        <v>49.292999999999999</v>
      </c>
      <c r="AF570" s="11">
        <v>15</v>
      </c>
      <c r="AG570" s="11">
        <v>4</v>
      </c>
      <c r="AH570" s="11">
        <v>0</v>
      </c>
      <c r="AI570" s="11">
        <v>17</v>
      </c>
      <c r="AJ570" s="11">
        <v>0</v>
      </c>
      <c r="AK570" s="12">
        <v>44368.043379629627</v>
      </c>
      <c r="AL570" s="11">
        <v>5.8</v>
      </c>
      <c r="AM570" s="11">
        <v>100</v>
      </c>
      <c r="AN570" s="11">
        <v>0</v>
      </c>
      <c r="AO570" s="11">
        <v>1.55</v>
      </c>
      <c r="AP570" s="11">
        <v>0</v>
      </c>
      <c r="AQ570" s="11">
        <v>9.82</v>
      </c>
      <c r="AR570" s="11">
        <v>0.81</v>
      </c>
      <c r="AS570" s="8" t="s">
        <v>10908</v>
      </c>
      <c r="AT570" s="11">
        <v>0</v>
      </c>
      <c r="AU570" s="8" t="s">
        <v>10989</v>
      </c>
      <c r="AV570" s="8" t="s">
        <v>10909</v>
      </c>
    </row>
    <row r="571" spans="1:48" x14ac:dyDescent="0.25">
      <c r="A571" s="8" t="str">
        <f t="shared" si="8"/>
        <v>12106000071622000005105</v>
      </c>
      <c r="B571" s="8" t="s">
        <v>10928</v>
      </c>
      <c r="C571" s="8" t="s">
        <v>10901</v>
      </c>
      <c r="D571" s="8" t="s">
        <v>10896</v>
      </c>
      <c r="E571" s="8" t="s">
        <v>10989</v>
      </c>
      <c r="F571" s="8" t="s">
        <v>10990</v>
      </c>
      <c r="G571" s="8" t="s">
        <v>10920</v>
      </c>
      <c r="H571" s="8" t="s">
        <v>10921</v>
      </c>
      <c r="I571" s="8" t="s">
        <v>10895</v>
      </c>
      <c r="J571" s="8" t="s">
        <v>10902</v>
      </c>
      <c r="K571" s="8" t="s">
        <v>7709</v>
      </c>
      <c r="L571" s="8" t="s">
        <v>10922</v>
      </c>
      <c r="M571" s="8" t="s">
        <v>10904</v>
      </c>
      <c r="N571" s="8" t="s">
        <v>10905</v>
      </c>
      <c r="O571" s="9">
        <v>5.681</v>
      </c>
      <c r="P571" s="10">
        <v>1</v>
      </c>
      <c r="Q571" s="11">
        <v>9.25</v>
      </c>
      <c r="R571" s="11">
        <v>4</v>
      </c>
      <c r="S571" s="8" t="s">
        <v>10906</v>
      </c>
      <c r="T571" s="8" t="s">
        <v>10907</v>
      </c>
      <c r="U571" s="9">
        <v>6.5490000000000004</v>
      </c>
      <c r="V571" s="10">
        <v>1</v>
      </c>
      <c r="W571" s="11">
        <v>2</v>
      </c>
      <c r="X571" s="9">
        <v>33.536999999999999</v>
      </c>
      <c r="Y571" s="8" t="s">
        <v>10901</v>
      </c>
      <c r="Z571" s="10">
        <v>1</v>
      </c>
      <c r="AA571" s="10">
        <v>1</v>
      </c>
      <c r="AB571" s="9">
        <v>33.536999999999999</v>
      </c>
      <c r="AC571" s="10">
        <v>1</v>
      </c>
      <c r="AD571" s="10">
        <v>1</v>
      </c>
      <c r="AE571" s="9">
        <v>33.536999999999999</v>
      </c>
      <c r="AF571" s="11">
        <v>15</v>
      </c>
      <c r="AG571" s="11">
        <v>4</v>
      </c>
      <c r="AH571" s="11">
        <v>9.25</v>
      </c>
      <c r="AI571" s="11">
        <v>0</v>
      </c>
      <c r="AJ571" s="11">
        <v>0</v>
      </c>
      <c r="AK571" s="12">
        <v>44367.540439814817</v>
      </c>
      <c r="AL571" s="11">
        <v>5.65</v>
      </c>
      <c r="AM571" s="11">
        <v>100</v>
      </c>
      <c r="AN571" s="11">
        <v>0</v>
      </c>
      <c r="AO571" s="11">
        <v>1.51</v>
      </c>
      <c r="AP571" s="11">
        <v>3.48</v>
      </c>
      <c r="AQ571" s="11">
        <v>0</v>
      </c>
      <c r="AR571" s="11">
        <v>0.87</v>
      </c>
      <c r="AS571" s="8" t="s">
        <v>10908</v>
      </c>
      <c r="AT571" s="11">
        <v>0</v>
      </c>
      <c r="AU571" s="8" t="s">
        <v>10989</v>
      </c>
      <c r="AV571" s="8" t="s">
        <v>10909</v>
      </c>
    </row>
    <row r="572" spans="1:48" x14ac:dyDescent="0.25">
      <c r="A572" s="8" t="str">
        <f t="shared" si="8"/>
        <v>12106000071622200001421</v>
      </c>
      <c r="B572" s="8" t="s">
        <v>10928</v>
      </c>
      <c r="C572" s="8" t="s">
        <v>10895</v>
      </c>
      <c r="D572" s="8" t="s">
        <v>10896</v>
      </c>
      <c r="E572" s="8" t="s">
        <v>10989</v>
      </c>
      <c r="F572" s="8" t="s">
        <v>10990</v>
      </c>
      <c r="G572" s="8" t="s">
        <v>10917</v>
      </c>
      <c r="H572" s="8" t="s">
        <v>10918</v>
      </c>
      <c r="I572" s="8" t="s">
        <v>10901</v>
      </c>
      <c r="J572" s="8" t="s">
        <v>10902</v>
      </c>
      <c r="K572" s="8" t="s">
        <v>7709</v>
      </c>
      <c r="L572" s="8" t="s">
        <v>10922</v>
      </c>
      <c r="M572" s="8" t="s">
        <v>10904</v>
      </c>
      <c r="N572" s="8" t="s">
        <v>10905</v>
      </c>
      <c r="O572" s="9">
        <v>5.8330000000000002</v>
      </c>
      <c r="P572" s="10">
        <v>1</v>
      </c>
      <c r="Q572" s="11">
        <v>9.25</v>
      </c>
      <c r="R572" s="11">
        <v>18</v>
      </c>
      <c r="S572" s="8" t="s">
        <v>10906</v>
      </c>
      <c r="T572" s="8" t="s">
        <v>10907</v>
      </c>
      <c r="U572" s="9">
        <v>8.0180000000000007</v>
      </c>
      <c r="V572" s="10">
        <v>1</v>
      </c>
      <c r="W572" s="11">
        <v>0</v>
      </c>
      <c r="X572" s="9">
        <v>33.543999999999997</v>
      </c>
      <c r="Y572" s="8" t="s">
        <v>10901</v>
      </c>
      <c r="Z572" s="10">
        <v>1</v>
      </c>
      <c r="AA572" s="10">
        <v>1</v>
      </c>
      <c r="AB572" s="9">
        <v>33.543999999999997</v>
      </c>
      <c r="AC572" s="10">
        <v>1</v>
      </c>
      <c r="AD572" s="10">
        <v>1</v>
      </c>
      <c r="AE572" s="9">
        <v>33.543999999999997</v>
      </c>
      <c r="AF572" s="11">
        <v>15</v>
      </c>
      <c r="AG572" s="11">
        <v>18</v>
      </c>
      <c r="AH572" s="11">
        <v>9.25</v>
      </c>
      <c r="AI572" s="11">
        <v>0</v>
      </c>
      <c r="AJ572" s="11">
        <v>0</v>
      </c>
      <c r="AK572" s="12">
        <v>44368.004050925927</v>
      </c>
      <c r="AL572" s="11">
        <v>6.92</v>
      </c>
      <c r="AM572" s="11">
        <v>100</v>
      </c>
      <c r="AN572" s="11">
        <v>0</v>
      </c>
      <c r="AO572" s="11">
        <v>8.3000000000000007</v>
      </c>
      <c r="AP572" s="11">
        <v>4.26</v>
      </c>
      <c r="AQ572" s="11">
        <v>0</v>
      </c>
      <c r="AR572" s="11">
        <v>0</v>
      </c>
      <c r="AS572" s="8" t="s">
        <v>10908</v>
      </c>
      <c r="AT572" s="11">
        <v>0</v>
      </c>
      <c r="AU572" s="8" t="s">
        <v>10989</v>
      </c>
      <c r="AV572" s="8" t="s">
        <v>10909</v>
      </c>
    </row>
    <row r="573" spans="1:48" x14ac:dyDescent="0.25">
      <c r="A573" s="8" t="str">
        <f t="shared" si="8"/>
        <v>13006000071622000005105</v>
      </c>
      <c r="B573" s="8" t="s">
        <v>10929</v>
      </c>
      <c r="C573" s="8" t="s">
        <v>10901</v>
      </c>
      <c r="D573" s="8" t="s">
        <v>10896</v>
      </c>
      <c r="E573" s="8" t="s">
        <v>10989</v>
      </c>
      <c r="F573" s="8" t="s">
        <v>10990</v>
      </c>
      <c r="G573" s="8" t="s">
        <v>10920</v>
      </c>
      <c r="H573" s="8" t="s">
        <v>10921</v>
      </c>
      <c r="I573" s="8" t="s">
        <v>10895</v>
      </c>
      <c r="J573" s="8" t="s">
        <v>10902</v>
      </c>
      <c r="K573" s="8" t="s">
        <v>7709</v>
      </c>
      <c r="L573" s="8" t="s">
        <v>10922</v>
      </c>
      <c r="M573" s="8" t="s">
        <v>10904</v>
      </c>
      <c r="N573" s="8" t="s">
        <v>10930</v>
      </c>
      <c r="O573" s="9">
        <v>5.681</v>
      </c>
      <c r="P573" s="10">
        <v>1</v>
      </c>
      <c r="Q573" s="11">
        <v>9.25</v>
      </c>
      <c r="R573" s="11">
        <v>4</v>
      </c>
      <c r="S573" s="8" t="s">
        <v>10906</v>
      </c>
      <c r="T573" s="8" t="s">
        <v>10907</v>
      </c>
      <c r="U573" s="9">
        <v>6.5490000000000004</v>
      </c>
      <c r="V573" s="10">
        <v>1</v>
      </c>
      <c r="W573" s="11">
        <v>6</v>
      </c>
      <c r="X573" s="9">
        <v>45.906999999999996</v>
      </c>
      <c r="Y573" s="8" t="s">
        <v>10901</v>
      </c>
      <c r="Z573" s="10">
        <v>1</v>
      </c>
      <c r="AA573" s="10">
        <v>1</v>
      </c>
      <c r="AB573" s="9">
        <v>45.906999999999996</v>
      </c>
      <c r="AC573" s="10">
        <v>1</v>
      </c>
      <c r="AD573" s="10">
        <v>1</v>
      </c>
      <c r="AE573" s="9">
        <v>45.906999999999996</v>
      </c>
      <c r="AF573" s="11">
        <v>15</v>
      </c>
      <c r="AG573" s="11">
        <v>0</v>
      </c>
      <c r="AH573" s="11">
        <v>0</v>
      </c>
      <c r="AI573" s="11">
        <v>0</v>
      </c>
      <c r="AJ573" s="11">
        <v>0</v>
      </c>
      <c r="AK573" s="12">
        <v>44367.520011574074</v>
      </c>
      <c r="AL573" s="11">
        <v>5.65</v>
      </c>
      <c r="AM573" s="11">
        <v>0</v>
      </c>
      <c r="AN573" s="11">
        <v>0</v>
      </c>
      <c r="AO573" s="11">
        <v>0</v>
      </c>
      <c r="AP573" s="11">
        <v>0</v>
      </c>
      <c r="AQ573" s="11">
        <v>0</v>
      </c>
      <c r="AR573" s="11">
        <v>2.6</v>
      </c>
      <c r="AS573" s="8" t="s">
        <v>10908</v>
      </c>
      <c r="AT573" s="11">
        <v>0</v>
      </c>
      <c r="AU573" s="8" t="s">
        <v>10989</v>
      </c>
      <c r="AV573" s="8" t="s">
        <v>10909</v>
      </c>
    </row>
    <row r="574" spans="1:48" x14ac:dyDescent="0.25">
      <c r="A574" s="8" t="str">
        <f t="shared" si="8"/>
        <v>13006000071622200000102</v>
      </c>
      <c r="B574" s="8" t="s">
        <v>10929</v>
      </c>
      <c r="C574" s="8" t="s">
        <v>10895</v>
      </c>
      <c r="D574" s="8" t="s">
        <v>10896</v>
      </c>
      <c r="E574" s="8" t="s">
        <v>10989</v>
      </c>
      <c r="F574" s="8" t="s">
        <v>10990</v>
      </c>
      <c r="G574" s="8" t="s">
        <v>10899</v>
      </c>
      <c r="H574" s="8" t="s">
        <v>10900</v>
      </c>
      <c r="I574" s="8" t="s">
        <v>10901</v>
      </c>
      <c r="J574" s="8" t="s">
        <v>10902</v>
      </c>
      <c r="K574" s="8" t="s">
        <v>7709</v>
      </c>
      <c r="L574" s="8" t="s">
        <v>10922</v>
      </c>
      <c r="M574" s="8" t="s">
        <v>10904</v>
      </c>
      <c r="N574" s="8" t="s">
        <v>10930</v>
      </c>
      <c r="O574" s="9">
        <v>6.5869999999999997</v>
      </c>
      <c r="P574" s="10">
        <v>1</v>
      </c>
      <c r="Q574" s="11">
        <v>3.65</v>
      </c>
      <c r="R574" s="11">
        <v>4</v>
      </c>
      <c r="S574" s="8" t="s">
        <v>10906</v>
      </c>
      <c r="T574" s="8" t="s">
        <v>10907</v>
      </c>
      <c r="U574" s="9">
        <v>7.133</v>
      </c>
      <c r="V574" s="10">
        <v>1</v>
      </c>
      <c r="W574" s="11">
        <v>3.5</v>
      </c>
      <c r="X574" s="9">
        <v>48.814999999999998</v>
      </c>
      <c r="Y574" s="8" t="s">
        <v>10901</v>
      </c>
      <c r="Z574" s="10">
        <v>1</v>
      </c>
      <c r="AA574" s="10">
        <v>1</v>
      </c>
      <c r="AB574" s="9">
        <v>48.814999999999998</v>
      </c>
      <c r="AC574" s="10">
        <v>1</v>
      </c>
      <c r="AD574" s="10">
        <v>1</v>
      </c>
      <c r="AE574" s="9">
        <v>48.814999999999998</v>
      </c>
      <c r="AF574" s="11">
        <v>15</v>
      </c>
      <c r="AG574" s="11">
        <v>0</v>
      </c>
      <c r="AH574" s="11">
        <v>0</v>
      </c>
      <c r="AI574" s="11">
        <v>0</v>
      </c>
      <c r="AJ574" s="11">
        <v>0</v>
      </c>
      <c r="AK574" s="12">
        <v>44368.015902777777</v>
      </c>
      <c r="AL574" s="11">
        <v>6.15</v>
      </c>
      <c r="AM574" s="11">
        <v>0</v>
      </c>
      <c r="AN574" s="11">
        <v>0</v>
      </c>
      <c r="AO574" s="11">
        <v>0</v>
      </c>
      <c r="AP574" s="11">
        <v>0</v>
      </c>
      <c r="AQ574" s="11">
        <v>0</v>
      </c>
      <c r="AR574" s="11">
        <v>1.65</v>
      </c>
      <c r="AS574" s="8" t="s">
        <v>10908</v>
      </c>
      <c r="AT574" s="11">
        <v>0</v>
      </c>
      <c r="AU574" s="8" t="s">
        <v>10989</v>
      </c>
      <c r="AV574" s="8" t="s">
        <v>10909</v>
      </c>
    </row>
    <row r="575" spans="1:48" x14ac:dyDescent="0.25">
      <c r="A575" s="8" t="str">
        <f t="shared" si="8"/>
        <v>13006000071622200001327</v>
      </c>
      <c r="B575" s="8" t="s">
        <v>10929</v>
      </c>
      <c r="C575" s="8" t="s">
        <v>10895</v>
      </c>
      <c r="D575" s="8" t="s">
        <v>10896</v>
      </c>
      <c r="E575" s="8" t="s">
        <v>10989</v>
      </c>
      <c r="F575" s="8" t="s">
        <v>10990</v>
      </c>
      <c r="G575" s="8" t="s">
        <v>10916</v>
      </c>
      <c r="H575" s="8" t="s">
        <v>10900</v>
      </c>
      <c r="I575" s="8" t="s">
        <v>10901</v>
      </c>
      <c r="J575" s="8" t="s">
        <v>10902</v>
      </c>
      <c r="K575" s="8" t="s">
        <v>7709</v>
      </c>
      <c r="L575" s="8" t="s">
        <v>10922</v>
      </c>
      <c r="M575" s="8" t="s">
        <v>10904</v>
      </c>
      <c r="N575" s="8" t="s">
        <v>10930</v>
      </c>
      <c r="O575" s="9">
        <v>8.5820000000000007</v>
      </c>
      <c r="P575" s="10">
        <v>0.75029800000000002</v>
      </c>
      <c r="Q575" s="11">
        <v>3.65</v>
      </c>
      <c r="R575" s="11">
        <v>4</v>
      </c>
      <c r="S575" s="8" t="s">
        <v>10906</v>
      </c>
      <c r="T575" s="8" t="s">
        <v>10907</v>
      </c>
      <c r="U575" s="9">
        <v>6.9720000000000004</v>
      </c>
      <c r="V575" s="10">
        <v>1</v>
      </c>
      <c r="W575" s="11">
        <v>2</v>
      </c>
      <c r="X575" s="9">
        <v>47.018999999999998</v>
      </c>
      <c r="Y575" s="8" t="s">
        <v>10901</v>
      </c>
      <c r="Z575" s="10">
        <v>1</v>
      </c>
      <c r="AA575" s="10">
        <v>1</v>
      </c>
      <c r="AB575" s="9">
        <v>47.018999999999998</v>
      </c>
      <c r="AC575" s="10">
        <v>1</v>
      </c>
      <c r="AD575" s="10">
        <v>1</v>
      </c>
      <c r="AE575" s="9">
        <v>47.018999999999998</v>
      </c>
      <c r="AF575" s="11">
        <v>15</v>
      </c>
      <c r="AG575" s="11">
        <v>0</v>
      </c>
      <c r="AH575" s="11">
        <v>0</v>
      </c>
      <c r="AI575" s="11">
        <v>0</v>
      </c>
      <c r="AJ575" s="11">
        <v>0</v>
      </c>
      <c r="AK575" s="12">
        <v>44368.015925925924</v>
      </c>
      <c r="AL575" s="11">
        <v>6.01</v>
      </c>
      <c r="AM575" s="11">
        <v>0</v>
      </c>
      <c r="AN575" s="11">
        <v>0</v>
      </c>
      <c r="AO575" s="11">
        <v>0</v>
      </c>
      <c r="AP575" s="11">
        <v>0</v>
      </c>
      <c r="AQ575" s="11">
        <v>0</v>
      </c>
      <c r="AR575" s="11">
        <v>0.92</v>
      </c>
      <c r="AS575" s="8" t="s">
        <v>10908</v>
      </c>
      <c r="AT575" s="11">
        <v>0</v>
      </c>
      <c r="AU575" s="8" t="s">
        <v>10989</v>
      </c>
      <c r="AV575" s="8" t="s">
        <v>10909</v>
      </c>
    </row>
    <row r="576" spans="1:48" x14ac:dyDescent="0.25">
      <c r="A576" s="8" t="str">
        <f t="shared" si="8"/>
        <v>13006000071622200001421</v>
      </c>
      <c r="B576" s="8" t="s">
        <v>10929</v>
      </c>
      <c r="C576" s="8" t="s">
        <v>10895</v>
      </c>
      <c r="D576" s="8" t="s">
        <v>10896</v>
      </c>
      <c r="E576" s="8" t="s">
        <v>10989</v>
      </c>
      <c r="F576" s="8" t="s">
        <v>10990</v>
      </c>
      <c r="G576" s="8" t="s">
        <v>10917</v>
      </c>
      <c r="H576" s="8" t="s">
        <v>10918</v>
      </c>
      <c r="I576" s="8" t="s">
        <v>10901</v>
      </c>
      <c r="J576" s="8" t="s">
        <v>10902</v>
      </c>
      <c r="K576" s="8" t="s">
        <v>7709</v>
      </c>
      <c r="L576" s="8" t="s">
        <v>10922</v>
      </c>
      <c r="M576" s="8" t="s">
        <v>10904</v>
      </c>
      <c r="N576" s="8" t="s">
        <v>10930</v>
      </c>
      <c r="O576" s="9">
        <v>5.8330000000000002</v>
      </c>
      <c r="P576" s="10">
        <v>1</v>
      </c>
      <c r="Q576" s="11">
        <v>9.25</v>
      </c>
      <c r="R576" s="11">
        <v>4</v>
      </c>
      <c r="S576" s="8" t="s">
        <v>10906</v>
      </c>
      <c r="T576" s="8" t="s">
        <v>10907</v>
      </c>
      <c r="U576" s="9">
        <v>6.7240000000000002</v>
      </c>
      <c r="V576" s="10">
        <v>1</v>
      </c>
      <c r="W576" s="11">
        <v>7</v>
      </c>
      <c r="X576" s="9">
        <v>47.573</v>
      </c>
      <c r="Y576" s="8" t="s">
        <v>10901</v>
      </c>
      <c r="Z576" s="10">
        <v>1</v>
      </c>
      <c r="AA576" s="10">
        <v>1</v>
      </c>
      <c r="AB576" s="9">
        <v>47.573</v>
      </c>
      <c r="AC576" s="10">
        <v>1</v>
      </c>
      <c r="AD576" s="10">
        <v>1</v>
      </c>
      <c r="AE576" s="9">
        <v>47.573</v>
      </c>
      <c r="AF576" s="11">
        <v>15</v>
      </c>
      <c r="AG576" s="11">
        <v>0</v>
      </c>
      <c r="AH576" s="11">
        <v>0</v>
      </c>
      <c r="AI576" s="11">
        <v>0</v>
      </c>
      <c r="AJ576" s="11">
        <v>0</v>
      </c>
      <c r="AK576" s="12">
        <v>44368.015925925924</v>
      </c>
      <c r="AL576" s="11">
        <v>5.8</v>
      </c>
      <c r="AM576" s="11">
        <v>0</v>
      </c>
      <c r="AN576" s="11">
        <v>0</v>
      </c>
      <c r="AO576" s="11">
        <v>0</v>
      </c>
      <c r="AP576" s="11">
        <v>0</v>
      </c>
      <c r="AQ576" s="11">
        <v>0</v>
      </c>
      <c r="AR576" s="11">
        <v>3.11</v>
      </c>
      <c r="AS576" s="8" t="s">
        <v>10908</v>
      </c>
      <c r="AT576" s="11">
        <v>0</v>
      </c>
      <c r="AU576" s="8" t="s">
        <v>10989</v>
      </c>
      <c r="AV576" s="8" t="s">
        <v>10909</v>
      </c>
    </row>
    <row r="577" spans="1:48" x14ac:dyDescent="0.25">
      <c r="A577" s="8" t="str">
        <f t="shared" si="8"/>
        <v>14006000071622000005105</v>
      </c>
      <c r="B577" s="8" t="s">
        <v>10931</v>
      </c>
      <c r="C577" s="8" t="s">
        <v>10901</v>
      </c>
      <c r="D577" s="8" t="s">
        <v>10896</v>
      </c>
      <c r="E577" s="8" t="s">
        <v>10989</v>
      </c>
      <c r="F577" s="8" t="s">
        <v>10990</v>
      </c>
      <c r="G577" s="8" t="s">
        <v>10920</v>
      </c>
      <c r="H577" s="8" t="s">
        <v>10921</v>
      </c>
      <c r="I577" s="8" t="s">
        <v>10895</v>
      </c>
      <c r="J577" s="8" t="s">
        <v>10902</v>
      </c>
      <c r="K577" s="8" t="s">
        <v>7709</v>
      </c>
      <c r="L577" s="8" t="s">
        <v>10922</v>
      </c>
      <c r="M577" s="8" t="s">
        <v>10904</v>
      </c>
      <c r="N577" s="8" t="s">
        <v>10905</v>
      </c>
      <c r="O577" s="9">
        <v>5.681</v>
      </c>
      <c r="P577" s="10">
        <v>1</v>
      </c>
      <c r="Q577" s="11">
        <v>9.25</v>
      </c>
      <c r="R577" s="11">
        <v>4</v>
      </c>
      <c r="S577" s="8" t="s">
        <v>10906</v>
      </c>
      <c r="T577" s="8" t="s">
        <v>10907</v>
      </c>
      <c r="U577" s="9">
        <v>6.5490000000000004</v>
      </c>
      <c r="V577" s="10">
        <v>1</v>
      </c>
      <c r="W577" s="11">
        <v>2</v>
      </c>
      <c r="X577" s="9">
        <v>33.536999999999999</v>
      </c>
      <c r="Y577" s="8" t="s">
        <v>10901</v>
      </c>
      <c r="Z577" s="10">
        <v>1</v>
      </c>
      <c r="AA577" s="10">
        <v>1</v>
      </c>
      <c r="AB577" s="9">
        <v>33.536999999999999</v>
      </c>
      <c r="AC577" s="10">
        <v>1</v>
      </c>
      <c r="AD577" s="10">
        <v>1</v>
      </c>
      <c r="AE577" s="9">
        <v>33.536999999999999</v>
      </c>
      <c r="AF577" s="11">
        <v>15</v>
      </c>
      <c r="AG577" s="11">
        <v>4</v>
      </c>
      <c r="AH577" s="11">
        <v>9.25</v>
      </c>
      <c r="AI577" s="11">
        <v>0</v>
      </c>
      <c r="AJ577" s="11">
        <v>0</v>
      </c>
      <c r="AK577" s="12">
        <v>44367.529328703706</v>
      </c>
      <c r="AL577" s="11">
        <v>5.65</v>
      </c>
      <c r="AM577" s="11">
        <v>100</v>
      </c>
      <c r="AN577" s="11">
        <v>0</v>
      </c>
      <c r="AO577" s="11">
        <v>1.51</v>
      </c>
      <c r="AP577" s="11">
        <v>3.48</v>
      </c>
      <c r="AQ577" s="11">
        <v>0</v>
      </c>
      <c r="AR577" s="11">
        <v>0.87</v>
      </c>
      <c r="AS577" s="8" t="s">
        <v>10908</v>
      </c>
      <c r="AT577" s="11">
        <v>0</v>
      </c>
      <c r="AU577" s="8" t="s">
        <v>10989</v>
      </c>
      <c r="AV577" s="8" t="s">
        <v>10909</v>
      </c>
    </row>
    <row r="578" spans="1:48" x14ac:dyDescent="0.25">
      <c r="A578" s="8" t="str">
        <f t="shared" si="8"/>
        <v>14006000071622200000102</v>
      </c>
      <c r="B578" s="8" t="s">
        <v>10931</v>
      </c>
      <c r="C578" s="8" t="s">
        <v>10895</v>
      </c>
      <c r="D578" s="8" t="s">
        <v>10896</v>
      </c>
      <c r="E578" s="8" t="s">
        <v>10989</v>
      </c>
      <c r="F578" s="8" t="s">
        <v>10990</v>
      </c>
      <c r="G578" s="8" t="s">
        <v>10899</v>
      </c>
      <c r="H578" s="8" t="s">
        <v>10900</v>
      </c>
      <c r="I578" s="8" t="s">
        <v>10901</v>
      </c>
      <c r="J578" s="8" t="s">
        <v>10902</v>
      </c>
      <c r="K578" s="8" t="s">
        <v>7709</v>
      </c>
      <c r="L578" s="8" t="s">
        <v>10922</v>
      </c>
      <c r="M578" s="8" t="s">
        <v>10904</v>
      </c>
      <c r="N578" s="8" t="s">
        <v>10905</v>
      </c>
      <c r="O578" s="9">
        <v>6.5869999999999997</v>
      </c>
      <c r="P578" s="10">
        <v>1</v>
      </c>
      <c r="Q578" s="11">
        <v>3.65</v>
      </c>
      <c r="R578" s="11">
        <v>4</v>
      </c>
      <c r="S578" s="8" t="s">
        <v>10906</v>
      </c>
      <c r="T578" s="8" t="s">
        <v>10907</v>
      </c>
      <c r="U578" s="9">
        <v>7.133</v>
      </c>
      <c r="V578" s="10">
        <v>1</v>
      </c>
      <c r="W578" s="11">
        <v>2</v>
      </c>
      <c r="X578" s="9">
        <v>36.515000000000001</v>
      </c>
      <c r="Y578" s="8" t="s">
        <v>10901</v>
      </c>
      <c r="Z578" s="10">
        <v>1</v>
      </c>
      <c r="AA578" s="10">
        <v>1</v>
      </c>
      <c r="AB578" s="9">
        <v>36.515000000000001</v>
      </c>
      <c r="AC578" s="10">
        <v>1</v>
      </c>
      <c r="AD578" s="10">
        <v>1</v>
      </c>
      <c r="AE578" s="9">
        <v>36.515000000000001</v>
      </c>
      <c r="AF578" s="11">
        <v>15</v>
      </c>
      <c r="AG578" s="11">
        <v>4</v>
      </c>
      <c r="AH578" s="11">
        <v>9.25</v>
      </c>
      <c r="AI578" s="11">
        <v>0</v>
      </c>
      <c r="AJ578" s="11">
        <v>0</v>
      </c>
      <c r="AK578" s="12">
        <v>44368.014988425923</v>
      </c>
      <c r="AL578" s="11">
        <v>6.15</v>
      </c>
      <c r="AM578" s="11">
        <v>100</v>
      </c>
      <c r="AN578" s="11">
        <v>0</v>
      </c>
      <c r="AO578" s="11">
        <v>1.64</v>
      </c>
      <c r="AP578" s="11">
        <v>3.8</v>
      </c>
      <c r="AQ578" s="11">
        <v>0</v>
      </c>
      <c r="AR578" s="11">
        <v>0.94</v>
      </c>
      <c r="AS578" s="8" t="s">
        <v>10908</v>
      </c>
      <c r="AT578" s="11">
        <v>0</v>
      </c>
      <c r="AU578" s="8" t="s">
        <v>10989</v>
      </c>
      <c r="AV578" s="8" t="s">
        <v>10909</v>
      </c>
    </row>
    <row r="579" spans="1:48" x14ac:dyDescent="0.25">
      <c r="A579" s="8" t="str">
        <f t="shared" ref="A579:A642" si="9">_xlfn.CONCAT(B579,E579,G579)</f>
        <v>14006000071622200001286</v>
      </c>
      <c r="B579" s="8" t="s">
        <v>10931</v>
      </c>
      <c r="C579" s="8" t="s">
        <v>10895</v>
      </c>
      <c r="D579" s="8" t="s">
        <v>10896</v>
      </c>
      <c r="E579" s="8" t="s">
        <v>10989</v>
      </c>
      <c r="F579" s="8" t="s">
        <v>10990</v>
      </c>
      <c r="G579" s="8" t="s">
        <v>10913</v>
      </c>
      <c r="H579" s="8" t="s">
        <v>10914</v>
      </c>
      <c r="I579" s="8" t="s">
        <v>10901</v>
      </c>
      <c r="J579" s="8" t="s">
        <v>10902</v>
      </c>
      <c r="K579" s="8" t="s">
        <v>7709</v>
      </c>
      <c r="L579" s="8" t="s">
        <v>10922</v>
      </c>
      <c r="M579" s="8" t="s">
        <v>10904</v>
      </c>
      <c r="N579" s="8" t="s">
        <v>10915</v>
      </c>
      <c r="O579" s="9">
        <v>7.984</v>
      </c>
      <c r="P579" s="10">
        <v>1</v>
      </c>
      <c r="Q579" s="11">
        <v>3.65</v>
      </c>
      <c r="R579" s="11">
        <v>1</v>
      </c>
      <c r="S579" s="8" t="s">
        <v>10906</v>
      </c>
      <c r="T579" s="8" t="s">
        <v>10907</v>
      </c>
      <c r="U579" s="9">
        <v>8.3729999999999993</v>
      </c>
      <c r="V579" s="10">
        <v>1</v>
      </c>
      <c r="W579" s="11">
        <v>3</v>
      </c>
      <c r="X579" s="9">
        <v>43.204999999999998</v>
      </c>
      <c r="Y579" s="8" t="s">
        <v>10901</v>
      </c>
      <c r="Z579" s="10">
        <v>1</v>
      </c>
      <c r="AA579" s="10">
        <v>1</v>
      </c>
      <c r="AB579" s="9">
        <v>43.204999999999998</v>
      </c>
      <c r="AC579" s="10">
        <v>1</v>
      </c>
      <c r="AD579" s="10">
        <v>1</v>
      </c>
      <c r="AE579" s="9">
        <v>43.204999999999998</v>
      </c>
      <c r="AF579" s="11">
        <v>0</v>
      </c>
      <c r="AG579" s="11">
        <v>4</v>
      </c>
      <c r="AH579" s="11">
        <v>9.25</v>
      </c>
      <c r="AI579" s="11">
        <v>0</v>
      </c>
      <c r="AJ579" s="11">
        <v>0</v>
      </c>
      <c r="AK579" s="12">
        <v>44368.014988425923</v>
      </c>
      <c r="AL579" s="11">
        <v>0</v>
      </c>
      <c r="AM579" s="11">
        <v>100</v>
      </c>
      <c r="AN579" s="11">
        <v>0</v>
      </c>
      <c r="AO579" s="11">
        <v>1.93</v>
      </c>
      <c r="AP579" s="11">
        <v>4.45</v>
      </c>
      <c r="AQ579" s="11">
        <v>0</v>
      </c>
      <c r="AR579" s="11">
        <v>1.44</v>
      </c>
      <c r="AS579" s="8" t="s">
        <v>10908</v>
      </c>
      <c r="AT579" s="11">
        <v>0</v>
      </c>
      <c r="AU579" s="8" t="s">
        <v>10989</v>
      </c>
      <c r="AV579" s="8" t="s">
        <v>10909</v>
      </c>
    </row>
    <row r="580" spans="1:48" x14ac:dyDescent="0.25">
      <c r="A580" s="8" t="str">
        <f t="shared" si="9"/>
        <v>15006000071622000005105</v>
      </c>
      <c r="B580" s="8" t="s">
        <v>10980</v>
      </c>
      <c r="C580" s="8" t="s">
        <v>10901</v>
      </c>
      <c r="D580" s="8" t="s">
        <v>10896</v>
      </c>
      <c r="E580" s="8" t="s">
        <v>10989</v>
      </c>
      <c r="F580" s="8" t="s">
        <v>10990</v>
      </c>
      <c r="G580" s="8" t="s">
        <v>10920</v>
      </c>
      <c r="H580" s="8" t="s">
        <v>10921</v>
      </c>
      <c r="I580" s="8" t="s">
        <v>10895</v>
      </c>
      <c r="J580" s="8" t="s">
        <v>10902</v>
      </c>
      <c r="K580" s="8" t="s">
        <v>7709</v>
      </c>
      <c r="L580" s="8" t="s">
        <v>10922</v>
      </c>
      <c r="M580" s="8" t="s">
        <v>10904</v>
      </c>
      <c r="N580" s="8" t="s">
        <v>10930</v>
      </c>
      <c r="O580" s="9">
        <v>5.681</v>
      </c>
      <c r="P580" s="10">
        <v>1</v>
      </c>
      <c r="Q580" s="11">
        <v>9.25</v>
      </c>
      <c r="R580" s="11">
        <v>4</v>
      </c>
      <c r="S580" s="8" t="s">
        <v>10906</v>
      </c>
      <c r="T580" s="8" t="s">
        <v>10907</v>
      </c>
      <c r="U580" s="9">
        <v>6.5490000000000004</v>
      </c>
      <c r="V580" s="10">
        <v>1</v>
      </c>
      <c r="W580" s="11">
        <v>2</v>
      </c>
      <c r="X580" s="9">
        <v>42.667000000000002</v>
      </c>
      <c r="Y580" s="8" t="s">
        <v>10901</v>
      </c>
      <c r="Z580" s="10">
        <v>0.96499999999999997</v>
      </c>
      <c r="AA580" s="10">
        <v>1</v>
      </c>
      <c r="AB580" s="9">
        <v>41.173999999999999</v>
      </c>
      <c r="AC580" s="10">
        <v>1</v>
      </c>
      <c r="AD580" s="10">
        <v>1</v>
      </c>
      <c r="AE580" s="9">
        <v>41.173999999999999</v>
      </c>
      <c r="AF580" s="11">
        <v>15</v>
      </c>
      <c r="AG580" s="11">
        <v>4</v>
      </c>
      <c r="AH580" s="11">
        <v>0</v>
      </c>
      <c r="AI580" s="11">
        <v>0</v>
      </c>
      <c r="AJ580" s="11">
        <v>0</v>
      </c>
      <c r="AK580" s="12">
        <v>44367.541168981479</v>
      </c>
      <c r="AL580" s="11">
        <v>5.65</v>
      </c>
      <c r="AM580" s="11">
        <v>100</v>
      </c>
      <c r="AN580" s="11">
        <v>0</v>
      </c>
      <c r="AO580" s="11">
        <v>1.51</v>
      </c>
      <c r="AP580" s="11">
        <v>0</v>
      </c>
      <c r="AQ580" s="11">
        <v>0</v>
      </c>
      <c r="AR580" s="11">
        <v>0.87</v>
      </c>
      <c r="AS580" s="8" t="s">
        <v>10908</v>
      </c>
      <c r="AT580" s="11">
        <v>0</v>
      </c>
      <c r="AU580" s="8" t="s">
        <v>10989</v>
      </c>
      <c r="AV580" s="8" t="s">
        <v>10909</v>
      </c>
    </row>
    <row r="581" spans="1:48" x14ac:dyDescent="0.25">
      <c r="A581" s="8" t="str">
        <f t="shared" si="9"/>
        <v>15006000071622200001421</v>
      </c>
      <c r="B581" s="8" t="s">
        <v>10980</v>
      </c>
      <c r="C581" s="8" t="s">
        <v>10895</v>
      </c>
      <c r="D581" s="8" t="s">
        <v>10896</v>
      </c>
      <c r="E581" s="8" t="s">
        <v>10989</v>
      </c>
      <c r="F581" s="8" t="s">
        <v>10990</v>
      </c>
      <c r="G581" s="8" t="s">
        <v>10917</v>
      </c>
      <c r="H581" s="8" t="s">
        <v>10918</v>
      </c>
      <c r="I581" s="8" t="s">
        <v>10901</v>
      </c>
      <c r="J581" s="8" t="s">
        <v>10902</v>
      </c>
      <c r="K581" s="8" t="s">
        <v>7709</v>
      </c>
      <c r="L581" s="8" t="s">
        <v>10922</v>
      </c>
      <c r="M581" s="8" t="s">
        <v>10904</v>
      </c>
      <c r="N581" s="8" t="s">
        <v>10930</v>
      </c>
      <c r="O581" s="9">
        <v>5.8330000000000002</v>
      </c>
      <c r="P581" s="10">
        <v>1</v>
      </c>
      <c r="Q581" s="11">
        <v>9.25</v>
      </c>
      <c r="R581" s="11">
        <v>18</v>
      </c>
      <c r="S581" s="8" t="s">
        <v>10906</v>
      </c>
      <c r="T581" s="8" t="s">
        <v>10907</v>
      </c>
      <c r="U581" s="9">
        <v>8.0180000000000007</v>
      </c>
      <c r="V581" s="10">
        <v>1</v>
      </c>
      <c r="W581" s="11">
        <v>0</v>
      </c>
      <c r="X581" s="9">
        <v>44.723999999999997</v>
      </c>
      <c r="Y581" s="8" t="s">
        <v>10901</v>
      </c>
      <c r="Z581" s="10">
        <v>1</v>
      </c>
      <c r="AA581" s="10">
        <v>1</v>
      </c>
      <c r="AB581" s="9">
        <v>44.723999999999997</v>
      </c>
      <c r="AC581" s="10">
        <v>1</v>
      </c>
      <c r="AD581" s="10">
        <v>1</v>
      </c>
      <c r="AE581" s="9">
        <v>44.723999999999997</v>
      </c>
      <c r="AF581" s="11">
        <v>15</v>
      </c>
      <c r="AG581" s="11">
        <v>18</v>
      </c>
      <c r="AH581" s="11">
        <v>0</v>
      </c>
      <c r="AI581" s="11">
        <v>0</v>
      </c>
      <c r="AJ581" s="11">
        <v>0</v>
      </c>
      <c r="AK581" s="12">
        <v>44368.001875000002</v>
      </c>
      <c r="AL581" s="11">
        <v>6.92</v>
      </c>
      <c r="AM581" s="11">
        <v>100</v>
      </c>
      <c r="AN581" s="11">
        <v>0</v>
      </c>
      <c r="AO581" s="11">
        <v>8.3000000000000007</v>
      </c>
      <c r="AP581" s="11">
        <v>0</v>
      </c>
      <c r="AQ581" s="11">
        <v>0</v>
      </c>
      <c r="AR581" s="11">
        <v>0</v>
      </c>
      <c r="AS581" s="8" t="s">
        <v>10908</v>
      </c>
      <c r="AT581" s="11">
        <v>0</v>
      </c>
      <c r="AU581" s="8" t="s">
        <v>10989</v>
      </c>
      <c r="AV581" s="8" t="s">
        <v>10909</v>
      </c>
    </row>
    <row r="582" spans="1:48" x14ac:dyDescent="0.25">
      <c r="A582" s="8" t="str">
        <f t="shared" si="9"/>
        <v>17006000071622000005105</v>
      </c>
      <c r="B582" s="8" t="s">
        <v>10932</v>
      </c>
      <c r="C582" s="8" t="s">
        <v>10895</v>
      </c>
      <c r="D582" s="8" t="s">
        <v>10896</v>
      </c>
      <c r="E582" s="8" t="s">
        <v>10989</v>
      </c>
      <c r="F582" s="8" t="s">
        <v>10990</v>
      </c>
      <c r="G582" s="8" t="s">
        <v>10920</v>
      </c>
      <c r="H582" s="8" t="s">
        <v>10921</v>
      </c>
      <c r="I582" s="8" t="s">
        <v>10901</v>
      </c>
      <c r="J582" s="8" t="s">
        <v>10902</v>
      </c>
      <c r="K582" s="8" t="s">
        <v>7709</v>
      </c>
      <c r="L582" s="8" t="s">
        <v>10922</v>
      </c>
      <c r="M582" s="8" t="s">
        <v>10904</v>
      </c>
      <c r="N582" s="8" t="s">
        <v>10933</v>
      </c>
      <c r="O582" s="9">
        <v>4.8730000000000002</v>
      </c>
      <c r="P582" s="10">
        <v>1</v>
      </c>
      <c r="Q582" s="11">
        <v>9.25</v>
      </c>
      <c r="R582" s="11">
        <v>4</v>
      </c>
      <c r="S582" s="8" t="s">
        <v>10906</v>
      </c>
      <c r="T582" s="8" t="s">
        <v>10907</v>
      </c>
      <c r="U582" s="9">
        <v>5.617</v>
      </c>
      <c r="V582" s="10">
        <v>0.25</v>
      </c>
      <c r="W582" s="11">
        <v>7</v>
      </c>
      <c r="X582" s="9">
        <v>12.173999999999999</v>
      </c>
      <c r="Y582" s="8" t="s">
        <v>10901</v>
      </c>
      <c r="Z582" s="10">
        <v>4</v>
      </c>
      <c r="AA582" s="10">
        <v>1</v>
      </c>
      <c r="AB582" s="9">
        <v>48.695999999999998</v>
      </c>
      <c r="AC582" s="10">
        <v>1</v>
      </c>
      <c r="AD582" s="10">
        <v>1</v>
      </c>
      <c r="AE582" s="9">
        <v>48.695999999999998</v>
      </c>
      <c r="AF582" s="11">
        <v>15</v>
      </c>
      <c r="AG582" s="11">
        <v>4</v>
      </c>
      <c r="AH582" s="11">
        <v>0</v>
      </c>
      <c r="AI582" s="11">
        <v>17</v>
      </c>
      <c r="AJ582" s="11">
        <v>0</v>
      </c>
      <c r="AK582" s="12">
        <v>44368.01635416667</v>
      </c>
      <c r="AL582" s="11">
        <v>1.21</v>
      </c>
      <c r="AM582" s="11">
        <v>100</v>
      </c>
      <c r="AN582" s="11">
        <v>0</v>
      </c>
      <c r="AO582" s="11">
        <v>0.32</v>
      </c>
      <c r="AP582" s="11">
        <v>0</v>
      </c>
      <c r="AQ582" s="11">
        <v>2.09</v>
      </c>
      <c r="AR582" s="11">
        <v>0.8</v>
      </c>
      <c r="AS582" s="8" t="s">
        <v>10908</v>
      </c>
      <c r="AT582" s="11">
        <v>0</v>
      </c>
      <c r="AU582" s="8" t="s">
        <v>10989</v>
      </c>
      <c r="AV582" s="8" t="s">
        <v>10909</v>
      </c>
    </row>
    <row r="583" spans="1:48" x14ac:dyDescent="0.25">
      <c r="A583" s="8" t="str">
        <f t="shared" si="9"/>
        <v>17006000071622200001421</v>
      </c>
      <c r="B583" s="8" t="s">
        <v>10932</v>
      </c>
      <c r="C583" s="8" t="s">
        <v>10901</v>
      </c>
      <c r="D583" s="8" t="s">
        <v>10896</v>
      </c>
      <c r="E583" s="8" t="s">
        <v>10989</v>
      </c>
      <c r="F583" s="8" t="s">
        <v>10990</v>
      </c>
      <c r="G583" s="8" t="s">
        <v>10917</v>
      </c>
      <c r="H583" s="8" t="s">
        <v>10918</v>
      </c>
      <c r="I583" s="8" t="s">
        <v>10895</v>
      </c>
      <c r="J583" s="8" t="s">
        <v>10902</v>
      </c>
      <c r="K583" s="8" t="s">
        <v>7709</v>
      </c>
      <c r="L583" s="8" t="s">
        <v>10922</v>
      </c>
      <c r="M583" s="8" t="s">
        <v>10904</v>
      </c>
      <c r="N583" s="8" t="s">
        <v>10933</v>
      </c>
      <c r="O583" s="9">
        <v>5.8330000000000002</v>
      </c>
      <c r="P583" s="10">
        <v>1</v>
      </c>
      <c r="Q583" s="11">
        <v>9.25</v>
      </c>
      <c r="R583" s="11">
        <v>4</v>
      </c>
      <c r="S583" s="8" t="s">
        <v>10906</v>
      </c>
      <c r="T583" s="8" t="s">
        <v>10907</v>
      </c>
      <c r="U583" s="9">
        <v>6.7240000000000002</v>
      </c>
      <c r="V583" s="10">
        <v>0.25</v>
      </c>
      <c r="W583" s="11">
        <v>3</v>
      </c>
      <c r="X583" s="9">
        <v>14.026</v>
      </c>
      <c r="Y583" s="8" t="s">
        <v>10901</v>
      </c>
      <c r="Z583" s="10">
        <v>4</v>
      </c>
      <c r="AA583" s="10">
        <v>1</v>
      </c>
      <c r="AB583" s="9">
        <v>56.103999999999999</v>
      </c>
      <c r="AC583" s="10">
        <v>1</v>
      </c>
      <c r="AD583" s="10">
        <v>1</v>
      </c>
      <c r="AE583" s="9">
        <v>56.103999999999999</v>
      </c>
      <c r="AF583" s="11">
        <v>15</v>
      </c>
      <c r="AG583" s="11">
        <v>4</v>
      </c>
      <c r="AH583" s="11">
        <v>0</v>
      </c>
      <c r="AI583" s="11">
        <v>17</v>
      </c>
      <c r="AJ583" s="11">
        <v>0</v>
      </c>
      <c r="AK583" s="12">
        <v>44367.565682870372</v>
      </c>
      <c r="AL583" s="11">
        <v>1.45</v>
      </c>
      <c r="AM583" s="11">
        <v>100</v>
      </c>
      <c r="AN583" s="11">
        <v>0</v>
      </c>
      <c r="AO583" s="11">
        <v>0.39</v>
      </c>
      <c r="AP583" s="11">
        <v>0</v>
      </c>
      <c r="AQ583" s="11">
        <v>2.5</v>
      </c>
      <c r="AR583" s="11">
        <v>0.41</v>
      </c>
      <c r="AS583" s="8" t="s">
        <v>10908</v>
      </c>
      <c r="AT583" s="11">
        <v>0</v>
      </c>
      <c r="AU583" s="8" t="s">
        <v>10989</v>
      </c>
      <c r="AV583" s="8" t="s">
        <v>10909</v>
      </c>
    </row>
    <row r="584" spans="1:48" x14ac:dyDescent="0.25">
      <c r="A584" s="8" t="str">
        <f t="shared" si="9"/>
        <v>10006000071722200000102</v>
      </c>
      <c r="B584" s="8" t="s">
        <v>10894</v>
      </c>
      <c r="C584" s="8" t="s">
        <v>10895</v>
      </c>
      <c r="D584" s="8" t="s">
        <v>10896</v>
      </c>
      <c r="E584" s="8" t="s">
        <v>10991</v>
      </c>
      <c r="F584" s="8" t="s">
        <v>10992</v>
      </c>
      <c r="G584" s="8" t="s">
        <v>10899</v>
      </c>
      <c r="H584" s="8" t="s">
        <v>10900</v>
      </c>
      <c r="I584" s="8" t="s">
        <v>10901</v>
      </c>
      <c r="J584" s="8" t="s">
        <v>10902</v>
      </c>
      <c r="K584" s="8" t="s">
        <v>7709</v>
      </c>
      <c r="L584" s="8" t="s">
        <v>10903</v>
      </c>
      <c r="M584" s="8" t="s">
        <v>10904</v>
      </c>
      <c r="N584" s="8" t="s">
        <v>10905</v>
      </c>
      <c r="O584" s="9">
        <v>6.1369999999999996</v>
      </c>
      <c r="P584" s="10">
        <v>1</v>
      </c>
      <c r="Q584" s="11">
        <v>3.65</v>
      </c>
      <c r="R584" s="11">
        <v>4</v>
      </c>
      <c r="S584" s="8" t="s">
        <v>10906</v>
      </c>
      <c r="T584" s="8" t="s">
        <v>10907</v>
      </c>
      <c r="U584" s="9">
        <v>6.6449999999999996</v>
      </c>
      <c r="V584" s="10">
        <v>1</v>
      </c>
      <c r="W584" s="11">
        <v>4.5</v>
      </c>
      <c r="X584" s="9">
        <v>35.128999999999998</v>
      </c>
      <c r="Y584" s="8" t="s">
        <v>10901</v>
      </c>
      <c r="Z584" s="10">
        <v>1</v>
      </c>
      <c r="AA584" s="10">
        <v>1</v>
      </c>
      <c r="AB584" s="9">
        <v>35.128999999999998</v>
      </c>
      <c r="AC584" s="10">
        <v>1</v>
      </c>
      <c r="AD584" s="10">
        <v>1</v>
      </c>
      <c r="AE584" s="9">
        <v>35.128999999999998</v>
      </c>
      <c r="AF584" s="11">
        <v>15</v>
      </c>
      <c r="AG584" s="11">
        <v>4</v>
      </c>
      <c r="AH584" s="11">
        <v>9.25</v>
      </c>
      <c r="AI584" s="11">
        <v>0</v>
      </c>
      <c r="AJ584" s="11">
        <v>0</v>
      </c>
      <c r="AK584" s="12">
        <v>44368.033217592594</v>
      </c>
      <c r="AL584" s="11">
        <v>5.73</v>
      </c>
      <c r="AM584" s="11">
        <v>100</v>
      </c>
      <c r="AN584" s="11">
        <v>0</v>
      </c>
      <c r="AO584" s="11">
        <v>1.53</v>
      </c>
      <c r="AP584" s="11">
        <v>3.53</v>
      </c>
      <c r="AQ584" s="11">
        <v>0</v>
      </c>
      <c r="AR584" s="11">
        <v>1.98</v>
      </c>
      <c r="AS584" s="8" t="s">
        <v>10908</v>
      </c>
      <c r="AT584" s="11">
        <v>0</v>
      </c>
      <c r="AU584" s="8" t="s">
        <v>10991</v>
      </c>
      <c r="AV584" s="8" t="s">
        <v>10909</v>
      </c>
    </row>
    <row r="585" spans="1:48" x14ac:dyDescent="0.25">
      <c r="A585" s="8" t="str">
        <f t="shared" si="9"/>
        <v>10006000071722200001286</v>
      </c>
      <c r="B585" s="8" t="s">
        <v>10894</v>
      </c>
      <c r="C585" s="8" t="s">
        <v>10895</v>
      </c>
      <c r="D585" s="8" t="s">
        <v>10896</v>
      </c>
      <c r="E585" s="8" t="s">
        <v>10991</v>
      </c>
      <c r="F585" s="8" t="s">
        <v>10992</v>
      </c>
      <c r="G585" s="8" t="s">
        <v>10913</v>
      </c>
      <c r="H585" s="8" t="s">
        <v>10914</v>
      </c>
      <c r="I585" s="8" t="s">
        <v>10901</v>
      </c>
      <c r="J585" s="8" t="s">
        <v>10902</v>
      </c>
      <c r="K585" s="8" t="s">
        <v>7709</v>
      </c>
      <c r="L585" s="8" t="s">
        <v>10903</v>
      </c>
      <c r="M585" s="8" t="s">
        <v>10904</v>
      </c>
      <c r="N585" s="8" t="s">
        <v>10915</v>
      </c>
      <c r="O585" s="9">
        <v>7.4359999999999999</v>
      </c>
      <c r="P585" s="10">
        <v>1</v>
      </c>
      <c r="Q585" s="11">
        <v>3.65</v>
      </c>
      <c r="R585" s="11">
        <v>1</v>
      </c>
      <c r="S585" s="8" t="s">
        <v>10906</v>
      </c>
      <c r="T585" s="8" t="s">
        <v>10907</v>
      </c>
      <c r="U585" s="9">
        <v>7.7990000000000004</v>
      </c>
      <c r="V585" s="10">
        <v>1</v>
      </c>
      <c r="W585" s="11">
        <v>6</v>
      </c>
      <c r="X585" s="9">
        <v>41.594000000000001</v>
      </c>
      <c r="Y585" s="8" t="s">
        <v>10901</v>
      </c>
      <c r="Z585" s="10">
        <v>1</v>
      </c>
      <c r="AA585" s="10">
        <v>1</v>
      </c>
      <c r="AB585" s="9">
        <v>41.594000000000001</v>
      </c>
      <c r="AC585" s="10">
        <v>1</v>
      </c>
      <c r="AD585" s="10">
        <v>1</v>
      </c>
      <c r="AE585" s="9">
        <v>41.594000000000001</v>
      </c>
      <c r="AF585" s="11">
        <v>0</v>
      </c>
      <c r="AG585" s="11">
        <v>4</v>
      </c>
      <c r="AH585" s="11">
        <v>9.25</v>
      </c>
      <c r="AI585" s="11">
        <v>0</v>
      </c>
      <c r="AJ585" s="11">
        <v>0</v>
      </c>
      <c r="AK585" s="12">
        <v>44368.033229166664</v>
      </c>
      <c r="AL585" s="11">
        <v>0</v>
      </c>
      <c r="AM585" s="11">
        <v>100</v>
      </c>
      <c r="AN585" s="11">
        <v>0</v>
      </c>
      <c r="AO585" s="11">
        <v>1.79</v>
      </c>
      <c r="AP585" s="11">
        <v>4.1500000000000004</v>
      </c>
      <c r="AQ585" s="11">
        <v>0</v>
      </c>
      <c r="AR585" s="11">
        <v>2.69</v>
      </c>
      <c r="AS585" s="8" t="s">
        <v>10908</v>
      </c>
      <c r="AT585" s="11">
        <v>0</v>
      </c>
      <c r="AU585" s="8" t="s">
        <v>10991</v>
      </c>
      <c r="AV585" s="8" t="s">
        <v>10909</v>
      </c>
    </row>
    <row r="586" spans="1:48" x14ac:dyDescent="0.25">
      <c r="A586" s="8" t="str">
        <f t="shared" si="9"/>
        <v>10006000071722200001327</v>
      </c>
      <c r="B586" s="8" t="s">
        <v>10894</v>
      </c>
      <c r="C586" s="8" t="s">
        <v>10895</v>
      </c>
      <c r="D586" s="8" t="s">
        <v>10896</v>
      </c>
      <c r="E586" s="8" t="s">
        <v>10991</v>
      </c>
      <c r="F586" s="8" t="s">
        <v>10992</v>
      </c>
      <c r="G586" s="8" t="s">
        <v>10916</v>
      </c>
      <c r="H586" s="8" t="s">
        <v>10900</v>
      </c>
      <c r="I586" s="8" t="s">
        <v>10901</v>
      </c>
      <c r="J586" s="8" t="s">
        <v>10902</v>
      </c>
      <c r="K586" s="8" t="s">
        <v>7709</v>
      </c>
      <c r="L586" s="8" t="s">
        <v>10903</v>
      </c>
      <c r="M586" s="8" t="s">
        <v>10904</v>
      </c>
      <c r="N586" s="8" t="s">
        <v>10905</v>
      </c>
      <c r="O586" s="9">
        <v>7.992</v>
      </c>
      <c r="P586" s="10">
        <v>0.75039699999999998</v>
      </c>
      <c r="Q586" s="11">
        <v>3.65</v>
      </c>
      <c r="R586" s="11">
        <v>4</v>
      </c>
      <c r="S586" s="8" t="s">
        <v>10906</v>
      </c>
      <c r="T586" s="8" t="s">
        <v>10907</v>
      </c>
      <c r="U586" s="9">
        <v>6.4939999999999998</v>
      </c>
      <c r="V586" s="10">
        <v>1</v>
      </c>
      <c r="W586" s="11">
        <v>5</v>
      </c>
      <c r="X586" s="9">
        <v>34.540999999999997</v>
      </c>
      <c r="Y586" s="8" t="s">
        <v>10901</v>
      </c>
      <c r="Z586" s="10">
        <v>1</v>
      </c>
      <c r="AA586" s="10">
        <v>1</v>
      </c>
      <c r="AB586" s="9">
        <v>34.540999999999997</v>
      </c>
      <c r="AC586" s="10">
        <v>1</v>
      </c>
      <c r="AD586" s="10">
        <v>1</v>
      </c>
      <c r="AE586" s="9">
        <v>34.540999999999997</v>
      </c>
      <c r="AF586" s="11">
        <v>15</v>
      </c>
      <c r="AG586" s="11">
        <v>4</v>
      </c>
      <c r="AH586" s="11">
        <v>9.25</v>
      </c>
      <c r="AI586" s="11">
        <v>0</v>
      </c>
      <c r="AJ586" s="11">
        <v>0</v>
      </c>
      <c r="AK586" s="12">
        <v>44368.033229166664</v>
      </c>
      <c r="AL586" s="11">
        <v>5.6</v>
      </c>
      <c r="AM586" s="11">
        <v>100</v>
      </c>
      <c r="AN586" s="11">
        <v>0</v>
      </c>
      <c r="AO586" s="11">
        <v>1.49</v>
      </c>
      <c r="AP586" s="11">
        <v>3.46</v>
      </c>
      <c r="AQ586" s="11">
        <v>0</v>
      </c>
      <c r="AR586" s="11">
        <v>2.15</v>
      </c>
      <c r="AS586" s="8" t="s">
        <v>10908</v>
      </c>
      <c r="AT586" s="11">
        <v>0</v>
      </c>
      <c r="AU586" s="8" t="s">
        <v>10991</v>
      </c>
      <c r="AV586" s="8" t="s">
        <v>10909</v>
      </c>
    </row>
    <row r="587" spans="1:48" x14ac:dyDescent="0.25">
      <c r="A587" s="8" t="str">
        <f t="shared" si="9"/>
        <v>10006000071722200001421</v>
      </c>
      <c r="B587" s="8" t="s">
        <v>10894</v>
      </c>
      <c r="C587" s="8" t="s">
        <v>10895</v>
      </c>
      <c r="D587" s="8" t="s">
        <v>10896</v>
      </c>
      <c r="E587" s="8" t="s">
        <v>10991</v>
      </c>
      <c r="F587" s="8" t="s">
        <v>10992</v>
      </c>
      <c r="G587" s="8" t="s">
        <v>10917</v>
      </c>
      <c r="H587" s="8" t="s">
        <v>10918</v>
      </c>
      <c r="I587" s="8" t="s">
        <v>10901</v>
      </c>
      <c r="J587" s="8" t="s">
        <v>10902</v>
      </c>
      <c r="K587" s="8" t="s">
        <v>7709</v>
      </c>
      <c r="L587" s="8" t="s">
        <v>10903</v>
      </c>
      <c r="M587" s="8" t="s">
        <v>10904</v>
      </c>
      <c r="N587" s="8" t="s">
        <v>10905</v>
      </c>
      <c r="O587" s="9">
        <v>4.8920000000000003</v>
      </c>
      <c r="P587" s="10">
        <v>1</v>
      </c>
      <c r="Q587" s="11">
        <v>9.25</v>
      </c>
      <c r="R587" s="11">
        <v>4</v>
      </c>
      <c r="S587" s="8" t="s">
        <v>10906</v>
      </c>
      <c r="T587" s="8" t="s">
        <v>10907</v>
      </c>
      <c r="U587" s="9">
        <v>5.6390000000000002</v>
      </c>
      <c r="V587" s="10">
        <v>1</v>
      </c>
      <c r="W587" s="11">
        <v>4</v>
      </c>
      <c r="X587" s="9">
        <v>29.623999999999999</v>
      </c>
      <c r="Y587" s="8" t="s">
        <v>10901</v>
      </c>
      <c r="Z587" s="10">
        <v>1</v>
      </c>
      <c r="AA587" s="10">
        <v>1</v>
      </c>
      <c r="AB587" s="9">
        <v>29.623999999999999</v>
      </c>
      <c r="AC587" s="10">
        <v>1</v>
      </c>
      <c r="AD587" s="10">
        <v>1</v>
      </c>
      <c r="AE587" s="9">
        <v>29.623999999999999</v>
      </c>
      <c r="AF587" s="11">
        <v>15</v>
      </c>
      <c r="AG587" s="11">
        <v>4</v>
      </c>
      <c r="AH587" s="11">
        <v>9.25</v>
      </c>
      <c r="AI587" s="11">
        <v>0</v>
      </c>
      <c r="AJ587" s="11">
        <v>0</v>
      </c>
      <c r="AK587" s="12">
        <v>44368.033229166664</v>
      </c>
      <c r="AL587" s="11">
        <v>4.8600000000000003</v>
      </c>
      <c r="AM587" s="11">
        <v>100</v>
      </c>
      <c r="AN587" s="11">
        <v>0</v>
      </c>
      <c r="AO587" s="11">
        <v>1.3</v>
      </c>
      <c r="AP587" s="11">
        <v>2.99</v>
      </c>
      <c r="AQ587" s="11">
        <v>0</v>
      </c>
      <c r="AR587" s="11">
        <v>1.49</v>
      </c>
      <c r="AS587" s="8" t="s">
        <v>10908</v>
      </c>
      <c r="AT587" s="11">
        <v>0</v>
      </c>
      <c r="AU587" s="8" t="s">
        <v>10991</v>
      </c>
      <c r="AV587" s="8" t="s">
        <v>10909</v>
      </c>
    </row>
    <row r="588" spans="1:48" x14ac:dyDescent="0.25">
      <c r="A588" s="8" t="str">
        <f t="shared" si="9"/>
        <v>10006000071722200008967</v>
      </c>
      <c r="B588" s="8" t="s">
        <v>10894</v>
      </c>
      <c r="C588" s="8" t="s">
        <v>10901</v>
      </c>
      <c r="D588" s="8" t="s">
        <v>10896</v>
      </c>
      <c r="E588" s="8" t="s">
        <v>10991</v>
      </c>
      <c r="F588" s="8" t="s">
        <v>10992</v>
      </c>
      <c r="G588" s="8" t="s">
        <v>10946</v>
      </c>
      <c r="H588" s="8" t="s">
        <v>10947</v>
      </c>
      <c r="I588" s="8" t="s">
        <v>10895</v>
      </c>
      <c r="J588" s="8" t="s">
        <v>10902</v>
      </c>
      <c r="K588" s="8" t="s">
        <v>7709</v>
      </c>
      <c r="L588" s="8" t="s">
        <v>10903</v>
      </c>
      <c r="M588" s="8" t="s">
        <v>10904</v>
      </c>
      <c r="N588" s="8" t="s">
        <v>10912</v>
      </c>
      <c r="O588" s="9">
        <v>0</v>
      </c>
      <c r="P588" s="10">
        <v>1</v>
      </c>
      <c r="Q588" s="11">
        <v>0</v>
      </c>
      <c r="R588" s="11">
        <v>0</v>
      </c>
      <c r="S588" s="8" t="s">
        <v>10906</v>
      </c>
      <c r="T588" s="8" t="s">
        <v>10907</v>
      </c>
      <c r="U588" s="9">
        <v>3.7</v>
      </c>
      <c r="V588" s="10">
        <v>1</v>
      </c>
      <c r="W588" s="11">
        <v>0</v>
      </c>
      <c r="X588" s="9">
        <v>28.645</v>
      </c>
      <c r="Y588" s="8" t="s">
        <v>10901</v>
      </c>
      <c r="Z588" s="10">
        <v>1</v>
      </c>
      <c r="AA588" s="10">
        <v>1</v>
      </c>
      <c r="AB588" s="9">
        <v>28.645</v>
      </c>
      <c r="AC588" s="10">
        <v>1.0621620000000001</v>
      </c>
      <c r="AD588" s="10">
        <v>1</v>
      </c>
      <c r="AE588" s="9">
        <v>30.425999999999998</v>
      </c>
      <c r="AF588" s="11">
        <v>0</v>
      </c>
      <c r="AG588" s="11">
        <v>0</v>
      </c>
      <c r="AH588" s="11">
        <v>0</v>
      </c>
      <c r="AI588" s="11">
        <v>0</v>
      </c>
      <c r="AJ588" s="11">
        <v>7.37</v>
      </c>
      <c r="AK588" s="12">
        <v>44367.545798611114</v>
      </c>
      <c r="AL588" s="11">
        <v>0</v>
      </c>
      <c r="AM588" s="11">
        <v>0</v>
      </c>
      <c r="AN588" s="11">
        <v>0</v>
      </c>
      <c r="AO588" s="11">
        <v>0</v>
      </c>
      <c r="AP588" s="11">
        <v>0</v>
      </c>
      <c r="AQ588" s="11">
        <v>0</v>
      </c>
      <c r="AR588" s="11">
        <v>0</v>
      </c>
      <c r="AS588" s="8" t="s">
        <v>10908</v>
      </c>
      <c r="AT588" s="11">
        <v>34.630000000000003</v>
      </c>
      <c r="AU588" s="8" t="s">
        <v>10991</v>
      </c>
      <c r="AV588" s="8" t="s">
        <v>10909</v>
      </c>
    </row>
    <row r="589" spans="1:48" x14ac:dyDescent="0.25">
      <c r="A589" s="8" t="str">
        <f t="shared" si="9"/>
        <v>11006000071722000005105</v>
      </c>
      <c r="B589" s="8" t="s">
        <v>10919</v>
      </c>
      <c r="C589" s="8" t="s">
        <v>10901</v>
      </c>
      <c r="D589" s="8" t="s">
        <v>10896</v>
      </c>
      <c r="E589" s="8" t="s">
        <v>10991</v>
      </c>
      <c r="F589" s="8" t="s">
        <v>10992</v>
      </c>
      <c r="G589" s="8" t="s">
        <v>10920</v>
      </c>
      <c r="H589" s="8" t="s">
        <v>10921</v>
      </c>
      <c r="I589" s="8" t="s">
        <v>10895</v>
      </c>
      <c r="J589" s="8" t="s">
        <v>10902</v>
      </c>
      <c r="K589" s="8" t="s">
        <v>7709</v>
      </c>
      <c r="L589" s="8" t="s">
        <v>10922</v>
      </c>
      <c r="M589" s="8" t="s">
        <v>10904</v>
      </c>
      <c r="N589" s="8" t="s">
        <v>10905</v>
      </c>
      <c r="O589" s="9">
        <v>5.2919999999999998</v>
      </c>
      <c r="P589" s="10">
        <v>1</v>
      </c>
      <c r="Q589" s="11">
        <v>9.25</v>
      </c>
      <c r="R589" s="11">
        <v>4</v>
      </c>
      <c r="S589" s="8" t="s">
        <v>10906</v>
      </c>
      <c r="T589" s="8" t="s">
        <v>10907</v>
      </c>
      <c r="U589" s="9">
        <v>6.1</v>
      </c>
      <c r="V589" s="10">
        <v>1</v>
      </c>
      <c r="W589" s="11">
        <v>4</v>
      </c>
      <c r="X589" s="9">
        <v>35.284999999999997</v>
      </c>
      <c r="Y589" s="8" t="s">
        <v>10901</v>
      </c>
      <c r="Z589" s="10">
        <v>1</v>
      </c>
      <c r="AA589" s="10">
        <v>1</v>
      </c>
      <c r="AB589" s="9">
        <v>35.284999999999997</v>
      </c>
      <c r="AC589" s="10">
        <v>1</v>
      </c>
      <c r="AD589" s="10">
        <v>1</v>
      </c>
      <c r="AE589" s="9">
        <v>35.284999999999997</v>
      </c>
      <c r="AF589" s="11">
        <v>15</v>
      </c>
      <c r="AG589" s="11">
        <v>4</v>
      </c>
      <c r="AH589" s="11">
        <v>0</v>
      </c>
      <c r="AI589" s="11">
        <v>0</v>
      </c>
      <c r="AJ589" s="11">
        <v>0</v>
      </c>
      <c r="AK589" s="12">
        <v>44367.570451388892</v>
      </c>
      <c r="AL589" s="11">
        <v>5.26</v>
      </c>
      <c r="AM589" s="11">
        <v>100</v>
      </c>
      <c r="AN589" s="11">
        <v>0</v>
      </c>
      <c r="AO589" s="11">
        <v>1.4</v>
      </c>
      <c r="AP589" s="11">
        <v>0</v>
      </c>
      <c r="AQ589" s="11">
        <v>0</v>
      </c>
      <c r="AR589" s="11">
        <v>1.61</v>
      </c>
      <c r="AS589" s="8" t="s">
        <v>10908</v>
      </c>
      <c r="AT589" s="11">
        <v>0</v>
      </c>
      <c r="AU589" s="8" t="s">
        <v>10991</v>
      </c>
      <c r="AV589" s="8" t="s">
        <v>10909</v>
      </c>
    </row>
    <row r="590" spans="1:48" x14ac:dyDescent="0.25">
      <c r="A590" s="8" t="str">
        <f t="shared" si="9"/>
        <v>11006000071722200001286</v>
      </c>
      <c r="B590" s="8" t="s">
        <v>10919</v>
      </c>
      <c r="C590" s="8" t="s">
        <v>10895</v>
      </c>
      <c r="D590" s="8" t="s">
        <v>10896</v>
      </c>
      <c r="E590" s="8" t="s">
        <v>10991</v>
      </c>
      <c r="F590" s="8" t="s">
        <v>10992</v>
      </c>
      <c r="G590" s="8" t="s">
        <v>10913</v>
      </c>
      <c r="H590" s="8" t="s">
        <v>10914</v>
      </c>
      <c r="I590" s="8" t="s">
        <v>10901</v>
      </c>
      <c r="J590" s="8" t="s">
        <v>10902</v>
      </c>
      <c r="K590" s="8" t="s">
        <v>7709</v>
      </c>
      <c r="L590" s="8" t="s">
        <v>10922</v>
      </c>
      <c r="M590" s="8" t="s">
        <v>10904</v>
      </c>
      <c r="N590" s="8" t="s">
        <v>10915</v>
      </c>
      <c r="O590" s="9">
        <v>7.4359999999999999</v>
      </c>
      <c r="P590" s="10">
        <v>1</v>
      </c>
      <c r="Q590" s="11">
        <v>3.65</v>
      </c>
      <c r="R590" s="11">
        <v>1</v>
      </c>
      <c r="S590" s="8" t="s">
        <v>10906</v>
      </c>
      <c r="T590" s="8" t="s">
        <v>10907</v>
      </c>
      <c r="U590" s="9">
        <v>7.7990000000000004</v>
      </c>
      <c r="V590" s="10">
        <v>1</v>
      </c>
      <c r="W590" s="11">
        <v>5</v>
      </c>
      <c r="X590" s="9">
        <v>45.293999999999997</v>
      </c>
      <c r="Y590" s="8" t="s">
        <v>10901</v>
      </c>
      <c r="Z590" s="10">
        <v>1</v>
      </c>
      <c r="AA590" s="10">
        <v>1</v>
      </c>
      <c r="AB590" s="9">
        <v>45.293999999999997</v>
      </c>
      <c r="AC590" s="10">
        <v>1</v>
      </c>
      <c r="AD590" s="10">
        <v>1</v>
      </c>
      <c r="AE590" s="9">
        <v>45.293999999999997</v>
      </c>
      <c r="AF590" s="11">
        <v>0</v>
      </c>
      <c r="AG590" s="11">
        <v>4</v>
      </c>
      <c r="AH590" s="11">
        <v>0</v>
      </c>
      <c r="AI590" s="11">
        <v>0</v>
      </c>
      <c r="AJ590" s="11">
        <v>0</v>
      </c>
      <c r="AK590" s="12">
        <v>44368.043657407405</v>
      </c>
      <c r="AL590" s="11">
        <v>0</v>
      </c>
      <c r="AM590" s="11">
        <v>100</v>
      </c>
      <c r="AN590" s="11">
        <v>0</v>
      </c>
      <c r="AO590" s="11">
        <v>1.79</v>
      </c>
      <c r="AP590" s="11">
        <v>0</v>
      </c>
      <c r="AQ590" s="11">
        <v>0</v>
      </c>
      <c r="AR590" s="11">
        <v>2.2400000000000002</v>
      </c>
      <c r="AS590" s="8" t="s">
        <v>10908</v>
      </c>
      <c r="AT590" s="11">
        <v>0</v>
      </c>
      <c r="AU590" s="8" t="s">
        <v>10991</v>
      </c>
      <c r="AV590" s="8" t="s">
        <v>10909</v>
      </c>
    </row>
    <row r="591" spans="1:48" x14ac:dyDescent="0.25">
      <c r="A591" s="8" t="str">
        <f t="shared" si="9"/>
        <v>11006000071722200001327</v>
      </c>
      <c r="B591" s="8" t="s">
        <v>10919</v>
      </c>
      <c r="C591" s="8" t="s">
        <v>10895</v>
      </c>
      <c r="D591" s="8" t="s">
        <v>10896</v>
      </c>
      <c r="E591" s="8" t="s">
        <v>10991</v>
      </c>
      <c r="F591" s="8" t="s">
        <v>10992</v>
      </c>
      <c r="G591" s="8" t="s">
        <v>10916</v>
      </c>
      <c r="H591" s="8" t="s">
        <v>10900</v>
      </c>
      <c r="I591" s="8" t="s">
        <v>10901</v>
      </c>
      <c r="J591" s="8" t="s">
        <v>10902</v>
      </c>
      <c r="K591" s="8" t="s">
        <v>7709</v>
      </c>
      <c r="L591" s="8" t="s">
        <v>10922</v>
      </c>
      <c r="M591" s="8" t="s">
        <v>10904</v>
      </c>
      <c r="N591" s="8" t="s">
        <v>10923</v>
      </c>
      <c r="O591" s="9">
        <v>7.992</v>
      </c>
      <c r="P591" s="10">
        <v>0.75039699999999998</v>
      </c>
      <c r="Q591" s="11">
        <v>0</v>
      </c>
      <c r="R591" s="11">
        <v>4</v>
      </c>
      <c r="S591" s="8" t="s">
        <v>10906</v>
      </c>
      <c r="T591" s="8" t="s">
        <v>10907</v>
      </c>
      <c r="U591" s="9">
        <v>6.2469999999999999</v>
      </c>
      <c r="V591" s="10">
        <v>1</v>
      </c>
      <c r="W591" s="11">
        <v>5</v>
      </c>
      <c r="X591" s="9">
        <v>36.549999999999997</v>
      </c>
      <c r="Y591" s="8" t="s">
        <v>10901</v>
      </c>
      <c r="Z591" s="10">
        <v>1</v>
      </c>
      <c r="AA591" s="10">
        <v>1</v>
      </c>
      <c r="AB591" s="9">
        <v>36.549999999999997</v>
      </c>
      <c r="AC591" s="10">
        <v>1</v>
      </c>
      <c r="AD591" s="10">
        <v>1</v>
      </c>
      <c r="AE591" s="9">
        <v>36.549999999999997</v>
      </c>
      <c r="AF591" s="11">
        <v>15</v>
      </c>
      <c r="AG591" s="11">
        <v>4</v>
      </c>
      <c r="AH591" s="11">
        <v>0</v>
      </c>
      <c r="AI591" s="11">
        <v>0</v>
      </c>
      <c r="AJ591" s="11">
        <v>0</v>
      </c>
      <c r="AK591" s="12">
        <v>44368.043657407405</v>
      </c>
      <c r="AL591" s="11">
        <v>5.39</v>
      </c>
      <c r="AM591" s="11">
        <v>100</v>
      </c>
      <c r="AN591" s="11">
        <v>0</v>
      </c>
      <c r="AO591" s="11">
        <v>1.44</v>
      </c>
      <c r="AP591" s="11">
        <v>0</v>
      </c>
      <c r="AQ591" s="11">
        <v>0</v>
      </c>
      <c r="AR591" s="11">
        <v>2.0699999999999998</v>
      </c>
      <c r="AS591" s="8" t="s">
        <v>10908</v>
      </c>
      <c r="AT591" s="11">
        <v>0</v>
      </c>
      <c r="AU591" s="8" t="s">
        <v>10991</v>
      </c>
      <c r="AV591" s="8" t="s">
        <v>10909</v>
      </c>
    </row>
    <row r="592" spans="1:48" x14ac:dyDescent="0.25">
      <c r="A592" s="8" t="str">
        <f t="shared" si="9"/>
        <v>11006000071722200001421</v>
      </c>
      <c r="B592" s="8" t="s">
        <v>10919</v>
      </c>
      <c r="C592" s="8" t="s">
        <v>10895</v>
      </c>
      <c r="D592" s="8" t="s">
        <v>10896</v>
      </c>
      <c r="E592" s="8" t="s">
        <v>10991</v>
      </c>
      <c r="F592" s="8" t="s">
        <v>10992</v>
      </c>
      <c r="G592" s="8" t="s">
        <v>10917</v>
      </c>
      <c r="H592" s="8" t="s">
        <v>10918</v>
      </c>
      <c r="I592" s="8" t="s">
        <v>10901</v>
      </c>
      <c r="J592" s="8" t="s">
        <v>10902</v>
      </c>
      <c r="K592" s="8" t="s">
        <v>7709</v>
      </c>
      <c r="L592" s="8" t="s">
        <v>10922</v>
      </c>
      <c r="M592" s="8" t="s">
        <v>10904</v>
      </c>
      <c r="N592" s="8" t="s">
        <v>10905</v>
      </c>
      <c r="O592" s="9">
        <v>4.8920000000000003</v>
      </c>
      <c r="P592" s="10">
        <v>1</v>
      </c>
      <c r="Q592" s="11">
        <v>9.25</v>
      </c>
      <c r="R592" s="11">
        <v>4</v>
      </c>
      <c r="S592" s="8" t="s">
        <v>10906</v>
      </c>
      <c r="T592" s="8" t="s">
        <v>10907</v>
      </c>
      <c r="U592" s="9">
        <v>5.6390000000000002</v>
      </c>
      <c r="V592" s="10">
        <v>1</v>
      </c>
      <c r="W592" s="11">
        <v>3</v>
      </c>
      <c r="X592" s="9">
        <v>32.244</v>
      </c>
      <c r="Y592" s="8" t="s">
        <v>10901</v>
      </c>
      <c r="Z592" s="10">
        <v>1</v>
      </c>
      <c r="AA592" s="10">
        <v>1</v>
      </c>
      <c r="AB592" s="9">
        <v>32.244</v>
      </c>
      <c r="AC592" s="10">
        <v>1</v>
      </c>
      <c r="AD592" s="10">
        <v>1</v>
      </c>
      <c r="AE592" s="9">
        <v>32.244</v>
      </c>
      <c r="AF592" s="11">
        <v>15</v>
      </c>
      <c r="AG592" s="11">
        <v>4</v>
      </c>
      <c r="AH592" s="11">
        <v>0</v>
      </c>
      <c r="AI592" s="11">
        <v>0</v>
      </c>
      <c r="AJ592" s="11">
        <v>0</v>
      </c>
      <c r="AK592" s="12">
        <v>44368.043668981481</v>
      </c>
      <c r="AL592" s="11">
        <v>4.8600000000000003</v>
      </c>
      <c r="AM592" s="11">
        <v>100</v>
      </c>
      <c r="AN592" s="11">
        <v>0</v>
      </c>
      <c r="AO592" s="11">
        <v>1.3</v>
      </c>
      <c r="AP592" s="11">
        <v>0</v>
      </c>
      <c r="AQ592" s="11">
        <v>0</v>
      </c>
      <c r="AR592" s="11">
        <v>1.1200000000000001</v>
      </c>
      <c r="AS592" s="8" t="s">
        <v>10908</v>
      </c>
      <c r="AT592" s="11">
        <v>0</v>
      </c>
      <c r="AU592" s="8" t="s">
        <v>10991</v>
      </c>
      <c r="AV592" s="8" t="s">
        <v>10909</v>
      </c>
    </row>
    <row r="593" spans="1:48" x14ac:dyDescent="0.25">
      <c r="A593" s="8" t="str">
        <f t="shared" si="9"/>
        <v>11106000071722000005105</v>
      </c>
      <c r="B593" s="8" t="s">
        <v>10924</v>
      </c>
      <c r="C593" s="8" t="s">
        <v>10901</v>
      </c>
      <c r="D593" s="8" t="s">
        <v>10896</v>
      </c>
      <c r="E593" s="8" t="s">
        <v>10991</v>
      </c>
      <c r="F593" s="8" t="s">
        <v>10992</v>
      </c>
      <c r="G593" s="8" t="s">
        <v>10920</v>
      </c>
      <c r="H593" s="8" t="s">
        <v>10921</v>
      </c>
      <c r="I593" s="8" t="s">
        <v>10895</v>
      </c>
      <c r="J593" s="8" t="s">
        <v>10902</v>
      </c>
      <c r="K593" s="8" t="s">
        <v>7709</v>
      </c>
      <c r="L593" s="8" t="s">
        <v>10922</v>
      </c>
      <c r="M593" s="8" t="s">
        <v>10904</v>
      </c>
      <c r="N593" s="8" t="s">
        <v>10925</v>
      </c>
      <c r="O593" s="9">
        <v>5.2919999999999998</v>
      </c>
      <c r="P593" s="10">
        <v>1</v>
      </c>
      <c r="Q593" s="11">
        <v>9.25</v>
      </c>
      <c r="R593" s="11">
        <v>4</v>
      </c>
      <c r="S593" s="8" t="s">
        <v>10906</v>
      </c>
      <c r="T593" s="8" t="s">
        <v>10907</v>
      </c>
      <c r="U593" s="9">
        <v>6.1</v>
      </c>
      <c r="V593" s="10">
        <v>1</v>
      </c>
      <c r="W593" s="11">
        <v>4</v>
      </c>
      <c r="X593" s="9">
        <v>45.954999999999998</v>
      </c>
      <c r="Y593" s="8" t="s">
        <v>10901</v>
      </c>
      <c r="Z593" s="10">
        <v>1</v>
      </c>
      <c r="AA593" s="10">
        <v>0.75029800000000002</v>
      </c>
      <c r="AB593" s="9">
        <v>45.954999999999998</v>
      </c>
      <c r="AC593" s="10">
        <v>1</v>
      </c>
      <c r="AD593" s="10">
        <v>0.75029800000000002</v>
      </c>
      <c r="AE593" s="9">
        <v>45.954999999999998</v>
      </c>
      <c r="AF593" s="11">
        <v>15</v>
      </c>
      <c r="AG593" s="11">
        <v>4</v>
      </c>
      <c r="AH593" s="11">
        <v>0</v>
      </c>
      <c r="AI593" s="11">
        <v>17</v>
      </c>
      <c r="AJ593" s="11">
        <v>0</v>
      </c>
      <c r="AK593" s="12">
        <v>44367.570648148147</v>
      </c>
      <c r="AL593" s="11">
        <v>5.26</v>
      </c>
      <c r="AM593" s="11">
        <v>100</v>
      </c>
      <c r="AN593" s="11">
        <v>0</v>
      </c>
      <c r="AO593" s="11">
        <v>1.4</v>
      </c>
      <c r="AP593" s="11">
        <v>0</v>
      </c>
      <c r="AQ593" s="11">
        <v>8.91</v>
      </c>
      <c r="AR593" s="11">
        <v>1.97</v>
      </c>
      <c r="AS593" s="8" t="s">
        <v>10908</v>
      </c>
      <c r="AT593" s="11">
        <v>0</v>
      </c>
      <c r="AU593" s="8" t="s">
        <v>10991</v>
      </c>
      <c r="AV593" s="8" t="s">
        <v>10909</v>
      </c>
    </row>
    <row r="594" spans="1:48" x14ac:dyDescent="0.25">
      <c r="A594" s="8" t="str">
        <f t="shared" si="9"/>
        <v>11106000071722200000102</v>
      </c>
      <c r="B594" s="8" t="s">
        <v>10924</v>
      </c>
      <c r="C594" s="8" t="s">
        <v>10895</v>
      </c>
      <c r="D594" s="8" t="s">
        <v>10896</v>
      </c>
      <c r="E594" s="8" t="s">
        <v>10991</v>
      </c>
      <c r="F594" s="8" t="s">
        <v>10992</v>
      </c>
      <c r="G594" s="8" t="s">
        <v>10899</v>
      </c>
      <c r="H594" s="8" t="s">
        <v>10900</v>
      </c>
      <c r="I594" s="8" t="s">
        <v>10901</v>
      </c>
      <c r="J594" s="8" t="s">
        <v>10902</v>
      </c>
      <c r="K594" s="8" t="s">
        <v>7709</v>
      </c>
      <c r="L594" s="8" t="s">
        <v>10922</v>
      </c>
      <c r="M594" s="8" t="s">
        <v>10904</v>
      </c>
      <c r="N594" s="8" t="s">
        <v>10926</v>
      </c>
      <c r="O594" s="9">
        <v>6.1369999999999996</v>
      </c>
      <c r="P594" s="10">
        <v>1</v>
      </c>
      <c r="Q594" s="11">
        <v>0</v>
      </c>
      <c r="R594" s="11">
        <v>4</v>
      </c>
      <c r="S594" s="8" t="s">
        <v>10906</v>
      </c>
      <c r="T594" s="8" t="s">
        <v>10907</v>
      </c>
      <c r="U594" s="9">
        <v>6.3929999999999998</v>
      </c>
      <c r="V594" s="10">
        <v>1</v>
      </c>
      <c r="W594" s="11">
        <v>4</v>
      </c>
      <c r="X594" s="9">
        <v>48.16</v>
      </c>
      <c r="Y594" s="8" t="s">
        <v>10901</v>
      </c>
      <c r="Z594" s="10">
        <v>1</v>
      </c>
      <c r="AA594" s="10">
        <v>0.76785000000000003</v>
      </c>
      <c r="AB594" s="9">
        <v>48.16</v>
      </c>
      <c r="AC594" s="10">
        <v>1</v>
      </c>
      <c r="AD594" s="10">
        <v>0.76785000000000003</v>
      </c>
      <c r="AE594" s="9">
        <v>48.16</v>
      </c>
      <c r="AF594" s="11">
        <v>15</v>
      </c>
      <c r="AG594" s="11">
        <v>4</v>
      </c>
      <c r="AH594" s="11">
        <v>0</v>
      </c>
      <c r="AI594" s="11">
        <v>17</v>
      </c>
      <c r="AJ594" s="11">
        <v>0</v>
      </c>
      <c r="AK594" s="12">
        <v>44368.043668981481</v>
      </c>
      <c r="AL594" s="11">
        <v>5.51</v>
      </c>
      <c r="AM594" s="11">
        <v>100</v>
      </c>
      <c r="AN594" s="11">
        <v>0</v>
      </c>
      <c r="AO594" s="11">
        <v>1.47</v>
      </c>
      <c r="AP594" s="11">
        <v>0</v>
      </c>
      <c r="AQ594" s="11">
        <v>9.34</v>
      </c>
      <c r="AR594" s="11">
        <v>2.06</v>
      </c>
      <c r="AS594" s="8" t="s">
        <v>10908</v>
      </c>
      <c r="AT594" s="11">
        <v>0</v>
      </c>
      <c r="AU594" s="8" t="s">
        <v>10991</v>
      </c>
      <c r="AV594" s="8" t="s">
        <v>10909</v>
      </c>
    </row>
    <row r="595" spans="1:48" x14ac:dyDescent="0.25">
      <c r="A595" s="8" t="str">
        <f t="shared" si="9"/>
        <v>11106000071722200001286</v>
      </c>
      <c r="B595" s="8" t="s">
        <v>10924</v>
      </c>
      <c r="C595" s="8" t="s">
        <v>10895</v>
      </c>
      <c r="D595" s="8" t="s">
        <v>10896</v>
      </c>
      <c r="E595" s="8" t="s">
        <v>10991</v>
      </c>
      <c r="F595" s="8" t="s">
        <v>10992</v>
      </c>
      <c r="G595" s="8" t="s">
        <v>10913</v>
      </c>
      <c r="H595" s="8" t="s">
        <v>10914</v>
      </c>
      <c r="I595" s="8" t="s">
        <v>10901</v>
      </c>
      <c r="J595" s="8" t="s">
        <v>10902</v>
      </c>
      <c r="K595" s="8" t="s">
        <v>7709</v>
      </c>
      <c r="L595" s="8" t="s">
        <v>10922</v>
      </c>
      <c r="M595" s="8" t="s">
        <v>10904</v>
      </c>
      <c r="N595" s="8" t="s">
        <v>10927</v>
      </c>
      <c r="O595" s="9">
        <v>7.4359999999999999</v>
      </c>
      <c r="P595" s="10">
        <v>1</v>
      </c>
      <c r="Q595" s="11">
        <v>3.65</v>
      </c>
      <c r="R595" s="11">
        <v>1</v>
      </c>
      <c r="S595" s="8" t="s">
        <v>10906</v>
      </c>
      <c r="T595" s="8" t="s">
        <v>10907</v>
      </c>
      <c r="U595" s="9">
        <v>7.7990000000000004</v>
      </c>
      <c r="V595" s="10">
        <v>1</v>
      </c>
      <c r="W595" s="11">
        <v>5</v>
      </c>
      <c r="X595" s="9">
        <v>59.043999999999997</v>
      </c>
      <c r="Y595" s="8" t="s">
        <v>10901</v>
      </c>
      <c r="Z595" s="10">
        <v>1</v>
      </c>
      <c r="AA595" s="10">
        <v>0.749475</v>
      </c>
      <c r="AB595" s="9">
        <v>59.043999999999997</v>
      </c>
      <c r="AC595" s="10">
        <v>1</v>
      </c>
      <c r="AD595" s="10">
        <v>0.749475</v>
      </c>
      <c r="AE595" s="9">
        <v>59.043999999999997</v>
      </c>
      <c r="AF595" s="11">
        <v>0</v>
      </c>
      <c r="AG595" s="11">
        <v>4</v>
      </c>
      <c r="AH595" s="11">
        <v>0</v>
      </c>
      <c r="AI595" s="11">
        <v>17</v>
      </c>
      <c r="AJ595" s="11">
        <v>0</v>
      </c>
      <c r="AK595" s="12">
        <v>44368.043680555558</v>
      </c>
      <c r="AL595" s="11">
        <v>0</v>
      </c>
      <c r="AM595" s="11">
        <v>100</v>
      </c>
      <c r="AN595" s="11">
        <v>0</v>
      </c>
      <c r="AO595" s="11">
        <v>1.79</v>
      </c>
      <c r="AP595" s="11">
        <v>0</v>
      </c>
      <c r="AQ595" s="11">
        <v>11.39</v>
      </c>
      <c r="AR595" s="11">
        <v>2.81</v>
      </c>
      <c r="AS595" s="8" t="s">
        <v>10908</v>
      </c>
      <c r="AT595" s="11">
        <v>0</v>
      </c>
      <c r="AU595" s="8" t="s">
        <v>10991</v>
      </c>
      <c r="AV595" s="8" t="s">
        <v>10909</v>
      </c>
    </row>
    <row r="596" spans="1:48" x14ac:dyDescent="0.25">
      <c r="A596" s="8" t="str">
        <f t="shared" si="9"/>
        <v>11106000071722200001421</v>
      </c>
      <c r="B596" s="8" t="s">
        <v>10924</v>
      </c>
      <c r="C596" s="8" t="s">
        <v>10895</v>
      </c>
      <c r="D596" s="8" t="s">
        <v>10896</v>
      </c>
      <c r="E596" s="8" t="s">
        <v>10991</v>
      </c>
      <c r="F596" s="8" t="s">
        <v>10992</v>
      </c>
      <c r="G596" s="8" t="s">
        <v>10917</v>
      </c>
      <c r="H596" s="8" t="s">
        <v>10918</v>
      </c>
      <c r="I596" s="8" t="s">
        <v>10901</v>
      </c>
      <c r="J596" s="8" t="s">
        <v>10902</v>
      </c>
      <c r="K596" s="8" t="s">
        <v>7709</v>
      </c>
      <c r="L596" s="8" t="s">
        <v>10922</v>
      </c>
      <c r="M596" s="8" t="s">
        <v>10904</v>
      </c>
      <c r="N596" s="8" t="s">
        <v>10925</v>
      </c>
      <c r="O596" s="9">
        <v>4.8920000000000003</v>
      </c>
      <c r="P596" s="10">
        <v>1</v>
      </c>
      <c r="Q596" s="11">
        <v>9.25</v>
      </c>
      <c r="R596" s="11">
        <v>4</v>
      </c>
      <c r="S596" s="8" t="s">
        <v>10906</v>
      </c>
      <c r="T596" s="8" t="s">
        <v>10907</v>
      </c>
      <c r="U596" s="9">
        <v>5.6390000000000002</v>
      </c>
      <c r="V596" s="10">
        <v>1</v>
      </c>
      <c r="W596" s="11">
        <v>1.5</v>
      </c>
      <c r="X596" s="9">
        <v>41.344000000000001</v>
      </c>
      <c r="Y596" s="8" t="s">
        <v>10901</v>
      </c>
      <c r="Z596" s="10">
        <v>1</v>
      </c>
      <c r="AA596" s="10">
        <v>0.74813600000000002</v>
      </c>
      <c r="AB596" s="9">
        <v>41.344000000000001</v>
      </c>
      <c r="AC596" s="10">
        <v>1</v>
      </c>
      <c r="AD596" s="10">
        <v>0.74813600000000002</v>
      </c>
      <c r="AE596" s="9">
        <v>41.344000000000001</v>
      </c>
      <c r="AF596" s="11">
        <v>15</v>
      </c>
      <c r="AG596" s="11">
        <v>4</v>
      </c>
      <c r="AH596" s="11">
        <v>0</v>
      </c>
      <c r="AI596" s="11">
        <v>17</v>
      </c>
      <c r="AJ596" s="11">
        <v>0</v>
      </c>
      <c r="AK596" s="12">
        <v>44368.043680555558</v>
      </c>
      <c r="AL596" s="11">
        <v>4.8600000000000003</v>
      </c>
      <c r="AM596" s="11">
        <v>100</v>
      </c>
      <c r="AN596" s="11">
        <v>0</v>
      </c>
      <c r="AO596" s="11">
        <v>1.3</v>
      </c>
      <c r="AP596" s="11">
        <v>0</v>
      </c>
      <c r="AQ596" s="11">
        <v>8.24</v>
      </c>
      <c r="AR596" s="11">
        <v>0.68</v>
      </c>
      <c r="AS596" s="8" t="s">
        <v>10908</v>
      </c>
      <c r="AT596" s="11">
        <v>0</v>
      </c>
      <c r="AU596" s="8" t="s">
        <v>10991</v>
      </c>
      <c r="AV596" s="8" t="s">
        <v>10909</v>
      </c>
    </row>
    <row r="597" spans="1:48" x14ac:dyDescent="0.25">
      <c r="A597" s="8" t="str">
        <f t="shared" si="9"/>
        <v>12106000071722000005105</v>
      </c>
      <c r="B597" s="8" t="s">
        <v>10928</v>
      </c>
      <c r="C597" s="8" t="s">
        <v>10901</v>
      </c>
      <c r="D597" s="8" t="s">
        <v>10896</v>
      </c>
      <c r="E597" s="8" t="s">
        <v>10991</v>
      </c>
      <c r="F597" s="8" t="s">
        <v>10992</v>
      </c>
      <c r="G597" s="8" t="s">
        <v>10920</v>
      </c>
      <c r="H597" s="8" t="s">
        <v>10921</v>
      </c>
      <c r="I597" s="8" t="s">
        <v>10895</v>
      </c>
      <c r="J597" s="8" t="s">
        <v>10902</v>
      </c>
      <c r="K597" s="8" t="s">
        <v>7709</v>
      </c>
      <c r="L597" s="8" t="s">
        <v>10922</v>
      </c>
      <c r="M597" s="8" t="s">
        <v>10904</v>
      </c>
      <c r="N597" s="8" t="s">
        <v>10905</v>
      </c>
      <c r="O597" s="9">
        <v>5.2919999999999998</v>
      </c>
      <c r="P597" s="10">
        <v>1</v>
      </c>
      <c r="Q597" s="11">
        <v>9.25</v>
      </c>
      <c r="R597" s="11">
        <v>4</v>
      </c>
      <c r="S597" s="8" t="s">
        <v>10906</v>
      </c>
      <c r="T597" s="8" t="s">
        <v>10907</v>
      </c>
      <c r="U597" s="9">
        <v>6.1</v>
      </c>
      <c r="V597" s="10">
        <v>1</v>
      </c>
      <c r="W597" s="11">
        <v>2</v>
      </c>
      <c r="X597" s="9">
        <v>31.234999999999999</v>
      </c>
      <c r="Y597" s="8" t="s">
        <v>10901</v>
      </c>
      <c r="Z597" s="10">
        <v>1</v>
      </c>
      <c r="AA597" s="10">
        <v>1</v>
      </c>
      <c r="AB597" s="9">
        <v>31.234999999999999</v>
      </c>
      <c r="AC597" s="10">
        <v>1</v>
      </c>
      <c r="AD597" s="10">
        <v>1</v>
      </c>
      <c r="AE597" s="9">
        <v>31.234999999999999</v>
      </c>
      <c r="AF597" s="11">
        <v>15</v>
      </c>
      <c r="AG597" s="11">
        <v>4</v>
      </c>
      <c r="AH597" s="11">
        <v>9.25</v>
      </c>
      <c r="AI597" s="11">
        <v>0</v>
      </c>
      <c r="AJ597" s="11">
        <v>0</v>
      </c>
      <c r="AK597" s="12">
        <v>44367.540439814817</v>
      </c>
      <c r="AL597" s="11">
        <v>5.26</v>
      </c>
      <c r="AM597" s="11">
        <v>100</v>
      </c>
      <c r="AN597" s="11">
        <v>0</v>
      </c>
      <c r="AO597" s="11">
        <v>1.4</v>
      </c>
      <c r="AP597" s="11">
        <v>3.25</v>
      </c>
      <c r="AQ597" s="11">
        <v>0</v>
      </c>
      <c r="AR597" s="11">
        <v>0.81</v>
      </c>
      <c r="AS597" s="8" t="s">
        <v>10908</v>
      </c>
      <c r="AT597" s="11">
        <v>0</v>
      </c>
      <c r="AU597" s="8" t="s">
        <v>10991</v>
      </c>
      <c r="AV597" s="8" t="s">
        <v>10909</v>
      </c>
    </row>
    <row r="598" spans="1:48" x14ac:dyDescent="0.25">
      <c r="A598" s="8" t="str">
        <f t="shared" si="9"/>
        <v>12106000071722200001421</v>
      </c>
      <c r="B598" s="8" t="s">
        <v>10928</v>
      </c>
      <c r="C598" s="8" t="s">
        <v>10895</v>
      </c>
      <c r="D598" s="8" t="s">
        <v>10896</v>
      </c>
      <c r="E598" s="8" t="s">
        <v>10991</v>
      </c>
      <c r="F598" s="8" t="s">
        <v>10992</v>
      </c>
      <c r="G598" s="8" t="s">
        <v>10917</v>
      </c>
      <c r="H598" s="8" t="s">
        <v>10918</v>
      </c>
      <c r="I598" s="8" t="s">
        <v>10901</v>
      </c>
      <c r="J598" s="8" t="s">
        <v>10902</v>
      </c>
      <c r="K598" s="8" t="s">
        <v>7709</v>
      </c>
      <c r="L598" s="8" t="s">
        <v>10922</v>
      </c>
      <c r="M598" s="8" t="s">
        <v>10904</v>
      </c>
      <c r="N598" s="8" t="s">
        <v>10905</v>
      </c>
      <c r="O598" s="9">
        <v>4.8920000000000003</v>
      </c>
      <c r="P598" s="10">
        <v>1</v>
      </c>
      <c r="Q598" s="11">
        <v>9.25</v>
      </c>
      <c r="R598" s="11">
        <v>18</v>
      </c>
      <c r="S598" s="8" t="s">
        <v>10906</v>
      </c>
      <c r="T598" s="8" t="s">
        <v>10907</v>
      </c>
      <c r="U598" s="9">
        <v>6.7240000000000002</v>
      </c>
      <c r="V598" s="10">
        <v>1</v>
      </c>
      <c r="W598" s="11">
        <v>0</v>
      </c>
      <c r="X598" s="9">
        <v>28.123000000000001</v>
      </c>
      <c r="Y598" s="8" t="s">
        <v>10901</v>
      </c>
      <c r="Z598" s="10">
        <v>1</v>
      </c>
      <c r="AA598" s="10">
        <v>1</v>
      </c>
      <c r="AB598" s="9">
        <v>28.123000000000001</v>
      </c>
      <c r="AC598" s="10">
        <v>1</v>
      </c>
      <c r="AD598" s="10">
        <v>1</v>
      </c>
      <c r="AE598" s="9">
        <v>28.123000000000001</v>
      </c>
      <c r="AF598" s="11">
        <v>15</v>
      </c>
      <c r="AG598" s="11">
        <v>18</v>
      </c>
      <c r="AH598" s="11">
        <v>9.25</v>
      </c>
      <c r="AI598" s="11">
        <v>0</v>
      </c>
      <c r="AJ598" s="11">
        <v>0</v>
      </c>
      <c r="AK598" s="12">
        <v>44368.004050925927</v>
      </c>
      <c r="AL598" s="11">
        <v>5.8</v>
      </c>
      <c r="AM598" s="11">
        <v>100</v>
      </c>
      <c r="AN598" s="11">
        <v>0</v>
      </c>
      <c r="AO598" s="11">
        <v>6.96</v>
      </c>
      <c r="AP598" s="11">
        <v>3.58</v>
      </c>
      <c r="AQ598" s="11">
        <v>0</v>
      </c>
      <c r="AR598" s="11">
        <v>0</v>
      </c>
      <c r="AS598" s="8" t="s">
        <v>10908</v>
      </c>
      <c r="AT598" s="11">
        <v>0</v>
      </c>
      <c r="AU598" s="8" t="s">
        <v>10991</v>
      </c>
      <c r="AV598" s="8" t="s">
        <v>10909</v>
      </c>
    </row>
    <row r="599" spans="1:48" x14ac:dyDescent="0.25">
      <c r="A599" s="8" t="str">
        <f t="shared" si="9"/>
        <v>13006000071722000005105</v>
      </c>
      <c r="B599" s="8" t="s">
        <v>10929</v>
      </c>
      <c r="C599" s="8" t="s">
        <v>10901</v>
      </c>
      <c r="D599" s="8" t="s">
        <v>10896</v>
      </c>
      <c r="E599" s="8" t="s">
        <v>10991</v>
      </c>
      <c r="F599" s="8" t="s">
        <v>10992</v>
      </c>
      <c r="G599" s="8" t="s">
        <v>10920</v>
      </c>
      <c r="H599" s="8" t="s">
        <v>10921</v>
      </c>
      <c r="I599" s="8" t="s">
        <v>10895</v>
      </c>
      <c r="J599" s="8" t="s">
        <v>10902</v>
      </c>
      <c r="K599" s="8" t="s">
        <v>7709</v>
      </c>
      <c r="L599" s="8" t="s">
        <v>10922</v>
      </c>
      <c r="M599" s="8" t="s">
        <v>10904</v>
      </c>
      <c r="N599" s="8" t="s">
        <v>10930</v>
      </c>
      <c r="O599" s="9">
        <v>5.2919999999999998</v>
      </c>
      <c r="P599" s="10">
        <v>1</v>
      </c>
      <c r="Q599" s="11">
        <v>9.25</v>
      </c>
      <c r="R599" s="11">
        <v>4</v>
      </c>
      <c r="S599" s="8" t="s">
        <v>10906</v>
      </c>
      <c r="T599" s="8" t="s">
        <v>10907</v>
      </c>
      <c r="U599" s="9">
        <v>6.1</v>
      </c>
      <c r="V599" s="10">
        <v>1</v>
      </c>
      <c r="W599" s="11">
        <v>6</v>
      </c>
      <c r="X599" s="9">
        <v>42.755000000000003</v>
      </c>
      <c r="Y599" s="8" t="s">
        <v>10901</v>
      </c>
      <c r="Z599" s="10">
        <v>1</v>
      </c>
      <c r="AA599" s="10">
        <v>1</v>
      </c>
      <c r="AB599" s="9">
        <v>42.755000000000003</v>
      </c>
      <c r="AC599" s="10">
        <v>1</v>
      </c>
      <c r="AD599" s="10">
        <v>1</v>
      </c>
      <c r="AE599" s="9">
        <v>42.755000000000003</v>
      </c>
      <c r="AF599" s="11">
        <v>15</v>
      </c>
      <c r="AG599" s="11">
        <v>0</v>
      </c>
      <c r="AH599" s="11">
        <v>0</v>
      </c>
      <c r="AI599" s="11">
        <v>0</v>
      </c>
      <c r="AJ599" s="11">
        <v>0</v>
      </c>
      <c r="AK599" s="12">
        <v>44367.520057870373</v>
      </c>
      <c r="AL599" s="11">
        <v>5.26</v>
      </c>
      <c r="AM599" s="11">
        <v>0</v>
      </c>
      <c r="AN599" s="11">
        <v>0</v>
      </c>
      <c r="AO599" s="11">
        <v>0</v>
      </c>
      <c r="AP599" s="11">
        <v>0</v>
      </c>
      <c r="AQ599" s="11">
        <v>0</v>
      </c>
      <c r="AR599" s="11">
        <v>2.42</v>
      </c>
      <c r="AS599" s="8" t="s">
        <v>10908</v>
      </c>
      <c r="AT599" s="11">
        <v>0</v>
      </c>
      <c r="AU599" s="8" t="s">
        <v>10991</v>
      </c>
      <c r="AV599" s="8" t="s">
        <v>10909</v>
      </c>
    </row>
    <row r="600" spans="1:48" x14ac:dyDescent="0.25">
      <c r="A600" s="8" t="str">
        <f t="shared" si="9"/>
        <v>13006000071722200000102</v>
      </c>
      <c r="B600" s="8" t="s">
        <v>10929</v>
      </c>
      <c r="C600" s="8" t="s">
        <v>10895</v>
      </c>
      <c r="D600" s="8" t="s">
        <v>10896</v>
      </c>
      <c r="E600" s="8" t="s">
        <v>10991</v>
      </c>
      <c r="F600" s="8" t="s">
        <v>10992</v>
      </c>
      <c r="G600" s="8" t="s">
        <v>10899</v>
      </c>
      <c r="H600" s="8" t="s">
        <v>10900</v>
      </c>
      <c r="I600" s="8" t="s">
        <v>10901</v>
      </c>
      <c r="J600" s="8" t="s">
        <v>10902</v>
      </c>
      <c r="K600" s="8" t="s">
        <v>7709</v>
      </c>
      <c r="L600" s="8" t="s">
        <v>10922</v>
      </c>
      <c r="M600" s="8" t="s">
        <v>10904</v>
      </c>
      <c r="N600" s="8" t="s">
        <v>10930</v>
      </c>
      <c r="O600" s="9">
        <v>6.1369999999999996</v>
      </c>
      <c r="P600" s="10">
        <v>1</v>
      </c>
      <c r="Q600" s="11">
        <v>3.65</v>
      </c>
      <c r="R600" s="11">
        <v>4</v>
      </c>
      <c r="S600" s="8" t="s">
        <v>10906</v>
      </c>
      <c r="T600" s="8" t="s">
        <v>10907</v>
      </c>
      <c r="U600" s="9">
        <v>6.6449999999999996</v>
      </c>
      <c r="V600" s="10">
        <v>1</v>
      </c>
      <c r="W600" s="11">
        <v>3.5</v>
      </c>
      <c r="X600" s="9">
        <v>45.478999999999999</v>
      </c>
      <c r="Y600" s="8" t="s">
        <v>10901</v>
      </c>
      <c r="Z600" s="10">
        <v>1</v>
      </c>
      <c r="AA600" s="10">
        <v>1</v>
      </c>
      <c r="AB600" s="9">
        <v>45.478999999999999</v>
      </c>
      <c r="AC600" s="10">
        <v>1</v>
      </c>
      <c r="AD600" s="10">
        <v>1</v>
      </c>
      <c r="AE600" s="9">
        <v>45.478999999999999</v>
      </c>
      <c r="AF600" s="11">
        <v>15</v>
      </c>
      <c r="AG600" s="11">
        <v>0</v>
      </c>
      <c r="AH600" s="11">
        <v>0</v>
      </c>
      <c r="AI600" s="11">
        <v>0</v>
      </c>
      <c r="AJ600" s="11">
        <v>0</v>
      </c>
      <c r="AK600" s="12">
        <v>44368.016006944446</v>
      </c>
      <c r="AL600" s="11">
        <v>5.73</v>
      </c>
      <c r="AM600" s="11">
        <v>0</v>
      </c>
      <c r="AN600" s="11">
        <v>0</v>
      </c>
      <c r="AO600" s="11">
        <v>0</v>
      </c>
      <c r="AP600" s="11">
        <v>0</v>
      </c>
      <c r="AQ600" s="11">
        <v>0</v>
      </c>
      <c r="AR600" s="11">
        <v>1.54</v>
      </c>
      <c r="AS600" s="8" t="s">
        <v>10908</v>
      </c>
      <c r="AT600" s="11">
        <v>0</v>
      </c>
      <c r="AU600" s="8" t="s">
        <v>10991</v>
      </c>
      <c r="AV600" s="8" t="s">
        <v>10909</v>
      </c>
    </row>
    <row r="601" spans="1:48" x14ac:dyDescent="0.25">
      <c r="A601" s="8" t="str">
        <f t="shared" si="9"/>
        <v>13006000071722200001327</v>
      </c>
      <c r="B601" s="8" t="s">
        <v>10929</v>
      </c>
      <c r="C601" s="8" t="s">
        <v>10895</v>
      </c>
      <c r="D601" s="8" t="s">
        <v>10896</v>
      </c>
      <c r="E601" s="8" t="s">
        <v>10991</v>
      </c>
      <c r="F601" s="8" t="s">
        <v>10992</v>
      </c>
      <c r="G601" s="8" t="s">
        <v>10916</v>
      </c>
      <c r="H601" s="8" t="s">
        <v>10900</v>
      </c>
      <c r="I601" s="8" t="s">
        <v>10901</v>
      </c>
      <c r="J601" s="8" t="s">
        <v>10902</v>
      </c>
      <c r="K601" s="8" t="s">
        <v>7709</v>
      </c>
      <c r="L601" s="8" t="s">
        <v>10922</v>
      </c>
      <c r="M601" s="8" t="s">
        <v>10904</v>
      </c>
      <c r="N601" s="8" t="s">
        <v>10930</v>
      </c>
      <c r="O601" s="9">
        <v>7.992</v>
      </c>
      <c r="P601" s="10">
        <v>0.75039699999999998</v>
      </c>
      <c r="Q601" s="11">
        <v>3.65</v>
      </c>
      <c r="R601" s="11">
        <v>4</v>
      </c>
      <c r="S601" s="8" t="s">
        <v>10906</v>
      </c>
      <c r="T601" s="8" t="s">
        <v>10907</v>
      </c>
      <c r="U601" s="9">
        <v>6.4939999999999998</v>
      </c>
      <c r="V601" s="10">
        <v>1</v>
      </c>
      <c r="W601" s="11">
        <v>2</v>
      </c>
      <c r="X601" s="9">
        <v>43.801000000000002</v>
      </c>
      <c r="Y601" s="8" t="s">
        <v>10901</v>
      </c>
      <c r="Z601" s="10">
        <v>1</v>
      </c>
      <c r="AA601" s="10">
        <v>1</v>
      </c>
      <c r="AB601" s="9">
        <v>43.801000000000002</v>
      </c>
      <c r="AC601" s="10">
        <v>1</v>
      </c>
      <c r="AD601" s="10">
        <v>1</v>
      </c>
      <c r="AE601" s="9">
        <v>43.801000000000002</v>
      </c>
      <c r="AF601" s="11">
        <v>15</v>
      </c>
      <c r="AG601" s="11">
        <v>0</v>
      </c>
      <c r="AH601" s="11">
        <v>0</v>
      </c>
      <c r="AI601" s="11">
        <v>0</v>
      </c>
      <c r="AJ601" s="11">
        <v>0</v>
      </c>
      <c r="AK601" s="12">
        <v>44368.016006944446</v>
      </c>
      <c r="AL601" s="11">
        <v>5.6</v>
      </c>
      <c r="AM601" s="11">
        <v>0</v>
      </c>
      <c r="AN601" s="11">
        <v>0</v>
      </c>
      <c r="AO601" s="11">
        <v>0</v>
      </c>
      <c r="AP601" s="11">
        <v>0</v>
      </c>
      <c r="AQ601" s="11">
        <v>0</v>
      </c>
      <c r="AR601" s="11">
        <v>0.86</v>
      </c>
      <c r="AS601" s="8" t="s">
        <v>10908</v>
      </c>
      <c r="AT601" s="11">
        <v>0</v>
      </c>
      <c r="AU601" s="8" t="s">
        <v>10991</v>
      </c>
      <c r="AV601" s="8" t="s">
        <v>10909</v>
      </c>
    </row>
    <row r="602" spans="1:48" x14ac:dyDescent="0.25">
      <c r="A602" s="8" t="str">
        <f t="shared" si="9"/>
        <v>13006000071722200001421</v>
      </c>
      <c r="B602" s="8" t="s">
        <v>10929</v>
      </c>
      <c r="C602" s="8" t="s">
        <v>10895</v>
      </c>
      <c r="D602" s="8" t="s">
        <v>10896</v>
      </c>
      <c r="E602" s="8" t="s">
        <v>10991</v>
      </c>
      <c r="F602" s="8" t="s">
        <v>10992</v>
      </c>
      <c r="G602" s="8" t="s">
        <v>10917</v>
      </c>
      <c r="H602" s="8" t="s">
        <v>10918</v>
      </c>
      <c r="I602" s="8" t="s">
        <v>10901</v>
      </c>
      <c r="J602" s="8" t="s">
        <v>10902</v>
      </c>
      <c r="K602" s="8" t="s">
        <v>7709</v>
      </c>
      <c r="L602" s="8" t="s">
        <v>10922</v>
      </c>
      <c r="M602" s="8" t="s">
        <v>10904</v>
      </c>
      <c r="N602" s="8" t="s">
        <v>10930</v>
      </c>
      <c r="O602" s="9">
        <v>4.8920000000000003</v>
      </c>
      <c r="P602" s="10">
        <v>1</v>
      </c>
      <c r="Q602" s="11">
        <v>9.25</v>
      </c>
      <c r="R602" s="11">
        <v>4</v>
      </c>
      <c r="S602" s="8" t="s">
        <v>10906</v>
      </c>
      <c r="T602" s="8" t="s">
        <v>10907</v>
      </c>
      <c r="U602" s="9">
        <v>5.6390000000000002</v>
      </c>
      <c r="V602" s="10">
        <v>1</v>
      </c>
      <c r="W602" s="11">
        <v>7</v>
      </c>
      <c r="X602" s="9">
        <v>39.893999999999998</v>
      </c>
      <c r="Y602" s="8" t="s">
        <v>10901</v>
      </c>
      <c r="Z602" s="10">
        <v>1</v>
      </c>
      <c r="AA602" s="10">
        <v>1</v>
      </c>
      <c r="AB602" s="9">
        <v>39.893999999999998</v>
      </c>
      <c r="AC602" s="10">
        <v>1</v>
      </c>
      <c r="AD602" s="10">
        <v>1</v>
      </c>
      <c r="AE602" s="9">
        <v>39.893999999999998</v>
      </c>
      <c r="AF602" s="11">
        <v>15</v>
      </c>
      <c r="AG602" s="11">
        <v>0</v>
      </c>
      <c r="AH602" s="11">
        <v>0</v>
      </c>
      <c r="AI602" s="11">
        <v>0</v>
      </c>
      <c r="AJ602" s="11">
        <v>0</v>
      </c>
      <c r="AK602" s="12">
        <v>44368.016006944446</v>
      </c>
      <c r="AL602" s="11">
        <v>4.8600000000000003</v>
      </c>
      <c r="AM602" s="11">
        <v>0</v>
      </c>
      <c r="AN602" s="11">
        <v>0</v>
      </c>
      <c r="AO602" s="11">
        <v>0</v>
      </c>
      <c r="AP602" s="11">
        <v>0</v>
      </c>
      <c r="AQ602" s="11">
        <v>0</v>
      </c>
      <c r="AR602" s="11">
        <v>2.61</v>
      </c>
      <c r="AS602" s="8" t="s">
        <v>10908</v>
      </c>
      <c r="AT602" s="11">
        <v>0</v>
      </c>
      <c r="AU602" s="8" t="s">
        <v>10991</v>
      </c>
      <c r="AV602" s="8" t="s">
        <v>10909</v>
      </c>
    </row>
    <row r="603" spans="1:48" x14ac:dyDescent="0.25">
      <c r="A603" s="8" t="str">
        <f t="shared" si="9"/>
        <v>14006000071722000005105</v>
      </c>
      <c r="B603" s="8" t="s">
        <v>10931</v>
      </c>
      <c r="C603" s="8" t="s">
        <v>10901</v>
      </c>
      <c r="D603" s="8" t="s">
        <v>10896</v>
      </c>
      <c r="E603" s="8" t="s">
        <v>10991</v>
      </c>
      <c r="F603" s="8" t="s">
        <v>10992</v>
      </c>
      <c r="G603" s="8" t="s">
        <v>10920</v>
      </c>
      <c r="H603" s="8" t="s">
        <v>10921</v>
      </c>
      <c r="I603" s="8" t="s">
        <v>10895</v>
      </c>
      <c r="J603" s="8" t="s">
        <v>10902</v>
      </c>
      <c r="K603" s="8" t="s">
        <v>7709</v>
      </c>
      <c r="L603" s="8" t="s">
        <v>10922</v>
      </c>
      <c r="M603" s="8" t="s">
        <v>10904</v>
      </c>
      <c r="N603" s="8" t="s">
        <v>10905</v>
      </c>
      <c r="O603" s="9">
        <v>5.2919999999999998</v>
      </c>
      <c r="P603" s="10">
        <v>1</v>
      </c>
      <c r="Q603" s="11">
        <v>9.25</v>
      </c>
      <c r="R603" s="11">
        <v>4</v>
      </c>
      <c r="S603" s="8" t="s">
        <v>10906</v>
      </c>
      <c r="T603" s="8" t="s">
        <v>10907</v>
      </c>
      <c r="U603" s="9">
        <v>6.1</v>
      </c>
      <c r="V603" s="10">
        <v>1</v>
      </c>
      <c r="W603" s="11">
        <v>2</v>
      </c>
      <c r="X603" s="9">
        <v>31.234999999999999</v>
      </c>
      <c r="Y603" s="8" t="s">
        <v>10901</v>
      </c>
      <c r="Z603" s="10">
        <v>1</v>
      </c>
      <c r="AA603" s="10">
        <v>1</v>
      </c>
      <c r="AB603" s="9">
        <v>31.234999999999999</v>
      </c>
      <c r="AC603" s="10">
        <v>1</v>
      </c>
      <c r="AD603" s="10">
        <v>1</v>
      </c>
      <c r="AE603" s="9">
        <v>31.234999999999999</v>
      </c>
      <c r="AF603" s="11">
        <v>15</v>
      </c>
      <c r="AG603" s="11">
        <v>4</v>
      </c>
      <c r="AH603" s="11">
        <v>9.25</v>
      </c>
      <c r="AI603" s="11">
        <v>0</v>
      </c>
      <c r="AJ603" s="11">
        <v>0</v>
      </c>
      <c r="AK603" s="12">
        <v>44367.529409722221</v>
      </c>
      <c r="AL603" s="11">
        <v>5.26</v>
      </c>
      <c r="AM603" s="11">
        <v>100</v>
      </c>
      <c r="AN603" s="11">
        <v>0</v>
      </c>
      <c r="AO603" s="11">
        <v>1.4</v>
      </c>
      <c r="AP603" s="11">
        <v>3.25</v>
      </c>
      <c r="AQ603" s="11">
        <v>0</v>
      </c>
      <c r="AR603" s="11">
        <v>0.81</v>
      </c>
      <c r="AS603" s="8" t="s">
        <v>10908</v>
      </c>
      <c r="AT603" s="11">
        <v>0</v>
      </c>
      <c r="AU603" s="8" t="s">
        <v>10991</v>
      </c>
      <c r="AV603" s="8" t="s">
        <v>10909</v>
      </c>
    </row>
    <row r="604" spans="1:48" x14ac:dyDescent="0.25">
      <c r="A604" s="8" t="str">
        <f t="shared" si="9"/>
        <v>14006000071722200000102</v>
      </c>
      <c r="B604" s="8" t="s">
        <v>10931</v>
      </c>
      <c r="C604" s="8" t="s">
        <v>10895</v>
      </c>
      <c r="D604" s="8" t="s">
        <v>10896</v>
      </c>
      <c r="E604" s="8" t="s">
        <v>10991</v>
      </c>
      <c r="F604" s="8" t="s">
        <v>10992</v>
      </c>
      <c r="G604" s="8" t="s">
        <v>10899</v>
      </c>
      <c r="H604" s="8" t="s">
        <v>10900</v>
      </c>
      <c r="I604" s="8" t="s">
        <v>10901</v>
      </c>
      <c r="J604" s="8" t="s">
        <v>10902</v>
      </c>
      <c r="K604" s="8" t="s">
        <v>7709</v>
      </c>
      <c r="L604" s="8" t="s">
        <v>10922</v>
      </c>
      <c r="M604" s="8" t="s">
        <v>10904</v>
      </c>
      <c r="N604" s="8" t="s">
        <v>10905</v>
      </c>
      <c r="O604" s="9">
        <v>6.1369999999999996</v>
      </c>
      <c r="P604" s="10">
        <v>1</v>
      </c>
      <c r="Q604" s="11">
        <v>3.65</v>
      </c>
      <c r="R604" s="11">
        <v>4</v>
      </c>
      <c r="S604" s="8" t="s">
        <v>10906</v>
      </c>
      <c r="T604" s="8" t="s">
        <v>10907</v>
      </c>
      <c r="U604" s="9">
        <v>6.6449999999999996</v>
      </c>
      <c r="V604" s="10">
        <v>1</v>
      </c>
      <c r="W604" s="11">
        <v>2</v>
      </c>
      <c r="X604" s="9">
        <v>34.029000000000003</v>
      </c>
      <c r="Y604" s="8" t="s">
        <v>10901</v>
      </c>
      <c r="Z604" s="10">
        <v>1</v>
      </c>
      <c r="AA604" s="10">
        <v>1</v>
      </c>
      <c r="AB604" s="9">
        <v>34.029000000000003</v>
      </c>
      <c r="AC604" s="10">
        <v>1</v>
      </c>
      <c r="AD604" s="10">
        <v>1</v>
      </c>
      <c r="AE604" s="9">
        <v>34.029000000000003</v>
      </c>
      <c r="AF604" s="11">
        <v>15</v>
      </c>
      <c r="AG604" s="11">
        <v>4</v>
      </c>
      <c r="AH604" s="11">
        <v>9.25</v>
      </c>
      <c r="AI604" s="11">
        <v>0</v>
      </c>
      <c r="AJ604" s="11">
        <v>0</v>
      </c>
      <c r="AK604" s="12">
        <v>44368.015081018515</v>
      </c>
      <c r="AL604" s="11">
        <v>5.73</v>
      </c>
      <c r="AM604" s="11">
        <v>100</v>
      </c>
      <c r="AN604" s="11">
        <v>0</v>
      </c>
      <c r="AO604" s="11">
        <v>1.53</v>
      </c>
      <c r="AP604" s="11">
        <v>3.53</v>
      </c>
      <c r="AQ604" s="11">
        <v>0</v>
      </c>
      <c r="AR604" s="11">
        <v>0.88</v>
      </c>
      <c r="AS604" s="8" t="s">
        <v>10908</v>
      </c>
      <c r="AT604" s="11">
        <v>0</v>
      </c>
      <c r="AU604" s="8" t="s">
        <v>10991</v>
      </c>
      <c r="AV604" s="8" t="s">
        <v>10909</v>
      </c>
    </row>
    <row r="605" spans="1:48" x14ac:dyDescent="0.25">
      <c r="A605" s="8" t="str">
        <f t="shared" si="9"/>
        <v>14006000071722200001286</v>
      </c>
      <c r="B605" s="8" t="s">
        <v>10931</v>
      </c>
      <c r="C605" s="8" t="s">
        <v>10895</v>
      </c>
      <c r="D605" s="8" t="s">
        <v>10896</v>
      </c>
      <c r="E605" s="8" t="s">
        <v>10991</v>
      </c>
      <c r="F605" s="8" t="s">
        <v>10992</v>
      </c>
      <c r="G605" s="8" t="s">
        <v>10913</v>
      </c>
      <c r="H605" s="8" t="s">
        <v>10914</v>
      </c>
      <c r="I605" s="8" t="s">
        <v>10901</v>
      </c>
      <c r="J605" s="8" t="s">
        <v>10902</v>
      </c>
      <c r="K605" s="8" t="s">
        <v>7709</v>
      </c>
      <c r="L605" s="8" t="s">
        <v>10922</v>
      </c>
      <c r="M605" s="8" t="s">
        <v>10904</v>
      </c>
      <c r="N605" s="8" t="s">
        <v>10915</v>
      </c>
      <c r="O605" s="9">
        <v>7.4359999999999999</v>
      </c>
      <c r="P605" s="10">
        <v>1</v>
      </c>
      <c r="Q605" s="11">
        <v>3.65</v>
      </c>
      <c r="R605" s="11">
        <v>1</v>
      </c>
      <c r="S605" s="8" t="s">
        <v>10906</v>
      </c>
      <c r="T605" s="8" t="s">
        <v>10907</v>
      </c>
      <c r="U605" s="9">
        <v>7.7990000000000004</v>
      </c>
      <c r="V605" s="10">
        <v>1</v>
      </c>
      <c r="W605" s="11">
        <v>3</v>
      </c>
      <c r="X605" s="9">
        <v>40.253999999999998</v>
      </c>
      <c r="Y605" s="8" t="s">
        <v>10901</v>
      </c>
      <c r="Z605" s="10">
        <v>1</v>
      </c>
      <c r="AA605" s="10">
        <v>1</v>
      </c>
      <c r="AB605" s="9">
        <v>40.253999999999998</v>
      </c>
      <c r="AC605" s="10">
        <v>1</v>
      </c>
      <c r="AD605" s="10">
        <v>1</v>
      </c>
      <c r="AE605" s="9">
        <v>40.253999999999998</v>
      </c>
      <c r="AF605" s="11">
        <v>0</v>
      </c>
      <c r="AG605" s="11">
        <v>4</v>
      </c>
      <c r="AH605" s="11">
        <v>9.25</v>
      </c>
      <c r="AI605" s="11">
        <v>0</v>
      </c>
      <c r="AJ605" s="11">
        <v>0</v>
      </c>
      <c r="AK605" s="12">
        <v>44368.015081018515</v>
      </c>
      <c r="AL605" s="11">
        <v>0</v>
      </c>
      <c r="AM605" s="11">
        <v>100</v>
      </c>
      <c r="AN605" s="11">
        <v>0</v>
      </c>
      <c r="AO605" s="11">
        <v>1.79</v>
      </c>
      <c r="AP605" s="11">
        <v>4.1500000000000004</v>
      </c>
      <c r="AQ605" s="11">
        <v>0</v>
      </c>
      <c r="AR605" s="11">
        <v>1.35</v>
      </c>
      <c r="AS605" s="8" t="s">
        <v>10908</v>
      </c>
      <c r="AT605" s="11">
        <v>0</v>
      </c>
      <c r="AU605" s="8" t="s">
        <v>10991</v>
      </c>
      <c r="AV605" s="8" t="s">
        <v>10909</v>
      </c>
    </row>
    <row r="606" spans="1:48" x14ac:dyDescent="0.25">
      <c r="A606" s="8" t="str">
        <f t="shared" si="9"/>
        <v>17006000071722000005105</v>
      </c>
      <c r="B606" s="8" t="s">
        <v>10932</v>
      </c>
      <c r="C606" s="8" t="s">
        <v>10895</v>
      </c>
      <c r="D606" s="8" t="s">
        <v>10896</v>
      </c>
      <c r="E606" s="8" t="s">
        <v>10991</v>
      </c>
      <c r="F606" s="8" t="s">
        <v>10992</v>
      </c>
      <c r="G606" s="8" t="s">
        <v>10920</v>
      </c>
      <c r="H606" s="8" t="s">
        <v>10921</v>
      </c>
      <c r="I606" s="8" t="s">
        <v>10901</v>
      </c>
      <c r="J606" s="8" t="s">
        <v>10902</v>
      </c>
      <c r="K606" s="8" t="s">
        <v>7709</v>
      </c>
      <c r="L606" s="8" t="s">
        <v>10922</v>
      </c>
      <c r="M606" s="8" t="s">
        <v>10904</v>
      </c>
      <c r="N606" s="8" t="s">
        <v>10933</v>
      </c>
      <c r="O606" s="9">
        <v>4.7640000000000002</v>
      </c>
      <c r="P606" s="10">
        <v>1</v>
      </c>
      <c r="Q606" s="11">
        <v>9.25</v>
      </c>
      <c r="R606" s="11">
        <v>4</v>
      </c>
      <c r="S606" s="8" t="s">
        <v>10906</v>
      </c>
      <c r="T606" s="8" t="s">
        <v>10907</v>
      </c>
      <c r="U606" s="9">
        <v>5.492</v>
      </c>
      <c r="V606" s="10">
        <v>0.25</v>
      </c>
      <c r="W606" s="11">
        <v>7</v>
      </c>
      <c r="X606" s="9">
        <v>11.904999999999999</v>
      </c>
      <c r="Y606" s="8" t="s">
        <v>10901</v>
      </c>
      <c r="Z606" s="10">
        <v>4</v>
      </c>
      <c r="AA606" s="10">
        <v>1</v>
      </c>
      <c r="AB606" s="9">
        <v>47.62</v>
      </c>
      <c r="AC606" s="10">
        <v>1</v>
      </c>
      <c r="AD606" s="10">
        <v>1</v>
      </c>
      <c r="AE606" s="9">
        <v>47.62</v>
      </c>
      <c r="AF606" s="11">
        <v>15</v>
      </c>
      <c r="AG606" s="11">
        <v>4</v>
      </c>
      <c r="AH606" s="11">
        <v>0</v>
      </c>
      <c r="AI606" s="11">
        <v>17</v>
      </c>
      <c r="AJ606" s="11">
        <v>0</v>
      </c>
      <c r="AK606" s="12">
        <v>44368.016388888886</v>
      </c>
      <c r="AL606" s="11">
        <v>1.19</v>
      </c>
      <c r="AM606" s="11">
        <v>100</v>
      </c>
      <c r="AN606" s="11">
        <v>0</v>
      </c>
      <c r="AO606" s="11">
        <v>0.32</v>
      </c>
      <c r="AP606" s="11">
        <v>0</v>
      </c>
      <c r="AQ606" s="11">
        <v>2.04</v>
      </c>
      <c r="AR606" s="11">
        <v>0.78</v>
      </c>
      <c r="AS606" s="8" t="s">
        <v>10908</v>
      </c>
      <c r="AT606" s="11">
        <v>0</v>
      </c>
      <c r="AU606" s="8" t="s">
        <v>10991</v>
      </c>
      <c r="AV606" s="8" t="s">
        <v>10909</v>
      </c>
    </row>
    <row r="607" spans="1:48" x14ac:dyDescent="0.25">
      <c r="A607" s="8" t="str">
        <f t="shared" si="9"/>
        <v>17006000071722200001421</v>
      </c>
      <c r="B607" s="8" t="s">
        <v>10932</v>
      </c>
      <c r="C607" s="8" t="s">
        <v>10901</v>
      </c>
      <c r="D607" s="8" t="s">
        <v>10896</v>
      </c>
      <c r="E607" s="8" t="s">
        <v>10991</v>
      </c>
      <c r="F607" s="8" t="s">
        <v>10992</v>
      </c>
      <c r="G607" s="8" t="s">
        <v>10917</v>
      </c>
      <c r="H607" s="8" t="s">
        <v>10918</v>
      </c>
      <c r="I607" s="8" t="s">
        <v>10895</v>
      </c>
      <c r="J607" s="8" t="s">
        <v>10902</v>
      </c>
      <c r="K607" s="8" t="s">
        <v>7709</v>
      </c>
      <c r="L607" s="8" t="s">
        <v>10922</v>
      </c>
      <c r="M607" s="8" t="s">
        <v>10904</v>
      </c>
      <c r="N607" s="8" t="s">
        <v>10933</v>
      </c>
      <c r="O607" s="9">
        <v>5.4320000000000004</v>
      </c>
      <c r="P607" s="10">
        <v>1</v>
      </c>
      <c r="Q607" s="11">
        <v>9.25</v>
      </c>
      <c r="R607" s="11">
        <v>4</v>
      </c>
      <c r="S607" s="8" t="s">
        <v>10906</v>
      </c>
      <c r="T607" s="8" t="s">
        <v>10907</v>
      </c>
      <c r="U607" s="9">
        <v>6.2619999999999996</v>
      </c>
      <c r="V607" s="10">
        <v>0.25</v>
      </c>
      <c r="W607" s="11">
        <v>3</v>
      </c>
      <c r="X607" s="9">
        <v>13.061999999999999</v>
      </c>
      <c r="Y607" s="8" t="s">
        <v>10901</v>
      </c>
      <c r="Z607" s="10">
        <v>4</v>
      </c>
      <c r="AA607" s="10">
        <v>1</v>
      </c>
      <c r="AB607" s="9">
        <v>52.247999999999998</v>
      </c>
      <c r="AC607" s="10">
        <v>1</v>
      </c>
      <c r="AD607" s="10">
        <v>1</v>
      </c>
      <c r="AE607" s="9">
        <v>52.247999999999998</v>
      </c>
      <c r="AF607" s="11">
        <v>15</v>
      </c>
      <c r="AG607" s="11">
        <v>4</v>
      </c>
      <c r="AH607" s="11">
        <v>0</v>
      </c>
      <c r="AI607" s="11">
        <v>17</v>
      </c>
      <c r="AJ607" s="11">
        <v>0</v>
      </c>
      <c r="AK607" s="12">
        <v>44367.565729166665</v>
      </c>
      <c r="AL607" s="11">
        <v>1.35</v>
      </c>
      <c r="AM607" s="11">
        <v>100</v>
      </c>
      <c r="AN607" s="11">
        <v>0</v>
      </c>
      <c r="AO607" s="11">
        <v>0.36</v>
      </c>
      <c r="AP607" s="11">
        <v>0</v>
      </c>
      <c r="AQ607" s="11">
        <v>2.33</v>
      </c>
      <c r="AR607" s="11">
        <v>0.38</v>
      </c>
      <c r="AS607" s="8" t="s">
        <v>10908</v>
      </c>
      <c r="AT607" s="11">
        <v>0</v>
      </c>
      <c r="AU607" s="8" t="s">
        <v>10991</v>
      </c>
      <c r="AV607" s="8" t="s">
        <v>10909</v>
      </c>
    </row>
    <row r="608" spans="1:48" x14ac:dyDescent="0.25">
      <c r="A608" s="8" t="str">
        <f t="shared" si="9"/>
        <v>10006000080372200000102</v>
      </c>
      <c r="B608" s="8" t="s">
        <v>10894</v>
      </c>
      <c r="C608" s="8" t="s">
        <v>10895</v>
      </c>
      <c r="D608" s="8" t="s">
        <v>10896</v>
      </c>
      <c r="E608" s="8" t="s">
        <v>10993</v>
      </c>
      <c r="F608" s="8" t="s">
        <v>10994</v>
      </c>
      <c r="G608" s="8" t="s">
        <v>10899</v>
      </c>
      <c r="H608" s="8" t="s">
        <v>10900</v>
      </c>
      <c r="I608" s="8" t="s">
        <v>10901</v>
      </c>
      <c r="J608" s="8" t="s">
        <v>10902</v>
      </c>
      <c r="K608" s="8" t="s">
        <v>7711</v>
      </c>
      <c r="L608" s="8" t="s">
        <v>10903</v>
      </c>
      <c r="M608" s="8" t="s">
        <v>10904</v>
      </c>
      <c r="N608" s="8" t="s">
        <v>10905</v>
      </c>
      <c r="O608" s="9">
        <v>0.82499999999999996</v>
      </c>
      <c r="P608" s="10">
        <v>1</v>
      </c>
      <c r="Q608" s="11">
        <v>3.65</v>
      </c>
      <c r="R608" s="11">
        <v>4</v>
      </c>
      <c r="S608" s="8" t="s">
        <v>10906</v>
      </c>
      <c r="T608" s="8" t="s">
        <v>10907</v>
      </c>
      <c r="U608" s="9">
        <v>0.89300000000000002</v>
      </c>
      <c r="V608" s="10">
        <v>1</v>
      </c>
      <c r="W608" s="11">
        <v>4.5</v>
      </c>
      <c r="X608" s="9">
        <v>4.7249999999999996</v>
      </c>
      <c r="Y608" s="8" t="s">
        <v>10901</v>
      </c>
      <c r="Z608" s="10">
        <v>1</v>
      </c>
      <c r="AA608" s="10">
        <v>1</v>
      </c>
      <c r="AB608" s="9">
        <v>4.7249999999999996</v>
      </c>
      <c r="AC608" s="10">
        <v>1</v>
      </c>
      <c r="AD608" s="10">
        <v>1</v>
      </c>
      <c r="AE608" s="9">
        <v>4.7249999999999996</v>
      </c>
      <c r="AF608" s="11">
        <v>15</v>
      </c>
      <c r="AG608" s="11">
        <v>4</v>
      </c>
      <c r="AH608" s="11">
        <v>9.25</v>
      </c>
      <c r="AI608" s="11">
        <v>0</v>
      </c>
      <c r="AJ608" s="11">
        <v>0</v>
      </c>
      <c r="AK608" s="12">
        <v>44368.037129629629</v>
      </c>
      <c r="AL608" s="11">
        <v>0.77</v>
      </c>
      <c r="AM608" s="11">
        <v>100</v>
      </c>
      <c r="AN608" s="11">
        <v>0</v>
      </c>
      <c r="AO608" s="11">
        <v>0.21</v>
      </c>
      <c r="AP608" s="11">
        <v>0.47</v>
      </c>
      <c r="AQ608" s="11">
        <v>0</v>
      </c>
      <c r="AR608" s="11">
        <v>0.27</v>
      </c>
      <c r="AS608" s="8" t="s">
        <v>10908</v>
      </c>
      <c r="AT608" s="11">
        <v>0</v>
      </c>
      <c r="AU608" s="8" t="s">
        <v>10993</v>
      </c>
      <c r="AV608" s="8" t="s">
        <v>10909</v>
      </c>
    </row>
    <row r="609" spans="1:48" x14ac:dyDescent="0.25">
      <c r="A609" s="8" t="str">
        <f t="shared" si="9"/>
        <v>10006000080372200000362</v>
      </c>
      <c r="B609" s="8" t="s">
        <v>10894</v>
      </c>
      <c r="C609" s="8" t="s">
        <v>10901</v>
      </c>
      <c r="D609" s="8" t="s">
        <v>10896</v>
      </c>
      <c r="E609" s="8" t="s">
        <v>10993</v>
      </c>
      <c r="F609" s="8" t="s">
        <v>10994</v>
      </c>
      <c r="G609" s="8" t="s">
        <v>10910</v>
      </c>
      <c r="H609" s="8" t="s">
        <v>10911</v>
      </c>
      <c r="I609" s="8" t="s">
        <v>10895</v>
      </c>
      <c r="J609" s="8" t="s">
        <v>10902</v>
      </c>
      <c r="K609" s="8" t="s">
        <v>7711</v>
      </c>
      <c r="L609" s="8" t="s">
        <v>10903</v>
      </c>
      <c r="M609" s="8" t="s">
        <v>10904</v>
      </c>
      <c r="N609" s="8" t="s">
        <v>10912</v>
      </c>
      <c r="O609" s="9">
        <v>0</v>
      </c>
      <c r="P609" s="10">
        <v>1</v>
      </c>
      <c r="Q609" s="11">
        <v>0</v>
      </c>
      <c r="R609" s="11">
        <v>0</v>
      </c>
      <c r="S609" s="8" t="s">
        <v>10906</v>
      </c>
      <c r="T609" s="8" t="s">
        <v>10907</v>
      </c>
      <c r="U609" s="9">
        <v>0.52800000000000002</v>
      </c>
      <c r="V609" s="10">
        <v>1</v>
      </c>
      <c r="W609" s="11">
        <v>0</v>
      </c>
      <c r="X609" s="9">
        <v>4.0860000000000003</v>
      </c>
      <c r="Y609" s="8" t="s">
        <v>10901</v>
      </c>
      <c r="Z609" s="10">
        <v>1</v>
      </c>
      <c r="AA609" s="10">
        <v>1</v>
      </c>
      <c r="AB609" s="9">
        <v>4.0860000000000003</v>
      </c>
      <c r="AC609" s="10">
        <v>1</v>
      </c>
      <c r="AD609" s="10">
        <v>1</v>
      </c>
      <c r="AE609" s="9">
        <v>4.0860000000000003</v>
      </c>
      <c r="AF609" s="11">
        <v>0</v>
      </c>
      <c r="AG609" s="11">
        <v>0</v>
      </c>
      <c r="AH609" s="11">
        <v>0</v>
      </c>
      <c r="AI609" s="11">
        <v>0</v>
      </c>
      <c r="AJ609" s="11">
        <v>1.05</v>
      </c>
      <c r="AK609" s="12">
        <v>44367.55128472222</v>
      </c>
      <c r="AL609" s="11">
        <v>0</v>
      </c>
      <c r="AM609" s="11">
        <v>0</v>
      </c>
      <c r="AN609" s="11">
        <v>0</v>
      </c>
      <c r="AO609" s="11">
        <v>0</v>
      </c>
      <c r="AP609" s="11">
        <v>0</v>
      </c>
      <c r="AQ609" s="11">
        <v>0</v>
      </c>
      <c r="AR609" s="11">
        <v>0</v>
      </c>
      <c r="AS609" s="8" t="s">
        <v>10908</v>
      </c>
      <c r="AT609" s="11">
        <v>34.630000000000003</v>
      </c>
      <c r="AU609" s="8" t="s">
        <v>10993</v>
      </c>
      <c r="AV609" s="8" t="s">
        <v>10909</v>
      </c>
    </row>
    <row r="610" spans="1:48" x14ac:dyDescent="0.25">
      <c r="A610" s="8" t="str">
        <f t="shared" si="9"/>
        <v>10006000080372200001327</v>
      </c>
      <c r="B610" s="8" t="s">
        <v>10894</v>
      </c>
      <c r="C610" s="8" t="s">
        <v>10895</v>
      </c>
      <c r="D610" s="8" t="s">
        <v>10896</v>
      </c>
      <c r="E610" s="8" t="s">
        <v>10993</v>
      </c>
      <c r="F610" s="8" t="s">
        <v>10994</v>
      </c>
      <c r="G610" s="8" t="s">
        <v>10916</v>
      </c>
      <c r="H610" s="8" t="s">
        <v>10900</v>
      </c>
      <c r="I610" s="8" t="s">
        <v>10901</v>
      </c>
      <c r="J610" s="8" t="s">
        <v>10902</v>
      </c>
      <c r="K610" s="8" t="s">
        <v>7711</v>
      </c>
      <c r="L610" s="8" t="s">
        <v>10903</v>
      </c>
      <c r="M610" s="8" t="s">
        <v>10904</v>
      </c>
      <c r="N610" s="8" t="s">
        <v>10905</v>
      </c>
      <c r="O610" s="9">
        <v>1.0760000000000001</v>
      </c>
      <c r="P610" s="10">
        <v>0.74921000000000004</v>
      </c>
      <c r="Q610" s="11">
        <v>3.65</v>
      </c>
      <c r="R610" s="11">
        <v>4</v>
      </c>
      <c r="S610" s="8" t="s">
        <v>10906</v>
      </c>
      <c r="T610" s="8" t="s">
        <v>10907</v>
      </c>
      <c r="U610" s="9">
        <v>0.873</v>
      </c>
      <c r="V610" s="10">
        <v>1</v>
      </c>
      <c r="W610" s="11">
        <v>5</v>
      </c>
      <c r="X610" s="9">
        <v>4.6500000000000004</v>
      </c>
      <c r="Y610" s="8" t="s">
        <v>10901</v>
      </c>
      <c r="Z610" s="10">
        <v>1</v>
      </c>
      <c r="AA610" s="10">
        <v>1</v>
      </c>
      <c r="AB610" s="9">
        <v>4.6500000000000004</v>
      </c>
      <c r="AC610" s="10">
        <v>1</v>
      </c>
      <c r="AD610" s="10">
        <v>1</v>
      </c>
      <c r="AE610" s="9">
        <v>4.6500000000000004</v>
      </c>
      <c r="AF610" s="11">
        <v>15</v>
      </c>
      <c r="AG610" s="11">
        <v>4</v>
      </c>
      <c r="AH610" s="11">
        <v>9.25</v>
      </c>
      <c r="AI610" s="11">
        <v>0</v>
      </c>
      <c r="AJ610" s="11">
        <v>0</v>
      </c>
      <c r="AK610" s="12">
        <v>44368.037141203706</v>
      </c>
      <c r="AL610" s="11">
        <v>0.75</v>
      </c>
      <c r="AM610" s="11">
        <v>100</v>
      </c>
      <c r="AN610" s="11">
        <v>0</v>
      </c>
      <c r="AO610" s="11">
        <v>0.2</v>
      </c>
      <c r="AP610" s="11">
        <v>0.46</v>
      </c>
      <c r="AQ610" s="11">
        <v>0</v>
      </c>
      <c r="AR610" s="11">
        <v>0.28999999999999998</v>
      </c>
      <c r="AS610" s="8" t="s">
        <v>10908</v>
      </c>
      <c r="AT610" s="11">
        <v>0</v>
      </c>
      <c r="AU610" s="8" t="s">
        <v>10993</v>
      </c>
      <c r="AV610" s="8" t="s">
        <v>10909</v>
      </c>
    </row>
    <row r="611" spans="1:48" x14ac:dyDescent="0.25">
      <c r="A611" s="8" t="str">
        <f t="shared" si="9"/>
        <v>10006000080372200001421</v>
      </c>
      <c r="B611" s="8" t="s">
        <v>10894</v>
      </c>
      <c r="C611" s="8" t="s">
        <v>10895</v>
      </c>
      <c r="D611" s="8" t="s">
        <v>10896</v>
      </c>
      <c r="E611" s="8" t="s">
        <v>10993</v>
      </c>
      <c r="F611" s="8" t="s">
        <v>10994</v>
      </c>
      <c r="G611" s="8" t="s">
        <v>10917</v>
      </c>
      <c r="H611" s="8" t="s">
        <v>10918</v>
      </c>
      <c r="I611" s="8" t="s">
        <v>10901</v>
      </c>
      <c r="J611" s="8" t="s">
        <v>10902</v>
      </c>
      <c r="K611" s="8" t="s">
        <v>7711</v>
      </c>
      <c r="L611" s="8" t="s">
        <v>10903</v>
      </c>
      <c r="M611" s="8" t="s">
        <v>10904</v>
      </c>
      <c r="N611" s="8" t="s">
        <v>10905</v>
      </c>
      <c r="O611" s="9">
        <v>0.65700000000000003</v>
      </c>
      <c r="P611" s="10">
        <v>1</v>
      </c>
      <c r="Q611" s="11">
        <v>9.25</v>
      </c>
      <c r="R611" s="11">
        <v>4</v>
      </c>
      <c r="S611" s="8" t="s">
        <v>10906</v>
      </c>
      <c r="T611" s="8" t="s">
        <v>10907</v>
      </c>
      <c r="U611" s="9">
        <v>0.75700000000000001</v>
      </c>
      <c r="V611" s="10">
        <v>1</v>
      </c>
      <c r="W611" s="11">
        <v>4</v>
      </c>
      <c r="X611" s="9">
        <v>3.9830000000000001</v>
      </c>
      <c r="Y611" s="8" t="s">
        <v>10901</v>
      </c>
      <c r="Z611" s="10">
        <v>1</v>
      </c>
      <c r="AA611" s="10">
        <v>1</v>
      </c>
      <c r="AB611" s="9">
        <v>3.9830000000000001</v>
      </c>
      <c r="AC611" s="10">
        <v>1</v>
      </c>
      <c r="AD611" s="10">
        <v>1</v>
      </c>
      <c r="AE611" s="9">
        <v>3.9830000000000001</v>
      </c>
      <c r="AF611" s="11">
        <v>15</v>
      </c>
      <c r="AG611" s="11">
        <v>4</v>
      </c>
      <c r="AH611" s="11">
        <v>9.25</v>
      </c>
      <c r="AI611" s="11">
        <v>0</v>
      </c>
      <c r="AJ611" s="11">
        <v>0</v>
      </c>
      <c r="AK611" s="12">
        <v>44368.037152777775</v>
      </c>
      <c r="AL611" s="11">
        <v>0.65</v>
      </c>
      <c r="AM611" s="11">
        <v>100</v>
      </c>
      <c r="AN611" s="11">
        <v>0</v>
      </c>
      <c r="AO611" s="11">
        <v>0.17</v>
      </c>
      <c r="AP611" s="11">
        <v>0.4</v>
      </c>
      <c r="AQ611" s="11">
        <v>0</v>
      </c>
      <c r="AR611" s="11">
        <v>0.2</v>
      </c>
      <c r="AS611" s="8" t="s">
        <v>10908</v>
      </c>
      <c r="AT611" s="11">
        <v>0</v>
      </c>
      <c r="AU611" s="8" t="s">
        <v>10993</v>
      </c>
      <c r="AV611" s="8" t="s">
        <v>10909</v>
      </c>
    </row>
    <row r="612" spans="1:48" x14ac:dyDescent="0.25">
      <c r="A612" s="8" t="str">
        <f t="shared" si="9"/>
        <v>11006000080372000005105</v>
      </c>
      <c r="B612" s="8" t="s">
        <v>10919</v>
      </c>
      <c r="C612" s="8" t="s">
        <v>10901</v>
      </c>
      <c r="D612" s="8" t="s">
        <v>10896</v>
      </c>
      <c r="E612" s="8" t="s">
        <v>10993</v>
      </c>
      <c r="F612" s="8" t="s">
        <v>10994</v>
      </c>
      <c r="G612" s="8" t="s">
        <v>10920</v>
      </c>
      <c r="H612" s="8" t="s">
        <v>10921</v>
      </c>
      <c r="I612" s="8" t="s">
        <v>10895</v>
      </c>
      <c r="J612" s="8" t="s">
        <v>10902</v>
      </c>
      <c r="K612" s="8" t="s">
        <v>7711</v>
      </c>
      <c r="L612" s="8" t="s">
        <v>10922</v>
      </c>
      <c r="M612" s="8" t="s">
        <v>10904</v>
      </c>
      <c r="N612" s="8" t="s">
        <v>10905</v>
      </c>
      <c r="O612" s="9">
        <v>0.71099999999999997</v>
      </c>
      <c r="P612" s="10">
        <v>1</v>
      </c>
      <c r="Q612" s="11">
        <v>9.25</v>
      </c>
      <c r="R612" s="11">
        <v>4</v>
      </c>
      <c r="S612" s="8" t="s">
        <v>10906</v>
      </c>
      <c r="T612" s="8" t="s">
        <v>10907</v>
      </c>
      <c r="U612" s="9">
        <v>0.82</v>
      </c>
      <c r="V612" s="10">
        <v>1</v>
      </c>
      <c r="W612" s="11">
        <v>4</v>
      </c>
      <c r="X612" s="9">
        <v>4.7450000000000001</v>
      </c>
      <c r="Y612" s="8" t="s">
        <v>10901</v>
      </c>
      <c r="Z612" s="10">
        <v>1</v>
      </c>
      <c r="AA612" s="10">
        <v>1</v>
      </c>
      <c r="AB612" s="9">
        <v>4.7450000000000001</v>
      </c>
      <c r="AC612" s="10">
        <v>1</v>
      </c>
      <c r="AD612" s="10">
        <v>1</v>
      </c>
      <c r="AE612" s="9">
        <v>4.7450000000000001</v>
      </c>
      <c r="AF612" s="11">
        <v>15</v>
      </c>
      <c r="AG612" s="11">
        <v>4</v>
      </c>
      <c r="AH612" s="11">
        <v>0</v>
      </c>
      <c r="AI612" s="11">
        <v>0</v>
      </c>
      <c r="AJ612" s="11">
        <v>0</v>
      </c>
      <c r="AK612" s="12">
        <v>44367.579016203701</v>
      </c>
      <c r="AL612" s="11">
        <v>0.71</v>
      </c>
      <c r="AM612" s="11">
        <v>100</v>
      </c>
      <c r="AN612" s="11">
        <v>0</v>
      </c>
      <c r="AO612" s="11">
        <v>0.19</v>
      </c>
      <c r="AP612" s="11">
        <v>0</v>
      </c>
      <c r="AQ612" s="11">
        <v>0</v>
      </c>
      <c r="AR612" s="11">
        <v>0.22</v>
      </c>
      <c r="AS612" s="8" t="s">
        <v>10908</v>
      </c>
      <c r="AT612" s="11">
        <v>0</v>
      </c>
      <c r="AU612" s="8" t="s">
        <v>10993</v>
      </c>
      <c r="AV612" s="8" t="s">
        <v>10909</v>
      </c>
    </row>
    <row r="613" spans="1:48" x14ac:dyDescent="0.25">
      <c r="A613" s="8" t="str">
        <f t="shared" si="9"/>
        <v>11006000080372200001327</v>
      </c>
      <c r="B613" s="8" t="s">
        <v>10919</v>
      </c>
      <c r="C613" s="8" t="s">
        <v>10895</v>
      </c>
      <c r="D613" s="8" t="s">
        <v>10896</v>
      </c>
      <c r="E613" s="8" t="s">
        <v>10993</v>
      </c>
      <c r="F613" s="8" t="s">
        <v>10994</v>
      </c>
      <c r="G613" s="8" t="s">
        <v>10916</v>
      </c>
      <c r="H613" s="8" t="s">
        <v>10900</v>
      </c>
      <c r="I613" s="8" t="s">
        <v>10901</v>
      </c>
      <c r="J613" s="8" t="s">
        <v>10902</v>
      </c>
      <c r="K613" s="8" t="s">
        <v>7711</v>
      </c>
      <c r="L613" s="8" t="s">
        <v>10922</v>
      </c>
      <c r="M613" s="8" t="s">
        <v>10904</v>
      </c>
      <c r="N613" s="8" t="s">
        <v>10923</v>
      </c>
      <c r="O613" s="9">
        <v>1.0760000000000001</v>
      </c>
      <c r="P613" s="10">
        <v>0.74921000000000004</v>
      </c>
      <c r="Q613" s="11">
        <v>0</v>
      </c>
      <c r="R613" s="11">
        <v>4</v>
      </c>
      <c r="S613" s="8" t="s">
        <v>10906</v>
      </c>
      <c r="T613" s="8" t="s">
        <v>10907</v>
      </c>
      <c r="U613" s="9">
        <v>0.84</v>
      </c>
      <c r="V613" s="10">
        <v>1</v>
      </c>
      <c r="W613" s="11">
        <v>5</v>
      </c>
      <c r="X613" s="9">
        <v>4.92</v>
      </c>
      <c r="Y613" s="8" t="s">
        <v>10901</v>
      </c>
      <c r="Z613" s="10">
        <v>1</v>
      </c>
      <c r="AA613" s="10">
        <v>1</v>
      </c>
      <c r="AB613" s="9">
        <v>4.92</v>
      </c>
      <c r="AC613" s="10">
        <v>1</v>
      </c>
      <c r="AD613" s="10">
        <v>1</v>
      </c>
      <c r="AE613" s="9">
        <v>4.92</v>
      </c>
      <c r="AF613" s="11">
        <v>15</v>
      </c>
      <c r="AG613" s="11">
        <v>4</v>
      </c>
      <c r="AH613" s="11">
        <v>0</v>
      </c>
      <c r="AI613" s="11">
        <v>0</v>
      </c>
      <c r="AJ613" s="11">
        <v>0</v>
      </c>
      <c r="AK613" s="12">
        <v>44368.049027777779</v>
      </c>
      <c r="AL613" s="11">
        <v>0.72</v>
      </c>
      <c r="AM613" s="11">
        <v>100</v>
      </c>
      <c r="AN613" s="11">
        <v>0</v>
      </c>
      <c r="AO613" s="11">
        <v>0.19</v>
      </c>
      <c r="AP613" s="11">
        <v>0</v>
      </c>
      <c r="AQ613" s="11">
        <v>0</v>
      </c>
      <c r="AR613" s="11">
        <v>0.28000000000000003</v>
      </c>
      <c r="AS613" s="8" t="s">
        <v>10908</v>
      </c>
      <c r="AT613" s="11">
        <v>0</v>
      </c>
      <c r="AU613" s="8" t="s">
        <v>10993</v>
      </c>
      <c r="AV613" s="8" t="s">
        <v>10909</v>
      </c>
    </row>
    <row r="614" spans="1:48" x14ac:dyDescent="0.25">
      <c r="A614" s="8" t="str">
        <f t="shared" si="9"/>
        <v>11006000080372200001421</v>
      </c>
      <c r="B614" s="8" t="s">
        <v>10919</v>
      </c>
      <c r="C614" s="8" t="s">
        <v>10895</v>
      </c>
      <c r="D614" s="8" t="s">
        <v>10896</v>
      </c>
      <c r="E614" s="8" t="s">
        <v>10993</v>
      </c>
      <c r="F614" s="8" t="s">
        <v>10994</v>
      </c>
      <c r="G614" s="8" t="s">
        <v>10917</v>
      </c>
      <c r="H614" s="8" t="s">
        <v>10918</v>
      </c>
      <c r="I614" s="8" t="s">
        <v>10901</v>
      </c>
      <c r="J614" s="8" t="s">
        <v>10902</v>
      </c>
      <c r="K614" s="8" t="s">
        <v>7711</v>
      </c>
      <c r="L614" s="8" t="s">
        <v>10922</v>
      </c>
      <c r="M614" s="8" t="s">
        <v>10904</v>
      </c>
      <c r="N614" s="8" t="s">
        <v>10905</v>
      </c>
      <c r="O614" s="9">
        <v>0.65700000000000003</v>
      </c>
      <c r="P614" s="10">
        <v>1</v>
      </c>
      <c r="Q614" s="11">
        <v>9.25</v>
      </c>
      <c r="R614" s="11">
        <v>4</v>
      </c>
      <c r="S614" s="8" t="s">
        <v>10906</v>
      </c>
      <c r="T614" s="8" t="s">
        <v>10907</v>
      </c>
      <c r="U614" s="9">
        <v>0.75700000000000001</v>
      </c>
      <c r="V614" s="10">
        <v>1</v>
      </c>
      <c r="W614" s="11">
        <v>3</v>
      </c>
      <c r="X614" s="9">
        <v>4.3330000000000002</v>
      </c>
      <c r="Y614" s="8" t="s">
        <v>10901</v>
      </c>
      <c r="Z614" s="10">
        <v>1</v>
      </c>
      <c r="AA614" s="10">
        <v>1</v>
      </c>
      <c r="AB614" s="9">
        <v>4.3330000000000002</v>
      </c>
      <c r="AC614" s="10">
        <v>1</v>
      </c>
      <c r="AD614" s="10">
        <v>1</v>
      </c>
      <c r="AE614" s="9">
        <v>4.3330000000000002</v>
      </c>
      <c r="AF614" s="11">
        <v>15</v>
      </c>
      <c r="AG614" s="11">
        <v>4</v>
      </c>
      <c r="AH614" s="11">
        <v>0</v>
      </c>
      <c r="AI614" s="11">
        <v>0</v>
      </c>
      <c r="AJ614" s="11">
        <v>0</v>
      </c>
      <c r="AK614" s="12">
        <v>44368.049039351848</v>
      </c>
      <c r="AL614" s="11">
        <v>0.65</v>
      </c>
      <c r="AM614" s="11">
        <v>100</v>
      </c>
      <c r="AN614" s="11">
        <v>0</v>
      </c>
      <c r="AO614" s="11">
        <v>0.17</v>
      </c>
      <c r="AP614" s="11">
        <v>0</v>
      </c>
      <c r="AQ614" s="11">
        <v>0</v>
      </c>
      <c r="AR614" s="11">
        <v>0.15</v>
      </c>
      <c r="AS614" s="8" t="s">
        <v>10908</v>
      </c>
      <c r="AT614" s="11">
        <v>0</v>
      </c>
      <c r="AU614" s="8" t="s">
        <v>10993</v>
      </c>
      <c r="AV614" s="8" t="s">
        <v>10909</v>
      </c>
    </row>
    <row r="615" spans="1:48" x14ac:dyDescent="0.25">
      <c r="A615" s="8" t="str">
        <f t="shared" si="9"/>
        <v>11106000080372000005105</v>
      </c>
      <c r="B615" s="8" t="s">
        <v>10924</v>
      </c>
      <c r="C615" s="8" t="s">
        <v>10901</v>
      </c>
      <c r="D615" s="8" t="s">
        <v>10896</v>
      </c>
      <c r="E615" s="8" t="s">
        <v>10993</v>
      </c>
      <c r="F615" s="8" t="s">
        <v>10994</v>
      </c>
      <c r="G615" s="8" t="s">
        <v>10920</v>
      </c>
      <c r="H615" s="8" t="s">
        <v>10921</v>
      </c>
      <c r="I615" s="8" t="s">
        <v>10895</v>
      </c>
      <c r="J615" s="8" t="s">
        <v>10902</v>
      </c>
      <c r="K615" s="8" t="s">
        <v>7711</v>
      </c>
      <c r="L615" s="8" t="s">
        <v>10922</v>
      </c>
      <c r="M615" s="8" t="s">
        <v>10904</v>
      </c>
      <c r="N615" s="8" t="s">
        <v>10925</v>
      </c>
      <c r="O615" s="9">
        <v>0.71099999999999997</v>
      </c>
      <c r="P615" s="10">
        <v>1</v>
      </c>
      <c r="Q615" s="11">
        <v>9.25</v>
      </c>
      <c r="R615" s="11">
        <v>4</v>
      </c>
      <c r="S615" s="8" t="s">
        <v>10906</v>
      </c>
      <c r="T615" s="8" t="s">
        <v>10907</v>
      </c>
      <c r="U615" s="9">
        <v>0.82</v>
      </c>
      <c r="V615" s="10">
        <v>1</v>
      </c>
      <c r="W615" s="11">
        <v>4</v>
      </c>
      <c r="X615" s="9">
        <v>6.1849999999999996</v>
      </c>
      <c r="Y615" s="8" t="s">
        <v>10901</v>
      </c>
      <c r="Z615" s="10">
        <v>1</v>
      </c>
      <c r="AA615" s="10">
        <v>0.74818200000000001</v>
      </c>
      <c r="AB615" s="9">
        <v>6.1849999999999996</v>
      </c>
      <c r="AC615" s="10">
        <v>1</v>
      </c>
      <c r="AD615" s="10">
        <v>0.74818200000000001</v>
      </c>
      <c r="AE615" s="9">
        <v>6.1849999999999996</v>
      </c>
      <c r="AF615" s="11">
        <v>15</v>
      </c>
      <c r="AG615" s="11">
        <v>4</v>
      </c>
      <c r="AH615" s="11">
        <v>0</v>
      </c>
      <c r="AI615" s="11">
        <v>17</v>
      </c>
      <c r="AJ615" s="11">
        <v>0</v>
      </c>
      <c r="AK615" s="12">
        <v>44367.579016203701</v>
      </c>
      <c r="AL615" s="11">
        <v>0.71</v>
      </c>
      <c r="AM615" s="11">
        <v>100</v>
      </c>
      <c r="AN615" s="11">
        <v>0</v>
      </c>
      <c r="AO615" s="11">
        <v>0.19</v>
      </c>
      <c r="AP615" s="11">
        <v>0</v>
      </c>
      <c r="AQ615" s="11">
        <v>1.2</v>
      </c>
      <c r="AR615" s="11">
        <v>0.27</v>
      </c>
      <c r="AS615" s="8" t="s">
        <v>10908</v>
      </c>
      <c r="AT615" s="11">
        <v>0</v>
      </c>
      <c r="AU615" s="8" t="s">
        <v>10993</v>
      </c>
      <c r="AV615" s="8" t="s">
        <v>10909</v>
      </c>
    </row>
    <row r="616" spans="1:48" x14ac:dyDescent="0.25">
      <c r="A616" s="8" t="str">
        <f t="shared" si="9"/>
        <v>11106000080372200000102</v>
      </c>
      <c r="B616" s="8" t="s">
        <v>10924</v>
      </c>
      <c r="C616" s="8" t="s">
        <v>10895</v>
      </c>
      <c r="D616" s="8" t="s">
        <v>10896</v>
      </c>
      <c r="E616" s="8" t="s">
        <v>10993</v>
      </c>
      <c r="F616" s="8" t="s">
        <v>10994</v>
      </c>
      <c r="G616" s="8" t="s">
        <v>10899</v>
      </c>
      <c r="H616" s="8" t="s">
        <v>10900</v>
      </c>
      <c r="I616" s="8" t="s">
        <v>10901</v>
      </c>
      <c r="J616" s="8" t="s">
        <v>10902</v>
      </c>
      <c r="K616" s="8" t="s">
        <v>7711</v>
      </c>
      <c r="L616" s="8" t="s">
        <v>10922</v>
      </c>
      <c r="M616" s="8" t="s">
        <v>10904</v>
      </c>
      <c r="N616" s="8" t="s">
        <v>10926</v>
      </c>
      <c r="O616" s="9">
        <v>0.82499999999999996</v>
      </c>
      <c r="P616" s="10">
        <v>1</v>
      </c>
      <c r="Q616" s="11">
        <v>0</v>
      </c>
      <c r="R616" s="11">
        <v>4</v>
      </c>
      <c r="S616" s="8" t="s">
        <v>10906</v>
      </c>
      <c r="T616" s="8" t="s">
        <v>10907</v>
      </c>
      <c r="U616" s="9">
        <v>0.85899999999999999</v>
      </c>
      <c r="V616" s="10">
        <v>1</v>
      </c>
      <c r="W616" s="11">
        <v>4</v>
      </c>
      <c r="X616" s="9">
        <v>6.4690000000000003</v>
      </c>
      <c r="Y616" s="8" t="s">
        <v>10901</v>
      </c>
      <c r="Z616" s="10">
        <v>1</v>
      </c>
      <c r="AA616" s="10">
        <v>0.76859200000000005</v>
      </c>
      <c r="AB616" s="9">
        <v>6.4690000000000003</v>
      </c>
      <c r="AC616" s="10">
        <v>1</v>
      </c>
      <c r="AD616" s="10">
        <v>0.76859200000000005</v>
      </c>
      <c r="AE616" s="9">
        <v>6.4690000000000003</v>
      </c>
      <c r="AF616" s="11">
        <v>15</v>
      </c>
      <c r="AG616" s="11">
        <v>4</v>
      </c>
      <c r="AH616" s="11">
        <v>0</v>
      </c>
      <c r="AI616" s="11">
        <v>17</v>
      </c>
      <c r="AJ616" s="11">
        <v>0</v>
      </c>
      <c r="AK616" s="12">
        <v>44368.049039351848</v>
      </c>
      <c r="AL616" s="11">
        <v>0.74</v>
      </c>
      <c r="AM616" s="11">
        <v>100</v>
      </c>
      <c r="AN616" s="11">
        <v>0</v>
      </c>
      <c r="AO616" s="11">
        <v>0.2</v>
      </c>
      <c r="AP616" s="11">
        <v>0</v>
      </c>
      <c r="AQ616" s="11">
        <v>1.25</v>
      </c>
      <c r="AR616" s="11">
        <v>0.28000000000000003</v>
      </c>
      <c r="AS616" s="8" t="s">
        <v>10908</v>
      </c>
      <c r="AT616" s="11">
        <v>0</v>
      </c>
      <c r="AU616" s="8" t="s">
        <v>10993</v>
      </c>
      <c r="AV616" s="8" t="s">
        <v>10909</v>
      </c>
    </row>
    <row r="617" spans="1:48" x14ac:dyDescent="0.25">
      <c r="A617" s="8" t="str">
        <f t="shared" si="9"/>
        <v>11106000080372200001421</v>
      </c>
      <c r="B617" s="8" t="s">
        <v>10924</v>
      </c>
      <c r="C617" s="8" t="s">
        <v>10895</v>
      </c>
      <c r="D617" s="8" t="s">
        <v>10896</v>
      </c>
      <c r="E617" s="8" t="s">
        <v>10993</v>
      </c>
      <c r="F617" s="8" t="s">
        <v>10994</v>
      </c>
      <c r="G617" s="8" t="s">
        <v>10917</v>
      </c>
      <c r="H617" s="8" t="s">
        <v>10918</v>
      </c>
      <c r="I617" s="8" t="s">
        <v>10901</v>
      </c>
      <c r="J617" s="8" t="s">
        <v>10902</v>
      </c>
      <c r="K617" s="8" t="s">
        <v>7711</v>
      </c>
      <c r="L617" s="8" t="s">
        <v>10922</v>
      </c>
      <c r="M617" s="8" t="s">
        <v>10904</v>
      </c>
      <c r="N617" s="8" t="s">
        <v>10925</v>
      </c>
      <c r="O617" s="9">
        <v>0.65700000000000003</v>
      </c>
      <c r="P617" s="10">
        <v>1</v>
      </c>
      <c r="Q617" s="11">
        <v>9.25</v>
      </c>
      <c r="R617" s="11">
        <v>4</v>
      </c>
      <c r="S617" s="8" t="s">
        <v>10906</v>
      </c>
      <c r="T617" s="8" t="s">
        <v>10907</v>
      </c>
      <c r="U617" s="9">
        <v>0.75700000000000001</v>
      </c>
      <c r="V617" s="10">
        <v>1</v>
      </c>
      <c r="W617" s="11">
        <v>1.5</v>
      </c>
      <c r="X617" s="9">
        <v>5.5430000000000001</v>
      </c>
      <c r="Y617" s="8" t="s">
        <v>10901</v>
      </c>
      <c r="Z617" s="10">
        <v>1</v>
      </c>
      <c r="AA617" s="10">
        <v>0.75111799999999995</v>
      </c>
      <c r="AB617" s="9">
        <v>5.5430000000000001</v>
      </c>
      <c r="AC617" s="10">
        <v>1</v>
      </c>
      <c r="AD617" s="10">
        <v>0.75111799999999995</v>
      </c>
      <c r="AE617" s="9">
        <v>5.5430000000000001</v>
      </c>
      <c r="AF617" s="11">
        <v>15</v>
      </c>
      <c r="AG617" s="11">
        <v>4</v>
      </c>
      <c r="AH617" s="11">
        <v>0</v>
      </c>
      <c r="AI617" s="11">
        <v>17</v>
      </c>
      <c r="AJ617" s="11">
        <v>0</v>
      </c>
      <c r="AK617" s="12">
        <v>44368.049039351848</v>
      </c>
      <c r="AL617" s="11">
        <v>0.65</v>
      </c>
      <c r="AM617" s="11">
        <v>100</v>
      </c>
      <c r="AN617" s="11">
        <v>0</v>
      </c>
      <c r="AO617" s="11">
        <v>0.17</v>
      </c>
      <c r="AP617" s="11">
        <v>0</v>
      </c>
      <c r="AQ617" s="11">
        <v>1.1000000000000001</v>
      </c>
      <c r="AR617" s="11">
        <v>0.09</v>
      </c>
      <c r="AS617" s="8" t="s">
        <v>10908</v>
      </c>
      <c r="AT617" s="11">
        <v>0</v>
      </c>
      <c r="AU617" s="8" t="s">
        <v>10993</v>
      </c>
      <c r="AV617" s="8" t="s">
        <v>10909</v>
      </c>
    </row>
    <row r="618" spans="1:48" x14ac:dyDescent="0.25">
      <c r="A618" s="8" t="str">
        <f t="shared" si="9"/>
        <v>12106000080372000005105</v>
      </c>
      <c r="B618" s="8" t="s">
        <v>10928</v>
      </c>
      <c r="C618" s="8" t="s">
        <v>10901</v>
      </c>
      <c r="D618" s="8" t="s">
        <v>10896</v>
      </c>
      <c r="E618" s="8" t="s">
        <v>10993</v>
      </c>
      <c r="F618" s="8" t="s">
        <v>10994</v>
      </c>
      <c r="G618" s="8" t="s">
        <v>10920</v>
      </c>
      <c r="H618" s="8" t="s">
        <v>10921</v>
      </c>
      <c r="I618" s="8" t="s">
        <v>10895</v>
      </c>
      <c r="J618" s="8" t="s">
        <v>10902</v>
      </c>
      <c r="K618" s="8" t="s">
        <v>7711</v>
      </c>
      <c r="L618" s="8" t="s">
        <v>10922</v>
      </c>
      <c r="M618" s="8" t="s">
        <v>10904</v>
      </c>
      <c r="N618" s="8" t="s">
        <v>10905</v>
      </c>
      <c r="O618" s="9">
        <v>0.71099999999999997</v>
      </c>
      <c r="P618" s="10">
        <v>1</v>
      </c>
      <c r="Q618" s="11">
        <v>9.25</v>
      </c>
      <c r="R618" s="11">
        <v>4</v>
      </c>
      <c r="S618" s="8" t="s">
        <v>10906</v>
      </c>
      <c r="T618" s="8" t="s">
        <v>10907</v>
      </c>
      <c r="U618" s="9">
        <v>0.82</v>
      </c>
      <c r="V618" s="10">
        <v>1</v>
      </c>
      <c r="W618" s="11">
        <v>2</v>
      </c>
      <c r="X618" s="9">
        <v>4.1950000000000003</v>
      </c>
      <c r="Y618" s="8" t="s">
        <v>10901</v>
      </c>
      <c r="Z618" s="10">
        <v>1</v>
      </c>
      <c r="AA618" s="10">
        <v>1</v>
      </c>
      <c r="AB618" s="9">
        <v>4.1950000000000003</v>
      </c>
      <c r="AC618" s="10">
        <v>1</v>
      </c>
      <c r="AD618" s="10">
        <v>1</v>
      </c>
      <c r="AE618" s="9">
        <v>4.1950000000000003</v>
      </c>
      <c r="AF618" s="11">
        <v>15</v>
      </c>
      <c r="AG618" s="11">
        <v>4</v>
      </c>
      <c r="AH618" s="11">
        <v>9.25</v>
      </c>
      <c r="AI618" s="11">
        <v>0</v>
      </c>
      <c r="AJ618" s="11">
        <v>0</v>
      </c>
      <c r="AK618" s="12">
        <v>44367.542129629626</v>
      </c>
      <c r="AL618" s="11">
        <v>0.71</v>
      </c>
      <c r="AM618" s="11">
        <v>100</v>
      </c>
      <c r="AN618" s="11">
        <v>0</v>
      </c>
      <c r="AO618" s="11">
        <v>0.19</v>
      </c>
      <c r="AP618" s="11">
        <v>0.44</v>
      </c>
      <c r="AQ618" s="11">
        <v>0</v>
      </c>
      <c r="AR618" s="11">
        <v>0.11</v>
      </c>
      <c r="AS618" s="8" t="s">
        <v>10908</v>
      </c>
      <c r="AT618" s="11">
        <v>0</v>
      </c>
      <c r="AU618" s="8" t="s">
        <v>10993</v>
      </c>
      <c r="AV618" s="8" t="s">
        <v>10909</v>
      </c>
    </row>
    <row r="619" spans="1:48" x14ac:dyDescent="0.25">
      <c r="A619" s="8" t="str">
        <f t="shared" si="9"/>
        <v>12106000080372200001421</v>
      </c>
      <c r="B619" s="8" t="s">
        <v>10928</v>
      </c>
      <c r="C619" s="8" t="s">
        <v>10895</v>
      </c>
      <c r="D619" s="8" t="s">
        <v>10896</v>
      </c>
      <c r="E619" s="8" t="s">
        <v>10993</v>
      </c>
      <c r="F619" s="8" t="s">
        <v>10994</v>
      </c>
      <c r="G619" s="8" t="s">
        <v>10917</v>
      </c>
      <c r="H619" s="8" t="s">
        <v>10918</v>
      </c>
      <c r="I619" s="8" t="s">
        <v>10901</v>
      </c>
      <c r="J619" s="8" t="s">
        <v>10902</v>
      </c>
      <c r="K619" s="8" t="s">
        <v>7711</v>
      </c>
      <c r="L619" s="8" t="s">
        <v>10922</v>
      </c>
      <c r="M619" s="8" t="s">
        <v>10904</v>
      </c>
      <c r="N619" s="8" t="s">
        <v>10905</v>
      </c>
      <c r="O619" s="9">
        <v>0.65700000000000003</v>
      </c>
      <c r="P619" s="10">
        <v>1</v>
      </c>
      <c r="Q619" s="11">
        <v>9.25</v>
      </c>
      <c r="R619" s="11">
        <v>18</v>
      </c>
      <c r="S619" s="8" t="s">
        <v>10906</v>
      </c>
      <c r="T619" s="8" t="s">
        <v>10907</v>
      </c>
      <c r="U619" s="9">
        <v>0.90300000000000002</v>
      </c>
      <c r="V619" s="10">
        <v>1</v>
      </c>
      <c r="W619" s="11">
        <v>0</v>
      </c>
      <c r="X619" s="9">
        <v>3.762</v>
      </c>
      <c r="Y619" s="8" t="s">
        <v>10901</v>
      </c>
      <c r="Z619" s="10">
        <v>1</v>
      </c>
      <c r="AA619" s="10">
        <v>1</v>
      </c>
      <c r="AB619" s="9">
        <v>3.762</v>
      </c>
      <c r="AC619" s="10">
        <v>1</v>
      </c>
      <c r="AD619" s="10">
        <v>1</v>
      </c>
      <c r="AE619" s="9">
        <v>3.762</v>
      </c>
      <c r="AF619" s="11">
        <v>15</v>
      </c>
      <c r="AG619" s="11">
        <v>18</v>
      </c>
      <c r="AH619" s="11">
        <v>9.25</v>
      </c>
      <c r="AI619" s="11">
        <v>0</v>
      </c>
      <c r="AJ619" s="11">
        <v>0</v>
      </c>
      <c r="AK619" s="12">
        <v>44368.004432870373</v>
      </c>
      <c r="AL619" s="11">
        <v>0.78</v>
      </c>
      <c r="AM619" s="11">
        <v>100</v>
      </c>
      <c r="AN619" s="11">
        <v>0</v>
      </c>
      <c r="AO619" s="11">
        <v>0.94</v>
      </c>
      <c r="AP619" s="11">
        <v>0.49</v>
      </c>
      <c r="AQ619" s="11">
        <v>0</v>
      </c>
      <c r="AR619" s="11">
        <v>0</v>
      </c>
      <c r="AS619" s="8" t="s">
        <v>10908</v>
      </c>
      <c r="AT619" s="11">
        <v>0</v>
      </c>
      <c r="AU619" s="8" t="s">
        <v>10993</v>
      </c>
      <c r="AV619" s="8" t="s">
        <v>10909</v>
      </c>
    </row>
    <row r="620" spans="1:48" x14ac:dyDescent="0.25">
      <c r="A620" s="8" t="str">
        <f t="shared" si="9"/>
        <v>14006000080372000005105</v>
      </c>
      <c r="B620" s="8" t="s">
        <v>10931</v>
      </c>
      <c r="C620" s="8" t="s">
        <v>10901</v>
      </c>
      <c r="D620" s="8" t="s">
        <v>10896</v>
      </c>
      <c r="E620" s="8" t="s">
        <v>10993</v>
      </c>
      <c r="F620" s="8" t="s">
        <v>10994</v>
      </c>
      <c r="G620" s="8" t="s">
        <v>10920</v>
      </c>
      <c r="H620" s="8" t="s">
        <v>10921</v>
      </c>
      <c r="I620" s="8" t="s">
        <v>10895</v>
      </c>
      <c r="J620" s="8" t="s">
        <v>10902</v>
      </c>
      <c r="K620" s="8" t="s">
        <v>7711</v>
      </c>
      <c r="L620" s="8" t="s">
        <v>10922</v>
      </c>
      <c r="M620" s="8" t="s">
        <v>10904</v>
      </c>
      <c r="N620" s="8" t="s">
        <v>10905</v>
      </c>
      <c r="O620" s="9">
        <v>0.71099999999999997</v>
      </c>
      <c r="P620" s="10">
        <v>1</v>
      </c>
      <c r="Q620" s="11">
        <v>9.25</v>
      </c>
      <c r="R620" s="11">
        <v>4</v>
      </c>
      <c r="S620" s="8" t="s">
        <v>10906</v>
      </c>
      <c r="T620" s="8" t="s">
        <v>10907</v>
      </c>
      <c r="U620" s="9">
        <v>0.82</v>
      </c>
      <c r="V620" s="10">
        <v>1</v>
      </c>
      <c r="W620" s="11">
        <v>2</v>
      </c>
      <c r="X620" s="9">
        <v>4.1950000000000003</v>
      </c>
      <c r="Y620" s="8" t="s">
        <v>10901</v>
      </c>
      <c r="Z620" s="10">
        <v>1</v>
      </c>
      <c r="AA620" s="10">
        <v>1</v>
      </c>
      <c r="AB620" s="9">
        <v>4.1950000000000003</v>
      </c>
      <c r="AC620" s="10">
        <v>1</v>
      </c>
      <c r="AD620" s="10">
        <v>1</v>
      </c>
      <c r="AE620" s="9">
        <v>4.1950000000000003</v>
      </c>
      <c r="AF620" s="11">
        <v>15</v>
      </c>
      <c r="AG620" s="11">
        <v>4</v>
      </c>
      <c r="AH620" s="11">
        <v>9.25</v>
      </c>
      <c r="AI620" s="11">
        <v>0</v>
      </c>
      <c r="AJ620" s="11">
        <v>0</v>
      </c>
      <c r="AK620" s="12">
        <v>44367.53334490741</v>
      </c>
      <c r="AL620" s="11">
        <v>0.71</v>
      </c>
      <c r="AM620" s="11">
        <v>100</v>
      </c>
      <c r="AN620" s="11">
        <v>0</v>
      </c>
      <c r="AO620" s="11">
        <v>0.19</v>
      </c>
      <c r="AP620" s="11">
        <v>0.44</v>
      </c>
      <c r="AQ620" s="11">
        <v>0</v>
      </c>
      <c r="AR620" s="11">
        <v>0.11</v>
      </c>
      <c r="AS620" s="8" t="s">
        <v>10908</v>
      </c>
      <c r="AT620" s="11">
        <v>0</v>
      </c>
      <c r="AU620" s="8" t="s">
        <v>10993</v>
      </c>
      <c r="AV620" s="8" t="s">
        <v>10909</v>
      </c>
    </row>
    <row r="621" spans="1:48" x14ac:dyDescent="0.25">
      <c r="A621" s="8" t="str">
        <f t="shared" si="9"/>
        <v>14006000080372200000102</v>
      </c>
      <c r="B621" s="8" t="s">
        <v>10931</v>
      </c>
      <c r="C621" s="8" t="s">
        <v>10895</v>
      </c>
      <c r="D621" s="8" t="s">
        <v>10896</v>
      </c>
      <c r="E621" s="8" t="s">
        <v>10993</v>
      </c>
      <c r="F621" s="8" t="s">
        <v>10994</v>
      </c>
      <c r="G621" s="8" t="s">
        <v>10899</v>
      </c>
      <c r="H621" s="8" t="s">
        <v>10900</v>
      </c>
      <c r="I621" s="8" t="s">
        <v>10901</v>
      </c>
      <c r="J621" s="8" t="s">
        <v>10902</v>
      </c>
      <c r="K621" s="8" t="s">
        <v>7711</v>
      </c>
      <c r="L621" s="8" t="s">
        <v>10922</v>
      </c>
      <c r="M621" s="8" t="s">
        <v>10904</v>
      </c>
      <c r="N621" s="8" t="s">
        <v>10905</v>
      </c>
      <c r="O621" s="9">
        <v>0.82499999999999996</v>
      </c>
      <c r="P621" s="10">
        <v>1</v>
      </c>
      <c r="Q621" s="11">
        <v>3.65</v>
      </c>
      <c r="R621" s="11">
        <v>4</v>
      </c>
      <c r="S621" s="8" t="s">
        <v>10906</v>
      </c>
      <c r="T621" s="8" t="s">
        <v>10907</v>
      </c>
      <c r="U621" s="9">
        <v>0.89300000000000002</v>
      </c>
      <c r="V621" s="10">
        <v>1</v>
      </c>
      <c r="W621" s="11">
        <v>2</v>
      </c>
      <c r="X621" s="9">
        <v>4.5750000000000002</v>
      </c>
      <c r="Y621" s="8" t="s">
        <v>10901</v>
      </c>
      <c r="Z621" s="10">
        <v>1</v>
      </c>
      <c r="AA621" s="10">
        <v>1</v>
      </c>
      <c r="AB621" s="9">
        <v>4.5750000000000002</v>
      </c>
      <c r="AC621" s="10">
        <v>1</v>
      </c>
      <c r="AD621" s="10">
        <v>1</v>
      </c>
      <c r="AE621" s="9">
        <v>4.5750000000000002</v>
      </c>
      <c r="AF621" s="11">
        <v>15</v>
      </c>
      <c r="AG621" s="11">
        <v>4</v>
      </c>
      <c r="AH621" s="11">
        <v>9.25</v>
      </c>
      <c r="AI621" s="11">
        <v>0</v>
      </c>
      <c r="AJ621" s="11">
        <v>0</v>
      </c>
      <c r="AK621" s="12">
        <v>44368.016851851855</v>
      </c>
      <c r="AL621" s="11">
        <v>0.77</v>
      </c>
      <c r="AM621" s="11">
        <v>100</v>
      </c>
      <c r="AN621" s="11">
        <v>0</v>
      </c>
      <c r="AO621" s="11">
        <v>0.21</v>
      </c>
      <c r="AP621" s="11">
        <v>0.47</v>
      </c>
      <c r="AQ621" s="11">
        <v>0</v>
      </c>
      <c r="AR621" s="11">
        <v>0.12</v>
      </c>
      <c r="AS621" s="8" t="s">
        <v>10908</v>
      </c>
      <c r="AT621" s="11">
        <v>0</v>
      </c>
      <c r="AU621" s="8" t="s">
        <v>10993</v>
      </c>
      <c r="AV621" s="8" t="s">
        <v>10909</v>
      </c>
    </row>
    <row r="622" spans="1:48" x14ac:dyDescent="0.25">
      <c r="A622" s="8" t="str">
        <f t="shared" si="9"/>
        <v>17006000080372000005105</v>
      </c>
      <c r="B622" s="8" t="s">
        <v>10932</v>
      </c>
      <c r="C622" s="8" t="s">
        <v>10895</v>
      </c>
      <c r="D622" s="8" t="s">
        <v>10896</v>
      </c>
      <c r="E622" s="8" t="s">
        <v>10993</v>
      </c>
      <c r="F622" s="8" t="s">
        <v>10994</v>
      </c>
      <c r="G622" s="8" t="s">
        <v>10920</v>
      </c>
      <c r="H622" s="8" t="s">
        <v>10921</v>
      </c>
      <c r="I622" s="8" t="s">
        <v>10901</v>
      </c>
      <c r="J622" s="8" t="s">
        <v>10902</v>
      </c>
      <c r="K622" s="8" t="s">
        <v>7711</v>
      </c>
      <c r="L622" s="8" t="s">
        <v>10922</v>
      </c>
      <c r="M622" s="8" t="s">
        <v>10904</v>
      </c>
      <c r="N622" s="8" t="s">
        <v>10933</v>
      </c>
      <c r="O622" s="9">
        <v>0.64100000000000001</v>
      </c>
      <c r="P622" s="10">
        <v>1</v>
      </c>
      <c r="Q622" s="11">
        <v>9.25</v>
      </c>
      <c r="R622" s="11">
        <v>4</v>
      </c>
      <c r="S622" s="8" t="s">
        <v>10906</v>
      </c>
      <c r="T622" s="8" t="s">
        <v>10907</v>
      </c>
      <c r="U622" s="9">
        <v>0.73899999999999999</v>
      </c>
      <c r="V622" s="10">
        <v>0.25</v>
      </c>
      <c r="W622" s="11">
        <v>7</v>
      </c>
      <c r="X622" s="9">
        <v>1.5920000000000001</v>
      </c>
      <c r="Y622" s="8" t="s">
        <v>10901</v>
      </c>
      <c r="Z622" s="10">
        <v>4</v>
      </c>
      <c r="AA622" s="10">
        <v>1</v>
      </c>
      <c r="AB622" s="9">
        <v>6.3680000000000003</v>
      </c>
      <c r="AC622" s="10">
        <v>1</v>
      </c>
      <c r="AD622" s="10">
        <v>1</v>
      </c>
      <c r="AE622" s="9">
        <v>6.3680000000000003</v>
      </c>
      <c r="AF622" s="11">
        <v>15</v>
      </c>
      <c r="AG622" s="11">
        <v>4</v>
      </c>
      <c r="AH622" s="11">
        <v>0</v>
      </c>
      <c r="AI622" s="11">
        <v>17</v>
      </c>
      <c r="AJ622" s="11">
        <v>0</v>
      </c>
      <c r="AK622" s="12">
        <v>44368.018217592595</v>
      </c>
      <c r="AL622" s="11">
        <v>0.16</v>
      </c>
      <c r="AM622" s="11">
        <v>100</v>
      </c>
      <c r="AN622" s="11">
        <v>0</v>
      </c>
      <c r="AO622" s="11">
        <v>0.04</v>
      </c>
      <c r="AP622" s="11">
        <v>0</v>
      </c>
      <c r="AQ622" s="11">
        <v>0.27</v>
      </c>
      <c r="AR622" s="11">
        <v>0.1</v>
      </c>
      <c r="AS622" s="8" t="s">
        <v>10908</v>
      </c>
      <c r="AT622" s="11">
        <v>0</v>
      </c>
      <c r="AU622" s="8" t="s">
        <v>10993</v>
      </c>
      <c r="AV622" s="8" t="s">
        <v>10909</v>
      </c>
    </row>
    <row r="623" spans="1:48" x14ac:dyDescent="0.25">
      <c r="A623" s="8" t="str">
        <f t="shared" si="9"/>
        <v>17006000080372200001421</v>
      </c>
      <c r="B623" s="8" t="s">
        <v>10932</v>
      </c>
      <c r="C623" s="8" t="s">
        <v>10901</v>
      </c>
      <c r="D623" s="8" t="s">
        <v>10896</v>
      </c>
      <c r="E623" s="8" t="s">
        <v>10993</v>
      </c>
      <c r="F623" s="8" t="s">
        <v>10994</v>
      </c>
      <c r="G623" s="8" t="s">
        <v>10917</v>
      </c>
      <c r="H623" s="8" t="s">
        <v>10918</v>
      </c>
      <c r="I623" s="8" t="s">
        <v>10895</v>
      </c>
      <c r="J623" s="8" t="s">
        <v>10902</v>
      </c>
      <c r="K623" s="8" t="s">
        <v>7711</v>
      </c>
      <c r="L623" s="8" t="s">
        <v>10922</v>
      </c>
      <c r="M623" s="8" t="s">
        <v>10904</v>
      </c>
      <c r="N623" s="8" t="s">
        <v>10933</v>
      </c>
      <c r="O623" s="9">
        <v>0.73</v>
      </c>
      <c r="P623" s="10">
        <v>1</v>
      </c>
      <c r="Q623" s="11">
        <v>9.25</v>
      </c>
      <c r="R623" s="11">
        <v>4</v>
      </c>
      <c r="S623" s="8" t="s">
        <v>10906</v>
      </c>
      <c r="T623" s="8" t="s">
        <v>10907</v>
      </c>
      <c r="U623" s="9">
        <v>0.84099999999999997</v>
      </c>
      <c r="V623" s="10">
        <v>0.25</v>
      </c>
      <c r="W623" s="11">
        <v>3</v>
      </c>
      <c r="X623" s="9">
        <v>1.7490000000000001</v>
      </c>
      <c r="Y623" s="8" t="s">
        <v>10901</v>
      </c>
      <c r="Z623" s="10">
        <v>4</v>
      </c>
      <c r="AA623" s="10">
        <v>1</v>
      </c>
      <c r="AB623" s="9">
        <v>6.9960000000000004</v>
      </c>
      <c r="AC623" s="10">
        <v>1</v>
      </c>
      <c r="AD623" s="10">
        <v>1</v>
      </c>
      <c r="AE623" s="9">
        <v>6.9960000000000004</v>
      </c>
      <c r="AF623" s="11">
        <v>15</v>
      </c>
      <c r="AG623" s="11">
        <v>4</v>
      </c>
      <c r="AH623" s="11">
        <v>0</v>
      </c>
      <c r="AI623" s="11">
        <v>17</v>
      </c>
      <c r="AJ623" s="11">
        <v>0</v>
      </c>
      <c r="AK623" s="12">
        <v>44367.570949074077</v>
      </c>
      <c r="AL623" s="11">
        <v>0.18</v>
      </c>
      <c r="AM623" s="11">
        <v>100</v>
      </c>
      <c r="AN623" s="11">
        <v>0</v>
      </c>
      <c r="AO623" s="11">
        <v>0.05</v>
      </c>
      <c r="AP623" s="11">
        <v>0</v>
      </c>
      <c r="AQ623" s="11">
        <v>0.31</v>
      </c>
      <c r="AR623" s="11">
        <v>0.05</v>
      </c>
      <c r="AS623" s="8" t="s">
        <v>10908</v>
      </c>
      <c r="AT623" s="11">
        <v>0</v>
      </c>
      <c r="AU623" s="8" t="s">
        <v>10993</v>
      </c>
      <c r="AV623" s="8" t="s">
        <v>10909</v>
      </c>
    </row>
    <row r="624" spans="1:48" x14ac:dyDescent="0.25">
      <c r="A624" s="8" t="str">
        <f t="shared" si="9"/>
        <v>10006000083992200000102</v>
      </c>
      <c r="B624" s="8" t="s">
        <v>10894</v>
      </c>
      <c r="C624" s="8" t="s">
        <v>10895</v>
      </c>
      <c r="D624" s="8" t="s">
        <v>10896</v>
      </c>
      <c r="E624" s="8" t="s">
        <v>10995</v>
      </c>
      <c r="F624" s="8" t="s">
        <v>10996</v>
      </c>
      <c r="G624" s="8" t="s">
        <v>10899</v>
      </c>
      <c r="H624" s="8" t="s">
        <v>10900</v>
      </c>
      <c r="I624" s="8" t="s">
        <v>10901</v>
      </c>
      <c r="J624" s="8" t="s">
        <v>10902</v>
      </c>
      <c r="K624" s="8" t="s">
        <v>7711</v>
      </c>
      <c r="L624" s="8" t="s">
        <v>10903</v>
      </c>
      <c r="M624" s="8" t="s">
        <v>10904</v>
      </c>
      <c r="N624" s="8" t="s">
        <v>10905</v>
      </c>
      <c r="O624" s="9">
        <v>0.92</v>
      </c>
      <c r="P624" s="10">
        <v>1</v>
      </c>
      <c r="Q624" s="11">
        <v>3.65</v>
      </c>
      <c r="R624" s="11">
        <v>4</v>
      </c>
      <c r="S624" s="8" t="s">
        <v>10906</v>
      </c>
      <c r="T624" s="8" t="s">
        <v>10907</v>
      </c>
      <c r="U624" s="9">
        <v>0.996</v>
      </c>
      <c r="V624" s="10">
        <v>1</v>
      </c>
      <c r="W624" s="11">
        <v>4.5</v>
      </c>
      <c r="X624" s="9">
        <v>5.2670000000000003</v>
      </c>
      <c r="Y624" s="8" t="s">
        <v>10901</v>
      </c>
      <c r="Z624" s="10">
        <v>1</v>
      </c>
      <c r="AA624" s="10">
        <v>1</v>
      </c>
      <c r="AB624" s="9">
        <v>5.2670000000000003</v>
      </c>
      <c r="AC624" s="10">
        <v>1</v>
      </c>
      <c r="AD624" s="10">
        <v>1</v>
      </c>
      <c r="AE624" s="9">
        <v>5.2670000000000003</v>
      </c>
      <c r="AF624" s="11">
        <v>15</v>
      </c>
      <c r="AG624" s="11">
        <v>4</v>
      </c>
      <c r="AH624" s="11">
        <v>9.25</v>
      </c>
      <c r="AI624" s="11">
        <v>0</v>
      </c>
      <c r="AJ624" s="11">
        <v>0</v>
      </c>
      <c r="AK624" s="12">
        <v>44368.0390625</v>
      </c>
      <c r="AL624" s="11">
        <v>0.86</v>
      </c>
      <c r="AM624" s="11">
        <v>100</v>
      </c>
      <c r="AN624" s="11">
        <v>0</v>
      </c>
      <c r="AO624" s="11">
        <v>0.23</v>
      </c>
      <c r="AP624" s="11">
        <v>0.53</v>
      </c>
      <c r="AQ624" s="11">
        <v>0</v>
      </c>
      <c r="AR624" s="11">
        <v>0.3</v>
      </c>
      <c r="AS624" s="8" t="s">
        <v>10908</v>
      </c>
      <c r="AT624" s="11">
        <v>0</v>
      </c>
      <c r="AU624" s="8" t="s">
        <v>10995</v>
      </c>
      <c r="AV624" s="8" t="s">
        <v>10909</v>
      </c>
    </row>
    <row r="625" spans="1:48" x14ac:dyDescent="0.25">
      <c r="A625" s="8" t="str">
        <f t="shared" si="9"/>
        <v>10006000083992200001286</v>
      </c>
      <c r="B625" s="8" t="s">
        <v>10894</v>
      </c>
      <c r="C625" s="8" t="s">
        <v>10895</v>
      </c>
      <c r="D625" s="8" t="s">
        <v>10896</v>
      </c>
      <c r="E625" s="8" t="s">
        <v>10995</v>
      </c>
      <c r="F625" s="8" t="s">
        <v>10996</v>
      </c>
      <c r="G625" s="8" t="s">
        <v>10913</v>
      </c>
      <c r="H625" s="8" t="s">
        <v>10914</v>
      </c>
      <c r="I625" s="8" t="s">
        <v>10901</v>
      </c>
      <c r="J625" s="8" t="s">
        <v>10902</v>
      </c>
      <c r="K625" s="8" t="s">
        <v>7711</v>
      </c>
      <c r="L625" s="8" t="s">
        <v>10903</v>
      </c>
      <c r="M625" s="8" t="s">
        <v>10904</v>
      </c>
      <c r="N625" s="8" t="s">
        <v>10915</v>
      </c>
      <c r="O625" s="9">
        <v>1.115</v>
      </c>
      <c r="P625" s="10">
        <v>1</v>
      </c>
      <c r="Q625" s="11">
        <v>3.65</v>
      </c>
      <c r="R625" s="11">
        <v>1</v>
      </c>
      <c r="S625" s="8" t="s">
        <v>10906</v>
      </c>
      <c r="T625" s="8" t="s">
        <v>10907</v>
      </c>
      <c r="U625" s="9">
        <v>1.169</v>
      </c>
      <c r="V625" s="10">
        <v>1</v>
      </c>
      <c r="W625" s="11">
        <v>6</v>
      </c>
      <c r="X625" s="9">
        <v>6.2320000000000002</v>
      </c>
      <c r="Y625" s="8" t="s">
        <v>10901</v>
      </c>
      <c r="Z625" s="10">
        <v>1</v>
      </c>
      <c r="AA625" s="10">
        <v>1</v>
      </c>
      <c r="AB625" s="9">
        <v>6.2320000000000002</v>
      </c>
      <c r="AC625" s="10">
        <v>1</v>
      </c>
      <c r="AD625" s="10">
        <v>1</v>
      </c>
      <c r="AE625" s="9">
        <v>6.2320000000000002</v>
      </c>
      <c r="AF625" s="11">
        <v>0</v>
      </c>
      <c r="AG625" s="11">
        <v>4</v>
      </c>
      <c r="AH625" s="11">
        <v>9.25</v>
      </c>
      <c r="AI625" s="11">
        <v>0</v>
      </c>
      <c r="AJ625" s="11">
        <v>0</v>
      </c>
      <c r="AK625" s="12">
        <v>44368.0390625</v>
      </c>
      <c r="AL625" s="11">
        <v>0</v>
      </c>
      <c r="AM625" s="11">
        <v>100</v>
      </c>
      <c r="AN625" s="11">
        <v>0</v>
      </c>
      <c r="AO625" s="11">
        <v>0.27</v>
      </c>
      <c r="AP625" s="11">
        <v>0.62</v>
      </c>
      <c r="AQ625" s="11">
        <v>0</v>
      </c>
      <c r="AR625" s="11">
        <v>0.4</v>
      </c>
      <c r="AS625" s="8" t="s">
        <v>10908</v>
      </c>
      <c r="AT625" s="11">
        <v>0</v>
      </c>
      <c r="AU625" s="8" t="s">
        <v>10995</v>
      </c>
      <c r="AV625" s="8" t="s">
        <v>10909</v>
      </c>
    </row>
    <row r="626" spans="1:48" x14ac:dyDescent="0.25">
      <c r="A626" s="8" t="str">
        <f t="shared" si="9"/>
        <v>10006000083992200001327</v>
      </c>
      <c r="B626" s="8" t="s">
        <v>10894</v>
      </c>
      <c r="C626" s="8" t="s">
        <v>10895</v>
      </c>
      <c r="D626" s="8" t="s">
        <v>10896</v>
      </c>
      <c r="E626" s="8" t="s">
        <v>10995</v>
      </c>
      <c r="F626" s="8" t="s">
        <v>10996</v>
      </c>
      <c r="G626" s="8" t="s">
        <v>10916</v>
      </c>
      <c r="H626" s="8" t="s">
        <v>10900</v>
      </c>
      <c r="I626" s="8" t="s">
        <v>10901</v>
      </c>
      <c r="J626" s="8" t="s">
        <v>10902</v>
      </c>
      <c r="K626" s="8" t="s">
        <v>7711</v>
      </c>
      <c r="L626" s="8" t="s">
        <v>10903</v>
      </c>
      <c r="M626" s="8" t="s">
        <v>10904</v>
      </c>
      <c r="N626" s="8" t="s">
        <v>10905</v>
      </c>
      <c r="O626" s="9">
        <v>1.2</v>
      </c>
      <c r="P626" s="10">
        <v>0.74946299999999999</v>
      </c>
      <c r="Q626" s="11">
        <v>3.65</v>
      </c>
      <c r="R626" s="11">
        <v>4</v>
      </c>
      <c r="S626" s="8" t="s">
        <v>10906</v>
      </c>
      <c r="T626" s="8" t="s">
        <v>10907</v>
      </c>
      <c r="U626" s="9">
        <v>0.97399999999999998</v>
      </c>
      <c r="V626" s="10">
        <v>1</v>
      </c>
      <c r="W626" s="11">
        <v>5</v>
      </c>
      <c r="X626" s="9">
        <v>5.181</v>
      </c>
      <c r="Y626" s="8" t="s">
        <v>10901</v>
      </c>
      <c r="Z626" s="10">
        <v>1</v>
      </c>
      <c r="AA626" s="10">
        <v>1</v>
      </c>
      <c r="AB626" s="9">
        <v>5.181</v>
      </c>
      <c r="AC626" s="10">
        <v>1</v>
      </c>
      <c r="AD626" s="10">
        <v>1</v>
      </c>
      <c r="AE626" s="9">
        <v>5.181</v>
      </c>
      <c r="AF626" s="11">
        <v>15</v>
      </c>
      <c r="AG626" s="11">
        <v>4</v>
      </c>
      <c r="AH626" s="11">
        <v>9.25</v>
      </c>
      <c r="AI626" s="11">
        <v>0</v>
      </c>
      <c r="AJ626" s="11">
        <v>0</v>
      </c>
      <c r="AK626" s="12">
        <v>44368.0390625</v>
      </c>
      <c r="AL626" s="11">
        <v>0.84</v>
      </c>
      <c r="AM626" s="11">
        <v>100</v>
      </c>
      <c r="AN626" s="11">
        <v>0</v>
      </c>
      <c r="AO626" s="11">
        <v>0.22</v>
      </c>
      <c r="AP626" s="11">
        <v>0.52</v>
      </c>
      <c r="AQ626" s="11">
        <v>0</v>
      </c>
      <c r="AR626" s="11">
        <v>0.32</v>
      </c>
      <c r="AS626" s="8" t="s">
        <v>10908</v>
      </c>
      <c r="AT626" s="11">
        <v>0</v>
      </c>
      <c r="AU626" s="8" t="s">
        <v>10995</v>
      </c>
      <c r="AV626" s="8" t="s">
        <v>10909</v>
      </c>
    </row>
    <row r="627" spans="1:48" x14ac:dyDescent="0.25">
      <c r="A627" s="8" t="str">
        <f t="shared" si="9"/>
        <v>10006000083992200001421</v>
      </c>
      <c r="B627" s="8" t="s">
        <v>10894</v>
      </c>
      <c r="C627" s="8" t="s">
        <v>10895</v>
      </c>
      <c r="D627" s="8" t="s">
        <v>10896</v>
      </c>
      <c r="E627" s="8" t="s">
        <v>10995</v>
      </c>
      <c r="F627" s="8" t="s">
        <v>10996</v>
      </c>
      <c r="G627" s="8" t="s">
        <v>10917</v>
      </c>
      <c r="H627" s="8" t="s">
        <v>10918</v>
      </c>
      <c r="I627" s="8" t="s">
        <v>10901</v>
      </c>
      <c r="J627" s="8" t="s">
        <v>10902</v>
      </c>
      <c r="K627" s="8" t="s">
        <v>7711</v>
      </c>
      <c r="L627" s="8" t="s">
        <v>10903</v>
      </c>
      <c r="M627" s="8" t="s">
        <v>10904</v>
      </c>
      <c r="N627" s="8" t="s">
        <v>10905</v>
      </c>
      <c r="O627" s="9">
        <v>0.80100000000000005</v>
      </c>
      <c r="P627" s="10">
        <v>1</v>
      </c>
      <c r="Q627" s="11">
        <v>9.25</v>
      </c>
      <c r="R627" s="11">
        <v>4</v>
      </c>
      <c r="S627" s="8" t="s">
        <v>10906</v>
      </c>
      <c r="T627" s="8" t="s">
        <v>10907</v>
      </c>
      <c r="U627" s="9">
        <v>0.92300000000000004</v>
      </c>
      <c r="V627" s="10">
        <v>1</v>
      </c>
      <c r="W627" s="11">
        <v>4</v>
      </c>
      <c r="X627" s="9">
        <v>4.8470000000000004</v>
      </c>
      <c r="Y627" s="8" t="s">
        <v>10901</v>
      </c>
      <c r="Z627" s="10">
        <v>1</v>
      </c>
      <c r="AA627" s="10">
        <v>1</v>
      </c>
      <c r="AB627" s="9">
        <v>4.8470000000000004</v>
      </c>
      <c r="AC627" s="10">
        <v>1</v>
      </c>
      <c r="AD627" s="10">
        <v>1</v>
      </c>
      <c r="AE627" s="9">
        <v>4.8470000000000004</v>
      </c>
      <c r="AF627" s="11">
        <v>15</v>
      </c>
      <c r="AG627" s="11">
        <v>4</v>
      </c>
      <c r="AH627" s="11">
        <v>9.25</v>
      </c>
      <c r="AI627" s="11">
        <v>0</v>
      </c>
      <c r="AJ627" s="11">
        <v>0</v>
      </c>
      <c r="AK627" s="12">
        <v>44368.039074074077</v>
      </c>
      <c r="AL627" s="11">
        <v>0.8</v>
      </c>
      <c r="AM627" s="11">
        <v>100</v>
      </c>
      <c r="AN627" s="11">
        <v>0</v>
      </c>
      <c r="AO627" s="11">
        <v>0.21</v>
      </c>
      <c r="AP627" s="11">
        <v>0.49</v>
      </c>
      <c r="AQ627" s="11">
        <v>0</v>
      </c>
      <c r="AR627" s="11">
        <v>0.24</v>
      </c>
      <c r="AS627" s="8" t="s">
        <v>10908</v>
      </c>
      <c r="AT627" s="11">
        <v>0</v>
      </c>
      <c r="AU627" s="8" t="s">
        <v>10995</v>
      </c>
      <c r="AV627" s="8" t="s">
        <v>10909</v>
      </c>
    </row>
    <row r="628" spans="1:48" x14ac:dyDescent="0.25">
      <c r="A628" s="8" t="str">
        <f t="shared" si="9"/>
        <v>10006000083992200008967</v>
      </c>
      <c r="B628" s="8" t="s">
        <v>10894</v>
      </c>
      <c r="C628" s="8" t="s">
        <v>10901</v>
      </c>
      <c r="D628" s="8" t="s">
        <v>10896</v>
      </c>
      <c r="E628" s="8" t="s">
        <v>10995</v>
      </c>
      <c r="F628" s="8" t="s">
        <v>10996</v>
      </c>
      <c r="G628" s="8" t="s">
        <v>10946</v>
      </c>
      <c r="H628" s="8" t="s">
        <v>10947</v>
      </c>
      <c r="I628" s="8" t="s">
        <v>10895</v>
      </c>
      <c r="J628" s="8" t="s">
        <v>10902</v>
      </c>
      <c r="K628" s="8" t="s">
        <v>7711</v>
      </c>
      <c r="L628" s="8" t="s">
        <v>10903</v>
      </c>
      <c r="M628" s="8" t="s">
        <v>10904</v>
      </c>
      <c r="N628" s="8" t="s">
        <v>10912</v>
      </c>
      <c r="O628" s="9">
        <v>0</v>
      </c>
      <c r="P628" s="10">
        <v>1</v>
      </c>
      <c r="Q628" s="11">
        <v>0</v>
      </c>
      <c r="R628" s="11">
        <v>0</v>
      </c>
      <c r="S628" s="8" t="s">
        <v>10906</v>
      </c>
      <c r="T628" s="8" t="s">
        <v>10907</v>
      </c>
      <c r="U628" s="9">
        <v>0.55000000000000004</v>
      </c>
      <c r="V628" s="10">
        <v>1</v>
      </c>
      <c r="W628" s="11">
        <v>0</v>
      </c>
      <c r="X628" s="9">
        <v>4.2629999999999999</v>
      </c>
      <c r="Y628" s="8" t="s">
        <v>10901</v>
      </c>
      <c r="Z628" s="10">
        <v>1</v>
      </c>
      <c r="AA628" s="10">
        <v>1</v>
      </c>
      <c r="AB628" s="9">
        <v>4.2629999999999999</v>
      </c>
      <c r="AC628" s="10">
        <v>1.072727</v>
      </c>
      <c r="AD628" s="10">
        <v>1</v>
      </c>
      <c r="AE628" s="9">
        <v>4.5730000000000004</v>
      </c>
      <c r="AF628" s="11">
        <v>0</v>
      </c>
      <c r="AG628" s="11">
        <v>0</v>
      </c>
      <c r="AH628" s="11">
        <v>0</v>
      </c>
      <c r="AI628" s="11">
        <v>0</v>
      </c>
      <c r="AJ628" s="11">
        <v>1.1000000000000001</v>
      </c>
      <c r="AK628" s="12">
        <v>44367.553518518522</v>
      </c>
      <c r="AL628" s="11">
        <v>0</v>
      </c>
      <c r="AM628" s="11">
        <v>0</v>
      </c>
      <c r="AN628" s="11">
        <v>0</v>
      </c>
      <c r="AO628" s="11">
        <v>0</v>
      </c>
      <c r="AP628" s="11">
        <v>0</v>
      </c>
      <c r="AQ628" s="11">
        <v>0</v>
      </c>
      <c r="AR628" s="11">
        <v>0</v>
      </c>
      <c r="AS628" s="8" t="s">
        <v>10908</v>
      </c>
      <c r="AT628" s="11">
        <v>34.630000000000003</v>
      </c>
      <c r="AU628" s="8" t="s">
        <v>10995</v>
      </c>
      <c r="AV628" s="8" t="s">
        <v>10909</v>
      </c>
    </row>
    <row r="629" spans="1:48" x14ac:dyDescent="0.25">
      <c r="A629" s="8" t="str">
        <f t="shared" si="9"/>
        <v>11006000083992000005105</v>
      </c>
      <c r="B629" s="8" t="s">
        <v>10919</v>
      </c>
      <c r="C629" s="8" t="s">
        <v>10901</v>
      </c>
      <c r="D629" s="8" t="s">
        <v>10896</v>
      </c>
      <c r="E629" s="8" t="s">
        <v>10995</v>
      </c>
      <c r="F629" s="8" t="s">
        <v>10996</v>
      </c>
      <c r="G629" s="8" t="s">
        <v>10920</v>
      </c>
      <c r="H629" s="8" t="s">
        <v>10921</v>
      </c>
      <c r="I629" s="8" t="s">
        <v>10895</v>
      </c>
      <c r="J629" s="8" t="s">
        <v>10902</v>
      </c>
      <c r="K629" s="8" t="s">
        <v>7711</v>
      </c>
      <c r="L629" s="8" t="s">
        <v>10922</v>
      </c>
      <c r="M629" s="8" t="s">
        <v>10904</v>
      </c>
      <c r="N629" s="8" t="s">
        <v>10905</v>
      </c>
      <c r="O629" s="9">
        <v>0.79400000000000004</v>
      </c>
      <c r="P629" s="10">
        <v>1</v>
      </c>
      <c r="Q629" s="11">
        <v>9.25</v>
      </c>
      <c r="R629" s="11">
        <v>4</v>
      </c>
      <c r="S629" s="8" t="s">
        <v>10906</v>
      </c>
      <c r="T629" s="8" t="s">
        <v>10907</v>
      </c>
      <c r="U629" s="9">
        <v>0.91500000000000004</v>
      </c>
      <c r="V629" s="10">
        <v>1</v>
      </c>
      <c r="W629" s="11">
        <v>4</v>
      </c>
      <c r="X629" s="9">
        <v>5.2910000000000004</v>
      </c>
      <c r="Y629" s="8" t="s">
        <v>10901</v>
      </c>
      <c r="Z629" s="10">
        <v>1</v>
      </c>
      <c r="AA629" s="10">
        <v>1</v>
      </c>
      <c r="AB629" s="9">
        <v>5.2910000000000004</v>
      </c>
      <c r="AC629" s="10">
        <v>1</v>
      </c>
      <c r="AD629" s="10">
        <v>1</v>
      </c>
      <c r="AE629" s="9">
        <v>5.2910000000000004</v>
      </c>
      <c r="AF629" s="11">
        <v>15</v>
      </c>
      <c r="AG629" s="11">
        <v>4</v>
      </c>
      <c r="AH629" s="11">
        <v>0</v>
      </c>
      <c r="AI629" s="11">
        <v>0</v>
      </c>
      <c r="AJ629" s="11">
        <v>0</v>
      </c>
      <c r="AK629" s="12">
        <v>44367.582465277781</v>
      </c>
      <c r="AL629" s="11">
        <v>0.79</v>
      </c>
      <c r="AM629" s="11">
        <v>100</v>
      </c>
      <c r="AN629" s="11">
        <v>0</v>
      </c>
      <c r="AO629" s="11">
        <v>0.21</v>
      </c>
      <c r="AP629" s="11">
        <v>0</v>
      </c>
      <c r="AQ629" s="11">
        <v>0</v>
      </c>
      <c r="AR629" s="11">
        <v>0.24</v>
      </c>
      <c r="AS629" s="8" t="s">
        <v>10908</v>
      </c>
      <c r="AT629" s="11">
        <v>0</v>
      </c>
      <c r="AU629" s="8" t="s">
        <v>10995</v>
      </c>
      <c r="AV629" s="8" t="s">
        <v>10909</v>
      </c>
    </row>
    <row r="630" spans="1:48" x14ac:dyDescent="0.25">
      <c r="A630" s="8" t="str">
        <f t="shared" si="9"/>
        <v>11006000083992200001286</v>
      </c>
      <c r="B630" s="8" t="s">
        <v>10919</v>
      </c>
      <c r="C630" s="8" t="s">
        <v>10895</v>
      </c>
      <c r="D630" s="8" t="s">
        <v>10896</v>
      </c>
      <c r="E630" s="8" t="s">
        <v>10995</v>
      </c>
      <c r="F630" s="8" t="s">
        <v>10996</v>
      </c>
      <c r="G630" s="8" t="s">
        <v>10913</v>
      </c>
      <c r="H630" s="8" t="s">
        <v>10914</v>
      </c>
      <c r="I630" s="8" t="s">
        <v>10901</v>
      </c>
      <c r="J630" s="8" t="s">
        <v>10902</v>
      </c>
      <c r="K630" s="8" t="s">
        <v>7711</v>
      </c>
      <c r="L630" s="8" t="s">
        <v>10922</v>
      </c>
      <c r="M630" s="8" t="s">
        <v>10904</v>
      </c>
      <c r="N630" s="8" t="s">
        <v>10915</v>
      </c>
      <c r="O630" s="9">
        <v>1.115</v>
      </c>
      <c r="P630" s="10">
        <v>1</v>
      </c>
      <c r="Q630" s="11">
        <v>3.65</v>
      </c>
      <c r="R630" s="11">
        <v>1</v>
      </c>
      <c r="S630" s="8" t="s">
        <v>10906</v>
      </c>
      <c r="T630" s="8" t="s">
        <v>10907</v>
      </c>
      <c r="U630" s="9">
        <v>1.169</v>
      </c>
      <c r="V630" s="10">
        <v>1</v>
      </c>
      <c r="W630" s="11">
        <v>5</v>
      </c>
      <c r="X630" s="9">
        <v>6.7919999999999998</v>
      </c>
      <c r="Y630" s="8" t="s">
        <v>10901</v>
      </c>
      <c r="Z630" s="10">
        <v>1</v>
      </c>
      <c r="AA630" s="10">
        <v>1</v>
      </c>
      <c r="AB630" s="9">
        <v>6.7919999999999998</v>
      </c>
      <c r="AC630" s="10">
        <v>1</v>
      </c>
      <c r="AD630" s="10">
        <v>1</v>
      </c>
      <c r="AE630" s="9">
        <v>6.7919999999999998</v>
      </c>
      <c r="AF630" s="11">
        <v>0</v>
      </c>
      <c r="AG630" s="11">
        <v>4</v>
      </c>
      <c r="AH630" s="11">
        <v>0</v>
      </c>
      <c r="AI630" s="11">
        <v>0</v>
      </c>
      <c r="AJ630" s="11">
        <v>0</v>
      </c>
      <c r="AK630" s="12">
        <v>44368.051782407405</v>
      </c>
      <c r="AL630" s="11">
        <v>0</v>
      </c>
      <c r="AM630" s="11">
        <v>100</v>
      </c>
      <c r="AN630" s="11">
        <v>0</v>
      </c>
      <c r="AO630" s="11">
        <v>0.27</v>
      </c>
      <c r="AP630" s="11">
        <v>0</v>
      </c>
      <c r="AQ630" s="11">
        <v>0</v>
      </c>
      <c r="AR630" s="11">
        <v>0.34</v>
      </c>
      <c r="AS630" s="8" t="s">
        <v>10908</v>
      </c>
      <c r="AT630" s="11">
        <v>0</v>
      </c>
      <c r="AU630" s="8" t="s">
        <v>10995</v>
      </c>
      <c r="AV630" s="8" t="s">
        <v>10909</v>
      </c>
    </row>
    <row r="631" spans="1:48" x14ac:dyDescent="0.25">
      <c r="A631" s="8" t="str">
        <f t="shared" si="9"/>
        <v>11006000083992200001327</v>
      </c>
      <c r="B631" s="8" t="s">
        <v>10919</v>
      </c>
      <c r="C631" s="8" t="s">
        <v>10895</v>
      </c>
      <c r="D631" s="8" t="s">
        <v>10896</v>
      </c>
      <c r="E631" s="8" t="s">
        <v>10995</v>
      </c>
      <c r="F631" s="8" t="s">
        <v>10996</v>
      </c>
      <c r="G631" s="8" t="s">
        <v>10916</v>
      </c>
      <c r="H631" s="8" t="s">
        <v>10900</v>
      </c>
      <c r="I631" s="8" t="s">
        <v>10901</v>
      </c>
      <c r="J631" s="8" t="s">
        <v>10902</v>
      </c>
      <c r="K631" s="8" t="s">
        <v>7711</v>
      </c>
      <c r="L631" s="8" t="s">
        <v>10922</v>
      </c>
      <c r="M631" s="8" t="s">
        <v>10904</v>
      </c>
      <c r="N631" s="8" t="s">
        <v>10923</v>
      </c>
      <c r="O631" s="9">
        <v>1.2</v>
      </c>
      <c r="P631" s="10">
        <v>0.74946299999999999</v>
      </c>
      <c r="Q631" s="11">
        <v>0</v>
      </c>
      <c r="R631" s="11">
        <v>4</v>
      </c>
      <c r="S631" s="8" t="s">
        <v>10906</v>
      </c>
      <c r="T631" s="8" t="s">
        <v>10907</v>
      </c>
      <c r="U631" s="9">
        <v>0.93700000000000006</v>
      </c>
      <c r="V631" s="10">
        <v>1</v>
      </c>
      <c r="W631" s="11">
        <v>5</v>
      </c>
      <c r="X631" s="9">
        <v>5.4779999999999998</v>
      </c>
      <c r="Y631" s="8" t="s">
        <v>10901</v>
      </c>
      <c r="Z631" s="10">
        <v>1</v>
      </c>
      <c r="AA631" s="10">
        <v>1</v>
      </c>
      <c r="AB631" s="9">
        <v>5.4779999999999998</v>
      </c>
      <c r="AC631" s="10">
        <v>1</v>
      </c>
      <c r="AD631" s="10">
        <v>1</v>
      </c>
      <c r="AE631" s="9">
        <v>5.4779999999999998</v>
      </c>
      <c r="AF631" s="11">
        <v>15</v>
      </c>
      <c r="AG631" s="11">
        <v>4</v>
      </c>
      <c r="AH631" s="11">
        <v>0</v>
      </c>
      <c r="AI631" s="11">
        <v>0</v>
      </c>
      <c r="AJ631" s="11">
        <v>0</v>
      </c>
      <c r="AK631" s="12">
        <v>44368.051793981482</v>
      </c>
      <c r="AL631" s="11">
        <v>0.81</v>
      </c>
      <c r="AM631" s="11">
        <v>100</v>
      </c>
      <c r="AN631" s="11">
        <v>0</v>
      </c>
      <c r="AO631" s="11">
        <v>0.22</v>
      </c>
      <c r="AP631" s="11">
        <v>0</v>
      </c>
      <c r="AQ631" s="11">
        <v>0</v>
      </c>
      <c r="AR631" s="11">
        <v>0.31</v>
      </c>
      <c r="AS631" s="8" t="s">
        <v>10908</v>
      </c>
      <c r="AT631" s="11">
        <v>0</v>
      </c>
      <c r="AU631" s="8" t="s">
        <v>10995</v>
      </c>
      <c r="AV631" s="8" t="s">
        <v>10909</v>
      </c>
    </row>
    <row r="632" spans="1:48" x14ac:dyDescent="0.25">
      <c r="A632" s="8" t="str">
        <f t="shared" si="9"/>
        <v>11006000083992200001421</v>
      </c>
      <c r="B632" s="8" t="s">
        <v>10919</v>
      </c>
      <c r="C632" s="8" t="s">
        <v>10895</v>
      </c>
      <c r="D632" s="8" t="s">
        <v>10896</v>
      </c>
      <c r="E632" s="8" t="s">
        <v>10995</v>
      </c>
      <c r="F632" s="8" t="s">
        <v>10996</v>
      </c>
      <c r="G632" s="8" t="s">
        <v>10917</v>
      </c>
      <c r="H632" s="8" t="s">
        <v>10918</v>
      </c>
      <c r="I632" s="8" t="s">
        <v>10901</v>
      </c>
      <c r="J632" s="8" t="s">
        <v>10902</v>
      </c>
      <c r="K632" s="8" t="s">
        <v>7711</v>
      </c>
      <c r="L632" s="8" t="s">
        <v>10922</v>
      </c>
      <c r="M632" s="8" t="s">
        <v>10904</v>
      </c>
      <c r="N632" s="8" t="s">
        <v>10905</v>
      </c>
      <c r="O632" s="9">
        <v>0.80100000000000005</v>
      </c>
      <c r="P632" s="10">
        <v>1</v>
      </c>
      <c r="Q632" s="11">
        <v>9.25</v>
      </c>
      <c r="R632" s="11">
        <v>4</v>
      </c>
      <c r="S632" s="8" t="s">
        <v>10906</v>
      </c>
      <c r="T632" s="8" t="s">
        <v>10907</v>
      </c>
      <c r="U632" s="9">
        <v>0.92300000000000004</v>
      </c>
      <c r="V632" s="10">
        <v>1</v>
      </c>
      <c r="W632" s="11">
        <v>3</v>
      </c>
      <c r="X632" s="9">
        <v>5.2770000000000001</v>
      </c>
      <c r="Y632" s="8" t="s">
        <v>10901</v>
      </c>
      <c r="Z632" s="10">
        <v>1</v>
      </c>
      <c r="AA632" s="10">
        <v>1</v>
      </c>
      <c r="AB632" s="9">
        <v>5.2770000000000001</v>
      </c>
      <c r="AC632" s="10">
        <v>1</v>
      </c>
      <c r="AD632" s="10">
        <v>1</v>
      </c>
      <c r="AE632" s="9">
        <v>5.2770000000000001</v>
      </c>
      <c r="AF632" s="11">
        <v>15</v>
      </c>
      <c r="AG632" s="11">
        <v>4</v>
      </c>
      <c r="AH632" s="11">
        <v>0</v>
      </c>
      <c r="AI632" s="11">
        <v>0</v>
      </c>
      <c r="AJ632" s="11">
        <v>0</v>
      </c>
      <c r="AK632" s="12">
        <v>44368.051805555559</v>
      </c>
      <c r="AL632" s="11">
        <v>0.8</v>
      </c>
      <c r="AM632" s="11">
        <v>100</v>
      </c>
      <c r="AN632" s="11">
        <v>0</v>
      </c>
      <c r="AO632" s="11">
        <v>0.21</v>
      </c>
      <c r="AP632" s="11">
        <v>0</v>
      </c>
      <c r="AQ632" s="11">
        <v>0</v>
      </c>
      <c r="AR632" s="11">
        <v>0.18</v>
      </c>
      <c r="AS632" s="8" t="s">
        <v>10908</v>
      </c>
      <c r="AT632" s="11">
        <v>0</v>
      </c>
      <c r="AU632" s="8" t="s">
        <v>10995</v>
      </c>
      <c r="AV632" s="8" t="s">
        <v>10909</v>
      </c>
    </row>
    <row r="633" spans="1:48" x14ac:dyDescent="0.25">
      <c r="A633" s="8" t="str">
        <f t="shared" si="9"/>
        <v>11106000083992000005105</v>
      </c>
      <c r="B633" s="8" t="s">
        <v>10924</v>
      </c>
      <c r="C633" s="8" t="s">
        <v>10901</v>
      </c>
      <c r="D633" s="8" t="s">
        <v>10896</v>
      </c>
      <c r="E633" s="8" t="s">
        <v>10995</v>
      </c>
      <c r="F633" s="8" t="s">
        <v>10996</v>
      </c>
      <c r="G633" s="8" t="s">
        <v>10920</v>
      </c>
      <c r="H633" s="8" t="s">
        <v>10921</v>
      </c>
      <c r="I633" s="8" t="s">
        <v>10895</v>
      </c>
      <c r="J633" s="8" t="s">
        <v>10902</v>
      </c>
      <c r="K633" s="8" t="s">
        <v>7711</v>
      </c>
      <c r="L633" s="8" t="s">
        <v>10922</v>
      </c>
      <c r="M633" s="8" t="s">
        <v>10904</v>
      </c>
      <c r="N633" s="8" t="s">
        <v>10925</v>
      </c>
      <c r="O633" s="9">
        <v>0.79400000000000004</v>
      </c>
      <c r="P633" s="10">
        <v>1</v>
      </c>
      <c r="Q633" s="11">
        <v>9.25</v>
      </c>
      <c r="R633" s="11">
        <v>4</v>
      </c>
      <c r="S633" s="8" t="s">
        <v>10906</v>
      </c>
      <c r="T633" s="8" t="s">
        <v>10907</v>
      </c>
      <c r="U633" s="9">
        <v>0.91500000000000004</v>
      </c>
      <c r="V633" s="10">
        <v>1</v>
      </c>
      <c r="W633" s="11">
        <v>4</v>
      </c>
      <c r="X633" s="9">
        <v>6.9009999999999998</v>
      </c>
      <c r="Y633" s="8" t="s">
        <v>10901</v>
      </c>
      <c r="Z633" s="10">
        <v>1</v>
      </c>
      <c r="AA633" s="10">
        <v>0.74995999999999996</v>
      </c>
      <c r="AB633" s="9">
        <v>6.9009999999999998</v>
      </c>
      <c r="AC633" s="10">
        <v>1</v>
      </c>
      <c r="AD633" s="10">
        <v>0.74995999999999996</v>
      </c>
      <c r="AE633" s="9">
        <v>6.9009999999999998</v>
      </c>
      <c r="AF633" s="11">
        <v>15</v>
      </c>
      <c r="AG633" s="11">
        <v>4</v>
      </c>
      <c r="AH633" s="11">
        <v>0</v>
      </c>
      <c r="AI633" s="11">
        <v>17</v>
      </c>
      <c r="AJ633" s="11">
        <v>0</v>
      </c>
      <c r="AK633" s="12">
        <v>44367.582465277781</v>
      </c>
      <c r="AL633" s="11">
        <v>0.79</v>
      </c>
      <c r="AM633" s="11">
        <v>100</v>
      </c>
      <c r="AN633" s="11">
        <v>0</v>
      </c>
      <c r="AO633" s="11">
        <v>0.21</v>
      </c>
      <c r="AP633" s="11">
        <v>0</v>
      </c>
      <c r="AQ633" s="11">
        <v>1.34</v>
      </c>
      <c r="AR633" s="11">
        <v>0.3</v>
      </c>
      <c r="AS633" s="8" t="s">
        <v>10908</v>
      </c>
      <c r="AT633" s="11">
        <v>0</v>
      </c>
      <c r="AU633" s="8" t="s">
        <v>10995</v>
      </c>
      <c r="AV633" s="8" t="s">
        <v>10909</v>
      </c>
    </row>
    <row r="634" spans="1:48" x14ac:dyDescent="0.25">
      <c r="A634" s="8" t="str">
        <f t="shared" si="9"/>
        <v>11106000083992200000102</v>
      </c>
      <c r="B634" s="8" t="s">
        <v>10924</v>
      </c>
      <c r="C634" s="8" t="s">
        <v>10895</v>
      </c>
      <c r="D634" s="8" t="s">
        <v>10896</v>
      </c>
      <c r="E634" s="8" t="s">
        <v>10995</v>
      </c>
      <c r="F634" s="8" t="s">
        <v>10996</v>
      </c>
      <c r="G634" s="8" t="s">
        <v>10899</v>
      </c>
      <c r="H634" s="8" t="s">
        <v>10900</v>
      </c>
      <c r="I634" s="8" t="s">
        <v>10901</v>
      </c>
      <c r="J634" s="8" t="s">
        <v>10902</v>
      </c>
      <c r="K634" s="8" t="s">
        <v>7711</v>
      </c>
      <c r="L634" s="8" t="s">
        <v>10922</v>
      </c>
      <c r="M634" s="8" t="s">
        <v>10904</v>
      </c>
      <c r="N634" s="8" t="s">
        <v>10926</v>
      </c>
      <c r="O634" s="9">
        <v>0.92</v>
      </c>
      <c r="P634" s="10">
        <v>1</v>
      </c>
      <c r="Q634" s="11">
        <v>0</v>
      </c>
      <c r="R634" s="11">
        <v>4</v>
      </c>
      <c r="S634" s="8" t="s">
        <v>10906</v>
      </c>
      <c r="T634" s="8" t="s">
        <v>10907</v>
      </c>
      <c r="U634" s="9">
        <v>0.95799999999999996</v>
      </c>
      <c r="V634" s="10">
        <v>1</v>
      </c>
      <c r="W634" s="11">
        <v>4</v>
      </c>
      <c r="X634" s="9">
        <v>7.2190000000000003</v>
      </c>
      <c r="Y634" s="8" t="s">
        <v>10901</v>
      </c>
      <c r="Z634" s="10">
        <v>1</v>
      </c>
      <c r="AA634" s="10">
        <v>0.76869299999999996</v>
      </c>
      <c r="AB634" s="9">
        <v>7.2190000000000003</v>
      </c>
      <c r="AC634" s="10">
        <v>1</v>
      </c>
      <c r="AD634" s="10">
        <v>0.76869299999999996</v>
      </c>
      <c r="AE634" s="9">
        <v>7.2190000000000003</v>
      </c>
      <c r="AF634" s="11">
        <v>15</v>
      </c>
      <c r="AG634" s="11">
        <v>4</v>
      </c>
      <c r="AH634" s="11">
        <v>0</v>
      </c>
      <c r="AI634" s="11">
        <v>17</v>
      </c>
      <c r="AJ634" s="11">
        <v>0</v>
      </c>
      <c r="AK634" s="12">
        <v>44368.051805555559</v>
      </c>
      <c r="AL634" s="11">
        <v>0.83</v>
      </c>
      <c r="AM634" s="11">
        <v>100</v>
      </c>
      <c r="AN634" s="11">
        <v>0</v>
      </c>
      <c r="AO634" s="11">
        <v>0.22</v>
      </c>
      <c r="AP634" s="11">
        <v>0</v>
      </c>
      <c r="AQ634" s="11">
        <v>1.4</v>
      </c>
      <c r="AR634" s="11">
        <v>0.31</v>
      </c>
      <c r="AS634" s="8" t="s">
        <v>10908</v>
      </c>
      <c r="AT634" s="11">
        <v>0</v>
      </c>
      <c r="AU634" s="8" t="s">
        <v>10995</v>
      </c>
      <c r="AV634" s="8" t="s">
        <v>10909</v>
      </c>
    </row>
    <row r="635" spans="1:48" x14ac:dyDescent="0.25">
      <c r="A635" s="8" t="str">
        <f t="shared" si="9"/>
        <v>11106000083992200001286</v>
      </c>
      <c r="B635" s="8" t="s">
        <v>10924</v>
      </c>
      <c r="C635" s="8" t="s">
        <v>10895</v>
      </c>
      <c r="D635" s="8" t="s">
        <v>10896</v>
      </c>
      <c r="E635" s="8" t="s">
        <v>10995</v>
      </c>
      <c r="F635" s="8" t="s">
        <v>10996</v>
      </c>
      <c r="G635" s="8" t="s">
        <v>10913</v>
      </c>
      <c r="H635" s="8" t="s">
        <v>10914</v>
      </c>
      <c r="I635" s="8" t="s">
        <v>10901</v>
      </c>
      <c r="J635" s="8" t="s">
        <v>10902</v>
      </c>
      <c r="K635" s="8" t="s">
        <v>7711</v>
      </c>
      <c r="L635" s="8" t="s">
        <v>10922</v>
      </c>
      <c r="M635" s="8" t="s">
        <v>10904</v>
      </c>
      <c r="N635" s="8" t="s">
        <v>10927</v>
      </c>
      <c r="O635" s="9">
        <v>1.115</v>
      </c>
      <c r="P635" s="10">
        <v>1</v>
      </c>
      <c r="Q635" s="11">
        <v>3.65</v>
      </c>
      <c r="R635" s="11">
        <v>1</v>
      </c>
      <c r="S635" s="8" t="s">
        <v>10906</v>
      </c>
      <c r="T635" s="8" t="s">
        <v>10907</v>
      </c>
      <c r="U635" s="9">
        <v>1.169</v>
      </c>
      <c r="V635" s="10">
        <v>1</v>
      </c>
      <c r="W635" s="11">
        <v>5</v>
      </c>
      <c r="X635" s="9">
        <v>8.8520000000000003</v>
      </c>
      <c r="Y635" s="8" t="s">
        <v>10901</v>
      </c>
      <c r="Z635" s="10">
        <v>1</v>
      </c>
      <c r="AA635" s="10">
        <v>0.75006499999999998</v>
      </c>
      <c r="AB635" s="9">
        <v>8.8520000000000003</v>
      </c>
      <c r="AC635" s="10">
        <v>1</v>
      </c>
      <c r="AD635" s="10">
        <v>0.75006499999999998</v>
      </c>
      <c r="AE635" s="9">
        <v>8.8520000000000003</v>
      </c>
      <c r="AF635" s="11">
        <v>0</v>
      </c>
      <c r="AG635" s="11">
        <v>4</v>
      </c>
      <c r="AH635" s="11">
        <v>0</v>
      </c>
      <c r="AI635" s="11">
        <v>17</v>
      </c>
      <c r="AJ635" s="11">
        <v>0</v>
      </c>
      <c r="AK635" s="12">
        <v>44368.051805555559</v>
      </c>
      <c r="AL635" s="11">
        <v>0</v>
      </c>
      <c r="AM635" s="11">
        <v>100</v>
      </c>
      <c r="AN635" s="11">
        <v>0</v>
      </c>
      <c r="AO635" s="11">
        <v>0.27</v>
      </c>
      <c r="AP635" s="11">
        <v>0</v>
      </c>
      <c r="AQ635" s="11">
        <v>1.71</v>
      </c>
      <c r="AR635" s="11">
        <v>0.42</v>
      </c>
      <c r="AS635" s="8" t="s">
        <v>10908</v>
      </c>
      <c r="AT635" s="11">
        <v>0</v>
      </c>
      <c r="AU635" s="8" t="s">
        <v>10995</v>
      </c>
      <c r="AV635" s="8" t="s">
        <v>10909</v>
      </c>
    </row>
    <row r="636" spans="1:48" x14ac:dyDescent="0.25">
      <c r="A636" s="8" t="str">
        <f t="shared" si="9"/>
        <v>11106000083992200001421</v>
      </c>
      <c r="B636" s="8" t="s">
        <v>10924</v>
      </c>
      <c r="C636" s="8" t="s">
        <v>10895</v>
      </c>
      <c r="D636" s="8" t="s">
        <v>10896</v>
      </c>
      <c r="E636" s="8" t="s">
        <v>10995</v>
      </c>
      <c r="F636" s="8" t="s">
        <v>10996</v>
      </c>
      <c r="G636" s="8" t="s">
        <v>10917</v>
      </c>
      <c r="H636" s="8" t="s">
        <v>10918</v>
      </c>
      <c r="I636" s="8" t="s">
        <v>10901</v>
      </c>
      <c r="J636" s="8" t="s">
        <v>10902</v>
      </c>
      <c r="K636" s="8" t="s">
        <v>7711</v>
      </c>
      <c r="L636" s="8" t="s">
        <v>10922</v>
      </c>
      <c r="M636" s="8" t="s">
        <v>10904</v>
      </c>
      <c r="N636" s="8" t="s">
        <v>10925</v>
      </c>
      <c r="O636" s="9">
        <v>0.80100000000000005</v>
      </c>
      <c r="P636" s="10">
        <v>1</v>
      </c>
      <c r="Q636" s="11">
        <v>9.25</v>
      </c>
      <c r="R636" s="11">
        <v>4</v>
      </c>
      <c r="S636" s="8" t="s">
        <v>10906</v>
      </c>
      <c r="T636" s="8" t="s">
        <v>10907</v>
      </c>
      <c r="U636" s="9">
        <v>0.92300000000000004</v>
      </c>
      <c r="V636" s="10">
        <v>1</v>
      </c>
      <c r="W636" s="11">
        <v>1.5</v>
      </c>
      <c r="X636" s="9">
        <v>6.7670000000000003</v>
      </c>
      <c r="Y636" s="8" t="s">
        <v>10901</v>
      </c>
      <c r="Z636" s="10">
        <v>1</v>
      </c>
      <c r="AA636" s="10">
        <v>0.74779499999999999</v>
      </c>
      <c r="AB636" s="9">
        <v>6.7670000000000003</v>
      </c>
      <c r="AC636" s="10">
        <v>1</v>
      </c>
      <c r="AD636" s="10">
        <v>0.74779499999999999</v>
      </c>
      <c r="AE636" s="9">
        <v>6.7670000000000003</v>
      </c>
      <c r="AF636" s="11">
        <v>15</v>
      </c>
      <c r="AG636" s="11">
        <v>4</v>
      </c>
      <c r="AH636" s="11">
        <v>0</v>
      </c>
      <c r="AI636" s="11">
        <v>17</v>
      </c>
      <c r="AJ636" s="11">
        <v>0</v>
      </c>
      <c r="AK636" s="12">
        <v>44368.051805555559</v>
      </c>
      <c r="AL636" s="11">
        <v>0.8</v>
      </c>
      <c r="AM636" s="11">
        <v>100</v>
      </c>
      <c r="AN636" s="11">
        <v>0</v>
      </c>
      <c r="AO636" s="11">
        <v>0.21</v>
      </c>
      <c r="AP636" s="11">
        <v>0</v>
      </c>
      <c r="AQ636" s="11">
        <v>1.35</v>
      </c>
      <c r="AR636" s="11">
        <v>0.11</v>
      </c>
      <c r="AS636" s="8" t="s">
        <v>10908</v>
      </c>
      <c r="AT636" s="11">
        <v>0</v>
      </c>
      <c r="AU636" s="8" t="s">
        <v>10995</v>
      </c>
      <c r="AV636" s="8" t="s">
        <v>10909</v>
      </c>
    </row>
    <row r="637" spans="1:48" x14ac:dyDescent="0.25">
      <c r="A637" s="8" t="str">
        <f t="shared" si="9"/>
        <v>12106000083992000005105</v>
      </c>
      <c r="B637" s="8" t="s">
        <v>10928</v>
      </c>
      <c r="C637" s="8" t="s">
        <v>10901</v>
      </c>
      <c r="D637" s="8" t="s">
        <v>10896</v>
      </c>
      <c r="E637" s="8" t="s">
        <v>10995</v>
      </c>
      <c r="F637" s="8" t="s">
        <v>10996</v>
      </c>
      <c r="G637" s="8" t="s">
        <v>10920</v>
      </c>
      <c r="H637" s="8" t="s">
        <v>10921</v>
      </c>
      <c r="I637" s="8" t="s">
        <v>10895</v>
      </c>
      <c r="J637" s="8" t="s">
        <v>10902</v>
      </c>
      <c r="K637" s="8" t="s">
        <v>7711</v>
      </c>
      <c r="L637" s="8" t="s">
        <v>10922</v>
      </c>
      <c r="M637" s="8" t="s">
        <v>10904</v>
      </c>
      <c r="N637" s="8" t="s">
        <v>10905</v>
      </c>
      <c r="O637" s="9">
        <v>0.79400000000000004</v>
      </c>
      <c r="P637" s="10">
        <v>1</v>
      </c>
      <c r="Q637" s="11">
        <v>9.25</v>
      </c>
      <c r="R637" s="11">
        <v>4</v>
      </c>
      <c r="S637" s="8" t="s">
        <v>10906</v>
      </c>
      <c r="T637" s="8" t="s">
        <v>10907</v>
      </c>
      <c r="U637" s="9">
        <v>0.91500000000000004</v>
      </c>
      <c r="V637" s="10">
        <v>1</v>
      </c>
      <c r="W637" s="11">
        <v>2</v>
      </c>
      <c r="X637" s="9">
        <v>4.681</v>
      </c>
      <c r="Y637" s="8" t="s">
        <v>10901</v>
      </c>
      <c r="Z637" s="10">
        <v>1</v>
      </c>
      <c r="AA637" s="10">
        <v>1</v>
      </c>
      <c r="AB637" s="9">
        <v>4.681</v>
      </c>
      <c r="AC637" s="10">
        <v>1</v>
      </c>
      <c r="AD637" s="10">
        <v>1</v>
      </c>
      <c r="AE637" s="9">
        <v>4.681</v>
      </c>
      <c r="AF637" s="11">
        <v>15</v>
      </c>
      <c r="AG637" s="11">
        <v>4</v>
      </c>
      <c r="AH637" s="11">
        <v>9.25</v>
      </c>
      <c r="AI637" s="11">
        <v>0</v>
      </c>
      <c r="AJ637" s="11">
        <v>0</v>
      </c>
      <c r="AK637" s="12">
        <v>44367.542812500003</v>
      </c>
      <c r="AL637" s="11">
        <v>0.79</v>
      </c>
      <c r="AM637" s="11">
        <v>100</v>
      </c>
      <c r="AN637" s="11">
        <v>0</v>
      </c>
      <c r="AO637" s="11">
        <v>0.21</v>
      </c>
      <c r="AP637" s="11">
        <v>0.49</v>
      </c>
      <c r="AQ637" s="11">
        <v>0</v>
      </c>
      <c r="AR637" s="11">
        <v>0.12</v>
      </c>
      <c r="AS637" s="8" t="s">
        <v>10908</v>
      </c>
      <c r="AT637" s="11">
        <v>0</v>
      </c>
      <c r="AU637" s="8" t="s">
        <v>10995</v>
      </c>
      <c r="AV637" s="8" t="s">
        <v>10909</v>
      </c>
    </row>
    <row r="638" spans="1:48" x14ac:dyDescent="0.25">
      <c r="A638" s="8" t="str">
        <f t="shared" si="9"/>
        <v>12106000083992200001421</v>
      </c>
      <c r="B638" s="8" t="s">
        <v>10928</v>
      </c>
      <c r="C638" s="8" t="s">
        <v>10895</v>
      </c>
      <c r="D638" s="8" t="s">
        <v>10896</v>
      </c>
      <c r="E638" s="8" t="s">
        <v>10995</v>
      </c>
      <c r="F638" s="8" t="s">
        <v>10996</v>
      </c>
      <c r="G638" s="8" t="s">
        <v>10917</v>
      </c>
      <c r="H638" s="8" t="s">
        <v>10918</v>
      </c>
      <c r="I638" s="8" t="s">
        <v>10901</v>
      </c>
      <c r="J638" s="8" t="s">
        <v>10902</v>
      </c>
      <c r="K638" s="8" t="s">
        <v>7711</v>
      </c>
      <c r="L638" s="8" t="s">
        <v>10922</v>
      </c>
      <c r="M638" s="8" t="s">
        <v>10904</v>
      </c>
      <c r="N638" s="8" t="s">
        <v>10905</v>
      </c>
      <c r="O638" s="9">
        <v>0.80100000000000005</v>
      </c>
      <c r="P638" s="10">
        <v>1</v>
      </c>
      <c r="Q638" s="11">
        <v>9.25</v>
      </c>
      <c r="R638" s="11">
        <v>18</v>
      </c>
      <c r="S638" s="8" t="s">
        <v>10906</v>
      </c>
      <c r="T638" s="8" t="s">
        <v>10907</v>
      </c>
      <c r="U638" s="9">
        <v>1.101</v>
      </c>
      <c r="V638" s="10">
        <v>1</v>
      </c>
      <c r="W638" s="11">
        <v>0</v>
      </c>
      <c r="X638" s="9">
        <v>4.6109999999999998</v>
      </c>
      <c r="Y638" s="8" t="s">
        <v>10901</v>
      </c>
      <c r="Z638" s="10">
        <v>1</v>
      </c>
      <c r="AA638" s="10">
        <v>1</v>
      </c>
      <c r="AB638" s="9">
        <v>4.6109999999999998</v>
      </c>
      <c r="AC638" s="10">
        <v>1</v>
      </c>
      <c r="AD638" s="10">
        <v>1</v>
      </c>
      <c r="AE638" s="9">
        <v>4.6109999999999998</v>
      </c>
      <c r="AF638" s="11">
        <v>15</v>
      </c>
      <c r="AG638" s="11">
        <v>18</v>
      </c>
      <c r="AH638" s="11">
        <v>9.25</v>
      </c>
      <c r="AI638" s="11">
        <v>0</v>
      </c>
      <c r="AJ638" s="11">
        <v>0</v>
      </c>
      <c r="AK638" s="12">
        <v>44368.004594907405</v>
      </c>
      <c r="AL638" s="11">
        <v>0.95</v>
      </c>
      <c r="AM638" s="11">
        <v>100</v>
      </c>
      <c r="AN638" s="11">
        <v>0</v>
      </c>
      <c r="AO638" s="11">
        <v>1.1399999999999999</v>
      </c>
      <c r="AP638" s="11">
        <v>0.57999999999999996</v>
      </c>
      <c r="AQ638" s="11">
        <v>0</v>
      </c>
      <c r="AR638" s="11">
        <v>0</v>
      </c>
      <c r="AS638" s="8" t="s">
        <v>10908</v>
      </c>
      <c r="AT638" s="11">
        <v>0</v>
      </c>
      <c r="AU638" s="8" t="s">
        <v>10995</v>
      </c>
      <c r="AV638" s="8" t="s">
        <v>10909</v>
      </c>
    </row>
    <row r="639" spans="1:48" x14ac:dyDescent="0.25">
      <c r="A639" s="8" t="str">
        <f t="shared" si="9"/>
        <v>13006000083992000005105</v>
      </c>
      <c r="B639" s="8" t="s">
        <v>10929</v>
      </c>
      <c r="C639" s="8" t="s">
        <v>10901</v>
      </c>
      <c r="D639" s="8" t="s">
        <v>10896</v>
      </c>
      <c r="E639" s="8" t="s">
        <v>10995</v>
      </c>
      <c r="F639" s="8" t="s">
        <v>10996</v>
      </c>
      <c r="G639" s="8" t="s">
        <v>10920</v>
      </c>
      <c r="H639" s="8" t="s">
        <v>10921</v>
      </c>
      <c r="I639" s="8" t="s">
        <v>10895</v>
      </c>
      <c r="J639" s="8" t="s">
        <v>10902</v>
      </c>
      <c r="K639" s="8" t="s">
        <v>7711</v>
      </c>
      <c r="L639" s="8" t="s">
        <v>10922</v>
      </c>
      <c r="M639" s="8" t="s">
        <v>10904</v>
      </c>
      <c r="N639" s="8" t="s">
        <v>10930</v>
      </c>
      <c r="O639" s="9">
        <v>0.79400000000000004</v>
      </c>
      <c r="P639" s="10">
        <v>1</v>
      </c>
      <c r="Q639" s="11">
        <v>9.25</v>
      </c>
      <c r="R639" s="11">
        <v>4</v>
      </c>
      <c r="S639" s="8" t="s">
        <v>10906</v>
      </c>
      <c r="T639" s="8" t="s">
        <v>10907</v>
      </c>
      <c r="U639" s="9">
        <v>0.91500000000000004</v>
      </c>
      <c r="V639" s="10">
        <v>1</v>
      </c>
      <c r="W639" s="11">
        <v>6</v>
      </c>
      <c r="X639" s="9">
        <v>6.4109999999999996</v>
      </c>
      <c r="Y639" s="8" t="s">
        <v>10901</v>
      </c>
      <c r="Z639" s="10">
        <v>1</v>
      </c>
      <c r="AA639" s="10">
        <v>1</v>
      </c>
      <c r="AB639" s="9">
        <v>6.4109999999999996</v>
      </c>
      <c r="AC639" s="10">
        <v>1</v>
      </c>
      <c r="AD639" s="10">
        <v>1</v>
      </c>
      <c r="AE639" s="9">
        <v>6.4109999999999996</v>
      </c>
      <c r="AF639" s="11">
        <v>15</v>
      </c>
      <c r="AG639" s="11">
        <v>0</v>
      </c>
      <c r="AH639" s="11">
        <v>0</v>
      </c>
      <c r="AI639" s="11">
        <v>0</v>
      </c>
      <c r="AJ639" s="11">
        <v>0</v>
      </c>
      <c r="AK639" s="12">
        <v>44367.5234375</v>
      </c>
      <c r="AL639" s="11">
        <v>0.79</v>
      </c>
      <c r="AM639" s="11">
        <v>0</v>
      </c>
      <c r="AN639" s="11">
        <v>0</v>
      </c>
      <c r="AO639" s="11">
        <v>0</v>
      </c>
      <c r="AP639" s="11">
        <v>0</v>
      </c>
      <c r="AQ639" s="11">
        <v>0</v>
      </c>
      <c r="AR639" s="11">
        <v>0.36</v>
      </c>
      <c r="AS639" s="8" t="s">
        <v>10908</v>
      </c>
      <c r="AT639" s="11">
        <v>0</v>
      </c>
      <c r="AU639" s="8" t="s">
        <v>10995</v>
      </c>
      <c r="AV639" s="8" t="s">
        <v>10909</v>
      </c>
    </row>
    <row r="640" spans="1:48" x14ac:dyDescent="0.25">
      <c r="A640" s="8" t="str">
        <f t="shared" si="9"/>
        <v>13006000083992200000102</v>
      </c>
      <c r="B640" s="8" t="s">
        <v>10929</v>
      </c>
      <c r="C640" s="8" t="s">
        <v>10895</v>
      </c>
      <c r="D640" s="8" t="s">
        <v>10896</v>
      </c>
      <c r="E640" s="8" t="s">
        <v>10995</v>
      </c>
      <c r="F640" s="8" t="s">
        <v>10996</v>
      </c>
      <c r="G640" s="8" t="s">
        <v>10899</v>
      </c>
      <c r="H640" s="8" t="s">
        <v>10900</v>
      </c>
      <c r="I640" s="8" t="s">
        <v>10901</v>
      </c>
      <c r="J640" s="8" t="s">
        <v>10902</v>
      </c>
      <c r="K640" s="8" t="s">
        <v>7711</v>
      </c>
      <c r="L640" s="8" t="s">
        <v>10922</v>
      </c>
      <c r="M640" s="8" t="s">
        <v>10904</v>
      </c>
      <c r="N640" s="8" t="s">
        <v>10930</v>
      </c>
      <c r="O640" s="9">
        <v>0.92</v>
      </c>
      <c r="P640" s="10">
        <v>1</v>
      </c>
      <c r="Q640" s="11">
        <v>3.65</v>
      </c>
      <c r="R640" s="11">
        <v>4</v>
      </c>
      <c r="S640" s="8" t="s">
        <v>10906</v>
      </c>
      <c r="T640" s="8" t="s">
        <v>10907</v>
      </c>
      <c r="U640" s="9">
        <v>0.996</v>
      </c>
      <c r="V640" s="10">
        <v>1</v>
      </c>
      <c r="W640" s="11">
        <v>3.5</v>
      </c>
      <c r="X640" s="9">
        <v>6.8170000000000002</v>
      </c>
      <c r="Y640" s="8" t="s">
        <v>10901</v>
      </c>
      <c r="Z640" s="10">
        <v>1</v>
      </c>
      <c r="AA640" s="10">
        <v>1</v>
      </c>
      <c r="AB640" s="9">
        <v>6.8170000000000002</v>
      </c>
      <c r="AC640" s="10">
        <v>1</v>
      </c>
      <c r="AD640" s="10">
        <v>1</v>
      </c>
      <c r="AE640" s="9">
        <v>6.8170000000000002</v>
      </c>
      <c r="AF640" s="11">
        <v>15</v>
      </c>
      <c r="AG640" s="11">
        <v>0</v>
      </c>
      <c r="AH640" s="11">
        <v>0</v>
      </c>
      <c r="AI640" s="11">
        <v>0</v>
      </c>
      <c r="AJ640" s="11">
        <v>0</v>
      </c>
      <c r="AK640" s="12">
        <v>44368.018206018518</v>
      </c>
      <c r="AL640" s="11">
        <v>0.86</v>
      </c>
      <c r="AM640" s="11">
        <v>0</v>
      </c>
      <c r="AN640" s="11">
        <v>0</v>
      </c>
      <c r="AO640" s="11">
        <v>0</v>
      </c>
      <c r="AP640" s="11">
        <v>0</v>
      </c>
      <c r="AQ640" s="11">
        <v>0</v>
      </c>
      <c r="AR640" s="11">
        <v>0.23</v>
      </c>
      <c r="AS640" s="8" t="s">
        <v>10908</v>
      </c>
      <c r="AT640" s="11">
        <v>0</v>
      </c>
      <c r="AU640" s="8" t="s">
        <v>10995</v>
      </c>
      <c r="AV640" s="8" t="s">
        <v>10909</v>
      </c>
    </row>
    <row r="641" spans="1:48" x14ac:dyDescent="0.25">
      <c r="A641" s="8" t="str">
        <f t="shared" si="9"/>
        <v>13006000083992200001327</v>
      </c>
      <c r="B641" s="8" t="s">
        <v>10929</v>
      </c>
      <c r="C641" s="8" t="s">
        <v>10895</v>
      </c>
      <c r="D641" s="8" t="s">
        <v>10896</v>
      </c>
      <c r="E641" s="8" t="s">
        <v>10995</v>
      </c>
      <c r="F641" s="8" t="s">
        <v>10996</v>
      </c>
      <c r="G641" s="8" t="s">
        <v>10916</v>
      </c>
      <c r="H641" s="8" t="s">
        <v>10900</v>
      </c>
      <c r="I641" s="8" t="s">
        <v>10901</v>
      </c>
      <c r="J641" s="8" t="s">
        <v>10902</v>
      </c>
      <c r="K641" s="8" t="s">
        <v>7711</v>
      </c>
      <c r="L641" s="8" t="s">
        <v>10922</v>
      </c>
      <c r="M641" s="8" t="s">
        <v>10904</v>
      </c>
      <c r="N641" s="8" t="s">
        <v>10930</v>
      </c>
      <c r="O641" s="9">
        <v>1.2</v>
      </c>
      <c r="P641" s="10">
        <v>0.74946299999999999</v>
      </c>
      <c r="Q641" s="11">
        <v>3.65</v>
      </c>
      <c r="R641" s="11">
        <v>4</v>
      </c>
      <c r="S641" s="8" t="s">
        <v>10906</v>
      </c>
      <c r="T641" s="8" t="s">
        <v>10907</v>
      </c>
      <c r="U641" s="9">
        <v>0.97399999999999998</v>
      </c>
      <c r="V641" s="10">
        <v>1</v>
      </c>
      <c r="W641" s="11">
        <v>2</v>
      </c>
      <c r="X641" s="9">
        <v>6.5709999999999997</v>
      </c>
      <c r="Y641" s="8" t="s">
        <v>10901</v>
      </c>
      <c r="Z641" s="10">
        <v>1</v>
      </c>
      <c r="AA641" s="10">
        <v>1</v>
      </c>
      <c r="AB641" s="9">
        <v>6.5709999999999997</v>
      </c>
      <c r="AC641" s="10">
        <v>1</v>
      </c>
      <c r="AD641" s="10">
        <v>1</v>
      </c>
      <c r="AE641" s="9">
        <v>6.5709999999999997</v>
      </c>
      <c r="AF641" s="11">
        <v>15</v>
      </c>
      <c r="AG641" s="11">
        <v>0</v>
      </c>
      <c r="AH641" s="11">
        <v>0</v>
      </c>
      <c r="AI641" s="11">
        <v>0</v>
      </c>
      <c r="AJ641" s="11">
        <v>0</v>
      </c>
      <c r="AK641" s="12">
        <v>44368.018206018518</v>
      </c>
      <c r="AL641" s="11">
        <v>0.84</v>
      </c>
      <c r="AM641" s="11">
        <v>0</v>
      </c>
      <c r="AN641" s="11">
        <v>0</v>
      </c>
      <c r="AO641" s="11">
        <v>0</v>
      </c>
      <c r="AP641" s="11">
        <v>0</v>
      </c>
      <c r="AQ641" s="11">
        <v>0</v>
      </c>
      <c r="AR641" s="11">
        <v>0.13</v>
      </c>
      <c r="AS641" s="8" t="s">
        <v>10908</v>
      </c>
      <c r="AT641" s="11">
        <v>0</v>
      </c>
      <c r="AU641" s="8" t="s">
        <v>10995</v>
      </c>
      <c r="AV641" s="8" t="s">
        <v>10909</v>
      </c>
    </row>
    <row r="642" spans="1:48" x14ac:dyDescent="0.25">
      <c r="A642" s="8" t="str">
        <f t="shared" si="9"/>
        <v>13006000083992200001421</v>
      </c>
      <c r="B642" s="8" t="s">
        <v>10929</v>
      </c>
      <c r="C642" s="8" t="s">
        <v>10895</v>
      </c>
      <c r="D642" s="8" t="s">
        <v>10896</v>
      </c>
      <c r="E642" s="8" t="s">
        <v>10995</v>
      </c>
      <c r="F642" s="8" t="s">
        <v>10996</v>
      </c>
      <c r="G642" s="8" t="s">
        <v>10917</v>
      </c>
      <c r="H642" s="8" t="s">
        <v>10918</v>
      </c>
      <c r="I642" s="8" t="s">
        <v>10901</v>
      </c>
      <c r="J642" s="8" t="s">
        <v>10902</v>
      </c>
      <c r="K642" s="8" t="s">
        <v>7711</v>
      </c>
      <c r="L642" s="8" t="s">
        <v>10922</v>
      </c>
      <c r="M642" s="8" t="s">
        <v>10904</v>
      </c>
      <c r="N642" s="8" t="s">
        <v>10930</v>
      </c>
      <c r="O642" s="9">
        <v>0.80100000000000005</v>
      </c>
      <c r="P642" s="10">
        <v>1</v>
      </c>
      <c r="Q642" s="11">
        <v>9.25</v>
      </c>
      <c r="R642" s="11">
        <v>4</v>
      </c>
      <c r="S642" s="8" t="s">
        <v>10906</v>
      </c>
      <c r="T642" s="8" t="s">
        <v>10907</v>
      </c>
      <c r="U642" s="9">
        <v>0.92300000000000004</v>
      </c>
      <c r="V642" s="10">
        <v>1</v>
      </c>
      <c r="W642" s="11">
        <v>7</v>
      </c>
      <c r="X642" s="9">
        <v>6.5369999999999999</v>
      </c>
      <c r="Y642" s="8" t="s">
        <v>10901</v>
      </c>
      <c r="Z642" s="10">
        <v>1</v>
      </c>
      <c r="AA642" s="10">
        <v>1</v>
      </c>
      <c r="AB642" s="9">
        <v>6.5369999999999999</v>
      </c>
      <c r="AC642" s="10">
        <v>1</v>
      </c>
      <c r="AD642" s="10">
        <v>1</v>
      </c>
      <c r="AE642" s="9">
        <v>6.5369999999999999</v>
      </c>
      <c r="AF642" s="11">
        <v>15</v>
      </c>
      <c r="AG642" s="11">
        <v>0</v>
      </c>
      <c r="AH642" s="11">
        <v>0</v>
      </c>
      <c r="AI642" s="11">
        <v>0</v>
      </c>
      <c r="AJ642" s="11">
        <v>0</v>
      </c>
      <c r="AK642" s="12">
        <v>44368.018206018518</v>
      </c>
      <c r="AL642" s="11">
        <v>0.8</v>
      </c>
      <c r="AM642" s="11">
        <v>0</v>
      </c>
      <c r="AN642" s="11">
        <v>0</v>
      </c>
      <c r="AO642" s="11">
        <v>0</v>
      </c>
      <c r="AP642" s="11">
        <v>0</v>
      </c>
      <c r="AQ642" s="11">
        <v>0</v>
      </c>
      <c r="AR642" s="11">
        <v>0.43</v>
      </c>
      <c r="AS642" s="8" t="s">
        <v>10908</v>
      </c>
      <c r="AT642" s="11">
        <v>0</v>
      </c>
      <c r="AU642" s="8" t="s">
        <v>10995</v>
      </c>
      <c r="AV642" s="8" t="s">
        <v>10909</v>
      </c>
    </row>
    <row r="643" spans="1:48" x14ac:dyDescent="0.25">
      <c r="A643" s="8" t="str">
        <f t="shared" ref="A643:A706" si="10">_xlfn.CONCAT(B643,E643,G643)</f>
        <v>14006000083992000005105</v>
      </c>
      <c r="B643" s="8" t="s">
        <v>10931</v>
      </c>
      <c r="C643" s="8" t="s">
        <v>10901</v>
      </c>
      <c r="D643" s="8" t="s">
        <v>10896</v>
      </c>
      <c r="E643" s="8" t="s">
        <v>10995</v>
      </c>
      <c r="F643" s="8" t="s">
        <v>10996</v>
      </c>
      <c r="G643" s="8" t="s">
        <v>10920</v>
      </c>
      <c r="H643" s="8" t="s">
        <v>10921</v>
      </c>
      <c r="I643" s="8" t="s">
        <v>10895</v>
      </c>
      <c r="J643" s="8" t="s">
        <v>10902</v>
      </c>
      <c r="K643" s="8" t="s">
        <v>7711</v>
      </c>
      <c r="L643" s="8" t="s">
        <v>10922</v>
      </c>
      <c r="M643" s="8" t="s">
        <v>10904</v>
      </c>
      <c r="N643" s="8" t="s">
        <v>10905</v>
      </c>
      <c r="O643" s="9">
        <v>0.79400000000000004</v>
      </c>
      <c r="P643" s="10">
        <v>1</v>
      </c>
      <c r="Q643" s="11">
        <v>9.25</v>
      </c>
      <c r="R643" s="11">
        <v>4</v>
      </c>
      <c r="S643" s="8" t="s">
        <v>10906</v>
      </c>
      <c r="T643" s="8" t="s">
        <v>10907</v>
      </c>
      <c r="U643" s="9">
        <v>0.91500000000000004</v>
      </c>
      <c r="V643" s="10">
        <v>1</v>
      </c>
      <c r="W643" s="11">
        <v>2</v>
      </c>
      <c r="X643" s="9">
        <v>4.681</v>
      </c>
      <c r="Y643" s="8" t="s">
        <v>10901</v>
      </c>
      <c r="Z643" s="10">
        <v>1</v>
      </c>
      <c r="AA643" s="10">
        <v>1</v>
      </c>
      <c r="AB643" s="9">
        <v>4.681</v>
      </c>
      <c r="AC643" s="10">
        <v>1</v>
      </c>
      <c r="AD643" s="10">
        <v>1</v>
      </c>
      <c r="AE643" s="9">
        <v>4.681</v>
      </c>
      <c r="AF643" s="11">
        <v>15</v>
      </c>
      <c r="AG643" s="11">
        <v>4</v>
      </c>
      <c r="AH643" s="11">
        <v>9.25</v>
      </c>
      <c r="AI643" s="11">
        <v>0</v>
      </c>
      <c r="AJ643" s="11">
        <v>0</v>
      </c>
      <c r="AK643" s="12">
        <v>44367.534942129627</v>
      </c>
      <c r="AL643" s="11">
        <v>0.79</v>
      </c>
      <c r="AM643" s="11">
        <v>100</v>
      </c>
      <c r="AN643" s="11">
        <v>0</v>
      </c>
      <c r="AO643" s="11">
        <v>0.21</v>
      </c>
      <c r="AP643" s="11">
        <v>0.49</v>
      </c>
      <c r="AQ643" s="11">
        <v>0</v>
      </c>
      <c r="AR643" s="11">
        <v>0.12</v>
      </c>
      <c r="AS643" s="8" t="s">
        <v>10908</v>
      </c>
      <c r="AT643" s="11">
        <v>0</v>
      </c>
      <c r="AU643" s="8" t="s">
        <v>10995</v>
      </c>
      <c r="AV643" s="8" t="s">
        <v>10909</v>
      </c>
    </row>
    <row r="644" spans="1:48" x14ac:dyDescent="0.25">
      <c r="A644" s="8" t="str">
        <f t="shared" si="10"/>
        <v>14006000083992200000102</v>
      </c>
      <c r="B644" s="8" t="s">
        <v>10931</v>
      </c>
      <c r="C644" s="8" t="s">
        <v>10895</v>
      </c>
      <c r="D644" s="8" t="s">
        <v>10896</v>
      </c>
      <c r="E644" s="8" t="s">
        <v>10995</v>
      </c>
      <c r="F644" s="8" t="s">
        <v>10996</v>
      </c>
      <c r="G644" s="8" t="s">
        <v>10899</v>
      </c>
      <c r="H644" s="8" t="s">
        <v>10900</v>
      </c>
      <c r="I644" s="8" t="s">
        <v>10901</v>
      </c>
      <c r="J644" s="8" t="s">
        <v>10902</v>
      </c>
      <c r="K644" s="8" t="s">
        <v>7711</v>
      </c>
      <c r="L644" s="8" t="s">
        <v>10922</v>
      </c>
      <c r="M644" s="8" t="s">
        <v>10904</v>
      </c>
      <c r="N644" s="8" t="s">
        <v>10905</v>
      </c>
      <c r="O644" s="9">
        <v>0.92</v>
      </c>
      <c r="P644" s="10">
        <v>1</v>
      </c>
      <c r="Q644" s="11">
        <v>3.65</v>
      </c>
      <c r="R644" s="11">
        <v>4</v>
      </c>
      <c r="S644" s="8" t="s">
        <v>10906</v>
      </c>
      <c r="T644" s="8" t="s">
        <v>10907</v>
      </c>
      <c r="U644" s="9">
        <v>0.996</v>
      </c>
      <c r="V644" s="10">
        <v>1</v>
      </c>
      <c r="W644" s="11">
        <v>2</v>
      </c>
      <c r="X644" s="9">
        <v>5.0970000000000004</v>
      </c>
      <c r="Y644" s="8" t="s">
        <v>10901</v>
      </c>
      <c r="Z644" s="10">
        <v>1</v>
      </c>
      <c r="AA644" s="10">
        <v>1</v>
      </c>
      <c r="AB644" s="9">
        <v>5.0970000000000004</v>
      </c>
      <c r="AC644" s="10">
        <v>1</v>
      </c>
      <c r="AD644" s="10">
        <v>1</v>
      </c>
      <c r="AE644" s="9">
        <v>5.0970000000000004</v>
      </c>
      <c r="AF644" s="11">
        <v>15</v>
      </c>
      <c r="AG644" s="11">
        <v>4</v>
      </c>
      <c r="AH644" s="11">
        <v>9.25</v>
      </c>
      <c r="AI644" s="11">
        <v>0</v>
      </c>
      <c r="AJ644" s="11">
        <v>0</v>
      </c>
      <c r="AK644" s="12">
        <v>44368.017835648148</v>
      </c>
      <c r="AL644" s="11">
        <v>0.86</v>
      </c>
      <c r="AM644" s="11">
        <v>100</v>
      </c>
      <c r="AN644" s="11">
        <v>0</v>
      </c>
      <c r="AO644" s="11">
        <v>0.23</v>
      </c>
      <c r="AP644" s="11">
        <v>0.53</v>
      </c>
      <c r="AQ644" s="11">
        <v>0</v>
      </c>
      <c r="AR644" s="11">
        <v>0.13</v>
      </c>
      <c r="AS644" s="8" t="s">
        <v>10908</v>
      </c>
      <c r="AT644" s="11">
        <v>0</v>
      </c>
      <c r="AU644" s="8" t="s">
        <v>10995</v>
      </c>
      <c r="AV644" s="8" t="s">
        <v>10909</v>
      </c>
    </row>
    <row r="645" spans="1:48" x14ac:dyDescent="0.25">
      <c r="A645" s="8" t="str">
        <f t="shared" si="10"/>
        <v>14006000083992200001286</v>
      </c>
      <c r="B645" s="8" t="s">
        <v>10931</v>
      </c>
      <c r="C645" s="8" t="s">
        <v>10895</v>
      </c>
      <c r="D645" s="8" t="s">
        <v>10896</v>
      </c>
      <c r="E645" s="8" t="s">
        <v>10995</v>
      </c>
      <c r="F645" s="8" t="s">
        <v>10996</v>
      </c>
      <c r="G645" s="8" t="s">
        <v>10913</v>
      </c>
      <c r="H645" s="8" t="s">
        <v>10914</v>
      </c>
      <c r="I645" s="8" t="s">
        <v>10901</v>
      </c>
      <c r="J645" s="8" t="s">
        <v>10902</v>
      </c>
      <c r="K645" s="8" t="s">
        <v>7711</v>
      </c>
      <c r="L645" s="8" t="s">
        <v>10922</v>
      </c>
      <c r="M645" s="8" t="s">
        <v>10904</v>
      </c>
      <c r="N645" s="8" t="s">
        <v>10915</v>
      </c>
      <c r="O645" s="9">
        <v>1.115</v>
      </c>
      <c r="P645" s="10">
        <v>1</v>
      </c>
      <c r="Q645" s="11">
        <v>3.65</v>
      </c>
      <c r="R645" s="11">
        <v>1</v>
      </c>
      <c r="S645" s="8" t="s">
        <v>10906</v>
      </c>
      <c r="T645" s="8" t="s">
        <v>10907</v>
      </c>
      <c r="U645" s="9">
        <v>1.169</v>
      </c>
      <c r="V645" s="10">
        <v>1</v>
      </c>
      <c r="W645" s="11">
        <v>3</v>
      </c>
      <c r="X645" s="9">
        <v>6.032</v>
      </c>
      <c r="Y645" s="8" t="s">
        <v>10901</v>
      </c>
      <c r="Z645" s="10">
        <v>1</v>
      </c>
      <c r="AA645" s="10">
        <v>1</v>
      </c>
      <c r="AB645" s="9">
        <v>6.032</v>
      </c>
      <c r="AC645" s="10">
        <v>1</v>
      </c>
      <c r="AD645" s="10">
        <v>1</v>
      </c>
      <c r="AE645" s="9">
        <v>6.032</v>
      </c>
      <c r="AF645" s="11">
        <v>0</v>
      </c>
      <c r="AG645" s="11">
        <v>4</v>
      </c>
      <c r="AH645" s="11">
        <v>9.25</v>
      </c>
      <c r="AI645" s="11">
        <v>0</v>
      </c>
      <c r="AJ645" s="11">
        <v>0</v>
      </c>
      <c r="AK645" s="12">
        <v>44368.017905092594</v>
      </c>
      <c r="AL645" s="11">
        <v>0</v>
      </c>
      <c r="AM645" s="11">
        <v>100</v>
      </c>
      <c r="AN645" s="11">
        <v>0</v>
      </c>
      <c r="AO645" s="11">
        <v>0.27</v>
      </c>
      <c r="AP645" s="11">
        <v>0.62</v>
      </c>
      <c r="AQ645" s="11">
        <v>0</v>
      </c>
      <c r="AR645" s="11">
        <v>0.2</v>
      </c>
      <c r="AS645" s="8" t="s">
        <v>10908</v>
      </c>
      <c r="AT645" s="11">
        <v>0</v>
      </c>
      <c r="AU645" s="8" t="s">
        <v>10995</v>
      </c>
      <c r="AV645" s="8" t="s">
        <v>10909</v>
      </c>
    </row>
    <row r="646" spans="1:48" x14ac:dyDescent="0.25">
      <c r="A646" s="8" t="str">
        <f t="shared" si="10"/>
        <v>17006000083992000005105</v>
      </c>
      <c r="B646" s="8" t="s">
        <v>10932</v>
      </c>
      <c r="C646" s="8" t="s">
        <v>10895</v>
      </c>
      <c r="D646" s="8" t="s">
        <v>10896</v>
      </c>
      <c r="E646" s="8" t="s">
        <v>10995</v>
      </c>
      <c r="F646" s="8" t="s">
        <v>10996</v>
      </c>
      <c r="G646" s="8" t="s">
        <v>10920</v>
      </c>
      <c r="H646" s="8" t="s">
        <v>10921</v>
      </c>
      <c r="I646" s="8" t="s">
        <v>10901</v>
      </c>
      <c r="J646" s="8" t="s">
        <v>10902</v>
      </c>
      <c r="K646" s="8" t="s">
        <v>7711</v>
      </c>
      <c r="L646" s="8" t="s">
        <v>10922</v>
      </c>
      <c r="M646" s="8" t="s">
        <v>10904</v>
      </c>
      <c r="N646" s="8" t="s">
        <v>10933</v>
      </c>
      <c r="O646" s="9">
        <v>0.78100000000000003</v>
      </c>
      <c r="P646" s="10">
        <v>1</v>
      </c>
      <c r="Q646" s="11">
        <v>9.25</v>
      </c>
      <c r="R646" s="11">
        <v>4</v>
      </c>
      <c r="S646" s="8" t="s">
        <v>10906</v>
      </c>
      <c r="T646" s="8" t="s">
        <v>10907</v>
      </c>
      <c r="U646" s="9">
        <v>0.9</v>
      </c>
      <c r="V646" s="10">
        <v>0.25</v>
      </c>
      <c r="W646" s="11">
        <v>7</v>
      </c>
      <c r="X646" s="9">
        <v>1.944</v>
      </c>
      <c r="Y646" s="8" t="s">
        <v>10901</v>
      </c>
      <c r="Z646" s="10">
        <v>4</v>
      </c>
      <c r="AA646" s="10">
        <v>1</v>
      </c>
      <c r="AB646" s="9">
        <v>7.7759999999999998</v>
      </c>
      <c r="AC646" s="10">
        <v>1</v>
      </c>
      <c r="AD646" s="10">
        <v>1</v>
      </c>
      <c r="AE646" s="9">
        <v>7.7759999999999998</v>
      </c>
      <c r="AF646" s="11">
        <v>15</v>
      </c>
      <c r="AG646" s="11">
        <v>4</v>
      </c>
      <c r="AH646" s="11">
        <v>0</v>
      </c>
      <c r="AI646" s="11">
        <v>17</v>
      </c>
      <c r="AJ646" s="11">
        <v>0</v>
      </c>
      <c r="AK646" s="12">
        <v>44368.019074074073</v>
      </c>
      <c r="AL646" s="11">
        <v>0.19</v>
      </c>
      <c r="AM646" s="11">
        <v>100</v>
      </c>
      <c r="AN646" s="11">
        <v>0</v>
      </c>
      <c r="AO646" s="11">
        <v>0.05</v>
      </c>
      <c r="AP646" s="11">
        <v>0</v>
      </c>
      <c r="AQ646" s="11">
        <v>0.33</v>
      </c>
      <c r="AR646" s="11">
        <v>0.13</v>
      </c>
      <c r="AS646" s="8" t="s">
        <v>10908</v>
      </c>
      <c r="AT646" s="11">
        <v>0</v>
      </c>
      <c r="AU646" s="8" t="s">
        <v>10995</v>
      </c>
      <c r="AV646" s="8" t="s">
        <v>10909</v>
      </c>
    </row>
    <row r="647" spans="1:48" x14ac:dyDescent="0.25">
      <c r="A647" s="8" t="str">
        <f t="shared" si="10"/>
        <v>17006000083992200001421</v>
      </c>
      <c r="B647" s="8" t="s">
        <v>10932</v>
      </c>
      <c r="C647" s="8" t="s">
        <v>10901</v>
      </c>
      <c r="D647" s="8" t="s">
        <v>10896</v>
      </c>
      <c r="E647" s="8" t="s">
        <v>10995</v>
      </c>
      <c r="F647" s="8" t="s">
        <v>10996</v>
      </c>
      <c r="G647" s="8" t="s">
        <v>10917</v>
      </c>
      <c r="H647" s="8" t="s">
        <v>10918</v>
      </c>
      <c r="I647" s="8" t="s">
        <v>10895</v>
      </c>
      <c r="J647" s="8" t="s">
        <v>10902</v>
      </c>
      <c r="K647" s="8" t="s">
        <v>7711</v>
      </c>
      <c r="L647" s="8" t="s">
        <v>10922</v>
      </c>
      <c r="M647" s="8" t="s">
        <v>10904</v>
      </c>
      <c r="N647" s="8" t="s">
        <v>10933</v>
      </c>
      <c r="O647" s="9">
        <v>0.81399999999999995</v>
      </c>
      <c r="P647" s="10">
        <v>1</v>
      </c>
      <c r="Q647" s="11">
        <v>9.25</v>
      </c>
      <c r="R647" s="11">
        <v>4</v>
      </c>
      <c r="S647" s="8" t="s">
        <v>10906</v>
      </c>
      <c r="T647" s="8" t="s">
        <v>10907</v>
      </c>
      <c r="U647" s="9">
        <v>0.93799999999999994</v>
      </c>
      <c r="V647" s="10">
        <v>0.25</v>
      </c>
      <c r="W647" s="11">
        <v>3</v>
      </c>
      <c r="X647" s="9">
        <v>1.958</v>
      </c>
      <c r="Y647" s="8" t="s">
        <v>10901</v>
      </c>
      <c r="Z647" s="10">
        <v>4</v>
      </c>
      <c r="AA647" s="10">
        <v>1</v>
      </c>
      <c r="AB647" s="9">
        <v>7.8319999999999999</v>
      </c>
      <c r="AC647" s="10">
        <v>1</v>
      </c>
      <c r="AD647" s="10">
        <v>1</v>
      </c>
      <c r="AE647" s="9">
        <v>7.8319999999999999</v>
      </c>
      <c r="AF647" s="11">
        <v>15</v>
      </c>
      <c r="AG647" s="11">
        <v>4</v>
      </c>
      <c r="AH647" s="11">
        <v>0</v>
      </c>
      <c r="AI647" s="11">
        <v>17</v>
      </c>
      <c r="AJ647" s="11">
        <v>0</v>
      </c>
      <c r="AK647" s="12">
        <v>44367.573067129626</v>
      </c>
      <c r="AL647" s="11">
        <v>0.2</v>
      </c>
      <c r="AM647" s="11">
        <v>100</v>
      </c>
      <c r="AN647" s="11">
        <v>0</v>
      </c>
      <c r="AO647" s="11">
        <v>0.05</v>
      </c>
      <c r="AP647" s="11">
        <v>0</v>
      </c>
      <c r="AQ647" s="11">
        <v>0.35</v>
      </c>
      <c r="AR647" s="11">
        <v>0.06</v>
      </c>
      <c r="AS647" s="8" t="s">
        <v>10908</v>
      </c>
      <c r="AT647" s="11">
        <v>0</v>
      </c>
      <c r="AU647" s="8" t="s">
        <v>10995</v>
      </c>
      <c r="AV647" s="8" t="s">
        <v>10909</v>
      </c>
    </row>
    <row r="648" spans="1:48" x14ac:dyDescent="0.25">
      <c r="A648" s="8" t="str">
        <f t="shared" si="10"/>
        <v>10006000085562200000102</v>
      </c>
      <c r="B648" s="8" t="s">
        <v>10894</v>
      </c>
      <c r="C648" s="8" t="s">
        <v>10895</v>
      </c>
      <c r="D648" s="8" t="s">
        <v>10896</v>
      </c>
      <c r="E648" s="8" t="s">
        <v>10997</v>
      </c>
      <c r="F648" s="8" t="s">
        <v>10998</v>
      </c>
      <c r="G648" s="8" t="s">
        <v>10899</v>
      </c>
      <c r="H648" s="8" t="s">
        <v>10900</v>
      </c>
      <c r="I648" s="8" t="s">
        <v>10901</v>
      </c>
      <c r="J648" s="8" t="s">
        <v>10902</v>
      </c>
      <c r="K648" s="8" t="s">
        <v>7711</v>
      </c>
      <c r="L648" s="8" t="s">
        <v>10903</v>
      </c>
      <c r="M648" s="8" t="s">
        <v>10904</v>
      </c>
      <c r="N648" s="8" t="s">
        <v>10905</v>
      </c>
      <c r="O648" s="9">
        <v>0.67400000000000004</v>
      </c>
      <c r="P648" s="10">
        <v>1</v>
      </c>
      <c r="Q648" s="11">
        <v>3.65</v>
      </c>
      <c r="R648" s="11">
        <v>4</v>
      </c>
      <c r="S648" s="8" t="s">
        <v>10906</v>
      </c>
      <c r="T648" s="8" t="s">
        <v>10907</v>
      </c>
      <c r="U648" s="9">
        <v>0.73</v>
      </c>
      <c r="V648" s="10">
        <v>1</v>
      </c>
      <c r="W648" s="11">
        <v>4.5</v>
      </c>
      <c r="X648" s="9">
        <v>3.8580000000000001</v>
      </c>
      <c r="Y648" s="8" t="s">
        <v>10901</v>
      </c>
      <c r="Z648" s="10">
        <v>1</v>
      </c>
      <c r="AA648" s="10">
        <v>1</v>
      </c>
      <c r="AB648" s="9">
        <v>3.8580000000000001</v>
      </c>
      <c r="AC648" s="10">
        <v>1</v>
      </c>
      <c r="AD648" s="10">
        <v>1</v>
      </c>
      <c r="AE648" s="9">
        <v>3.8580000000000001</v>
      </c>
      <c r="AF648" s="11">
        <v>15</v>
      </c>
      <c r="AG648" s="11">
        <v>4</v>
      </c>
      <c r="AH648" s="11">
        <v>9.25</v>
      </c>
      <c r="AI648" s="11">
        <v>0</v>
      </c>
      <c r="AJ648" s="11">
        <v>0</v>
      </c>
      <c r="AK648" s="12">
        <v>44368.040162037039</v>
      </c>
      <c r="AL648" s="11">
        <v>0.63</v>
      </c>
      <c r="AM648" s="11">
        <v>100</v>
      </c>
      <c r="AN648" s="11">
        <v>0</v>
      </c>
      <c r="AO648" s="11">
        <v>0.17</v>
      </c>
      <c r="AP648" s="11">
        <v>0.39</v>
      </c>
      <c r="AQ648" s="11">
        <v>0</v>
      </c>
      <c r="AR648" s="11">
        <v>0.22</v>
      </c>
      <c r="AS648" s="8" t="s">
        <v>10908</v>
      </c>
      <c r="AT648" s="11">
        <v>0</v>
      </c>
      <c r="AU648" s="8" t="s">
        <v>10997</v>
      </c>
      <c r="AV648" s="8" t="s">
        <v>10909</v>
      </c>
    </row>
    <row r="649" spans="1:48" x14ac:dyDescent="0.25">
      <c r="A649" s="8" t="str">
        <f t="shared" si="10"/>
        <v>10006000085562200000363</v>
      </c>
      <c r="B649" s="8" t="s">
        <v>10894</v>
      </c>
      <c r="C649" s="8" t="s">
        <v>10901</v>
      </c>
      <c r="D649" s="8" t="s">
        <v>10896</v>
      </c>
      <c r="E649" s="8" t="s">
        <v>10997</v>
      </c>
      <c r="F649" s="8" t="s">
        <v>10998</v>
      </c>
      <c r="G649" s="8" t="s">
        <v>10940</v>
      </c>
      <c r="H649" s="8" t="s">
        <v>10941</v>
      </c>
      <c r="I649" s="8" t="s">
        <v>10895</v>
      </c>
      <c r="J649" s="8" t="s">
        <v>10902</v>
      </c>
      <c r="K649" s="8" t="s">
        <v>7711</v>
      </c>
      <c r="L649" s="8" t="s">
        <v>10903</v>
      </c>
      <c r="M649" s="8" t="s">
        <v>10904</v>
      </c>
      <c r="N649" s="8" t="s">
        <v>10912</v>
      </c>
      <c r="O649" s="9">
        <v>0</v>
      </c>
      <c r="P649" s="10">
        <v>1</v>
      </c>
      <c r="Q649" s="11">
        <v>0</v>
      </c>
      <c r="R649" s="11">
        <v>0</v>
      </c>
      <c r="S649" s="8" t="s">
        <v>10906</v>
      </c>
      <c r="T649" s="8" t="s">
        <v>10907</v>
      </c>
      <c r="U649" s="9">
        <v>0.32</v>
      </c>
      <c r="V649" s="10">
        <v>1</v>
      </c>
      <c r="W649" s="11">
        <v>0</v>
      </c>
      <c r="X649" s="9">
        <v>2.48</v>
      </c>
      <c r="Y649" s="8" t="s">
        <v>10901</v>
      </c>
      <c r="Z649" s="10">
        <v>1</v>
      </c>
      <c r="AA649" s="10">
        <v>1</v>
      </c>
      <c r="AB649" s="9">
        <v>2.48</v>
      </c>
      <c r="AC649" s="10">
        <v>1.34375</v>
      </c>
      <c r="AD649" s="10">
        <v>1</v>
      </c>
      <c r="AE649" s="9">
        <v>3.3330000000000002</v>
      </c>
      <c r="AF649" s="11">
        <v>0</v>
      </c>
      <c r="AG649" s="11">
        <v>0</v>
      </c>
      <c r="AH649" s="11">
        <v>0</v>
      </c>
      <c r="AI649" s="11">
        <v>0</v>
      </c>
      <c r="AJ649" s="11">
        <v>0.64</v>
      </c>
      <c r="AK649" s="12">
        <v>44367.554120370369</v>
      </c>
      <c r="AL649" s="11">
        <v>0</v>
      </c>
      <c r="AM649" s="11">
        <v>0</v>
      </c>
      <c r="AN649" s="11">
        <v>0</v>
      </c>
      <c r="AO649" s="11">
        <v>0</v>
      </c>
      <c r="AP649" s="11">
        <v>0</v>
      </c>
      <c r="AQ649" s="11">
        <v>0</v>
      </c>
      <c r="AR649" s="11">
        <v>0</v>
      </c>
      <c r="AS649" s="8" t="s">
        <v>10908</v>
      </c>
      <c r="AT649" s="11">
        <v>34.630000000000003</v>
      </c>
      <c r="AU649" s="8" t="s">
        <v>10997</v>
      </c>
      <c r="AV649" s="8" t="s">
        <v>10909</v>
      </c>
    </row>
    <row r="650" spans="1:48" x14ac:dyDescent="0.25">
      <c r="A650" s="8" t="str">
        <f t="shared" si="10"/>
        <v>10006000085562200001286</v>
      </c>
      <c r="B650" s="8" t="s">
        <v>10894</v>
      </c>
      <c r="C650" s="8" t="s">
        <v>10895</v>
      </c>
      <c r="D650" s="8" t="s">
        <v>10896</v>
      </c>
      <c r="E650" s="8" t="s">
        <v>10997</v>
      </c>
      <c r="F650" s="8" t="s">
        <v>10998</v>
      </c>
      <c r="G650" s="8" t="s">
        <v>10913</v>
      </c>
      <c r="H650" s="8" t="s">
        <v>10914</v>
      </c>
      <c r="I650" s="8" t="s">
        <v>10901</v>
      </c>
      <c r="J650" s="8" t="s">
        <v>10902</v>
      </c>
      <c r="K650" s="8" t="s">
        <v>7711</v>
      </c>
      <c r="L650" s="8" t="s">
        <v>10903</v>
      </c>
      <c r="M650" s="8" t="s">
        <v>10904</v>
      </c>
      <c r="N650" s="8" t="s">
        <v>10915</v>
      </c>
      <c r="O650" s="9">
        <v>0.81699999999999995</v>
      </c>
      <c r="P650" s="10">
        <v>1</v>
      </c>
      <c r="Q650" s="11">
        <v>3.65</v>
      </c>
      <c r="R650" s="11">
        <v>1</v>
      </c>
      <c r="S650" s="8" t="s">
        <v>10906</v>
      </c>
      <c r="T650" s="8" t="s">
        <v>10907</v>
      </c>
      <c r="U650" s="9">
        <v>0.85699999999999998</v>
      </c>
      <c r="V650" s="10">
        <v>1</v>
      </c>
      <c r="W650" s="11">
        <v>6</v>
      </c>
      <c r="X650" s="9">
        <v>4.5780000000000003</v>
      </c>
      <c r="Y650" s="8" t="s">
        <v>10901</v>
      </c>
      <c r="Z650" s="10">
        <v>1</v>
      </c>
      <c r="AA650" s="10">
        <v>1</v>
      </c>
      <c r="AB650" s="9">
        <v>4.5780000000000003</v>
      </c>
      <c r="AC650" s="10">
        <v>1</v>
      </c>
      <c r="AD650" s="10">
        <v>1</v>
      </c>
      <c r="AE650" s="9">
        <v>4.5780000000000003</v>
      </c>
      <c r="AF650" s="11">
        <v>0</v>
      </c>
      <c r="AG650" s="11">
        <v>4</v>
      </c>
      <c r="AH650" s="11">
        <v>9.25</v>
      </c>
      <c r="AI650" s="11">
        <v>0</v>
      </c>
      <c r="AJ650" s="11">
        <v>0</v>
      </c>
      <c r="AK650" s="12">
        <v>44368.040162037039</v>
      </c>
      <c r="AL650" s="11">
        <v>0</v>
      </c>
      <c r="AM650" s="11">
        <v>100</v>
      </c>
      <c r="AN650" s="11">
        <v>0</v>
      </c>
      <c r="AO650" s="11">
        <v>0.2</v>
      </c>
      <c r="AP650" s="11">
        <v>0.45</v>
      </c>
      <c r="AQ650" s="11">
        <v>0</v>
      </c>
      <c r="AR650" s="11">
        <v>0.3</v>
      </c>
      <c r="AS650" s="8" t="s">
        <v>10908</v>
      </c>
      <c r="AT650" s="11">
        <v>0</v>
      </c>
      <c r="AU650" s="8" t="s">
        <v>10997</v>
      </c>
      <c r="AV650" s="8" t="s">
        <v>10909</v>
      </c>
    </row>
    <row r="651" spans="1:48" x14ac:dyDescent="0.25">
      <c r="A651" s="8" t="str">
        <f t="shared" si="10"/>
        <v>10006000085562200001327</v>
      </c>
      <c r="B651" s="8" t="s">
        <v>10894</v>
      </c>
      <c r="C651" s="8" t="s">
        <v>10895</v>
      </c>
      <c r="D651" s="8" t="s">
        <v>10896</v>
      </c>
      <c r="E651" s="8" t="s">
        <v>10997</v>
      </c>
      <c r="F651" s="8" t="s">
        <v>10998</v>
      </c>
      <c r="G651" s="8" t="s">
        <v>10916</v>
      </c>
      <c r="H651" s="8" t="s">
        <v>10900</v>
      </c>
      <c r="I651" s="8" t="s">
        <v>10901</v>
      </c>
      <c r="J651" s="8" t="s">
        <v>10902</v>
      </c>
      <c r="K651" s="8" t="s">
        <v>7711</v>
      </c>
      <c r="L651" s="8" t="s">
        <v>10903</v>
      </c>
      <c r="M651" s="8" t="s">
        <v>10904</v>
      </c>
      <c r="N651" s="8" t="s">
        <v>10905</v>
      </c>
      <c r="O651" s="9">
        <v>0.878</v>
      </c>
      <c r="P651" s="10">
        <v>0.75066600000000006</v>
      </c>
      <c r="Q651" s="11">
        <v>3.65</v>
      </c>
      <c r="R651" s="11">
        <v>4</v>
      </c>
      <c r="S651" s="8" t="s">
        <v>10906</v>
      </c>
      <c r="T651" s="8" t="s">
        <v>10907</v>
      </c>
      <c r="U651" s="9">
        <v>0.71399999999999997</v>
      </c>
      <c r="V651" s="10">
        <v>1</v>
      </c>
      <c r="W651" s="11">
        <v>5</v>
      </c>
      <c r="X651" s="9">
        <v>3.806</v>
      </c>
      <c r="Y651" s="8" t="s">
        <v>10901</v>
      </c>
      <c r="Z651" s="10">
        <v>1</v>
      </c>
      <c r="AA651" s="10">
        <v>1</v>
      </c>
      <c r="AB651" s="9">
        <v>3.806</v>
      </c>
      <c r="AC651" s="10">
        <v>1</v>
      </c>
      <c r="AD651" s="10">
        <v>1</v>
      </c>
      <c r="AE651" s="9">
        <v>3.806</v>
      </c>
      <c r="AF651" s="11">
        <v>15</v>
      </c>
      <c r="AG651" s="11">
        <v>4</v>
      </c>
      <c r="AH651" s="11">
        <v>9.25</v>
      </c>
      <c r="AI651" s="11">
        <v>0</v>
      </c>
      <c r="AJ651" s="11">
        <v>0</v>
      </c>
      <c r="AK651" s="12">
        <v>44368.040162037039</v>
      </c>
      <c r="AL651" s="11">
        <v>0.62</v>
      </c>
      <c r="AM651" s="11">
        <v>100</v>
      </c>
      <c r="AN651" s="11">
        <v>0</v>
      </c>
      <c r="AO651" s="11">
        <v>0.16</v>
      </c>
      <c r="AP651" s="11">
        <v>0.38</v>
      </c>
      <c r="AQ651" s="11">
        <v>0</v>
      </c>
      <c r="AR651" s="11">
        <v>0.24</v>
      </c>
      <c r="AS651" s="8" t="s">
        <v>10908</v>
      </c>
      <c r="AT651" s="11">
        <v>0</v>
      </c>
      <c r="AU651" s="8" t="s">
        <v>10997</v>
      </c>
      <c r="AV651" s="8" t="s">
        <v>10909</v>
      </c>
    </row>
    <row r="652" spans="1:48" x14ac:dyDescent="0.25">
      <c r="A652" s="8" t="str">
        <f t="shared" si="10"/>
        <v>10006000085562200001421</v>
      </c>
      <c r="B652" s="8" t="s">
        <v>10894</v>
      </c>
      <c r="C652" s="8" t="s">
        <v>10895</v>
      </c>
      <c r="D652" s="8" t="s">
        <v>10896</v>
      </c>
      <c r="E652" s="8" t="s">
        <v>10997</v>
      </c>
      <c r="F652" s="8" t="s">
        <v>10998</v>
      </c>
      <c r="G652" s="8" t="s">
        <v>10917</v>
      </c>
      <c r="H652" s="8" t="s">
        <v>10918</v>
      </c>
      <c r="I652" s="8" t="s">
        <v>10901</v>
      </c>
      <c r="J652" s="8" t="s">
        <v>10902</v>
      </c>
      <c r="K652" s="8" t="s">
        <v>7711</v>
      </c>
      <c r="L652" s="8" t="s">
        <v>10903</v>
      </c>
      <c r="M652" s="8" t="s">
        <v>10904</v>
      </c>
      <c r="N652" s="8" t="s">
        <v>10905</v>
      </c>
      <c r="O652" s="9">
        <v>0.53600000000000003</v>
      </c>
      <c r="P652" s="10">
        <v>1</v>
      </c>
      <c r="Q652" s="11">
        <v>9.25</v>
      </c>
      <c r="R652" s="11">
        <v>4</v>
      </c>
      <c r="S652" s="8" t="s">
        <v>10906</v>
      </c>
      <c r="T652" s="8" t="s">
        <v>10907</v>
      </c>
      <c r="U652" s="9">
        <v>0.61799999999999999</v>
      </c>
      <c r="V652" s="10">
        <v>1</v>
      </c>
      <c r="W652" s="11">
        <v>4</v>
      </c>
      <c r="X652" s="9">
        <v>3.2440000000000002</v>
      </c>
      <c r="Y652" s="8" t="s">
        <v>10901</v>
      </c>
      <c r="Z652" s="10">
        <v>1</v>
      </c>
      <c r="AA652" s="10">
        <v>1</v>
      </c>
      <c r="AB652" s="9">
        <v>3.2440000000000002</v>
      </c>
      <c r="AC652" s="10">
        <v>1</v>
      </c>
      <c r="AD652" s="10">
        <v>1</v>
      </c>
      <c r="AE652" s="9">
        <v>3.2440000000000002</v>
      </c>
      <c r="AF652" s="11">
        <v>15</v>
      </c>
      <c r="AG652" s="11">
        <v>4</v>
      </c>
      <c r="AH652" s="11">
        <v>9.25</v>
      </c>
      <c r="AI652" s="11">
        <v>0</v>
      </c>
      <c r="AJ652" s="11">
        <v>0</v>
      </c>
      <c r="AK652" s="12">
        <v>44368.040173611109</v>
      </c>
      <c r="AL652" s="11">
        <v>0.53</v>
      </c>
      <c r="AM652" s="11">
        <v>100</v>
      </c>
      <c r="AN652" s="11">
        <v>0</v>
      </c>
      <c r="AO652" s="11">
        <v>0.14000000000000001</v>
      </c>
      <c r="AP652" s="11">
        <v>0.33</v>
      </c>
      <c r="AQ652" s="11">
        <v>0</v>
      </c>
      <c r="AR652" s="11">
        <v>0.16</v>
      </c>
      <c r="AS652" s="8" t="s">
        <v>10908</v>
      </c>
      <c r="AT652" s="11">
        <v>0</v>
      </c>
      <c r="AU652" s="8" t="s">
        <v>10997</v>
      </c>
      <c r="AV652" s="8" t="s">
        <v>10909</v>
      </c>
    </row>
    <row r="653" spans="1:48" x14ac:dyDescent="0.25">
      <c r="A653" s="8" t="str">
        <f t="shared" si="10"/>
        <v>11006000085562000005105</v>
      </c>
      <c r="B653" s="8" t="s">
        <v>10919</v>
      </c>
      <c r="C653" s="8" t="s">
        <v>10901</v>
      </c>
      <c r="D653" s="8" t="s">
        <v>10896</v>
      </c>
      <c r="E653" s="8" t="s">
        <v>10997</v>
      </c>
      <c r="F653" s="8" t="s">
        <v>10998</v>
      </c>
      <c r="G653" s="8" t="s">
        <v>10920</v>
      </c>
      <c r="H653" s="8" t="s">
        <v>10921</v>
      </c>
      <c r="I653" s="8" t="s">
        <v>10895</v>
      </c>
      <c r="J653" s="8" t="s">
        <v>10902</v>
      </c>
      <c r="K653" s="8" t="s">
        <v>7711</v>
      </c>
      <c r="L653" s="8" t="s">
        <v>10922</v>
      </c>
      <c r="M653" s="8" t="s">
        <v>10904</v>
      </c>
      <c r="N653" s="8" t="s">
        <v>10905</v>
      </c>
      <c r="O653" s="9">
        <v>0.57999999999999996</v>
      </c>
      <c r="P653" s="10">
        <v>1</v>
      </c>
      <c r="Q653" s="11">
        <v>9.25</v>
      </c>
      <c r="R653" s="11">
        <v>4</v>
      </c>
      <c r="S653" s="8" t="s">
        <v>10906</v>
      </c>
      <c r="T653" s="8" t="s">
        <v>10907</v>
      </c>
      <c r="U653" s="9">
        <v>0.66900000000000004</v>
      </c>
      <c r="V653" s="10">
        <v>1</v>
      </c>
      <c r="W653" s="11">
        <v>4</v>
      </c>
      <c r="X653" s="9">
        <v>3.8769999999999998</v>
      </c>
      <c r="Y653" s="8" t="s">
        <v>10901</v>
      </c>
      <c r="Z653" s="10">
        <v>1</v>
      </c>
      <c r="AA653" s="10">
        <v>1</v>
      </c>
      <c r="AB653" s="9">
        <v>3.8769999999999998</v>
      </c>
      <c r="AC653" s="10">
        <v>1</v>
      </c>
      <c r="AD653" s="10">
        <v>1</v>
      </c>
      <c r="AE653" s="9">
        <v>3.8769999999999998</v>
      </c>
      <c r="AF653" s="11">
        <v>15</v>
      </c>
      <c r="AG653" s="11">
        <v>4</v>
      </c>
      <c r="AH653" s="11">
        <v>0</v>
      </c>
      <c r="AI653" s="11">
        <v>0</v>
      </c>
      <c r="AJ653" s="11">
        <v>0</v>
      </c>
      <c r="AK653" s="12">
        <v>44367.584131944444</v>
      </c>
      <c r="AL653" s="11">
        <v>0.57999999999999996</v>
      </c>
      <c r="AM653" s="11">
        <v>100</v>
      </c>
      <c r="AN653" s="11">
        <v>0</v>
      </c>
      <c r="AO653" s="11">
        <v>0.15</v>
      </c>
      <c r="AP653" s="11">
        <v>0</v>
      </c>
      <c r="AQ653" s="11">
        <v>0</v>
      </c>
      <c r="AR653" s="11">
        <v>0.18</v>
      </c>
      <c r="AS653" s="8" t="s">
        <v>10908</v>
      </c>
      <c r="AT653" s="11">
        <v>0</v>
      </c>
      <c r="AU653" s="8" t="s">
        <v>10997</v>
      </c>
      <c r="AV653" s="8" t="s">
        <v>10909</v>
      </c>
    </row>
    <row r="654" spans="1:48" x14ac:dyDescent="0.25">
      <c r="A654" s="8" t="str">
        <f t="shared" si="10"/>
        <v>11006000085562200001286</v>
      </c>
      <c r="B654" s="8" t="s">
        <v>10919</v>
      </c>
      <c r="C654" s="8" t="s">
        <v>10895</v>
      </c>
      <c r="D654" s="8" t="s">
        <v>10896</v>
      </c>
      <c r="E654" s="8" t="s">
        <v>10997</v>
      </c>
      <c r="F654" s="8" t="s">
        <v>10998</v>
      </c>
      <c r="G654" s="8" t="s">
        <v>10913</v>
      </c>
      <c r="H654" s="8" t="s">
        <v>10914</v>
      </c>
      <c r="I654" s="8" t="s">
        <v>10901</v>
      </c>
      <c r="J654" s="8" t="s">
        <v>10902</v>
      </c>
      <c r="K654" s="8" t="s">
        <v>7711</v>
      </c>
      <c r="L654" s="8" t="s">
        <v>10922</v>
      </c>
      <c r="M654" s="8" t="s">
        <v>10904</v>
      </c>
      <c r="N654" s="8" t="s">
        <v>10915</v>
      </c>
      <c r="O654" s="9">
        <v>0.81699999999999995</v>
      </c>
      <c r="P654" s="10">
        <v>1</v>
      </c>
      <c r="Q654" s="11">
        <v>3.65</v>
      </c>
      <c r="R654" s="11">
        <v>1</v>
      </c>
      <c r="S654" s="8" t="s">
        <v>10906</v>
      </c>
      <c r="T654" s="8" t="s">
        <v>10907</v>
      </c>
      <c r="U654" s="9">
        <v>0.85699999999999998</v>
      </c>
      <c r="V654" s="10">
        <v>1</v>
      </c>
      <c r="W654" s="11">
        <v>5</v>
      </c>
      <c r="X654" s="9">
        <v>4.9779999999999998</v>
      </c>
      <c r="Y654" s="8" t="s">
        <v>10901</v>
      </c>
      <c r="Z654" s="10">
        <v>1</v>
      </c>
      <c r="AA654" s="10">
        <v>1</v>
      </c>
      <c r="AB654" s="9">
        <v>4.9779999999999998</v>
      </c>
      <c r="AC654" s="10">
        <v>1</v>
      </c>
      <c r="AD654" s="10">
        <v>1</v>
      </c>
      <c r="AE654" s="9">
        <v>4.9779999999999998</v>
      </c>
      <c r="AF654" s="11">
        <v>0</v>
      </c>
      <c r="AG654" s="11">
        <v>4</v>
      </c>
      <c r="AH654" s="11">
        <v>0</v>
      </c>
      <c r="AI654" s="11">
        <v>0</v>
      </c>
      <c r="AJ654" s="11">
        <v>0</v>
      </c>
      <c r="AK654" s="12">
        <v>44368.053379629629</v>
      </c>
      <c r="AL654" s="11">
        <v>0</v>
      </c>
      <c r="AM654" s="11">
        <v>100</v>
      </c>
      <c r="AN654" s="11">
        <v>0</v>
      </c>
      <c r="AO654" s="11">
        <v>0.2</v>
      </c>
      <c r="AP654" s="11">
        <v>0</v>
      </c>
      <c r="AQ654" s="11">
        <v>0</v>
      </c>
      <c r="AR654" s="11">
        <v>0.25</v>
      </c>
      <c r="AS654" s="8" t="s">
        <v>10908</v>
      </c>
      <c r="AT654" s="11">
        <v>0</v>
      </c>
      <c r="AU654" s="8" t="s">
        <v>10997</v>
      </c>
      <c r="AV654" s="8" t="s">
        <v>10909</v>
      </c>
    </row>
    <row r="655" spans="1:48" x14ac:dyDescent="0.25">
      <c r="A655" s="8" t="str">
        <f t="shared" si="10"/>
        <v>11006000085562200001327</v>
      </c>
      <c r="B655" s="8" t="s">
        <v>10919</v>
      </c>
      <c r="C655" s="8" t="s">
        <v>10895</v>
      </c>
      <c r="D655" s="8" t="s">
        <v>10896</v>
      </c>
      <c r="E655" s="8" t="s">
        <v>10997</v>
      </c>
      <c r="F655" s="8" t="s">
        <v>10998</v>
      </c>
      <c r="G655" s="8" t="s">
        <v>10916</v>
      </c>
      <c r="H655" s="8" t="s">
        <v>10900</v>
      </c>
      <c r="I655" s="8" t="s">
        <v>10901</v>
      </c>
      <c r="J655" s="8" t="s">
        <v>10902</v>
      </c>
      <c r="K655" s="8" t="s">
        <v>7711</v>
      </c>
      <c r="L655" s="8" t="s">
        <v>10922</v>
      </c>
      <c r="M655" s="8" t="s">
        <v>10904</v>
      </c>
      <c r="N655" s="8" t="s">
        <v>10923</v>
      </c>
      <c r="O655" s="9">
        <v>0.878</v>
      </c>
      <c r="P655" s="10">
        <v>0.75066600000000006</v>
      </c>
      <c r="Q655" s="11">
        <v>0</v>
      </c>
      <c r="R655" s="11">
        <v>4</v>
      </c>
      <c r="S655" s="8" t="s">
        <v>10906</v>
      </c>
      <c r="T655" s="8" t="s">
        <v>10907</v>
      </c>
      <c r="U655" s="9">
        <v>0.68700000000000006</v>
      </c>
      <c r="V655" s="10">
        <v>1</v>
      </c>
      <c r="W655" s="11">
        <v>5</v>
      </c>
      <c r="X655" s="9">
        <v>4.0199999999999996</v>
      </c>
      <c r="Y655" s="8" t="s">
        <v>10901</v>
      </c>
      <c r="Z655" s="10">
        <v>1</v>
      </c>
      <c r="AA655" s="10">
        <v>1</v>
      </c>
      <c r="AB655" s="9">
        <v>4.0199999999999996</v>
      </c>
      <c r="AC655" s="10">
        <v>1</v>
      </c>
      <c r="AD655" s="10">
        <v>1</v>
      </c>
      <c r="AE655" s="9">
        <v>4.0199999999999996</v>
      </c>
      <c r="AF655" s="11">
        <v>15</v>
      </c>
      <c r="AG655" s="11">
        <v>4</v>
      </c>
      <c r="AH655" s="11">
        <v>0</v>
      </c>
      <c r="AI655" s="11">
        <v>0</v>
      </c>
      <c r="AJ655" s="11">
        <v>0</v>
      </c>
      <c r="AK655" s="12">
        <v>44368.053379629629</v>
      </c>
      <c r="AL655" s="11">
        <v>0.59</v>
      </c>
      <c r="AM655" s="11">
        <v>100</v>
      </c>
      <c r="AN655" s="11">
        <v>0</v>
      </c>
      <c r="AO655" s="11">
        <v>0.16</v>
      </c>
      <c r="AP655" s="11">
        <v>0</v>
      </c>
      <c r="AQ655" s="11">
        <v>0</v>
      </c>
      <c r="AR655" s="11">
        <v>0.23</v>
      </c>
      <c r="AS655" s="8" t="s">
        <v>10908</v>
      </c>
      <c r="AT655" s="11">
        <v>0</v>
      </c>
      <c r="AU655" s="8" t="s">
        <v>10997</v>
      </c>
      <c r="AV655" s="8" t="s">
        <v>10909</v>
      </c>
    </row>
    <row r="656" spans="1:48" x14ac:dyDescent="0.25">
      <c r="A656" s="8" t="str">
        <f t="shared" si="10"/>
        <v>11006000085562200001421</v>
      </c>
      <c r="B656" s="8" t="s">
        <v>10919</v>
      </c>
      <c r="C656" s="8" t="s">
        <v>10895</v>
      </c>
      <c r="D656" s="8" t="s">
        <v>10896</v>
      </c>
      <c r="E656" s="8" t="s">
        <v>10997</v>
      </c>
      <c r="F656" s="8" t="s">
        <v>10998</v>
      </c>
      <c r="G656" s="8" t="s">
        <v>10917</v>
      </c>
      <c r="H656" s="8" t="s">
        <v>10918</v>
      </c>
      <c r="I656" s="8" t="s">
        <v>10901</v>
      </c>
      <c r="J656" s="8" t="s">
        <v>10902</v>
      </c>
      <c r="K656" s="8" t="s">
        <v>7711</v>
      </c>
      <c r="L656" s="8" t="s">
        <v>10922</v>
      </c>
      <c r="M656" s="8" t="s">
        <v>10904</v>
      </c>
      <c r="N656" s="8" t="s">
        <v>10905</v>
      </c>
      <c r="O656" s="9">
        <v>0.53600000000000003</v>
      </c>
      <c r="P656" s="10">
        <v>1</v>
      </c>
      <c r="Q656" s="11">
        <v>9.25</v>
      </c>
      <c r="R656" s="11">
        <v>4</v>
      </c>
      <c r="S656" s="8" t="s">
        <v>10906</v>
      </c>
      <c r="T656" s="8" t="s">
        <v>10907</v>
      </c>
      <c r="U656" s="9">
        <v>0.61799999999999999</v>
      </c>
      <c r="V656" s="10">
        <v>1</v>
      </c>
      <c r="W656" s="11">
        <v>3</v>
      </c>
      <c r="X656" s="9">
        <v>3.5339999999999998</v>
      </c>
      <c r="Y656" s="8" t="s">
        <v>10901</v>
      </c>
      <c r="Z656" s="10">
        <v>1</v>
      </c>
      <c r="AA656" s="10">
        <v>1</v>
      </c>
      <c r="AB656" s="9">
        <v>3.5339999999999998</v>
      </c>
      <c r="AC656" s="10">
        <v>1</v>
      </c>
      <c r="AD656" s="10">
        <v>1</v>
      </c>
      <c r="AE656" s="9">
        <v>3.5339999999999998</v>
      </c>
      <c r="AF656" s="11">
        <v>15</v>
      </c>
      <c r="AG656" s="11">
        <v>4</v>
      </c>
      <c r="AH656" s="11">
        <v>0</v>
      </c>
      <c r="AI656" s="11">
        <v>0</v>
      </c>
      <c r="AJ656" s="11">
        <v>0</v>
      </c>
      <c r="AK656" s="12">
        <v>44368.053402777776</v>
      </c>
      <c r="AL656" s="11">
        <v>0.53</v>
      </c>
      <c r="AM656" s="11">
        <v>100</v>
      </c>
      <c r="AN656" s="11">
        <v>0</v>
      </c>
      <c r="AO656" s="11">
        <v>0.14000000000000001</v>
      </c>
      <c r="AP656" s="11">
        <v>0</v>
      </c>
      <c r="AQ656" s="11">
        <v>0</v>
      </c>
      <c r="AR656" s="11">
        <v>0.12</v>
      </c>
      <c r="AS656" s="8" t="s">
        <v>10908</v>
      </c>
      <c r="AT656" s="11">
        <v>0</v>
      </c>
      <c r="AU656" s="8" t="s">
        <v>10997</v>
      </c>
      <c r="AV656" s="8" t="s">
        <v>10909</v>
      </c>
    </row>
    <row r="657" spans="1:48" x14ac:dyDescent="0.25">
      <c r="A657" s="8" t="str">
        <f t="shared" si="10"/>
        <v>11106000085562000005105</v>
      </c>
      <c r="B657" s="8" t="s">
        <v>10924</v>
      </c>
      <c r="C657" s="8" t="s">
        <v>10901</v>
      </c>
      <c r="D657" s="8" t="s">
        <v>10896</v>
      </c>
      <c r="E657" s="8" t="s">
        <v>10997</v>
      </c>
      <c r="F657" s="8" t="s">
        <v>10998</v>
      </c>
      <c r="G657" s="8" t="s">
        <v>10920</v>
      </c>
      <c r="H657" s="8" t="s">
        <v>10921</v>
      </c>
      <c r="I657" s="8" t="s">
        <v>10895</v>
      </c>
      <c r="J657" s="8" t="s">
        <v>10902</v>
      </c>
      <c r="K657" s="8" t="s">
        <v>7711</v>
      </c>
      <c r="L657" s="8" t="s">
        <v>10922</v>
      </c>
      <c r="M657" s="8" t="s">
        <v>10904</v>
      </c>
      <c r="N657" s="8" t="s">
        <v>10925</v>
      </c>
      <c r="O657" s="9">
        <v>0.57999999999999996</v>
      </c>
      <c r="P657" s="10">
        <v>1</v>
      </c>
      <c r="Q657" s="11">
        <v>9.25</v>
      </c>
      <c r="R657" s="11">
        <v>4</v>
      </c>
      <c r="S657" s="8" t="s">
        <v>10906</v>
      </c>
      <c r="T657" s="8" t="s">
        <v>10907</v>
      </c>
      <c r="U657" s="9">
        <v>0.66900000000000004</v>
      </c>
      <c r="V657" s="10">
        <v>1</v>
      </c>
      <c r="W657" s="11">
        <v>4</v>
      </c>
      <c r="X657" s="9">
        <v>5.0469999999999997</v>
      </c>
      <c r="Y657" s="8" t="s">
        <v>10901</v>
      </c>
      <c r="Z657" s="10">
        <v>1</v>
      </c>
      <c r="AA657" s="10">
        <v>0.74956400000000001</v>
      </c>
      <c r="AB657" s="9">
        <v>5.0469999999999997</v>
      </c>
      <c r="AC657" s="10">
        <v>1</v>
      </c>
      <c r="AD657" s="10">
        <v>0.74956400000000001</v>
      </c>
      <c r="AE657" s="9">
        <v>5.0469999999999997</v>
      </c>
      <c r="AF657" s="11">
        <v>15</v>
      </c>
      <c r="AG657" s="11">
        <v>4</v>
      </c>
      <c r="AH657" s="11">
        <v>0</v>
      </c>
      <c r="AI657" s="11">
        <v>17</v>
      </c>
      <c r="AJ657" s="11">
        <v>0</v>
      </c>
      <c r="AK657" s="12">
        <v>44367.584166666667</v>
      </c>
      <c r="AL657" s="11">
        <v>0.57999999999999996</v>
      </c>
      <c r="AM657" s="11">
        <v>100</v>
      </c>
      <c r="AN657" s="11">
        <v>0</v>
      </c>
      <c r="AO657" s="11">
        <v>0.15</v>
      </c>
      <c r="AP657" s="11">
        <v>0</v>
      </c>
      <c r="AQ657" s="11">
        <v>0.98</v>
      </c>
      <c r="AR657" s="11">
        <v>0.22</v>
      </c>
      <c r="AS657" s="8" t="s">
        <v>10908</v>
      </c>
      <c r="AT657" s="11">
        <v>0</v>
      </c>
      <c r="AU657" s="8" t="s">
        <v>10997</v>
      </c>
      <c r="AV657" s="8" t="s">
        <v>10909</v>
      </c>
    </row>
    <row r="658" spans="1:48" x14ac:dyDescent="0.25">
      <c r="A658" s="8" t="str">
        <f t="shared" si="10"/>
        <v>11106000085562200000102</v>
      </c>
      <c r="B658" s="8" t="s">
        <v>10924</v>
      </c>
      <c r="C658" s="8" t="s">
        <v>10895</v>
      </c>
      <c r="D658" s="8" t="s">
        <v>10896</v>
      </c>
      <c r="E658" s="8" t="s">
        <v>10997</v>
      </c>
      <c r="F658" s="8" t="s">
        <v>10998</v>
      </c>
      <c r="G658" s="8" t="s">
        <v>10899</v>
      </c>
      <c r="H658" s="8" t="s">
        <v>10900</v>
      </c>
      <c r="I658" s="8" t="s">
        <v>10901</v>
      </c>
      <c r="J658" s="8" t="s">
        <v>10902</v>
      </c>
      <c r="K658" s="8" t="s">
        <v>7711</v>
      </c>
      <c r="L658" s="8" t="s">
        <v>10922</v>
      </c>
      <c r="M658" s="8" t="s">
        <v>10904</v>
      </c>
      <c r="N658" s="8" t="s">
        <v>10926</v>
      </c>
      <c r="O658" s="9">
        <v>0.67400000000000004</v>
      </c>
      <c r="P658" s="10">
        <v>1</v>
      </c>
      <c r="Q658" s="11">
        <v>0</v>
      </c>
      <c r="R658" s="11">
        <v>4</v>
      </c>
      <c r="S658" s="8" t="s">
        <v>10906</v>
      </c>
      <c r="T658" s="8" t="s">
        <v>10907</v>
      </c>
      <c r="U658" s="9">
        <v>0.70199999999999996</v>
      </c>
      <c r="V658" s="10">
        <v>1</v>
      </c>
      <c r="W658" s="11">
        <v>4</v>
      </c>
      <c r="X658" s="9">
        <v>5.2969999999999997</v>
      </c>
      <c r="Y658" s="8" t="s">
        <v>10901</v>
      </c>
      <c r="Z658" s="10">
        <v>1</v>
      </c>
      <c r="AA658" s="10">
        <v>0.76794799999999996</v>
      </c>
      <c r="AB658" s="9">
        <v>5.2969999999999997</v>
      </c>
      <c r="AC658" s="10">
        <v>1</v>
      </c>
      <c r="AD658" s="10">
        <v>0.76794799999999996</v>
      </c>
      <c r="AE658" s="9">
        <v>5.2969999999999997</v>
      </c>
      <c r="AF658" s="11">
        <v>15</v>
      </c>
      <c r="AG658" s="11">
        <v>4</v>
      </c>
      <c r="AH658" s="11">
        <v>0</v>
      </c>
      <c r="AI658" s="11">
        <v>17</v>
      </c>
      <c r="AJ658" s="11">
        <v>0</v>
      </c>
      <c r="AK658" s="12">
        <v>44368.053402777776</v>
      </c>
      <c r="AL658" s="11">
        <v>0.61</v>
      </c>
      <c r="AM658" s="11">
        <v>100</v>
      </c>
      <c r="AN658" s="11">
        <v>0</v>
      </c>
      <c r="AO658" s="11">
        <v>0.16</v>
      </c>
      <c r="AP658" s="11">
        <v>0</v>
      </c>
      <c r="AQ658" s="11">
        <v>1.03</v>
      </c>
      <c r="AR658" s="11">
        <v>0.23</v>
      </c>
      <c r="AS658" s="8" t="s">
        <v>10908</v>
      </c>
      <c r="AT658" s="11">
        <v>0</v>
      </c>
      <c r="AU658" s="8" t="s">
        <v>10997</v>
      </c>
      <c r="AV658" s="8" t="s">
        <v>10909</v>
      </c>
    </row>
    <row r="659" spans="1:48" x14ac:dyDescent="0.25">
      <c r="A659" s="8" t="str">
        <f t="shared" si="10"/>
        <v>11106000085562200001286</v>
      </c>
      <c r="B659" s="8" t="s">
        <v>10924</v>
      </c>
      <c r="C659" s="8" t="s">
        <v>10895</v>
      </c>
      <c r="D659" s="8" t="s">
        <v>10896</v>
      </c>
      <c r="E659" s="8" t="s">
        <v>10997</v>
      </c>
      <c r="F659" s="8" t="s">
        <v>10998</v>
      </c>
      <c r="G659" s="8" t="s">
        <v>10913</v>
      </c>
      <c r="H659" s="8" t="s">
        <v>10914</v>
      </c>
      <c r="I659" s="8" t="s">
        <v>10901</v>
      </c>
      <c r="J659" s="8" t="s">
        <v>10902</v>
      </c>
      <c r="K659" s="8" t="s">
        <v>7711</v>
      </c>
      <c r="L659" s="8" t="s">
        <v>10922</v>
      </c>
      <c r="M659" s="8" t="s">
        <v>10904</v>
      </c>
      <c r="N659" s="8" t="s">
        <v>10927</v>
      </c>
      <c r="O659" s="9">
        <v>0.81699999999999995</v>
      </c>
      <c r="P659" s="10">
        <v>1</v>
      </c>
      <c r="Q659" s="11">
        <v>3.65</v>
      </c>
      <c r="R659" s="11">
        <v>1</v>
      </c>
      <c r="S659" s="8" t="s">
        <v>10906</v>
      </c>
      <c r="T659" s="8" t="s">
        <v>10907</v>
      </c>
      <c r="U659" s="9">
        <v>0.85699999999999998</v>
      </c>
      <c r="V659" s="10">
        <v>1</v>
      </c>
      <c r="W659" s="11">
        <v>5</v>
      </c>
      <c r="X659" s="9">
        <v>6.4880000000000004</v>
      </c>
      <c r="Y659" s="8" t="s">
        <v>10901</v>
      </c>
      <c r="Z659" s="10">
        <v>1</v>
      </c>
      <c r="AA659" s="10">
        <v>0.74829599999999996</v>
      </c>
      <c r="AB659" s="9">
        <v>6.4880000000000004</v>
      </c>
      <c r="AC659" s="10">
        <v>1</v>
      </c>
      <c r="AD659" s="10">
        <v>0.74829599999999996</v>
      </c>
      <c r="AE659" s="9">
        <v>6.4880000000000004</v>
      </c>
      <c r="AF659" s="11">
        <v>0</v>
      </c>
      <c r="AG659" s="11">
        <v>4</v>
      </c>
      <c r="AH659" s="11">
        <v>0</v>
      </c>
      <c r="AI659" s="11">
        <v>17</v>
      </c>
      <c r="AJ659" s="11">
        <v>0</v>
      </c>
      <c r="AK659" s="12">
        <v>44368.053414351853</v>
      </c>
      <c r="AL659" s="11">
        <v>0</v>
      </c>
      <c r="AM659" s="11">
        <v>100</v>
      </c>
      <c r="AN659" s="11">
        <v>0</v>
      </c>
      <c r="AO659" s="11">
        <v>0.2</v>
      </c>
      <c r="AP659" s="11">
        <v>0</v>
      </c>
      <c r="AQ659" s="11">
        <v>1.25</v>
      </c>
      <c r="AR659" s="11">
        <v>0.31</v>
      </c>
      <c r="AS659" s="8" t="s">
        <v>10908</v>
      </c>
      <c r="AT659" s="11">
        <v>0</v>
      </c>
      <c r="AU659" s="8" t="s">
        <v>10997</v>
      </c>
      <c r="AV659" s="8" t="s">
        <v>10909</v>
      </c>
    </row>
    <row r="660" spans="1:48" x14ac:dyDescent="0.25">
      <c r="A660" s="8" t="str">
        <f t="shared" si="10"/>
        <v>11106000085562200001421</v>
      </c>
      <c r="B660" s="8" t="s">
        <v>10924</v>
      </c>
      <c r="C660" s="8" t="s">
        <v>10895</v>
      </c>
      <c r="D660" s="8" t="s">
        <v>10896</v>
      </c>
      <c r="E660" s="8" t="s">
        <v>10997</v>
      </c>
      <c r="F660" s="8" t="s">
        <v>10998</v>
      </c>
      <c r="G660" s="8" t="s">
        <v>10917</v>
      </c>
      <c r="H660" s="8" t="s">
        <v>10918</v>
      </c>
      <c r="I660" s="8" t="s">
        <v>10901</v>
      </c>
      <c r="J660" s="8" t="s">
        <v>10902</v>
      </c>
      <c r="K660" s="8" t="s">
        <v>7711</v>
      </c>
      <c r="L660" s="8" t="s">
        <v>10922</v>
      </c>
      <c r="M660" s="8" t="s">
        <v>10904</v>
      </c>
      <c r="N660" s="8" t="s">
        <v>10925</v>
      </c>
      <c r="O660" s="9">
        <v>0.53600000000000003</v>
      </c>
      <c r="P660" s="10">
        <v>1</v>
      </c>
      <c r="Q660" s="11">
        <v>9.25</v>
      </c>
      <c r="R660" s="11">
        <v>4</v>
      </c>
      <c r="S660" s="8" t="s">
        <v>10906</v>
      </c>
      <c r="T660" s="8" t="s">
        <v>10907</v>
      </c>
      <c r="U660" s="9">
        <v>0.61799999999999999</v>
      </c>
      <c r="V660" s="10">
        <v>1</v>
      </c>
      <c r="W660" s="11">
        <v>1.5</v>
      </c>
      <c r="X660" s="9">
        <v>4.524</v>
      </c>
      <c r="Y660" s="8" t="s">
        <v>10901</v>
      </c>
      <c r="Z660" s="10">
        <v>1</v>
      </c>
      <c r="AA660" s="10">
        <v>0.74964200000000003</v>
      </c>
      <c r="AB660" s="9">
        <v>4.524</v>
      </c>
      <c r="AC660" s="10">
        <v>1</v>
      </c>
      <c r="AD660" s="10">
        <v>0.74964200000000003</v>
      </c>
      <c r="AE660" s="9">
        <v>4.524</v>
      </c>
      <c r="AF660" s="11">
        <v>15</v>
      </c>
      <c r="AG660" s="11">
        <v>4</v>
      </c>
      <c r="AH660" s="11">
        <v>0</v>
      </c>
      <c r="AI660" s="11">
        <v>17</v>
      </c>
      <c r="AJ660" s="11">
        <v>0</v>
      </c>
      <c r="AK660" s="12">
        <v>44368.053414351853</v>
      </c>
      <c r="AL660" s="11">
        <v>0.53</v>
      </c>
      <c r="AM660" s="11">
        <v>100</v>
      </c>
      <c r="AN660" s="11">
        <v>0</v>
      </c>
      <c r="AO660" s="11">
        <v>0.14000000000000001</v>
      </c>
      <c r="AP660" s="11">
        <v>0</v>
      </c>
      <c r="AQ660" s="11">
        <v>0.9</v>
      </c>
      <c r="AR660" s="11">
        <v>7.0000000000000007E-2</v>
      </c>
      <c r="AS660" s="8" t="s">
        <v>10908</v>
      </c>
      <c r="AT660" s="11">
        <v>0</v>
      </c>
      <c r="AU660" s="8" t="s">
        <v>10997</v>
      </c>
      <c r="AV660" s="8" t="s">
        <v>10909</v>
      </c>
    </row>
    <row r="661" spans="1:48" x14ac:dyDescent="0.25">
      <c r="A661" s="8" t="str">
        <f t="shared" si="10"/>
        <v>12106000085562000005105</v>
      </c>
      <c r="B661" s="8" t="s">
        <v>10928</v>
      </c>
      <c r="C661" s="8" t="s">
        <v>10901</v>
      </c>
      <c r="D661" s="8" t="s">
        <v>10896</v>
      </c>
      <c r="E661" s="8" t="s">
        <v>10997</v>
      </c>
      <c r="F661" s="8" t="s">
        <v>10998</v>
      </c>
      <c r="G661" s="8" t="s">
        <v>10920</v>
      </c>
      <c r="H661" s="8" t="s">
        <v>10921</v>
      </c>
      <c r="I661" s="8" t="s">
        <v>10895</v>
      </c>
      <c r="J661" s="8" t="s">
        <v>10902</v>
      </c>
      <c r="K661" s="8" t="s">
        <v>7711</v>
      </c>
      <c r="L661" s="8" t="s">
        <v>10922</v>
      </c>
      <c r="M661" s="8" t="s">
        <v>10904</v>
      </c>
      <c r="N661" s="8" t="s">
        <v>10905</v>
      </c>
      <c r="O661" s="9">
        <v>0.57999999999999996</v>
      </c>
      <c r="P661" s="10">
        <v>1</v>
      </c>
      <c r="Q661" s="11">
        <v>9.25</v>
      </c>
      <c r="R661" s="11">
        <v>4</v>
      </c>
      <c r="S661" s="8" t="s">
        <v>10906</v>
      </c>
      <c r="T661" s="8" t="s">
        <v>10907</v>
      </c>
      <c r="U661" s="9">
        <v>0.66900000000000004</v>
      </c>
      <c r="V661" s="10">
        <v>1</v>
      </c>
      <c r="W661" s="11">
        <v>2</v>
      </c>
      <c r="X661" s="9">
        <v>3.4369999999999998</v>
      </c>
      <c r="Y661" s="8" t="s">
        <v>10901</v>
      </c>
      <c r="Z661" s="10">
        <v>1</v>
      </c>
      <c r="AA661" s="10">
        <v>1</v>
      </c>
      <c r="AB661" s="9">
        <v>3.4369999999999998</v>
      </c>
      <c r="AC661" s="10">
        <v>1</v>
      </c>
      <c r="AD661" s="10">
        <v>1</v>
      </c>
      <c r="AE661" s="9">
        <v>3.4369999999999998</v>
      </c>
      <c r="AF661" s="11">
        <v>15</v>
      </c>
      <c r="AG661" s="11">
        <v>4</v>
      </c>
      <c r="AH661" s="11">
        <v>9.25</v>
      </c>
      <c r="AI661" s="11">
        <v>0</v>
      </c>
      <c r="AJ661" s="11">
        <v>0</v>
      </c>
      <c r="AK661" s="12">
        <v>44367.543275462966</v>
      </c>
      <c r="AL661" s="11">
        <v>0.57999999999999996</v>
      </c>
      <c r="AM661" s="11">
        <v>100</v>
      </c>
      <c r="AN661" s="11">
        <v>0</v>
      </c>
      <c r="AO661" s="11">
        <v>0.15</v>
      </c>
      <c r="AP661" s="11">
        <v>0.35</v>
      </c>
      <c r="AQ661" s="11">
        <v>0</v>
      </c>
      <c r="AR661" s="11">
        <v>0.09</v>
      </c>
      <c r="AS661" s="8" t="s">
        <v>10908</v>
      </c>
      <c r="AT661" s="11">
        <v>0</v>
      </c>
      <c r="AU661" s="8" t="s">
        <v>10997</v>
      </c>
      <c r="AV661" s="8" t="s">
        <v>10909</v>
      </c>
    </row>
    <row r="662" spans="1:48" x14ac:dyDescent="0.25">
      <c r="A662" s="8" t="str">
        <f t="shared" si="10"/>
        <v>12106000085562200001421</v>
      </c>
      <c r="B662" s="8" t="s">
        <v>10928</v>
      </c>
      <c r="C662" s="8" t="s">
        <v>10895</v>
      </c>
      <c r="D662" s="8" t="s">
        <v>10896</v>
      </c>
      <c r="E662" s="8" t="s">
        <v>10997</v>
      </c>
      <c r="F662" s="8" t="s">
        <v>10998</v>
      </c>
      <c r="G662" s="8" t="s">
        <v>10917</v>
      </c>
      <c r="H662" s="8" t="s">
        <v>10918</v>
      </c>
      <c r="I662" s="8" t="s">
        <v>10901</v>
      </c>
      <c r="J662" s="8" t="s">
        <v>10902</v>
      </c>
      <c r="K662" s="8" t="s">
        <v>7711</v>
      </c>
      <c r="L662" s="8" t="s">
        <v>10922</v>
      </c>
      <c r="M662" s="8" t="s">
        <v>10904</v>
      </c>
      <c r="N662" s="8" t="s">
        <v>10905</v>
      </c>
      <c r="O662" s="9">
        <v>0.53600000000000003</v>
      </c>
      <c r="P662" s="10">
        <v>1</v>
      </c>
      <c r="Q662" s="11">
        <v>9.25</v>
      </c>
      <c r="R662" s="11">
        <v>18</v>
      </c>
      <c r="S662" s="8" t="s">
        <v>10906</v>
      </c>
      <c r="T662" s="8" t="s">
        <v>10907</v>
      </c>
      <c r="U662" s="9">
        <v>0.73699999999999999</v>
      </c>
      <c r="V662" s="10">
        <v>1</v>
      </c>
      <c r="W662" s="11">
        <v>0</v>
      </c>
      <c r="X662" s="9">
        <v>3.0880000000000001</v>
      </c>
      <c r="Y662" s="8" t="s">
        <v>10901</v>
      </c>
      <c r="Z662" s="10">
        <v>1</v>
      </c>
      <c r="AA662" s="10">
        <v>1</v>
      </c>
      <c r="AB662" s="9">
        <v>3.0880000000000001</v>
      </c>
      <c r="AC662" s="10">
        <v>1</v>
      </c>
      <c r="AD662" s="10">
        <v>1</v>
      </c>
      <c r="AE662" s="9">
        <v>3.0880000000000001</v>
      </c>
      <c r="AF662" s="11">
        <v>15</v>
      </c>
      <c r="AG662" s="11">
        <v>18</v>
      </c>
      <c r="AH662" s="11">
        <v>9.25</v>
      </c>
      <c r="AI662" s="11">
        <v>0</v>
      </c>
      <c r="AJ662" s="11">
        <v>0</v>
      </c>
      <c r="AK662" s="12">
        <v>44368.00476851852</v>
      </c>
      <c r="AL662" s="11">
        <v>0.64</v>
      </c>
      <c r="AM662" s="11">
        <v>100</v>
      </c>
      <c r="AN662" s="11">
        <v>0</v>
      </c>
      <c r="AO662" s="11">
        <v>0.76</v>
      </c>
      <c r="AP662" s="11">
        <v>0.39</v>
      </c>
      <c r="AQ662" s="11">
        <v>0</v>
      </c>
      <c r="AR662" s="11">
        <v>0</v>
      </c>
      <c r="AS662" s="8" t="s">
        <v>10908</v>
      </c>
      <c r="AT662" s="11">
        <v>0</v>
      </c>
      <c r="AU662" s="8" t="s">
        <v>10997</v>
      </c>
      <c r="AV662" s="8" t="s">
        <v>10909</v>
      </c>
    </row>
    <row r="663" spans="1:48" x14ac:dyDescent="0.25">
      <c r="A663" s="8" t="str">
        <f t="shared" si="10"/>
        <v>13006000085562000005105</v>
      </c>
      <c r="B663" s="8" t="s">
        <v>10929</v>
      </c>
      <c r="C663" s="8" t="s">
        <v>10901</v>
      </c>
      <c r="D663" s="8" t="s">
        <v>10896</v>
      </c>
      <c r="E663" s="8" t="s">
        <v>10997</v>
      </c>
      <c r="F663" s="8" t="s">
        <v>10998</v>
      </c>
      <c r="G663" s="8" t="s">
        <v>10920</v>
      </c>
      <c r="H663" s="8" t="s">
        <v>10921</v>
      </c>
      <c r="I663" s="8" t="s">
        <v>10895</v>
      </c>
      <c r="J663" s="8" t="s">
        <v>10902</v>
      </c>
      <c r="K663" s="8" t="s">
        <v>7711</v>
      </c>
      <c r="L663" s="8" t="s">
        <v>10922</v>
      </c>
      <c r="M663" s="8" t="s">
        <v>10904</v>
      </c>
      <c r="N663" s="8" t="s">
        <v>10930</v>
      </c>
      <c r="O663" s="9">
        <v>0.57999999999999996</v>
      </c>
      <c r="P663" s="10">
        <v>1</v>
      </c>
      <c r="Q663" s="11">
        <v>9.25</v>
      </c>
      <c r="R663" s="11">
        <v>4</v>
      </c>
      <c r="S663" s="8" t="s">
        <v>10906</v>
      </c>
      <c r="T663" s="8" t="s">
        <v>10907</v>
      </c>
      <c r="U663" s="9">
        <v>0.66900000000000004</v>
      </c>
      <c r="V663" s="10">
        <v>1</v>
      </c>
      <c r="W663" s="11">
        <v>6</v>
      </c>
      <c r="X663" s="9">
        <v>4.6970000000000001</v>
      </c>
      <c r="Y663" s="8" t="s">
        <v>10901</v>
      </c>
      <c r="Z663" s="10">
        <v>1</v>
      </c>
      <c r="AA663" s="10">
        <v>1</v>
      </c>
      <c r="AB663" s="9">
        <v>4.6970000000000001</v>
      </c>
      <c r="AC663" s="10">
        <v>1</v>
      </c>
      <c r="AD663" s="10">
        <v>1</v>
      </c>
      <c r="AE663" s="9">
        <v>4.6970000000000001</v>
      </c>
      <c r="AF663" s="11">
        <v>15</v>
      </c>
      <c r="AG663" s="11">
        <v>0</v>
      </c>
      <c r="AH663" s="11">
        <v>0</v>
      </c>
      <c r="AI663" s="11">
        <v>0</v>
      </c>
      <c r="AJ663" s="11">
        <v>0</v>
      </c>
      <c r="AK663" s="12">
        <v>44367.523622685185</v>
      </c>
      <c r="AL663" s="11">
        <v>0.57999999999999996</v>
      </c>
      <c r="AM663" s="11">
        <v>0</v>
      </c>
      <c r="AN663" s="11">
        <v>0</v>
      </c>
      <c r="AO663" s="11">
        <v>0</v>
      </c>
      <c r="AP663" s="11">
        <v>0</v>
      </c>
      <c r="AQ663" s="11">
        <v>0</v>
      </c>
      <c r="AR663" s="11">
        <v>0.27</v>
      </c>
      <c r="AS663" s="8" t="s">
        <v>10908</v>
      </c>
      <c r="AT663" s="11">
        <v>0</v>
      </c>
      <c r="AU663" s="8" t="s">
        <v>10997</v>
      </c>
      <c r="AV663" s="8" t="s">
        <v>10909</v>
      </c>
    </row>
    <row r="664" spans="1:48" x14ac:dyDescent="0.25">
      <c r="A664" s="8" t="str">
        <f t="shared" si="10"/>
        <v>13006000085562200000102</v>
      </c>
      <c r="B664" s="8" t="s">
        <v>10929</v>
      </c>
      <c r="C664" s="8" t="s">
        <v>10895</v>
      </c>
      <c r="D664" s="8" t="s">
        <v>10896</v>
      </c>
      <c r="E664" s="8" t="s">
        <v>10997</v>
      </c>
      <c r="F664" s="8" t="s">
        <v>10998</v>
      </c>
      <c r="G664" s="8" t="s">
        <v>10899</v>
      </c>
      <c r="H664" s="8" t="s">
        <v>10900</v>
      </c>
      <c r="I664" s="8" t="s">
        <v>10901</v>
      </c>
      <c r="J664" s="8" t="s">
        <v>10902</v>
      </c>
      <c r="K664" s="8" t="s">
        <v>7711</v>
      </c>
      <c r="L664" s="8" t="s">
        <v>10922</v>
      </c>
      <c r="M664" s="8" t="s">
        <v>10904</v>
      </c>
      <c r="N664" s="8" t="s">
        <v>10930</v>
      </c>
      <c r="O664" s="9">
        <v>0.67400000000000004</v>
      </c>
      <c r="P664" s="10">
        <v>1</v>
      </c>
      <c r="Q664" s="11">
        <v>3.65</v>
      </c>
      <c r="R664" s="11">
        <v>4</v>
      </c>
      <c r="S664" s="8" t="s">
        <v>10906</v>
      </c>
      <c r="T664" s="8" t="s">
        <v>10907</v>
      </c>
      <c r="U664" s="9">
        <v>0.73</v>
      </c>
      <c r="V664" s="10">
        <v>1</v>
      </c>
      <c r="W664" s="11">
        <v>3.5</v>
      </c>
      <c r="X664" s="9">
        <v>4.9980000000000002</v>
      </c>
      <c r="Y664" s="8" t="s">
        <v>10901</v>
      </c>
      <c r="Z664" s="10">
        <v>1</v>
      </c>
      <c r="AA664" s="10">
        <v>1</v>
      </c>
      <c r="AB664" s="9">
        <v>4.9980000000000002</v>
      </c>
      <c r="AC664" s="10">
        <v>1</v>
      </c>
      <c r="AD664" s="10">
        <v>1</v>
      </c>
      <c r="AE664" s="9">
        <v>4.9980000000000002</v>
      </c>
      <c r="AF664" s="11">
        <v>15</v>
      </c>
      <c r="AG664" s="11">
        <v>0</v>
      </c>
      <c r="AH664" s="11">
        <v>0</v>
      </c>
      <c r="AI664" s="11">
        <v>0</v>
      </c>
      <c r="AJ664" s="11">
        <v>0</v>
      </c>
      <c r="AK664" s="12">
        <v>44368.018483796295</v>
      </c>
      <c r="AL664" s="11">
        <v>0.63</v>
      </c>
      <c r="AM664" s="11">
        <v>0</v>
      </c>
      <c r="AN664" s="11">
        <v>0</v>
      </c>
      <c r="AO664" s="11">
        <v>0</v>
      </c>
      <c r="AP664" s="11">
        <v>0</v>
      </c>
      <c r="AQ664" s="11">
        <v>0</v>
      </c>
      <c r="AR664" s="11">
        <v>0.17</v>
      </c>
      <c r="AS664" s="8" t="s">
        <v>10908</v>
      </c>
      <c r="AT664" s="11">
        <v>0</v>
      </c>
      <c r="AU664" s="8" t="s">
        <v>10997</v>
      </c>
      <c r="AV664" s="8" t="s">
        <v>10909</v>
      </c>
    </row>
    <row r="665" spans="1:48" x14ac:dyDescent="0.25">
      <c r="A665" s="8" t="str">
        <f t="shared" si="10"/>
        <v>13006000085562200001327</v>
      </c>
      <c r="B665" s="8" t="s">
        <v>10929</v>
      </c>
      <c r="C665" s="8" t="s">
        <v>10895</v>
      </c>
      <c r="D665" s="8" t="s">
        <v>10896</v>
      </c>
      <c r="E665" s="8" t="s">
        <v>10997</v>
      </c>
      <c r="F665" s="8" t="s">
        <v>10998</v>
      </c>
      <c r="G665" s="8" t="s">
        <v>10916</v>
      </c>
      <c r="H665" s="8" t="s">
        <v>10900</v>
      </c>
      <c r="I665" s="8" t="s">
        <v>10901</v>
      </c>
      <c r="J665" s="8" t="s">
        <v>10902</v>
      </c>
      <c r="K665" s="8" t="s">
        <v>7711</v>
      </c>
      <c r="L665" s="8" t="s">
        <v>10922</v>
      </c>
      <c r="M665" s="8" t="s">
        <v>10904</v>
      </c>
      <c r="N665" s="8" t="s">
        <v>10930</v>
      </c>
      <c r="O665" s="9">
        <v>0.878</v>
      </c>
      <c r="P665" s="10">
        <v>0.75066600000000006</v>
      </c>
      <c r="Q665" s="11">
        <v>3.65</v>
      </c>
      <c r="R665" s="11">
        <v>4</v>
      </c>
      <c r="S665" s="8" t="s">
        <v>10906</v>
      </c>
      <c r="T665" s="8" t="s">
        <v>10907</v>
      </c>
      <c r="U665" s="9">
        <v>0.71399999999999997</v>
      </c>
      <c r="V665" s="10">
        <v>1</v>
      </c>
      <c r="W665" s="11">
        <v>2</v>
      </c>
      <c r="X665" s="9">
        <v>4.8159999999999998</v>
      </c>
      <c r="Y665" s="8" t="s">
        <v>10901</v>
      </c>
      <c r="Z665" s="10">
        <v>1</v>
      </c>
      <c r="AA665" s="10">
        <v>1</v>
      </c>
      <c r="AB665" s="9">
        <v>4.8159999999999998</v>
      </c>
      <c r="AC665" s="10">
        <v>1</v>
      </c>
      <c r="AD665" s="10">
        <v>1</v>
      </c>
      <c r="AE665" s="9">
        <v>4.8159999999999998</v>
      </c>
      <c r="AF665" s="11">
        <v>15</v>
      </c>
      <c r="AG665" s="11">
        <v>0</v>
      </c>
      <c r="AH665" s="11">
        <v>0</v>
      </c>
      <c r="AI665" s="11">
        <v>0</v>
      </c>
      <c r="AJ665" s="11">
        <v>0</v>
      </c>
      <c r="AK665" s="12">
        <v>44368.018483796295</v>
      </c>
      <c r="AL665" s="11">
        <v>0.62</v>
      </c>
      <c r="AM665" s="11">
        <v>0</v>
      </c>
      <c r="AN665" s="11">
        <v>0</v>
      </c>
      <c r="AO665" s="11">
        <v>0</v>
      </c>
      <c r="AP665" s="11">
        <v>0</v>
      </c>
      <c r="AQ665" s="11">
        <v>0</v>
      </c>
      <c r="AR665" s="11">
        <v>0.09</v>
      </c>
      <c r="AS665" s="8" t="s">
        <v>10908</v>
      </c>
      <c r="AT665" s="11">
        <v>0</v>
      </c>
      <c r="AU665" s="8" t="s">
        <v>10997</v>
      </c>
      <c r="AV665" s="8" t="s">
        <v>10909</v>
      </c>
    </row>
    <row r="666" spans="1:48" x14ac:dyDescent="0.25">
      <c r="A666" s="8" t="str">
        <f t="shared" si="10"/>
        <v>13006000085562200001421</v>
      </c>
      <c r="B666" s="8" t="s">
        <v>10929</v>
      </c>
      <c r="C666" s="8" t="s">
        <v>10895</v>
      </c>
      <c r="D666" s="8" t="s">
        <v>10896</v>
      </c>
      <c r="E666" s="8" t="s">
        <v>10997</v>
      </c>
      <c r="F666" s="8" t="s">
        <v>10998</v>
      </c>
      <c r="G666" s="8" t="s">
        <v>10917</v>
      </c>
      <c r="H666" s="8" t="s">
        <v>10918</v>
      </c>
      <c r="I666" s="8" t="s">
        <v>10901</v>
      </c>
      <c r="J666" s="8" t="s">
        <v>10902</v>
      </c>
      <c r="K666" s="8" t="s">
        <v>7711</v>
      </c>
      <c r="L666" s="8" t="s">
        <v>10922</v>
      </c>
      <c r="M666" s="8" t="s">
        <v>10904</v>
      </c>
      <c r="N666" s="8" t="s">
        <v>10930</v>
      </c>
      <c r="O666" s="9">
        <v>0.53600000000000003</v>
      </c>
      <c r="P666" s="10">
        <v>1</v>
      </c>
      <c r="Q666" s="11">
        <v>9.25</v>
      </c>
      <c r="R666" s="11">
        <v>4</v>
      </c>
      <c r="S666" s="8" t="s">
        <v>10906</v>
      </c>
      <c r="T666" s="8" t="s">
        <v>10907</v>
      </c>
      <c r="U666" s="9">
        <v>0.61799999999999999</v>
      </c>
      <c r="V666" s="10">
        <v>1</v>
      </c>
      <c r="W666" s="11">
        <v>7</v>
      </c>
      <c r="X666" s="9">
        <v>4.3739999999999997</v>
      </c>
      <c r="Y666" s="8" t="s">
        <v>10901</v>
      </c>
      <c r="Z666" s="10">
        <v>1</v>
      </c>
      <c r="AA666" s="10">
        <v>1</v>
      </c>
      <c r="AB666" s="9">
        <v>4.3739999999999997</v>
      </c>
      <c r="AC666" s="10">
        <v>1</v>
      </c>
      <c r="AD666" s="10">
        <v>1</v>
      </c>
      <c r="AE666" s="9">
        <v>4.3739999999999997</v>
      </c>
      <c r="AF666" s="11">
        <v>15</v>
      </c>
      <c r="AG666" s="11">
        <v>0</v>
      </c>
      <c r="AH666" s="11">
        <v>0</v>
      </c>
      <c r="AI666" s="11">
        <v>0</v>
      </c>
      <c r="AJ666" s="11">
        <v>0</v>
      </c>
      <c r="AK666" s="12">
        <v>44368.018495370372</v>
      </c>
      <c r="AL666" s="11">
        <v>0.53</v>
      </c>
      <c r="AM666" s="11">
        <v>0</v>
      </c>
      <c r="AN666" s="11">
        <v>0</v>
      </c>
      <c r="AO666" s="11">
        <v>0</v>
      </c>
      <c r="AP666" s="11">
        <v>0</v>
      </c>
      <c r="AQ666" s="11">
        <v>0</v>
      </c>
      <c r="AR666" s="11">
        <v>0.28999999999999998</v>
      </c>
      <c r="AS666" s="8" t="s">
        <v>10908</v>
      </c>
      <c r="AT666" s="11">
        <v>0</v>
      </c>
      <c r="AU666" s="8" t="s">
        <v>10997</v>
      </c>
      <c r="AV666" s="8" t="s">
        <v>10909</v>
      </c>
    </row>
    <row r="667" spans="1:48" x14ac:dyDescent="0.25">
      <c r="A667" s="8" t="str">
        <f t="shared" si="10"/>
        <v>14006000085562000005105</v>
      </c>
      <c r="B667" s="8" t="s">
        <v>10931</v>
      </c>
      <c r="C667" s="8" t="s">
        <v>10901</v>
      </c>
      <c r="D667" s="8" t="s">
        <v>10896</v>
      </c>
      <c r="E667" s="8" t="s">
        <v>10997</v>
      </c>
      <c r="F667" s="8" t="s">
        <v>10998</v>
      </c>
      <c r="G667" s="8" t="s">
        <v>10920</v>
      </c>
      <c r="H667" s="8" t="s">
        <v>10921</v>
      </c>
      <c r="I667" s="8" t="s">
        <v>10895</v>
      </c>
      <c r="J667" s="8" t="s">
        <v>10902</v>
      </c>
      <c r="K667" s="8" t="s">
        <v>7711</v>
      </c>
      <c r="L667" s="8" t="s">
        <v>10922</v>
      </c>
      <c r="M667" s="8" t="s">
        <v>10904</v>
      </c>
      <c r="N667" s="8" t="s">
        <v>10905</v>
      </c>
      <c r="O667" s="9">
        <v>0.57999999999999996</v>
      </c>
      <c r="P667" s="10">
        <v>1</v>
      </c>
      <c r="Q667" s="11">
        <v>9.25</v>
      </c>
      <c r="R667" s="11">
        <v>4</v>
      </c>
      <c r="S667" s="8" t="s">
        <v>10906</v>
      </c>
      <c r="T667" s="8" t="s">
        <v>10907</v>
      </c>
      <c r="U667" s="9">
        <v>0.66900000000000004</v>
      </c>
      <c r="V667" s="10">
        <v>1</v>
      </c>
      <c r="W667" s="11">
        <v>2</v>
      </c>
      <c r="X667" s="9">
        <v>3.4369999999999998</v>
      </c>
      <c r="Y667" s="8" t="s">
        <v>10901</v>
      </c>
      <c r="Z667" s="10">
        <v>1</v>
      </c>
      <c r="AA667" s="10">
        <v>1</v>
      </c>
      <c r="AB667" s="9">
        <v>3.4369999999999998</v>
      </c>
      <c r="AC667" s="10">
        <v>1</v>
      </c>
      <c r="AD667" s="10">
        <v>1</v>
      </c>
      <c r="AE667" s="9">
        <v>3.4369999999999998</v>
      </c>
      <c r="AF667" s="11">
        <v>15</v>
      </c>
      <c r="AG667" s="11">
        <v>4</v>
      </c>
      <c r="AH667" s="11">
        <v>9.25</v>
      </c>
      <c r="AI667" s="11">
        <v>0</v>
      </c>
      <c r="AJ667" s="11">
        <v>0</v>
      </c>
      <c r="AK667" s="12">
        <v>44367.535856481481</v>
      </c>
      <c r="AL667" s="11">
        <v>0.57999999999999996</v>
      </c>
      <c r="AM667" s="11">
        <v>100</v>
      </c>
      <c r="AN667" s="11">
        <v>0</v>
      </c>
      <c r="AO667" s="11">
        <v>0.15</v>
      </c>
      <c r="AP667" s="11">
        <v>0.35</v>
      </c>
      <c r="AQ667" s="11">
        <v>0</v>
      </c>
      <c r="AR667" s="11">
        <v>0.09</v>
      </c>
      <c r="AS667" s="8" t="s">
        <v>10908</v>
      </c>
      <c r="AT667" s="11">
        <v>0</v>
      </c>
      <c r="AU667" s="8" t="s">
        <v>10997</v>
      </c>
      <c r="AV667" s="8" t="s">
        <v>10909</v>
      </c>
    </row>
    <row r="668" spans="1:48" x14ac:dyDescent="0.25">
      <c r="A668" s="8" t="str">
        <f t="shared" si="10"/>
        <v>14006000085562200000102</v>
      </c>
      <c r="B668" s="8" t="s">
        <v>10931</v>
      </c>
      <c r="C668" s="8" t="s">
        <v>10895</v>
      </c>
      <c r="D668" s="8" t="s">
        <v>10896</v>
      </c>
      <c r="E668" s="8" t="s">
        <v>10997</v>
      </c>
      <c r="F668" s="8" t="s">
        <v>10998</v>
      </c>
      <c r="G668" s="8" t="s">
        <v>10899</v>
      </c>
      <c r="H668" s="8" t="s">
        <v>10900</v>
      </c>
      <c r="I668" s="8" t="s">
        <v>10901</v>
      </c>
      <c r="J668" s="8" t="s">
        <v>10902</v>
      </c>
      <c r="K668" s="8" t="s">
        <v>7711</v>
      </c>
      <c r="L668" s="8" t="s">
        <v>10922</v>
      </c>
      <c r="M668" s="8" t="s">
        <v>10904</v>
      </c>
      <c r="N668" s="8" t="s">
        <v>10905</v>
      </c>
      <c r="O668" s="9">
        <v>0.67400000000000004</v>
      </c>
      <c r="P668" s="10">
        <v>1</v>
      </c>
      <c r="Q668" s="11">
        <v>3.65</v>
      </c>
      <c r="R668" s="11">
        <v>4</v>
      </c>
      <c r="S668" s="8" t="s">
        <v>10906</v>
      </c>
      <c r="T668" s="8" t="s">
        <v>10907</v>
      </c>
      <c r="U668" s="9">
        <v>0.73</v>
      </c>
      <c r="V668" s="10">
        <v>1</v>
      </c>
      <c r="W668" s="11">
        <v>2</v>
      </c>
      <c r="X668" s="9">
        <v>3.738</v>
      </c>
      <c r="Y668" s="8" t="s">
        <v>10901</v>
      </c>
      <c r="Z668" s="10">
        <v>1</v>
      </c>
      <c r="AA668" s="10">
        <v>1</v>
      </c>
      <c r="AB668" s="9">
        <v>3.738</v>
      </c>
      <c r="AC668" s="10">
        <v>1</v>
      </c>
      <c r="AD668" s="10">
        <v>1</v>
      </c>
      <c r="AE668" s="9">
        <v>3.738</v>
      </c>
      <c r="AF668" s="11">
        <v>15</v>
      </c>
      <c r="AG668" s="11">
        <v>4</v>
      </c>
      <c r="AH668" s="11">
        <v>9.25</v>
      </c>
      <c r="AI668" s="11">
        <v>0</v>
      </c>
      <c r="AJ668" s="11">
        <v>0</v>
      </c>
      <c r="AK668" s="12">
        <v>44368.018240740741</v>
      </c>
      <c r="AL668" s="11">
        <v>0.63</v>
      </c>
      <c r="AM668" s="11">
        <v>100</v>
      </c>
      <c r="AN668" s="11">
        <v>0</v>
      </c>
      <c r="AO668" s="11">
        <v>0.17</v>
      </c>
      <c r="AP668" s="11">
        <v>0.39</v>
      </c>
      <c r="AQ668" s="11">
        <v>0</v>
      </c>
      <c r="AR668" s="11">
        <v>0.1</v>
      </c>
      <c r="AS668" s="8" t="s">
        <v>10908</v>
      </c>
      <c r="AT668" s="11">
        <v>0</v>
      </c>
      <c r="AU668" s="8" t="s">
        <v>10997</v>
      </c>
      <c r="AV668" s="8" t="s">
        <v>10909</v>
      </c>
    </row>
    <row r="669" spans="1:48" x14ac:dyDescent="0.25">
      <c r="A669" s="8" t="str">
        <f t="shared" si="10"/>
        <v>14006000085562200001286</v>
      </c>
      <c r="B669" s="8" t="s">
        <v>10931</v>
      </c>
      <c r="C669" s="8" t="s">
        <v>10895</v>
      </c>
      <c r="D669" s="8" t="s">
        <v>10896</v>
      </c>
      <c r="E669" s="8" t="s">
        <v>10997</v>
      </c>
      <c r="F669" s="8" t="s">
        <v>10998</v>
      </c>
      <c r="G669" s="8" t="s">
        <v>10913</v>
      </c>
      <c r="H669" s="8" t="s">
        <v>10914</v>
      </c>
      <c r="I669" s="8" t="s">
        <v>10901</v>
      </c>
      <c r="J669" s="8" t="s">
        <v>10902</v>
      </c>
      <c r="K669" s="8" t="s">
        <v>7711</v>
      </c>
      <c r="L669" s="8" t="s">
        <v>10922</v>
      </c>
      <c r="M669" s="8" t="s">
        <v>10904</v>
      </c>
      <c r="N669" s="8" t="s">
        <v>10915</v>
      </c>
      <c r="O669" s="9">
        <v>0.81699999999999995</v>
      </c>
      <c r="P669" s="10">
        <v>1</v>
      </c>
      <c r="Q669" s="11">
        <v>3.65</v>
      </c>
      <c r="R669" s="11">
        <v>1</v>
      </c>
      <c r="S669" s="8" t="s">
        <v>10906</v>
      </c>
      <c r="T669" s="8" t="s">
        <v>10907</v>
      </c>
      <c r="U669" s="9">
        <v>0.85699999999999998</v>
      </c>
      <c r="V669" s="10">
        <v>1</v>
      </c>
      <c r="W669" s="11">
        <v>3</v>
      </c>
      <c r="X669" s="9">
        <v>4.4279999999999999</v>
      </c>
      <c r="Y669" s="8" t="s">
        <v>10901</v>
      </c>
      <c r="Z669" s="10">
        <v>1</v>
      </c>
      <c r="AA669" s="10">
        <v>1</v>
      </c>
      <c r="AB669" s="9">
        <v>4.4279999999999999</v>
      </c>
      <c r="AC669" s="10">
        <v>1</v>
      </c>
      <c r="AD669" s="10">
        <v>1</v>
      </c>
      <c r="AE669" s="9">
        <v>4.4279999999999999</v>
      </c>
      <c r="AF669" s="11">
        <v>0</v>
      </c>
      <c r="AG669" s="11">
        <v>4</v>
      </c>
      <c r="AH669" s="11">
        <v>9.25</v>
      </c>
      <c r="AI669" s="11">
        <v>0</v>
      </c>
      <c r="AJ669" s="11">
        <v>0</v>
      </c>
      <c r="AK669" s="12">
        <v>44368.018240740741</v>
      </c>
      <c r="AL669" s="11">
        <v>0</v>
      </c>
      <c r="AM669" s="11">
        <v>100</v>
      </c>
      <c r="AN669" s="11">
        <v>0</v>
      </c>
      <c r="AO669" s="11">
        <v>0.2</v>
      </c>
      <c r="AP669" s="11">
        <v>0.45</v>
      </c>
      <c r="AQ669" s="11">
        <v>0</v>
      </c>
      <c r="AR669" s="11">
        <v>0.15</v>
      </c>
      <c r="AS669" s="8" t="s">
        <v>10908</v>
      </c>
      <c r="AT669" s="11">
        <v>0</v>
      </c>
      <c r="AU669" s="8" t="s">
        <v>10997</v>
      </c>
      <c r="AV669" s="8" t="s">
        <v>10909</v>
      </c>
    </row>
    <row r="670" spans="1:48" x14ac:dyDescent="0.25">
      <c r="A670" s="8" t="str">
        <f t="shared" si="10"/>
        <v>17006000085562000005105</v>
      </c>
      <c r="B670" s="8" t="s">
        <v>10932</v>
      </c>
      <c r="C670" s="8" t="s">
        <v>10895</v>
      </c>
      <c r="D670" s="8" t="s">
        <v>10896</v>
      </c>
      <c r="E670" s="8" t="s">
        <v>10997</v>
      </c>
      <c r="F670" s="8" t="s">
        <v>10998</v>
      </c>
      <c r="G670" s="8" t="s">
        <v>10920</v>
      </c>
      <c r="H670" s="8" t="s">
        <v>10921</v>
      </c>
      <c r="I670" s="8" t="s">
        <v>10901</v>
      </c>
      <c r="J670" s="8" t="s">
        <v>10902</v>
      </c>
      <c r="K670" s="8" t="s">
        <v>7711</v>
      </c>
      <c r="L670" s="8" t="s">
        <v>10922</v>
      </c>
      <c r="M670" s="8" t="s">
        <v>10904</v>
      </c>
      <c r="N670" s="8" t="s">
        <v>10933</v>
      </c>
      <c r="O670" s="9">
        <v>0.52100000000000002</v>
      </c>
      <c r="P670" s="10">
        <v>1</v>
      </c>
      <c r="Q670" s="11">
        <v>9.25</v>
      </c>
      <c r="R670" s="11">
        <v>4</v>
      </c>
      <c r="S670" s="8" t="s">
        <v>10906</v>
      </c>
      <c r="T670" s="8" t="s">
        <v>10907</v>
      </c>
      <c r="U670" s="9">
        <v>0.60099999999999998</v>
      </c>
      <c r="V670" s="10">
        <v>0.25</v>
      </c>
      <c r="W670" s="11">
        <v>7</v>
      </c>
      <c r="X670" s="9">
        <v>1.294</v>
      </c>
      <c r="Y670" s="8" t="s">
        <v>10901</v>
      </c>
      <c r="Z670" s="10">
        <v>4</v>
      </c>
      <c r="AA670" s="10">
        <v>1</v>
      </c>
      <c r="AB670" s="9">
        <v>5.1760000000000002</v>
      </c>
      <c r="AC670" s="10">
        <v>1</v>
      </c>
      <c r="AD670" s="10">
        <v>1</v>
      </c>
      <c r="AE670" s="9">
        <v>5.1760000000000002</v>
      </c>
      <c r="AF670" s="11">
        <v>15</v>
      </c>
      <c r="AG670" s="11">
        <v>4</v>
      </c>
      <c r="AH670" s="11">
        <v>0</v>
      </c>
      <c r="AI670" s="11">
        <v>17</v>
      </c>
      <c r="AJ670" s="11">
        <v>0</v>
      </c>
      <c r="AK670" s="12">
        <v>44368.019479166665</v>
      </c>
      <c r="AL670" s="11">
        <v>0.13</v>
      </c>
      <c r="AM670" s="11">
        <v>100</v>
      </c>
      <c r="AN670" s="11">
        <v>0</v>
      </c>
      <c r="AO670" s="11">
        <v>0.03</v>
      </c>
      <c r="AP670" s="11">
        <v>0</v>
      </c>
      <c r="AQ670" s="11">
        <v>0.22</v>
      </c>
      <c r="AR670" s="11">
        <v>0.08</v>
      </c>
      <c r="AS670" s="8" t="s">
        <v>10908</v>
      </c>
      <c r="AT670" s="11">
        <v>0</v>
      </c>
      <c r="AU670" s="8" t="s">
        <v>10997</v>
      </c>
      <c r="AV670" s="8" t="s">
        <v>10909</v>
      </c>
    </row>
    <row r="671" spans="1:48" x14ac:dyDescent="0.25">
      <c r="A671" s="8" t="str">
        <f t="shared" si="10"/>
        <v>17006000085562200001421</v>
      </c>
      <c r="B671" s="8" t="s">
        <v>10932</v>
      </c>
      <c r="C671" s="8" t="s">
        <v>10901</v>
      </c>
      <c r="D671" s="8" t="s">
        <v>10896</v>
      </c>
      <c r="E671" s="8" t="s">
        <v>10997</v>
      </c>
      <c r="F671" s="8" t="s">
        <v>10998</v>
      </c>
      <c r="G671" s="8" t="s">
        <v>10917</v>
      </c>
      <c r="H671" s="8" t="s">
        <v>10918</v>
      </c>
      <c r="I671" s="8" t="s">
        <v>10895</v>
      </c>
      <c r="J671" s="8" t="s">
        <v>10902</v>
      </c>
      <c r="K671" s="8" t="s">
        <v>7711</v>
      </c>
      <c r="L671" s="8" t="s">
        <v>10922</v>
      </c>
      <c r="M671" s="8" t="s">
        <v>10904</v>
      </c>
      <c r="N671" s="8" t="s">
        <v>10933</v>
      </c>
      <c r="O671" s="9">
        <v>0.59799999999999998</v>
      </c>
      <c r="P671" s="10">
        <v>1</v>
      </c>
      <c r="Q671" s="11">
        <v>9.25</v>
      </c>
      <c r="R671" s="11">
        <v>4</v>
      </c>
      <c r="S671" s="8" t="s">
        <v>10906</v>
      </c>
      <c r="T671" s="8" t="s">
        <v>10907</v>
      </c>
      <c r="U671" s="9">
        <v>0.68899999999999995</v>
      </c>
      <c r="V671" s="10">
        <v>0.25</v>
      </c>
      <c r="W671" s="11">
        <v>3</v>
      </c>
      <c r="X671" s="9">
        <v>1.44</v>
      </c>
      <c r="Y671" s="8" t="s">
        <v>10901</v>
      </c>
      <c r="Z671" s="10">
        <v>4</v>
      </c>
      <c r="AA671" s="10">
        <v>1</v>
      </c>
      <c r="AB671" s="9">
        <v>5.76</v>
      </c>
      <c r="AC671" s="10">
        <v>1</v>
      </c>
      <c r="AD671" s="10">
        <v>1</v>
      </c>
      <c r="AE671" s="9">
        <v>5.76</v>
      </c>
      <c r="AF671" s="11">
        <v>15</v>
      </c>
      <c r="AG671" s="11">
        <v>4</v>
      </c>
      <c r="AH671" s="11">
        <v>0</v>
      </c>
      <c r="AI671" s="11">
        <v>17</v>
      </c>
      <c r="AJ671" s="11">
        <v>0</v>
      </c>
      <c r="AK671" s="12">
        <v>44367.573993055557</v>
      </c>
      <c r="AL671" s="11">
        <v>0.15</v>
      </c>
      <c r="AM671" s="11">
        <v>100</v>
      </c>
      <c r="AN671" s="11">
        <v>0</v>
      </c>
      <c r="AO671" s="11">
        <v>0.04</v>
      </c>
      <c r="AP671" s="11">
        <v>0</v>
      </c>
      <c r="AQ671" s="11">
        <v>0.26</v>
      </c>
      <c r="AR671" s="11">
        <v>0.04</v>
      </c>
      <c r="AS671" s="8" t="s">
        <v>10908</v>
      </c>
      <c r="AT671" s="11">
        <v>0</v>
      </c>
      <c r="AU671" s="8" t="s">
        <v>10997</v>
      </c>
      <c r="AV671" s="8" t="s">
        <v>10909</v>
      </c>
    </row>
    <row r="672" spans="1:48" x14ac:dyDescent="0.25">
      <c r="A672" s="8" t="str">
        <f t="shared" si="10"/>
        <v>10006000100002200000102</v>
      </c>
      <c r="B672" s="8" t="s">
        <v>10894</v>
      </c>
      <c r="C672" s="8" t="s">
        <v>10895</v>
      </c>
      <c r="D672" s="8" t="s">
        <v>10896</v>
      </c>
      <c r="E672" s="8" t="s">
        <v>10999</v>
      </c>
      <c r="F672" s="8" t="s">
        <v>11000</v>
      </c>
      <c r="G672" s="8" t="s">
        <v>10899</v>
      </c>
      <c r="H672" s="8" t="s">
        <v>10900</v>
      </c>
      <c r="I672" s="8" t="s">
        <v>10901</v>
      </c>
      <c r="J672" s="8" t="s">
        <v>10902</v>
      </c>
      <c r="K672" s="8" t="s">
        <v>7709</v>
      </c>
      <c r="L672" s="8" t="s">
        <v>10903</v>
      </c>
      <c r="M672" s="8" t="s">
        <v>10904</v>
      </c>
      <c r="N672" s="8" t="s">
        <v>10905</v>
      </c>
      <c r="O672" s="9">
        <v>7.6349999999999998</v>
      </c>
      <c r="P672" s="10">
        <v>1</v>
      </c>
      <c r="Q672" s="11">
        <v>3.65</v>
      </c>
      <c r="R672" s="11">
        <v>4</v>
      </c>
      <c r="S672" s="8" t="s">
        <v>10906</v>
      </c>
      <c r="T672" s="8" t="s">
        <v>10907</v>
      </c>
      <c r="U672" s="9">
        <v>8.2669999999999995</v>
      </c>
      <c r="V672" s="10">
        <v>1</v>
      </c>
      <c r="W672" s="11">
        <v>4.5</v>
      </c>
      <c r="X672" s="9">
        <v>43.704999999999998</v>
      </c>
      <c r="Y672" s="8" t="s">
        <v>10901</v>
      </c>
      <c r="Z672" s="10">
        <v>1</v>
      </c>
      <c r="AA672" s="10">
        <v>1</v>
      </c>
      <c r="AB672" s="9">
        <v>43.704999999999998</v>
      </c>
      <c r="AC672" s="10">
        <v>1</v>
      </c>
      <c r="AD672" s="10">
        <v>1</v>
      </c>
      <c r="AE672" s="9">
        <v>43.704999999999998</v>
      </c>
      <c r="AF672" s="11">
        <v>15</v>
      </c>
      <c r="AG672" s="11">
        <v>4</v>
      </c>
      <c r="AH672" s="11">
        <v>9.25</v>
      </c>
      <c r="AI672" s="11">
        <v>0</v>
      </c>
      <c r="AJ672" s="11">
        <v>0</v>
      </c>
      <c r="AK672" s="12">
        <v>44368.045763888891</v>
      </c>
      <c r="AL672" s="11">
        <v>7.13</v>
      </c>
      <c r="AM672" s="11">
        <v>100</v>
      </c>
      <c r="AN672" s="11">
        <v>0</v>
      </c>
      <c r="AO672" s="11">
        <v>1.9</v>
      </c>
      <c r="AP672" s="11">
        <v>4.3899999999999997</v>
      </c>
      <c r="AQ672" s="11">
        <v>0</v>
      </c>
      <c r="AR672" s="11">
        <v>2.46</v>
      </c>
      <c r="AS672" s="8" t="s">
        <v>10908</v>
      </c>
      <c r="AT672" s="11">
        <v>0</v>
      </c>
      <c r="AU672" s="8" t="s">
        <v>10999</v>
      </c>
      <c r="AV672" s="8" t="s">
        <v>10909</v>
      </c>
    </row>
    <row r="673" spans="1:48" x14ac:dyDescent="0.25">
      <c r="A673" s="8" t="str">
        <f t="shared" si="10"/>
        <v>10006000100002200001286</v>
      </c>
      <c r="B673" s="8" t="s">
        <v>10894</v>
      </c>
      <c r="C673" s="8" t="s">
        <v>10895</v>
      </c>
      <c r="D673" s="8" t="s">
        <v>10896</v>
      </c>
      <c r="E673" s="8" t="s">
        <v>10999</v>
      </c>
      <c r="F673" s="8" t="s">
        <v>11000</v>
      </c>
      <c r="G673" s="8" t="s">
        <v>10913</v>
      </c>
      <c r="H673" s="8" t="s">
        <v>10914</v>
      </c>
      <c r="I673" s="8" t="s">
        <v>10901</v>
      </c>
      <c r="J673" s="8" t="s">
        <v>10902</v>
      </c>
      <c r="K673" s="8" t="s">
        <v>7709</v>
      </c>
      <c r="L673" s="8" t="s">
        <v>10903</v>
      </c>
      <c r="M673" s="8" t="s">
        <v>10904</v>
      </c>
      <c r="N673" s="8" t="s">
        <v>10915</v>
      </c>
      <c r="O673" s="9">
        <v>9.2530000000000001</v>
      </c>
      <c r="P673" s="10">
        <v>1</v>
      </c>
      <c r="Q673" s="11">
        <v>3.65</v>
      </c>
      <c r="R673" s="11">
        <v>1</v>
      </c>
      <c r="S673" s="8" t="s">
        <v>10906</v>
      </c>
      <c r="T673" s="8" t="s">
        <v>10907</v>
      </c>
      <c r="U673" s="9">
        <v>9.7040000000000006</v>
      </c>
      <c r="V673" s="10">
        <v>1</v>
      </c>
      <c r="W673" s="11">
        <v>6</v>
      </c>
      <c r="X673" s="9">
        <v>51.758000000000003</v>
      </c>
      <c r="Y673" s="8" t="s">
        <v>10901</v>
      </c>
      <c r="Z673" s="10">
        <v>1</v>
      </c>
      <c r="AA673" s="10">
        <v>1</v>
      </c>
      <c r="AB673" s="9">
        <v>51.758000000000003</v>
      </c>
      <c r="AC673" s="10">
        <v>1</v>
      </c>
      <c r="AD673" s="10">
        <v>1</v>
      </c>
      <c r="AE673" s="9">
        <v>51.758000000000003</v>
      </c>
      <c r="AF673" s="11">
        <v>0</v>
      </c>
      <c r="AG673" s="11">
        <v>4</v>
      </c>
      <c r="AH673" s="11">
        <v>9.25</v>
      </c>
      <c r="AI673" s="11">
        <v>0</v>
      </c>
      <c r="AJ673" s="11">
        <v>0</v>
      </c>
      <c r="AK673" s="12">
        <v>44368.045763888891</v>
      </c>
      <c r="AL673" s="11">
        <v>0</v>
      </c>
      <c r="AM673" s="11">
        <v>100</v>
      </c>
      <c r="AN673" s="11">
        <v>0</v>
      </c>
      <c r="AO673" s="11">
        <v>2.23</v>
      </c>
      <c r="AP673" s="11">
        <v>5.16</v>
      </c>
      <c r="AQ673" s="11">
        <v>0</v>
      </c>
      <c r="AR673" s="11">
        <v>3.35</v>
      </c>
      <c r="AS673" s="8" t="s">
        <v>10908</v>
      </c>
      <c r="AT673" s="11">
        <v>0</v>
      </c>
      <c r="AU673" s="8" t="s">
        <v>10999</v>
      </c>
      <c r="AV673" s="8" t="s">
        <v>10909</v>
      </c>
    </row>
    <row r="674" spans="1:48" x14ac:dyDescent="0.25">
      <c r="A674" s="8" t="str">
        <f t="shared" si="10"/>
        <v>10006000100002200001327</v>
      </c>
      <c r="B674" s="8" t="s">
        <v>10894</v>
      </c>
      <c r="C674" s="8" t="s">
        <v>10895</v>
      </c>
      <c r="D674" s="8" t="s">
        <v>10896</v>
      </c>
      <c r="E674" s="8" t="s">
        <v>10999</v>
      </c>
      <c r="F674" s="8" t="s">
        <v>11000</v>
      </c>
      <c r="G674" s="8" t="s">
        <v>10916</v>
      </c>
      <c r="H674" s="8" t="s">
        <v>10900</v>
      </c>
      <c r="I674" s="8" t="s">
        <v>10901</v>
      </c>
      <c r="J674" s="8" t="s">
        <v>10902</v>
      </c>
      <c r="K674" s="8" t="s">
        <v>7709</v>
      </c>
      <c r="L674" s="8" t="s">
        <v>10903</v>
      </c>
      <c r="M674" s="8" t="s">
        <v>10904</v>
      </c>
      <c r="N674" s="8" t="s">
        <v>10905</v>
      </c>
      <c r="O674" s="9">
        <v>9.9450000000000003</v>
      </c>
      <c r="P674" s="10">
        <v>0.75042200000000003</v>
      </c>
      <c r="Q674" s="11">
        <v>3.65</v>
      </c>
      <c r="R674" s="11">
        <v>4</v>
      </c>
      <c r="S674" s="8" t="s">
        <v>10906</v>
      </c>
      <c r="T674" s="8" t="s">
        <v>10907</v>
      </c>
      <c r="U674" s="9">
        <v>8.0809999999999995</v>
      </c>
      <c r="V674" s="10">
        <v>1</v>
      </c>
      <c r="W674" s="11">
        <v>5</v>
      </c>
      <c r="X674" s="9">
        <v>42.975999999999999</v>
      </c>
      <c r="Y674" s="8" t="s">
        <v>10901</v>
      </c>
      <c r="Z674" s="10">
        <v>1</v>
      </c>
      <c r="AA674" s="10">
        <v>1</v>
      </c>
      <c r="AB674" s="9">
        <v>42.975999999999999</v>
      </c>
      <c r="AC674" s="10">
        <v>1</v>
      </c>
      <c r="AD674" s="10">
        <v>1</v>
      </c>
      <c r="AE674" s="9">
        <v>42.975999999999999</v>
      </c>
      <c r="AF674" s="11">
        <v>15</v>
      </c>
      <c r="AG674" s="11">
        <v>4</v>
      </c>
      <c r="AH674" s="11">
        <v>9.25</v>
      </c>
      <c r="AI674" s="11">
        <v>0</v>
      </c>
      <c r="AJ674" s="11">
        <v>0</v>
      </c>
      <c r="AK674" s="12">
        <v>44368.045763888891</v>
      </c>
      <c r="AL674" s="11">
        <v>6.97</v>
      </c>
      <c r="AM674" s="11">
        <v>100</v>
      </c>
      <c r="AN674" s="11">
        <v>0</v>
      </c>
      <c r="AO674" s="11">
        <v>1.86</v>
      </c>
      <c r="AP674" s="11">
        <v>4.3</v>
      </c>
      <c r="AQ674" s="11">
        <v>0</v>
      </c>
      <c r="AR674" s="11">
        <v>2.67</v>
      </c>
      <c r="AS674" s="8" t="s">
        <v>10908</v>
      </c>
      <c r="AT674" s="11">
        <v>0</v>
      </c>
      <c r="AU674" s="8" t="s">
        <v>10999</v>
      </c>
      <c r="AV674" s="8" t="s">
        <v>10909</v>
      </c>
    </row>
    <row r="675" spans="1:48" x14ac:dyDescent="0.25">
      <c r="A675" s="8" t="str">
        <f t="shared" si="10"/>
        <v>10006000100002200001421</v>
      </c>
      <c r="B675" s="8" t="s">
        <v>10894</v>
      </c>
      <c r="C675" s="8" t="s">
        <v>10895</v>
      </c>
      <c r="D675" s="8" t="s">
        <v>10896</v>
      </c>
      <c r="E675" s="8" t="s">
        <v>10999</v>
      </c>
      <c r="F675" s="8" t="s">
        <v>11000</v>
      </c>
      <c r="G675" s="8" t="s">
        <v>10917</v>
      </c>
      <c r="H675" s="8" t="s">
        <v>10918</v>
      </c>
      <c r="I675" s="8" t="s">
        <v>10901</v>
      </c>
      <c r="J675" s="8" t="s">
        <v>10902</v>
      </c>
      <c r="K675" s="8" t="s">
        <v>7709</v>
      </c>
      <c r="L675" s="8" t="s">
        <v>10903</v>
      </c>
      <c r="M675" s="8" t="s">
        <v>10904</v>
      </c>
      <c r="N675" s="8" t="s">
        <v>10905</v>
      </c>
      <c r="O675" s="9">
        <v>6.7569999999999997</v>
      </c>
      <c r="P675" s="10">
        <v>1</v>
      </c>
      <c r="Q675" s="11">
        <v>9.25</v>
      </c>
      <c r="R675" s="11">
        <v>4</v>
      </c>
      <c r="S675" s="8" t="s">
        <v>10906</v>
      </c>
      <c r="T675" s="8" t="s">
        <v>10907</v>
      </c>
      <c r="U675" s="9">
        <v>7.7889999999999997</v>
      </c>
      <c r="V675" s="10">
        <v>1</v>
      </c>
      <c r="W675" s="11">
        <v>4</v>
      </c>
      <c r="X675" s="9">
        <v>40.917000000000002</v>
      </c>
      <c r="Y675" s="8" t="s">
        <v>10901</v>
      </c>
      <c r="Z675" s="10">
        <v>1</v>
      </c>
      <c r="AA675" s="10">
        <v>1</v>
      </c>
      <c r="AB675" s="9">
        <v>40.917000000000002</v>
      </c>
      <c r="AC675" s="10">
        <v>1</v>
      </c>
      <c r="AD675" s="10">
        <v>1</v>
      </c>
      <c r="AE675" s="9">
        <v>40.917000000000002</v>
      </c>
      <c r="AF675" s="11">
        <v>15</v>
      </c>
      <c r="AG675" s="11">
        <v>4</v>
      </c>
      <c r="AH675" s="11">
        <v>9.25</v>
      </c>
      <c r="AI675" s="11">
        <v>0</v>
      </c>
      <c r="AJ675" s="11">
        <v>0</v>
      </c>
      <c r="AK675" s="12">
        <v>44368.045775462961</v>
      </c>
      <c r="AL675" s="11">
        <v>6.72</v>
      </c>
      <c r="AM675" s="11">
        <v>100</v>
      </c>
      <c r="AN675" s="11">
        <v>0</v>
      </c>
      <c r="AO675" s="11">
        <v>1.79</v>
      </c>
      <c r="AP675" s="11">
        <v>4.1399999999999997</v>
      </c>
      <c r="AQ675" s="11">
        <v>0</v>
      </c>
      <c r="AR675" s="11">
        <v>2.06</v>
      </c>
      <c r="AS675" s="8" t="s">
        <v>10908</v>
      </c>
      <c r="AT675" s="11">
        <v>0</v>
      </c>
      <c r="AU675" s="8" t="s">
        <v>10999</v>
      </c>
      <c r="AV675" s="8" t="s">
        <v>10909</v>
      </c>
    </row>
    <row r="676" spans="1:48" x14ac:dyDescent="0.25">
      <c r="A676" s="8" t="str">
        <f t="shared" si="10"/>
        <v>10006000100002200008967</v>
      </c>
      <c r="B676" s="8" t="s">
        <v>10894</v>
      </c>
      <c r="C676" s="8" t="s">
        <v>10901</v>
      </c>
      <c r="D676" s="8" t="s">
        <v>10896</v>
      </c>
      <c r="E676" s="8" t="s">
        <v>10999</v>
      </c>
      <c r="F676" s="8" t="s">
        <v>11000</v>
      </c>
      <c r="G676" s="8" t="s">
        <v>10946</v>
      </c>
      <c r="H676" s="8" t="s">
        <v>10947</v>
      </c>
      <c r="I676" s="8" t="s">
        <v>10895</v>
      </c>
      <c r="J676" s="8" t="s">
        <v>10902</v>
      </c>
      <c r="K676" s="8" t="s">
        <v>7709</v>
      </c>
      <c r="L676" s="8" t="s">
        <v>10903</v>
      </c>
      <c r="M676" s="8" t="s">
        <v>10904</v>
      </c>
      <c r="N676" s="8" t="s">
        <v>10912</v>
      </c>
      <c r="O676" s="9">
        <v>0</v>
      </c>
      <c r="P676" s="10">
        <v>1</v>
      </c>
      <c r="Q676" s="11">
        <v>0</v>
      </c>
      <c r="R676" s="11">
        <v>0</v>
      </c>
      <c r="S676" s="8" t="s">
        <v>10906</v>
      </c>
      <c r="T676" s="8" t="s">
        <v>10907</v>
      </c>
      <c r="U676" s="9">
        <v>4.18</v>
      </c>
      <c r="V676" s="10">
        <v>1</v>
      </c>
      <c r="W676" s="11">
        <v>0</v>
      </c>
      <c r="X676" s="9">
        <v>32.354999999999997</v>
      </c>
      <c r="Y676" s="8" t="s">
        <v>10901</v>
      </c>
      <c r="Z676" s="10">
        <v>1</v>
      </c>
      <c r="AA676" s="10">
        <v>1</v>
      </c>
      <c r="AB676" s="9">
        <v>32.354999999999997</v>
      </c>
      <c r="AC676" s="10">
        <v>1.169856</v>
      </c>
      <c r="AD676" s="10">
        <v>1</v>
      </c>
      <c r="AE676" s="9">
        <v>37.850999999999999</v>
      </c>
      <c r="AF676" s="11">
        <v>0</v>
      </c>
      <c r="AG676" s="11">
        <v>0</v>
      </c>
      <c r="AH676" s="11">
        <v>0</v>
      </c>
      <c r="AI676" s="11">
        <v>0</v>
      </c>
      <c r="AJ676" s="11">
        <v>8.32</v>
      </c>
      <c r="AK676" s="12">
        <v>44367.561886574076</v>
      </c>
      <c r="AL676" s="11">
        <v>0</v>
      </c>
      <c r="AM676" s="11">
        <v>0</v>
      </c>
      <c r="AN676" s="11">
        <v>0</v>
      </c>
      <c r="AO676" s="11">
        <v>0</v>
      </c>
      <c r="AP676" s="11">
        <v>0</v>
      </c>
      <c r="AQ676" s="11">
        <v>0</v>
      </c>
      <c r="AR676" s="11">
        <v>0</v>
      </c>
      <c r="AS676" s="8" t="s">
        <v>10908</v>
      </c>
      <c r="AT676" s="11">
        <v>34.630000000000003</v>
      </c>
      <c r="AU676" s="8" t="s">
        <v>10999</v>
      </c>
      <c r="AV676" s="8" t="s">
        <v>10909</v>
      </c>
    </row>
    <row r="677" spans="1:48" x14ac:dyDescent="0.25">
      <c r="A677" s="8" t="str">
        <f t="shared" si="10"/>
        <v>11006000100002000005105</v>
      </c>
      <c r="B677" s="8" t="s">
        <v>10919</v>
      </c>
      <c r="C677" s="8" t="s">
        <v>10901</v>
      </c>
      <c r="D677" s="8" t="s">
        <v>10896</v>
      </c>
      <c r="E677" s="8" t="s">
        <v>10999</v>
      </c>
      <c r="F677" s="8" t="s">
        <v>11000</v>
      </c>
      <c r="G677" s="8" t="s">
        <v>10920</v>
      </c>
      <c r="H677" s="8" t="s">
        <v>10921</v>
      </c>
      <c r="I677" s="8" t="s">
        <v>10895</v>
      </c>
      <c r="J677" s="8" t="s">
        <v>10902</v>
      </c>
      <c r="K677" s="8" t="s">
        <v>7709</v>
      </c>
      <c r="L677" s="8" t="s">
        <v>10922</v>
      </c>
      <c r="M677" s="8" t="s">
        <v>10904</v>
      </c>
      <c r="N677" s="8" t="s">
        <v>10905</v>
      </c>
      <c r="O677" s="9">
        <v>6.5839999999999996</v>
      </c>
      <c r="P677" s="10">
        <v>1</v>
      </c>
      <c r="Q677" s="11">
        <v>9.25</v>
      </c>
      <c r="R677" s="11">
        <v>4</v>
      </c>
      <c r="S677" s="8" t="s">
        <v>10906</v>
      </c>
      <c r="T677" s="8" t="s">
        <v>10907</v>
      </c>
      <c r="U677" s="9">
        <v>7.59</v>
      </c>
      <c r="V677" s="10">
        <v>1</v>
      </c>
      <c r="W677" s="11">
        <v>4</v>
      </c>
      <c r="X677" s="9">
        <v>43.902999999999999</v>
      </c>
      <c r="Y677" s="8" t="s">
        <v>10901</v>
      </c>
      <c r="Z677" s="10">
        <v>1</v>
      </c>
      <c r="AA677" s="10">
        <v>1</v>
      </c>
      <c r="AB677" s="9">
        <v>43.902999999999999</v>
      </c>
      <c r="AC677" s="10">
        <v>1</v>
      </c>
      <c r="AD677" s="10">
        <v>1</v>
      </c>
      <c r="AE677" s="9">
        <v>43.902999999999999</v>
      </c>
      <c r="AF677" s="11">
        <v>15</v>
      </c>
      <c r="AG677" s="11">
        <v>4</v>
      </c>
      <c r="AH677" s="11">
        <v>0</v>
      </c>
      <c r="AI677" s="11">
        <v>0</v>
      </c>
      <c r="AJ677" s="11">
        <v>0</v>
      </c>
      <c r="AK677" s="12">
        <v>44367.594548611109</v>
      </c>
      <c r="AL677" s="11">
        <v>6.55</v>
      </c>
      <c r="AM677" s="11">
        <v>100</v>
      </c>
      <c r="AN677" s="11">
        <v>0</v>
      </c>
      <c r="AO677" s="11">
        <v>1.75</v>
      </c>
      <c r="AP677" s="11">
        <v>0</v>
      </c>
      <c r="AQ677" s="11">
        <v>0</v>
      </c>
      <c r="AR677" s="11">
        <v>2.0099999999999998</v>
      </c>
      <c r="AS677" s="8" t="s">
        <v>10908</v>
      </c>
      <c r="AT677" s="11">
        <v>0</v>
      </c>
      <c r="AU677" s="8" t="s">
        <v>10999</v>
      </c>
      <c r="AV677" s="8" t="s">
        <v>10909</v>
      </c>
    </row>
    <row r="678" spans="1:48" x14ac:dyDescent="0.25">
      <c r="A678" s="8" t="str">
        <f t="shared" si="10"/>
        <v>11006000100002200001286</v>
      </c>
      <c r="B678" s="8" t="s">
        <v>10919</v>
      </c>
      <c r="C678" s="8" t="s">
        <v>10895</v>
      </c>
      <c r="D678" s="8" t="s">
        <v>10896</v>
      </c>
      <c r="E678" s="8" t="s">
        <v>10999</v>
      </c>
      <c r="F678" s="8" t="s">
        <v>11000</v>
      </c>
      <c r="G678" s="8" t="s">
        <v>10913</v>
      </c>
      <c r="H678" s="8" t="s">
        <v>10914</v>
      </c>
      <c r="I678" s="8" t="s">
        <v>10901</v>
      </c>
      <c r="J678" s="8" t="s">
        <v>10902</v>
      </c>
      <c r="K678" s="8" t="s">
        <v>7709</v>
      </c>
      <c r="L678" s="8" t="s">
        <v>10922</v>
      </c>
      <c r="M678" s="8" t="s">
        <v>10904</v>
      </c>
      <c r="N678" s="8" t="s">
        <v>10915</v>
      </c>
      <c r="O678" s="9">
        <v>9.2530000000000001</v>
      </c>
      <c r="P678" s="10">
        <v>1</v>
      </c>
      <c r="Q678" s="11">
        <v>3.65</v>
      </c>
      <c r="R678" s="11">
        <v>1</v>
      </c>
      <c r="S678" s="8" t="s">
        <v>10906</v>
      </c>
      <c r="T678" s="8" t="s">
        <v>10907</v>
      </c>
      <c r="U678" s="9">
        <v>9.7040000000000006</v>
      </c>
      <c r="V678" s="10">
        <v>1</v>
      </c>
      <c r="W678" s="11">
        <v>5</v>
      </c>
      <c r="X678" s="9">
        <v>56.357999999999997</v>
      </c>
      <c r="Y678" s="8" t="s">
        <v>10901</v>
      </c>
      <c r="Z678" s="10">
        <v>1</v>
      </c>
      <c r="AA678" s="10">
        <v>1</v>
      </c>
      <c r="AB678" s="9">
        <v>56.357999999999997</v>
      </c>
      <c r="AC678" s="10">
        <v>1</v>
      </c>
      <c r="AD678" s="10">
        <v>1</v>
      </c>
      <c r="AE678" s="9">
        <v>56.357999999999997</v>
      </c>
      <c r="AF678" s="11">
        <v>0</v>
      </c>
      <c r="AG678" s="11">
        <v>4</v>
      </c>
      <c r="AH678" s="11">
        <v>0</v>
      </c>
      <c r="AI678" s="11">
        <v>0</v>
      </c>
      <c r="AJ678" s="11">
        <v>0</v>
      </c>
      <c r="AK678" s="12">
        <v>44368.061412037037</v>
      </c>
      <c r="AL678" s="11">
        <v>0</v>
      </c>
      <c r="AM678" s="11">
        <v>100</v>
      </c>
      <c r="AN678" s="11">
        <v>0</v>
      </c>
      <c r="AO678" s="11">
        <v>2.23</v>
      </c>
      <c r="AP678" s="11">
        <v>0</v>
      </c>
      <c r="AQ678" s="11">
        <v>0</v>
      </c>
      <c r="AR678" s="11">
        <v>2.79</v>
      </c>
      <c r="AS678" s="8" t="s">
        <v>10908</v>
      </c>
      <c r="AT678" s="11">
        <v>0</v>
      </c>
      <c r="AU678" s="8" t="s">
        <v>10999</v>
      </c>
      <c r="AV678" s="8" t="s">
        <v>10909</v>
      </c>
    </row>
    <row r="679" spans="1:48" x14ac:dyDescent="0.25">
      <c r="A679" s="8" t="str">
        <f t="shared" si="10"/>
        <v>11006000100002200001327</v>
      </c>
      <c r="B679" s="8" t="s">
        <v>10919</v>
      </c>
      <c r="C679" s="8" t="s">
        <v>10895</v>
      </c>
      <c r="D679" s="8" t="s">
        <v>10896</v>
      </c>
      <c r="E679" s="8" t="s">
        <v>10999</v>
      </c>
      <c r="F679" s="8" t="s">
        <v>11000</v>
      </c>
      <c r="G679" s="8" t="s">
        <v>10916</v>
      </c>
      <c r="H679" s="8" t="s">
        <v>10900</v>
      </c>
      <c r="I679" s="8" t="s">
        <v>10901</v>
      </c>
      <c r="J679" s="8" t="s">
        <v>10902</v>
      </c>
      <c r="K679" s="8" t="s">
        <v>7709</v>
      </c>
      <c r="L679" s="8" t="s">
        <v>10922</v>
      </c>
      <c r="M679" s="8" t="s">
        <v>10904</v>
      </c>
      <c r="N679" s="8" t="s">
        <v>10923</v>
      </c>
      <c r="O679" s="9">
        <v>9.9450000000000003</v>
      </c>
      <c r="P679" s="10">
        <v>0.75042200000000003</v>
      </c>
      <c r="Q679" s="11">
        <v>0</v>
      </c>
      <c r="R679" s="11">
        <v>4</v>
      </c>
      <c r="S679" s="8" t="s">
        <v>10906</v>
      </c>
      <c r="T679" s="8" t="s">
        <v>10907</v>
      </c>
      <c r="U679" s="9">
        <v>7.774</v>
      </c>
      <c r="V679" s="10">
        <v>1</v>
      </c>
      <c r="W679" s="11">
        <v>5</v>
      </c>
      <c r="X679" s="9">
        <v>45.481000000000002</v>
      </c>
      <c r="Y679" s="8" t="s">
        <v>10901</v>
      </c>
      <c r="Z679" s="10">
        <v>1</v>
      </c>
      <c r="AA679" s="10">
        <v>1</v>
      </c>
      <c r="AB679" s="9">
        <v>45.481000000000002</v>
      </c>
      <c r="AC679" s="10">
        <v>1</v>
      </c>
      <c r="AD679" s="10">
        <v>1</v>
      </c>
      <c r="AE679" s="9">
        <v>45.481000000000002</v>
      </c>
      <c r="AF679" s="11">
        <v>15</v>
      </c>
      <c r="AG679" s="11">
        <v>4</v>
      </c>
      <c r="AH679" s="11">
        <v>0</v>
      </c>
      <c r="AI679" s="11">
        <v>0</v>
      </c>
      <c r="AJ679" s="11">
        <v>0</v>
      </c>
      <c r="AK679" s="12">
        <v>44368.061412037037</v>
      </c>
      <c r="AL679" s="11">
        <v>6.71</v>
      </c>
      <c r="AM679" s="11">
        <v>100</v>
      </c>
      <c r="AN679" s="11">
        <v>0</v>
      </c>
      <c r="AO679" s="11">
        <v>1.79</v>
      </c>
      <c r="AP679" s="11">
        <v>0</v>
      </c>
      <c r="AQ679" s="11">
        <v>0</v>
      </c>
      <c r="AR679" s="11">
        <v>2.57</v>
      </c>
      <c r="AS679" s="8" t="s">
        <v>10908</v>
      </c>
      <c r="AT679" s="11">
        <v>0</v>
      </c>
      <c r="AU679" s="8" t="s">
        <v>10999</v>
      </c>
      <c r="AV679" s="8" t="s">
        <v>10909</v>
      </c>
    </row>
    <row r="680" spans="1:48" x14ac:dyDescent="0.25">
      <c r="A680" s="8" t="str">
        <f t="shared" si="10"/>
        <v>11006000100002200001421</v>
      </c>
      <c r="B680" s="8" t="s">
        <v>10919</v>
      </c>
      <c r="C680" s="8" t="s">
        <v>10895</v>
      </c>
      <c r="D680" s="8" t="s">
        <v>10896</v>
      </c>
      <c r="E680" s="8" t="s">
        <v>10999</v>
      </c>
      <c r="F680" s="8" t="s">
        <v>11000</v>
      </c>
      <c r="G680" s="8" t="s">
        <v>10917</v>
      </c>
      <c r="H680" s="8" t="s">
        <v>10918</v>
      </c>
      <c r="I680" s="8" t="s">
        <v>10901</v>
      </c>
      <c r="J680" s="8" t="s">
        <v>10902</v>
      </c>
      <c r="K680" s="8" t="s">
        <v>7709</v>
      </c>
      <c r="L680" s="8" t="s">
        <v>10922</v>
      </c>
      <c r="M680" s="8" t="s">
        <v>10904</v>
      </c>
      <c r="N680" s="8" t="s">
        <v>10905</v>
      </c>
      <c r="O680" s="9">
        <v>6.7569999999999997</v>
      </c>
      <c r="P680" s="10">
        <v>1</v>
      </c>
      <c r="Q680" s="11">
        <v>9.25</v>
      </c>
      <c r="R680" s="11">
        <v>4</v>
      </c>
      <c r="S680" s="8" t="s">
        <v>10906</v>
      </c>
      <c r="T680" s="8" t="s">
        <v>10907</v>
      </c>
      <c r="U680" s="9">
        <v>7.7889999999999997</v>
      </c>
      <c r="V680" s="10">
        <v>1</v>
      </c>
      <c r="W680" s="11">
        <v>3</v>
      </c>
      <c r="X680" s="9">
        <v>44.546999999999997</v>
      </c>
      <c r="Y680" s="8" t="s">
        <v>10901</v>
      </c>
      <c r="Z680" s="10">
        <v>1</v>
      </c>
      <c r="AA680" s="10">
        <v>1</v>
      </c>
      <c r="AB680" s="9">
        <v>44.546999999999997</v>
      </c>
      <c r="AC680" s="10">
        <v>1</v>
      </c>
      <c r="AD680" s="10">
        <v>1</v>
      </c>
      <c r="AE680" s="9">
        <v>44.546999999999997</v>
      </c>
      <c r="AF680" s="11">
        <v>15</v>
      </c>
      <c r="AG680" s="11">
        <v>4</v>
      </c>
      <c r="AH680" s="11">
        <v>0</v>
      </c>
      <c r="AI680" s="11">
        <v>0</v>
      </c>
      <c r="AJ680" s="11">
        <v>0</v>
      </c>
      <c r="AK680" s="12">
        <v>44368.061412037037</v>
      </c>
      <c r="AL680" s="11">
        <v>6.72</v>
      </c>
      <c r="AM680" s="11">
        <v>100</v>
      </c>
      <c r="AN680" s="11">
        <v>0</v>
      </c>
      <c r="AO680" s="11">
        <v>1.79</v>
      </c>
      <c r="AP680" s="11">
        <v>0</v>
      </c>
      <c r="AQ680" s="11">
        <v>0</v>
      </c>
      <c r="AR680" s="11">
        <v>1.55</v>
      </c>
      <c r="AS680" s="8" t="s">
        <v>10908</v>
      </c>
      <c r="AT680" s="11">
        <v>0</v>
      </c>
      <c r="AU680" s="8" t="s">
        <v>10999</v>
      </c>
      <c r="AV680" s="8" t="s">
        <v>10909</v>
      </c>
    </row>
    <row r="681" spans="1:48" x14ac:dyDescent="0.25">
      <c r="A681" s="8" t="str">
        <f t="shared" si="10"/>
        <v>11106000100002000005105</v>
      </c>
      <c r="B681" s="8" t="s">
        <v>10924</v>
      </c>
      <c r="C681" s="8" t="s">
        <v>10901</v>
      </c>
      <c r="D681" s="8" t="s">
        <v>10896</v>
      </c>
      <c r="E681" s="8" t="s">
        <v>10999</v>
      </c>
      <c r="F681" s="8" t="s">
        <v>11000</v>
      </c>
      <c r="G681" s="8" t="s">
        <v>10920</v>
      </c>
      <c r="H681" s="8" t="s">
        <v>10921</v>
      </c>
      <c r="I681" s="8" t="s">
        <v>10895</v>
      </c>
      <c r="J681" s="8" t="s">
        <v>10902</v>
      </c>
      <c r="K681" s="8" t="s">
        <v>7709</v>
      </c>
      <c r="L681" s="8" t="s">
        <v>10922</v>
      </c>
      <c r="M681" s="8" t="s">
        <v>10904</v>
      </c>
      <c r="N681" s="8" t="s">
        <v>10925</v>
      </c>
      <c r="O681" s="9">
        <v>6.5839999999999996</v>
      </c>
      <c r="P681" s="10">
        <v>1</v>
      </c>
      <c r="Q681" s="11">
        <v>9.25</v>
      </c>
      <c r="R681" s="11">
        <v>4</v>
      </c>
      <c r="S681" s="8" t="s">
        <v>10906</v>
      </c>
      <c r="T681" s="8" t="s">
        <v>10907</v>
      </c>
      <c r="U681" s="9">
        <v>7.59</v>
      </c>
      <c r="V681" s="10">
        <v>1</v>
      </c>
      <c r="W681" s="11">
        <v>4</v>
      </c>
      <c r="X681" s="9">
        <v>57.183</v>
      </c>
      <c r="Y681" s="8" t="s">
        <v>10901</v>
      </c>
      <c r="Z681" s="10">
        <v>1</v>
      </c>
      <c r="AA681" s="10">
        <v>0.75019000000000002</v>
      </c>
      <c r="AB681" s="9">
        <v>57.183</v>
      </c>
      <c r="AC681" s="10">
        <v>1</v>
      </c>
      <c r="AD681" s="10">
        <v>0.75019000000000002</v>
      </c>
      <c r="AE681" s="9">
        <v>57.183</v>
      </c>
      <c r="AF681" s="11">
        <v>15</v>
      </c>
      <c r="AG681" s="11">
        <v>4</v>
      </c>
      <c r="AH681" s="11">
        <v>0</v>
      </c>
      <c r="AI681" s="11">
        <v>17</v>
      </c>
      <c r="AJ681" s="11">
        <v>0</v>
      </c>
      <c r="AK681" s="12">
        <v>44367.594548611109</v>
      </c>
      <c r="AL681" s="11">
        <v>6.55</v>
      </c>
      <c r="AM681" s="11">
        <v>100</v>
      </c>
      <c r="AN681" s="11">
        <v>0</v>
      </c>
      <c r="AO681" s="11">
        <v>1.75</v>
      </c>
      <c r="AP681" s="11">
        <v>0</v>
      </c>
      <c r="AQ681" s="11">
        <v>11.09</v>
      </c>
      <c r="AR681" s="11">
        <v>2.4500000000000002</v>
      </c>
      <c r="AS681" s="8" t="s">
        <v>10908</v>
      </c>
      <c r="AT681" s="11">
        <v>0</v>
      </c>
      <c r="AU681" s="8" t="s">
        <v>10999</v>
      </c>
      <c r="AV681" s="8" t="s">
        <v>10909</v>
      </c>
    </row>
    <row r="682" spans="1:48" x14ac:dyDescent="0.25">
      <c r="A682" s="8" t="str">
        <f t="shared" si="10"/>
        <v>11106000100002200000102</v>
      </c>
      <c r="B682" s="8" t="s">
        <v>10924</v>
      </c>
      <c r="C682" s="8" t="s">
        <v>10895</v>
      </c>
      <c r="D682" s="8" t="s">
        <v>10896</v>
      </c>
      <c r="E682" s="8" t="s">
        <v>10999</v>
      </c>
      <c r="F682" s="8" t="s">
        <v>11000</v>
      </c>
      <c r="G682" s="8" t="s">
        <v>10899</v>
      </c>
      <c r="H682" s="8" t="s">
        <v>10900</v>
      </c>
      <c r="I682" s="8" t="s">
        <v>10901</v>
      </c>
      <c r="J682" s="8" t="s">
        <v>10902</v>
      </c>
      <c r="K682" s="8" t="s">
        <v>7709</v>
      </c>
      <c r="L682" s="8" t="s">
        <v>10922</v>
      </c>
      <c r="M682" s="8" t="s">
        <v>10904</v>
      </c>
      <c r="N682" s="8" t="s">
        <v>10926</v>
      </c>
      <c r="O682" s="9">
        <v>7.6349999999999998</v>
      </c>
      <c r="P682" s="10">
        <v>1</v>
      </c>
      <c r="Q682" s="11">
        <v>0</v>
      </c>
      <c r="R682" s="11">
        <v>4</v>
      </c>
      <c r="S682" s="8" t="s">
        <v>10906</v>
      </c>
      <c r="T682" s="8" t="s">
        <v>10907</v>
      </c>
      <c r="U682" s="9">
        <v>7.9530000000000003</v>
      </c>
      <c r="V682" s="10">
        <v>1</v>
      </c>
      <c r="W682" s="11">
        <v>4</v>
      </c>
      <c r="X682" s="9">
        <v>59.92</v>
      </c>
      <c r="Y682" s="8" t="s">
        <v>10901</v>
      </c>
      <c r="Z682" s="10">
        <v>1</v>
      </c>
      <c r="AA682" s="10">
        <v>0.76789300000000005</v>
      </c>
      <c r="AB682" s="9">
        <v>59.92</v>
      </c>
      <c r="AC682" s="10">
        <v>1</v>
      </c>
      <c r="AD682" s="10">
        <v>0.76789300000000005</v>
      </c>
      <c r="AE682" s="9">
        <v>59.92</v>
      </c>
      <c r="AF682" s="11">
        <v>15</v>
      </c>
      <c r="AG682" s="11">
        <v>4</v>
      </c>
      <c r="AH682" s="11">
        <v>0</v>
      </c>
      <c r="AI682" s="11">
        <v>17</v>
      </c>
      <c r="AJ682" s="11">
        <v>0</v>
      </c>
      <c r="AK682" s="12">
        <v>44368.061423611114</v>
      </c>
      <c r="AL682" s="11">
        <v>6.86</v>
      </c>
      <c r="AM682" s="11">
        <v>100</v>
      </c>
      <c r="AN682" s="11">
        <v>0</v>
      </c>
      <c r="AO682" s="11">
        <v>1.83</v>
      </c>
      <c r="AP682" s="11">
        <v>0</v>
      </c>
      <c r="AQ682" s="11">
        <v>11.62</v>
      </c>
      <c r="AR682" s="11">
        <v>2.57</v>
      </c>
      <c r="AS682" s="8" t="s">
        <v>10908</v>
      </c>
      <c r="AT682" s="11">
        <v>0</v>
      </c>
      <c r="AU682" s="8" t="s">
        <v>10999</v>
      </c>
      <c r="AV682" s="8" t="s">
        <v>10909</v>
      </c>
    </row>
    <row r="683" spans="1:48" x14ac:dyDescent="0.25">
      <c r="A683" s="8" t="str">
        <f t="shared" si="10"/>
        <v>11106000100002200001286</v>
      </c>
      <c r="B683" s="8" t="s">
        <v>10924</v>
      </c>
      <c r="C683" s="8" t="s">
        <v>10895</v>
      </c>
      <c r="D683" s="8" t="s">
        <v>10896</v>
      </c>
      <c r="E683" s="8" t="s">
        <v>10999</v>
      </c>
      <c r="F683" s="8" t="s">
        <v>11000</v>
      </c>
      <c r="G683" s="8" t="s">
        <v>10913</v>
      </c>
      <c r="H683" s="8" t="s">
        <v>10914</v>
      </c>
      <c r="I683" s="8" t="s">
        <v>10901</v>
      </c>
      <c r="J683" s="8" t="s">
        <v>10902</v>
      </c>
      <c r="K683" s="8" t="s">
        <v>7709</v>
      </c>
      <c r="L683" s="8" t="s">
        <v>10922</v>
      </c>
      <c r="M683" s="8" t="s">
        <v>10904</v>
      </c>
      <c r="N683" s="8" t="s">
        <v>10927</v>
      </c>
      <c r="O683" s="9">
        <v>9.2530000000000001</v>
      </c>
      <c r="P683" s="10">
        <v>1</v>
      </c>
      <c r="Q683" s="11">
        <v>3.65</v>
      </c>
      <c r="R683" s="11">
        <v>1</v>
      </c>
      <c r="S683" s="8" t="s">
        <v>10906</v>
      </c>
      <c r="T683" s="8" t="s">
        <v>10907</v>
      </c>
      <c r="U683" s="9">
        <v>9.7040000000000006</v>
      </c>
      <c r="V683" s="10">
        <v>1</v>
      </c>
      <c r="W683" s="11">
        <v>5</v>
      </c>
      <c r="X683" s="9">
        <v>73.468000000000004</v>
      </c>
      <c r="Y683" s="8" t="s">
        <v>10901</v>
      </c>
      <c r="Z683" s="10">
        <v>1</v>
      </c>
      <c r="AA683" s="10">
        <v>0.74957799999999997</v>
      </c>
      <c r="AB683" s="9">
        <v>73.468000000000004</v>
      </c>
      <c r="AC683" s="10">
        <v>1</v>
      </c>
      <c r="AD683" s="10">
        <v>0.74957799999999997</v>
      </c>
      <c r="AE683" s="9">
        <v>73.468000000000004</v>
      </c>
      <c r="AF683" s="11">
        <v>0</v>
      </c>
      <c r="AG683" s="11">
        <v>4</v>
      </c>
      <c r="AH683" s="11">
        <v>0</v>
      </c>
      <c r="AI683" s="11">
        <v>17</v>
      </c>
      <c r="AJ683" s="11">
        <v>0</v>
      </c>
      <c r="AK683" s="12">
        <v>44368.061423611114</v>
      </c>
      <c r="AL683" s="11">
        <v>0</v>
      </c>
      <c r="AM683" s="11">
        <v>100</v>
      </c>
      <c r="AN683" s="11">
        <v>0</v>
      </c>
      <c r="AO683" s="11">
        <v>2.23</v>
      </c>
      <c r="AP683" s="11">
        <v>0</v>
      </c>
      <c r="AQ683" s="11">
        <v>14.17</v>
      </c>
      <c r="AR683" s="11">
        <v>3.5</v>
      </c>
      <c r="AS683" s="8" t="s">
        <v>10908</v>
      </c>
      <c r="AT683" s="11">
        <v>0</v>
      </c>
      <c r="AU683" s="8" t="s">
        <v>10999</v>
      </c>
      <c r="AV683" s="8" t="s">
        <v>10909</v>
      </c>
    </row>
    <row r="684" spans="1:48" x14ac:dyDescent="0.25">
      <c r="A684" s="8" t="str">
        <f t="shared" si="10"/>
        <v>11106000100002200001421</v>
      </c>
      <c r="B684" s="8" t="s">
        <v>10924</v>
      </c>
      <c r="C684" s="8" t="s">
        <v>10895</v>
      </c>
      <c r="D684" s="8" t="s">
        <v>10896</v>
      </c>
      <c r="E684" s="8" t="s">
        <v>10999</v>
      </c>
      <c r="F684" s="8" t="s">
        <v>11000</v>
      </c>
      <c r="G684" s="8" t="s">
        <v>10917</v>
      </c>
      <c r="H684" s="8" t="s">
        <v>10918</v>
      </c>
      <c r="I684" s="8" t="s">
        <v>10901</v>
      </c>
      <c r="J684" s="8" t="s">
        <v>10902</v>
      </c>
      <c r="K684" s="8" t="s">
        <v>7709</v>
      </c>
      <c r="L684" s="8" t="s">
        <v>10922</v>
      </c>
      <c r="M684" s="8" t="s">
        <v>10904</v>
      </c>
      <c r="N684" s="8" t="s">
        <v>10925</v>
      </c>
      <c r="O684" s="9">
        <v>6.7569999999999997</v>
      </c>
      <c r="P684" s="10">
        <v>1</v>
      </c>
      <c r="Q684" s="11">
        <v>9.25</v>
      </c>
      <c r="R684" s="11">
        <v>4</v>
      </c>
      <c r="S684" s="8" t="s">
        <v>10906</v>
      </c>
      <c r="T684" s="8" t="s">
        <v>10907</v>
      </c>
      <c r="U684" s="9">
        <v>7.7889999999999997</v>
      </c>
      <c r="V684" s="10">
        <v>1</v>
      </c>
      <c r="W684" s="11">
        <v>1.5</v>
      </c>
      <c r="X684" s="9">
        <v>57.106999999999999</v>
      </c>
      <c r="Y684" s="8" t="s">
        <v>10901</v>
      </c>
      <c r="Z684" s="10">
        <v>1</v>
      </c>
      <c r="AA684" s="10">
        <v>0.74810900000000002</v>
      </c>
      <c r="AB684" s="9">
        <v>57.106999999999999</v>
      </c>
      <c r="AC684" s="10">
        <v>1</v>
      </c>
      <c r="AD684" s="10">
        <v>0.74810900000000002</v>
      </c>
      <c r="AE684" s="9">
        <v>57.106999999999999</v>
      </c>
      <c r="AF684" s="11">
        <v>15</v>
      </c>
      <c r="AG684" s="11">
        <v>4</v>
      </c>
      <c r="AH684" s="11">
        <v>0</v>
      </c>
      <c r="AI684" s="11">
        <v>17</v>
      </c>
      <c r="AJ684" s="11">
        <v>0</v>
      </c>
      <c r="AK684" s="12">
        <v>44368.061423611114</v>
      </c>
      <c r="AL684" s="11">
        <v>6.72</v>
      </c>
      <c r="AM684" s="11">
        <v>100</v>
      </c>
      <c r="AN684" s="11">
        <v>0</v>
      </c>
      <c r="AO684" s="11">
        <v>1.79</v>
      </c>
      <c r="AP684" s="11">
        <v>0</v>
      </c>
      <c r="AQ684" s="11">
        <v>11.38</v>
      </c>
      <c r="AR684" s="11">
        <v>0.94</v>
      </c>
      <c r="AS684" s="8" t="s">
        <v>10908</v>
      </c>
      <c r="AT684" s="11">
        <v>0</v>
      </c>
      <c r="AU684" s="8" t="s">
        <v>10999</v>
      </c>
      <c r="AV684" s="8" t="s">
        <v>10909</v>
      </c>
    </row>
    <row r="685" spans="1:48" x14ac:dyDescent="0.25">
      <c r="A685" s="8" t="str">
        <f t="shared" si="10"/>
        <v>12106000100002000005105</v>
      </c>
      <c r="B685" s="8" t="s">
        <v>10928</v>
      </c>
      <c r="C685" s="8" t="s">
        <v>10901</v>
      </c>
      <c r="D685" s="8" t="s">
        <v>10896</v>
      </c>
      <c r="E685" s="8" t="s">
        <v>10999</v>
      </c>
      <c r="F685" s="8" t="s">
        <v>11000</v>
      </c>
      <c r="G685" s="8" t="s">
        <v>10920</v>
      </c>
      <c r="H685" s="8" t="s">
        <v>10921</v>
      </c>
      <c r="I685" s="8" t="s">
        <v>10895</v>
      </c>
      <c r="J685" s="8" t="s">
        <v>10902</v>
      </c>
      <c r="K685" s="8" t="s">
        <v>7709</v>
      </c>
      <c r="L685" s="8" t="s">
        <v>10922</v>
      </c>
      <c r="M685" s="8" t="s">
        <v>10904</v>
      </c>
      <c r="N685" s="8" t="s">
        <v>10905</v>
      </c>
      <c r="O685" s="9">
        <v>6.5839999999999996</v>
      </c>
      <c r="P685" s="10">
        <v>1</v>
      </c>
      <c r="Q685" s="11">
        <v>9.25</v>
      </c>
      <c r="R685" s="11">
        <v>4</v>
      </c>
      <c r="S685" s="8" t="s">
        <v>10906</v>
      </c>
      <c r="T685" s="8" t="s">
        <v>10907</v>
      </c>
      <c r="U685" s="9">
        <v>7.59</v>
      </c>
      <c r="V685" s="10">
        <v>1</v>
      </c>
      <c r="W685" s="11">
        <v>2</v>
      </c>
      <c r="X685" s="9">
        <v>38.853000000000002</v>
      </c>
      <c r="Y685" s="8" t="s">
        <v>10901</v>
      </c>
      <c r="Z685" s="10">
        <v>1</v>
      </c>
      <c r="AA685" s="10">
        <v>1</v>
      </c>
      <c r="AB685" s="9">
        <v>38.853000000000002</v>
      </c>
      <c r="AC685" s="10">
        <v>1</v>
      </c>
      <c r="AD685" s="10">
        <v>1</v>
      </c>
      <c r="AE685" s="9">
        <v>38.853000000000002</v>
      </c>
      <c r="AF685" s="11">
        <v>15</v>
      </c>
      <c r="AG685" s="11">
        <v>4</v>
      </c>
      <c r="AH685" s="11">
        <v>9.25</v>
      </c>
      <c r="AI685" s="11">
        <v>0</v>
      </c>
      <c r="AJ685" s="11">
        <v>0</v>
      </c>
      <c r="AK685" s="12">
        <v>44367.546817129631</v>
      </c>
      <c r="AL685" s="11">
        <v>6.55</v>
      </c>
      <c r="AM685" s="11">
        <v>100</v>
      </c>
      <c r="AN685" s="11">
        <v>0</v>
      </c>
      <c r="AO685" s="11">
        <v>1.75</v>
      </c>
      <c r="AP685" s="11">
        <v>4.04</v>
      </c>
      <c r="AQ685" s="11">
        <v>0</v>
      </c>
      <c r="AR685" s="11">
        <v>1</v>
      </c>
      <c r="AS685" s="8" t="s">
        <v>10908</v>
      </c>
      <c r="AT685" s="11">
        <v>0</v>
      </c>
      <c r="AU685" s="8" t="s">
        <v>10999</v>
      </c>
      <c r="AV685" s="8" t="s">
        <v>10909</v>
      </c>
    </row>
    <row r="686" spans="1:48" x14ac:dyDescent="0.25">
      <c r="A686" s="8" t="str">
        <f t="shared" si="10"/>
        <v>12106000100002200001421</v>
      </c>
      <c r="B686" s="8" t="s">
        <v>10928</v>
      </c>
      <c r="C686" s="8" t="s">
        <v>10895</v>
      </c>
      <c r="D686" s="8" t="s">
        <v>10896</v>
      </c>
      <c r="E686" s="8" t="s">
        <v>10999</v>
      </c>
      <c r="F686" s="8" t="s">
        <v>11000</v>
      </c>
      <c r="G686" s="8" t="s">
        <v>10917</v>
      </c>
      <c r="H686" s="8" t="s">
        <v>10918</v>
      </c>
      <c r="I686" s="8" t="s">
        <v>10901</v>
      </c>
      <c r="J686" s="8" t="s">
        <v>10902</v>
      </c>
      <c r="K686" s="8" t="s">
        <v>7709</v>
      </c>
      <c r="L686" s="8" t="s">
        <v>10922</v>
      </c>
      <c r="M686" s="8" t="s">
        <v>10904</v>
      </c>
      <c r="N686" s="8" t="s">
        <v>10905</v>
      </c>
      <c r="O686" s="9">
        <v>6.7569999999999997</v>
      </c>
      <c r="P686" s="10">
        <v>1</v>
      </c>
      <c r="Q686" s="11">
        <v>9.25</v>
      </c>
      <c r="R686" s="11">
        <v>18</v>
      </c>
      <c r="S686" s="8" t="s">
        <v>10906</v>
      </c>
      <c r="T686" s="8" t="s">
        <v>10907</v>
      </c>
      <c r="U686" s="9">
        <v>9.2880000000000003</v>
      </c>
      <c r="V686" s="10">
        <v>1</v>
      </c>
      <c r="W686" s="11">
        <v>0</v>
      </c>
      <c r="X686" s="9">
        <v>38.856000000000002</v>
      </c>
      <c r="Y686" s="8" t="s">
        <v>10901</v>
      </c>
      <c r="Z686" s="10">
        <v>1</v>
      </c>
      <c r="AA686" s="10">
        <v>1</v>
      </c>
      <c r="AB686" s="9">
        <v>38.856000000000002</v>
      </c>
      <c r="AC686" s="10">
        <v>1</v>
      </c>
      <c r="AD686" s="10">
        <v>1</v>
      </c>
      <c r="AE686" s="9">
        <v>38.856000000000002</v>
      </c>
      <c r="AF686" s="11">
        <v>15</v>
      </c>
      <c r="AG686" s="11">
        <v>18</v>
      </c>
      <c r="AH686" s="11">
        <v>9.25</v>
      </c>
      <c r="AI686" s="11">
        <v>0</v>
      </c>
      <c r="AJ686" s="11">
        <v>0</v>
      </c>
      <c r="AK686" s="12">
        <v>44368.005393518521</v>
      </c>
      <c r="AL686" s="11">
        <v>8.01</v>
      </c>
      <c r="AM686" s="11">
        <v>100</v>
      </c>
      <c r="AN686" s="11">
        <v>0</v>
      </c>
      <c r="AO686" s="11">
        <v>9.61</v>
      </c>
      <c r="AP686" s="11">
        <v>4.9400000000000004</v>
      </c>
      <c r="AQ686" s="11">
        <v>0</v>
      </c>
      <c r="AR686" s="11">
        <v>0</v>
      </c>
      <c r="AS686" s="8" t="s">
        <v>10908</v>
      </c>
      <c r="AT686" s="11">
        <v>0</v>
      </c>
      <c r="AU686" s="8" t="s">
        <v>10999</v>
      </c>
      <c r="AV686" s="8" t="s">
        <v>10909</v>
      </c>
    </row>
    <row r="687" spans="1:48" x14ac:dyDescent="0.25">
      <c r="A687" s="8" t="str">
        <f t="shared" si="10"/>
        <v>13006000100002000005105</v>
      </c>
      <c r="B687" s="8" t="s">
        <v>10929</v>
      </c>
      <c r="C687" s="8" t="s">
        <v>10901</v>
      </c>
      <c r="D687" s="8" t="s">
        <v>10896</v>
      </c>
      <c r="E687" s="8" t="s">
        <v>10999</v>
      </c>
      <c r="F687" s="8" t="s">
        <v>11000</v>
      </c>
      <c r="G687" s="8" t="s">
        <v>10920</v>
      </c>
      <c r="H687" s="8" t="s">
        <v>10921</v>
      </c>
      <c r="I687" s="8" t="s">
        <v>10895</v>
      </c>
      <c r="J687" s="8" t="s">
        <v>10902</v>
      </c>
      <c r="K687" s="8" t="s">
        <v>7709</v>
      </c>
      <c r="L687" s="8" t="s">
        <v>10922</v>
      </c>
      <c r="M687" s="8" t="s">
        <v>10904</v>
      </c>
      <c r="N687" s="8" t="s">
        <v>10930</v>
      </c>
      <c r="O687" s="9">
        <v>6.5839999999999996</v>
      </c>
      <c r="P687" s="10">
        <v>1</v>
      </c>
      <c r="Q687" s="11">
        <v>9.25</v>
      </c>
      <c r="R687" s="11">
        <v>4</v>
      </c>
      <c r="S687" s="8" t="s">
        <v>10906</v>
      </c>
      <c r="T687" s="8" t="s">
        <v>10907</v>
      </c>
      <c r="U687" s="9">
        <v>7.59</v>
      </c>
      <c r="V687" s="10">
        <v>1</v>
      </c>
      <c r="W687" s="11">
        <v>6</v>
      </c>
      <c r="X687" s="9">
        <v>53.203000000000003</v>
      </c>
      <c r="Y687" s="8" t="s">
        <v>10901</v>
      </c>
      <c r="Z687" s="10">
        <v>1</v>
      </c>
      <c r="AA687" s="10">
        <v>1</v>
      </c>
      <c r="AB687" s="9">
        <v>53.203000000000003</v>
      </c>
      <c r="AC687" s="10">
        <v>1</v>
      </c>
      <c r="AD687" s="10">
        <v>1</v>
      </c>
      <c r="AE687" s="9">
        <v>53.203000000000003</v>
      </c>
      <c r="AF687" s="11">
        <v>15</v>
      </c>
      <c r="AG687" s="11">
        <v>0</v>
      </c>
      <c r="AH687" s="11">
        <v>0</v>
      </c>
      <c r="AI687" s="11">
        <v>0</v>
      </c>
      <c r="AJ687" s="11">
        <v>0</v>
      </c>
      <c r="AK687" s="12">
        <v>44367.527673611112</v>
      </c>
      <c r="AL687" s="11">
        <v>6.55</v>
      </c>
      <c r="AM687" s="11">
        <v>0</v>
      </c>
      <c r="AN687" s="11">
        <v>0</v>
      </c>
      <c r="AO687" s="11">
        <v>0</v>
      </c>
      <c r="AP687" s="11">
        <v>0</v>
      </c>
      <c r="AQ687" s="11">
        <v>0</v>
      </c>
      <c r="AR687" s="11">
        <v>3.01</v>
      </c>
      <c r="AS687" s="8" t="s">
        <v>10908</v>
      </c>
      <c r="AT687" s="11">
        <v>0</v>
      </c>
      <c r="AU687" s="8" t="s">
        <v>10999</v>
      </c>
      <c r="AV687" s="8" t="s">
        <v>10909</v>
      </c>
    </row>
    <row r="688" spans="1:48" x14ac:dyDescent="0.25">
      <c r="A688" s="8" t="str">
        <f t="shared" si="10"/>
        <v>13006000100002200000102</v>
      </c>
      <c r="B688" s="8" t="s">
        <v>10929</v>
      </c>
      <c r="C688" s="8" t="s">
        <v>10895</v>
      </c>
      <c r="D688" s="8" t="s">
        <v>10896</v>
      </c>
      <c r="E688" s="8" t="s">
        <v>10999</v>
      </c>
      <c r="F688" s="8" t="s">
        <v>11000</v>
      </c>
      <c r="G688" s="8" t="s">
        <v>10899</v>
      </c>
      <c r="H688" s="8" t="s">
        <v>10900</v>
      </c>
      <c r="I688" s="8" t="s">
        <v>10901</v>
      </c>
      <c r="J688" s="8" t="s">
        <v>10902</v>
      </c>
      <c r="K688" s="8" t="s">
        <v>7709</v>
      </c>
      <c r="L688" s="8" t="s">
        <v>10922</v>
      </c>
      <c r="M688" s="8" t="s">
        <v>10904</v>
      </c>
      <c r="N688" s="8" t="s">
        <v>10930</v>
      </c>
      <c r="O688" s="9">
        <v>7.6349999999999998</v>
      </c>
      <c r="P688" s="10">
        <v>1</v>
      </c>
      <c r="Q688" s="11">
        <v>3.65</v>
      </c>
      <c r="R688" s="11">
        <v>4</v>
      </c>
      <c r="S688" s="8" t="s">
        <v>10906</v>
      </c>
      <c r="T688" s="8" t="s">
        <v>10907</v>
      </c>
      <c r="U688" s="9">
        <v>8.2669999999999995</v>
      </c>
      <c r="V688" s="10">
        <v>1</v>
      </c>
      <c r="W688" s="11">
        <v>3.5</v>
      </c>
      <c r="X688" s="9">
        <v>56.575000000000003</v>
      </c>
      <c r="Y688" s="8" t="s">
        <v>10901</v>
      </c>
      <c r="Z688" s="10">
        <v>1</v>
      </c>
      <c r="AA688" s="10">
        <v>1</v>
      </c>
      <c r="AB688" s="9">
        <v>56.575000000000003</v>
      </c>
      <c r="AC688" s="10">
        <v>1</v>
      </c>
      <c r="AD688" s="10">
        <v>1</v>
      </c>
      <c r="AE688" s="9">
        <v>56.575000000000003</v>
      </c>
      <c r="AF688" s="11">
        <v>15</v>
      </c>
      <c r="AG688" s="11">
        <v>0</v>
      </c>
      <c r="AH688" s="11">
        <v>0</v>
      </c>
      <c r="AI688" s="11">
        <v>0</v>
      </c>
      <c r="AJ688" s="11">
        <v>0</v>
      </c>
      <c r="AK688" s="12">
        <v>44368.020914351851</v>
      </c>
      <c r="AL688" s="11">
        <v>7.13</v>
      </c>
      <c r="AM688" s="11">
        <v>0</v>
      </c>
      <c r="AN688" s="11">
        <v>0</v>
      </c>
      <c r="AO688" s="11">
        <v>0</v>
      </c>
      <c r="AP688" s="11">
        <v>0</v>
      </c>
      <c r="AQ688" s="11">
        <v>0</v>
      </c>
      <c r="AR688" s="11">
        <v>1.91</v>
      </c>
      <c r="AS688" s="8" t="s">
        <v>10908</v>
      </c>
      <c r="AT688" s="11">
        <v>0</v>
      </c>
      <c r="AU688" s="8" t="s">
        <v>10999</v>
      </c>
      <c r="AV688" s="8" t="s">
        <v>10909</v>
      </c>
    </row>
    <row r="689" spans="1:48" x14ac:dyDescent="0.25">
      <c r="A689" s="8" t="str">
        <f t="shared" si="10"/>
        <v>13006000100002200001327</v>
      </c>
      <c r="B689" s="8" t="s">
        <v>10929</v>
      </c>
      <c r="C689" s="8" t="s">
        <v>10895</v>
      </c>
      <c r="D689" s="8" t="s">
        <v>10896</v>
      </c>
      <c r="E689" s="8" t="s">
        <v>10999</v>
      </c>
      <c r="F689" s="8" t="s">
        <v>11000</v>
      </c>
      <c r="G689" s="8" t="s">
        <v>10916</v>
      </c>
      <c r="H689" s="8" t="s">
        <v>10900</v>
      </c>
      <c r="I689" s="8" t="s">
        <v>10901</v>
      </c>
      <c r="J689" s="8" t="s">
        <v>10902</v>
      </c>
      <c r="K689" s="8" t="s">
        <v>7709</v>
      </c>
      <c r="L689" s="8" t="s">
        <v>10922</v>
      </c>
      <c r="M689" s="8" t="s">
        <v>10904</v>
      </c>
      <c r="N689" s="8" t="s">
        <v>10930</v>
      </c>
      <c r="O689" s="9">
        <v>9.9450000000000003</v>
      </c>
      <c r="P689" s="10">
        <v>0.75042200000000003</v>
      </c>
      <c r="Q689" s="11">
        <v>3.65</v>
      </c>
      <c r="R689" s="11">
        <v>4</v>
      </c>
      <c r="S689" s="8" t="s">
        <v>10906</v>
      </c>
      <c r="T689" s="8" t="s">
        <v>10907</v>
      </c>
      <c r="U689" s="9">
        <v>8.0809999999999995</v>
      </c>
      <c r="V689" s="10">
        <v>1</v>
      </c>
      <c r="W689" s="11">
        <v>2</v>
      </c>
      <c r="X689" s="9">
        <v>54.506</v>
      </c>
      <c r="Y689" s="8" t="s">
        <v>10901</v>
      </c>
      <c r="Z689" s="10">
        <v>1</v>
      </c>
      <c r="AA689" s="10">
        <v>1</v>
      </c>
      <c r="AB689" s="9">
        <v>54.506</v>
      </c>
      <c r="AC689" s="10">
        <v>1</v>
      </c>
      <c r="AD689" s="10">
        <v>1</v>
      </c>
      <c r="AE689" s="9">
        <v>54.506</v>
      </c>
      <c r="AF689" s="11">
        <v>15</v>
      </c>
      <c r="AG689" s="11">
        <v>0</v>
      </c>
      <c r="AH689" s="11">
        <v>0</v>
      </c>
      <c r="AI689" s="11">
        <v>0</v>
      </c>
      <c r="AJ689" s="11">
        <v>0</v>
      </c>
      <c r="AK689" s="12">
        <v>44368.020914351851</v>
      </c>
      <c r="AL689" s="11">
        <v>6.97</v>
      </c>
      <c r="AM689" s="11">
        <v>0</v>
      </c>
      <c r="AN689" s="11">
        <v>0</v>
      </c>
      <c r="AO689" s="11">
        <v>0</v>
      </c>
      <c r="AP689" s="11">
        <v>0</v>
      </c>
      <c r="AQ689" s="11">
        <v>0</v>
      </c>
      <c r="AR689" s="11">
        <v>1.07</v>
      </c>
      <c r="AS689" s="8" t="s">
        <v>10908</v>
      </c>
      <c r="AT689" s="11">
        <v>0</v>
      </c>
      <c r="AU689" s="8" t="s">
        <v>10999</v>
      </c>
      <c r="AV689" s="8" t="s">
        <v>10909</v>
      </c>
    </row>
    <row r="690" spans="1:48" x14ac:dyDescent="0.25">
      <c r="A690" s="8" t="str">
        <f t="shared" si="10"/>
        <v>13006000100002200001421</v>
      </c>
      <c r="B690" s="8" t="s">
        <v>10929</v>
      </c>
      <c r="C690" s="8" t="s">
        <v>10895</v>
      </c>
      <c r="D690" s="8" t="s">
        <v>10896</v>
      </c>
      <c r="E690" s="8" t="s">
        <v>10999</v>
      </c>
      <c r="F690" s="8" t="s">
        <v>11000</v>
      </c>
      <c r="G690" s="8" t="s">
        <v>10917</v>
      </c>
      <c r="H690" s="8" t="s">
        <v>10918</v>
      </c>
      <c r="I690" s="8" t="s">
        <v>10901</v>
      </c>
      <c r="J690" s="8" t="s">
        <v>10902</v>
      </c>
      <c r="K690" s="8" t="s">
        <v>7709</v>
      </c>
      <c r="L690" s="8" t="s">
        <v>10922</v>
      </c>
      <c r="M690" s="8" t="s">
        <v>10904</v>
      </c>
      <c r="N690" s="8" t="s">
        <v>10930</v>
      </c>
      <c r="O690" s="9">
        <v>6.7569999999999997</v>
      </c>
      <c r="P690" s="10">
        <v>1</v>
      </c>
      <c r="Q690" s="11">
        <v>9.25</v>
      </c>
      <c r="R690" s="11">
        <v>4</v>
      </c>
      <c r="S690" s="8" t="s">
        <v>10906</v>
      </c>
      <c r="T690" s="8" t="s">
        <v>10907</v>
      </c>
      <c r="U690" s="9">
        <v>7.7889999999999997</v>
      </c>
      <c r="V690" s="10">
        <v>1</v>
      </c>
      <c r="W690" s="11">
        <v>7</v>
      </c>
      <c r="X690" s="9">
        <v>55.116999999999997</v>
      </c>
      <c r="Y690" s="8" t="s">
        <v>10901</v>
      </c>
      <c r="Z690" s="10">
        <v>1</v>
      </c>
      <c r="AA690" s="10">
        <v>1</v>
      </c>
      <c r="AB690" s="9">
        <v>55.116999999999997</v>
      </c>
      <c r="AC690" s="10">
        <v>1</v>
      </c>
      <c r="AD690" s="10">
        <v>1</v>
      </c>
      <c r="AE690" s="9">
        <v>55.116999999999997</v>
      </c>
      <c r="AF690" s="11">
        <v>15</v>
      </c>
      <c r="AG690" s="11">
        <v>0</v>
      </c>
      <c r="AH690" s="11">
        <v>0</v>
      </c>
      <c r="AI690" s="11">
        <v>0</v>
      </c>
      <c r="AJ690" s="11">
        <v>0</v>
      </c>
      <c r="AK690" s="12">
        <v>44368.020937499998</v>
      </c>
      <c r="AL690" s="11">
        <v>6.72</v>
      </c>
      <c r="AM690" s="11">
        <v>0</v>
      </c>
      <c r="AN690" s="11">
        <v>0</v>
      </c>
      <c r="AO690" s="11">
        <v>0</v>
      </c>
      <c r="AP690" s="11">
        <v>0</v>
      </c>
      <c r="AQ690" s="11">
        <v>0</v>
      </c>
      <c r="AR690" s="11">
        <v>3.61</v>
      </c>
      <c r="AS690" s="8" t="s">
        <v>10908</v>
      </c>
      <c r="AT690" s="11">
        <v>0</v>
      </c>
      <c r="AU690" s="8" t="s">
        <v>10999</v>
      </c>
      <c r="AV690" s="8" t="s">
        <v>10909</v>
      </c>
    </row>
    <row r="691" spans="1:48" x14ac:dyDescent="0.25">
      <c r="A691" s="8" t="str">
        <f t="shared" si="10"/>
        <v>14006000100002000005105</v>
      </c>
      <c r="B691" s="8" t="s">
        <v>10931</v>
      </c>
      <c r="C691" s="8" t="s">
        <v>10901</v>
      </c>
      <c r="D691" s="8" t="s">
        <v>10896</v>
      </c>
      <c r="E691" s="8" t="s">
        <v>10999</v>
      </c>
      <c r="F691" s="8" t="s">
        <v>11000</v>
      </c>
      <c r="G691" s="8" t="s">
        <v>10920</v>
      </c>
      <c r="H691" s="8" t="s">
        <v>10921</v>
      </c>
      <c r="I691" s="8" t="s">
        <v>10895</v>
      </c>
      <c r="J691" s="8" t="s">
        <v>10902</v>
      </c>
      <c r="K691" s="8" t="s">
        <v>7709</v>
      </c>
      <c r="L691" s="8" t="s">
        <v>10922</v>
      </c>
      <c r="M691" s="8" t="s">
        <v>10904</v>
      </c>
      <c r="N691" s="8" t="s">
        <v>10905</v>
      </c>
      <c r="O691" s="9">
        <v>6.5839999999999996</v>
      </c>
      <c r="P691" s="10">
        <v>1</v>
      </c>
      <c r="Q691" s="11">
        <v>9.25</v>
      </c>
      <c r="R691" s="11">
        <v>4</v>
      </c>
      <c r="S691" s="8" t="s">
        <v>10906</v>
      </c>
      <c r="T691" s="8" t="s">
        <v>10907</v>
      </c>
      <c r="U691" s="9">
        <v>7.59</v>
      </c>
      <c r="V691" s="10">
        <v>1</v>
      </c>
      <c r="W691" s="11">
        <v>2</v>
      </c>
      <c r="X691" s="9">
        <v>38.853000000000002</v>
      </c>
      <c r="Y691" s="8" t="s">
        <v>10901</v>
      </c>
      <c r="Z691" s="10">
        <v>1</v>
      </c>
      <c r="AA691" s="10">
        <v>1</v>
      </c>
      <c r="AB691" s="9">
        <v>38.853000000000002</v>
      </c>
      <c r="AC691" s="10">
        <v>1</v>
      </c>
      <c r="AD691" s="10">
        <v>1</v>
      </c>
      <c r="AE691" s="9">
        <v>38.853000000000002</v>
      </c>
      <c r="AF691" s="11">
        <v>15</v>
      </c>
      <c r="AG691" s="11">
        <v>4</v>
      </c>
      <c r="AH691" s="11">
        <v>9.25</v>
      </c>
      <c r="AI691" s="11">
        <v>0</v>
      </c>
      <c r="AJ691" s="11">
        <v>0</v>
      </c>
      <c r="AK691" s="12">
        <v>44367.541319444441</v>
      </c>
      <c r="AL691" s="11">
        <v>6.55</v>
      </c>
      <c r="AM691" s="11">
        <v>100</v>
      </c>
      <c r="AN691" s="11">
        <v>0</v>
      </c>
      <c r="AO691" s="11">
        <v>1.75</v>
      </c>
      <c r="AP691" s="11">
        <v>4.04</v>
      </c>
      <c r="AQ691" s="11">
        <v>0</v>
      </c>
      <c r="AR691" s="11">
        <v>1</v>
      </c>
      <c r="AS691" s="8" t="s">
        <v>10908</v>
      </c>
      <c r="AT691" s="11">
        <v>0</v>
      </c>
      <c r="AU691" s="8" t="s">
        <v>10999</v>
      </c>
      <c r="AV691" s="8" t="s">
        <v>10909</v>
      </c>
    </row>
    <row r="692" spans="1:48" x14ac:dyDescent="0.25">
      <c r="A692" s="8" t="str">
        <f t="shared" si="10"/>
        <v>14006000100002200000102</v>
      </c>
      <c r="B692" s="8" t="s">
        <v>10931</v>
      </c>
      <c r="C692" s="8" t="s">
        <v>10895</v>
      </c>
      <c r="D692" s="8" t="s">
        <v>10896</v>
      </c>
      <c r="E692" s="8" t="s">
        <v>10999</v>
      </c>
      <c r="F692" s="8" t="s">
        <v>11000</v>
      </c>
      <c r="G692" s="8" t="s">
        <v>10899</v>
      </c>
      <c r="H692" s="8" t="s">
        <v>10900</v>
      </c>
      <c r="I692" s="8" t="s">
        <v>10901</v>
      </c>
      <c r="J692" s="8" t="s">
        <v>10902</v>
      </c>
      <c r="K692" s="8" t="s">
        <v>7709</v>
      </c>
      <c r="L692" s="8" t="s">
        <v>10922</v>
      </c>
      <c r="M692" s="8" t="s">
        <v>10904</v>
      </c>
      <c r="N692" s="8" t="s">
        <v>10905</v>
      </c>
      <c r="O692" s="9">
        <v>7.6349999999999998</v>
      </c>
      <c r="P692" s="10">
        <v>1</v>
      </c>
      <c r="Q692" s="11">
        <v>3.65</v>
      </c>
      <c r="R692" s="11">
        <v>4</v>
      </c>
      <c r="S692" s="8" t="s">
        <v>10906</v>
      </c>
      <c r="T692" s="8" t="s">
        <v>10907</v>
      </c>
      <c r="U692" s="9">
        <v>8.2669999999999995</v>
      </c>
      <c r="V692" s="10">
        <v>1</v>
      </c>
      <c r="W692" s="11">
        <v>2</v>
      </c>
      <c r="X692" s="9">
        <v>42.335000000000001</v>
      </c>
      <c r="Y692" s="8" t="s">
        <v>10901</v>
      </c>
      <c r="Z692" s="10">
        <v>1</v>
      </c>
      <c r="AA692" s="10">
        <v>1</v>
      </c>
      <c r="AB692" s="9">
        <v>42.335000000000001</v>
      </c>
      <c r="AC692" s="10">
        <v>1</v>
      </c>
      <c r="AD692" s="10">
        <v>1</v>
      </c>
      <c r="AE692" s="9">
        <v>42.335000000000001</v>
      </c>
      <c r="AF692" s="11">
        <v>15</v>
      </c>
      <c r="AG692" s="11">
        <v>4</v>
      </c>
      <c r="AH692" s="11">
        <v>9.25</v>
      </c>
      <c r="AI692" s="11">
        <v>0</v>
      </c>
      <c r="AJ692" s="11">
        <v>0</v>
      </c>
      <c r="AK692" s="12">
        <v>44368.020868055559</v>
      </c>
      <c r="AL692" s="11">
        <v>7.13</v>
      </c>
      <c r="AM692" s="11">
        <v>100</v>
      </c>
      <c r="AN692" s="11">
        <v>0</v>
      </c>
      <c r="AO692" s="11">
        <v>1.9</v>
      </c>
      <c r="AP692" s="11">
        <v>4.3899999999999997</v>
      </c>
      <c r="AQ692" s="11">
        <v>0</v>
      </c>
      <c r="AR692" s="11">
        <v>1.0900000000000001</v>
      </c>
      <c r="AS692" s="8" t="s">
        <v>10908</v>
      </c>
      <c r="AT692" s="11">
        <v>0</v>
      </c>
      <c r="AU692" s="8" t="s">
        <v>10999</v>
      </c>
      <c r="AV692" s="8" t="s">
        <v>10909</v>
      </c>
    </row>
    <row r="693" spans="1:48" x14ac:dyDescent="0.25">
      <c r="A693" s="8" t="str">
        <f t="shared" si="10"/>
        <v>14006000100002200001286</v>
      </c>
      <c r="B693" s="8" t="s">
        <v>10931</v>
      </c>
      <c r="C693" s="8" t="s">
        <v>10895</v>
      </c>
      <c r="D693" s="8" t="s">
        <v>10896</v>
      </c>
      <c r="E693" s="8" t="s">
        <v>10999</v>
      </c>
      <c r="F693" s="8" t="s">
        <v>11000</v>
      </c>
      <c r="G693" s="8" t="s">
        <v>10913</v>
      </c>
      <c r="H693" s="8" t="s">
        <v>10914</v>
      </c>
      <c r="I693" s="8" t="s">
        <v>10901</v>
      </c>
      <c r="J693" s="8" t="s">
        <v>10902</v>
      </c>
      <c r="K693" s="8" t="s">
        <v>7709</v>
      </c>
      <c r="L693" s="8" t="s">
        <v>10922</v>
      </c>
      <c r="M693" s="8" t="s">
        <v>10904</v>
      </c>
      <c r="N693" s="8" t="s">
        <v>10915</v>
      </c>
      <c r="O693" s="9">
        <v>9.2530000000000001</v>
      </c>
      <c r="P693" s="10">
        <v>1</v>
      </c>
      <c r="Q693" s="11">
        <v>3.65</v>
      </c>
      <c r="R693" s="11">
        <v>1</v>
      </c>
      <c r="S693" s="8" t="s">
        <v>10906</v>
      </c>
      <c r="T693" s="8" t="s">
        <v>10907</v>
      </c>
      <c r="U693" s="9">
        <v>9.7040000000000006</v>
      </c>
      <c r="V693" s="10">
        <v>1</v>
      </c>
      <c r="W693" s="11">
        <v>3</v>
      </c>
      <c r="X693" s="9">
        <v>50.078000000000003</v>
      </c>
      <c r="Y693" s="8" t="s">
        <v>10901</v>
      </c>
      <c r="Z693" s="10">
        <v>1</v>
      </c>
      <c r="AA693" s="10">
        <v>1</v>
      </c>
      <c r="AB693" s="9">
        <v>50.078000000000003</v>
      </c>
      <c r="AC693" s="10">
        <v>1</v>
      </c>
      <c r="AD693" s="10">
        <v>1</v>
      </c>
      <c r="AE693" s="9">
        <v>50.078000000000003</v>
      </c>
      <c r="AF693" s="11">
        <v>0</v>
      </c>
      <c r="AG693" s="11">
        <v>4</v>
      </c>
      <c r="AH693" s="11">
        <v>9.25</v>
      </c>
      <c r="AI693" s="11">
        <v>0</v>
      </c>
      <c r="AJ693" s="11">
        <v>0</v>
      </c>
      <c r="AK693" s="12">
        <v>44368.020868055559</v>
      </c>
      <c r="AL693" s="11">
        <v>0</v>
      </c>
      <c r="AM693" s="11">
        <v>100</v>
      </c>
      <c r="AN693" s="11">
        <v>0</v>
      </c>
      <c r="AO693" s="11">
        <v>2.23</v>
      </c>
      <c r="AP693" s="11">
        <v>5.16</v>
      </c>
      <c r="AQ693" s="11">
        <v>0</v>
      </c>
      <c r="AR693" s="11">
        <v>1.67</v>
      </c>
      <c r="AS693" s="8" t="s">
        <v>10908</v>
      </c>
      <c r="AT693" s="11">
        <v>0</v>
      </c>
      <c r="AU693" s="8" t="s">
        <v>10999</v>
      </c>
      <c r="AV693" s="8" t="s">
        <v>10909</v>
      </c>
    </row>
    <row r="694" spans="1:48" x14ac:dyDescent="0.25">
      <c r="A694" s="8" t="str">
        <f t="shared" si="10"/>
        <v>17006000100002000005105</v>
      </c>
      <c r="B694" s="8" t="s">
        <v>10932</v>
      </c>
      <c r="C694" s="8" t="s">
        <v>10895</v>
      </c>
      <c r="D694" s="8" t="s">
        <v>10896</v>
      </c>
      <c r="E694" s="8" t="s">
        <v>10999</v>
      </c>
      <c r="F694" s="8" t="s">
        <v>11000</v>
      </c>
      <c r="G694" s="8" t="s">
        <v>10920</v>
      </c>
      <c r="H694" s="8" t="s">
        <v>10921</v>
      </c>
      <c r="I694" s="8" t="s">
        <v>10901</v>
      </c>
      <c r="J694" s="8" t="s">
        <v>10902</v>
      </c>
      <c r="K694" s="8" t="s">
        <v>7709</v>
      </c>
      <c r="L694" s="8" t="s">
        <v>10922</v>
      </c>
      <c r="M694" s="8" t="s">
        <v>10904</v>
      </c>
      <c r="N694" s="8" t="s">
        <v>10933</v>
      </c>
      <c r="O694" s="9">
        <v>6.0789999999999997</v>
      </c>
      <c r="P694" s="10">
        <v>1</v>
      </c>
      <c r="Q694" s="11">
        <v>9.25</v>
      </c>
      <c r="R694" s="11">
        <v>4</v>
      </c>
      <c r="S694" s="8" t="s">
        <v>10906</v>
      </c>
      <c r="T694" s="8" t="s">
        <v>10907</v>
      </c>
      <c r="U694" s="9">
        <v>7.0069999999999997</v>
      </c>
      <c r="V694" s="10">
        <v>0.25</v>
      </c>
      <c r="W694" s="11">
        <v>7</v>
      </c>
      <c r="X694" s="9">
        <v>15.173</v>
      </c>
      <c r="Y694" s="8" t="s">
        <v>10901</v>
      </c>
      <c r="Z694" s="10">
        <v>4</v>
      </c>
      <c r="AA694" s="10">
        <v>1</v>
      </c>
      <c r="AB694" s="9">
        <v>60.692</v>
      </c>
      <c r="AC694" s="10">
        <v>1</v>
      </c>
      <c r="AD694" s="10">
        <v>1</v>
      </c>
      <c r="AE694" s="9">
        <v>60.692</v>
      </c>
      <c r="AF694" s="11">
        <v>15</v>
      </c>
      <c r="AG694" s="11">
        <v>4</v>
      </c>
      <c r="AH694" s="11">
        <v>0</v>
      </c>
      <c r="AI694" s="11">
        <v>17</v>
      </c>
      <c r="AJ694" s="11">
        <v>0</v>
      </c>
      <c r="AK694" s="12">
        <v>44368.022233796299</v>
      </c>
      <c r="AL694" s="11">
        <v>1.51</v>
      </c>
      <c r="AM694" s="11">
        <v>100</v>
      </c>
      <c r="AN694" s="11">
        <v>0</v>
      </c>
      <c r="AO694" s="11">
        <v>0.4</v>
      </c>
      <c r="AP694" s="11">
        <v>0</v>
      </c>
      <c r="AQ694" s="11">
        <v>2.6</v>
      </c>
      <c r="AR694" s="11">
        <v>0.99</v>
      </c>
      <c r="AS694" s="8" t="s">
        <v>10908</v>
      </c>
      <c r="AT694" s="11">
        <v>0</v>
      </c>
      <c r="AU694" s="8" t="s">
        <v>10999</v>
      </c>
      <c r="AV694" s="8" t="s">
        <v>10909</v>
      </c>
    </row>
    <row r="695" spans="1:48" x14ac:dyDescent="0.25">
      <c r="A695" s="8" t="str">
        <f t="shared" si="10"/>
        <v>17006000100002200001421</v>
      </c>
      <c r="B695" s="8" t="s">
        <v>10932</v>
      </c>
      <c r="C695" s="8" t="s">
        <v>10901</v>
      </c>
      <c r="D695" s="8" t="s">
        <v>10896</v>
      </c>
      <c r="E695" s="8" t="s">
        <v>10999</v>
      </c>
      <c r="F695" s="8" t="s">
        <v>11000</v>
      </c>
      <c r="G695" s="8" t="s">
        <v>10917</v>
      </c>
      <c r="H695" s="8" t="s">
        <v>10918</v>
      </c>
      <c r="I695" s="8" t="s">
        <v>10895</v>
      </c>
      <c r="J695" s="8" t="s">
        <v>10902</v>
      </c>
      <c r="K695" s="8" t="s">
        <v>7709</v>
      </c>
      <c r="L695" s="8" t="s">
        <v>10922</v>
      </c>
      <c r="M695" s="8" t="s">
        <v>10904</v>
      </c>
      <c r="N695" s="8" t="s">
        <v>10933</v>
      </c>
      <c r="O695" s="9">
        <v>6.7569999999999997</v>
      </c>
      <c r="P695" s="10">
        <v>1</v>
      </c>
      <c r="Q695" s="11">
        <v>9.25</v>
      </c>
      <c r="R695" s="11">
        <v>4</v>
      </c>
      <c r="S695" s="8" t="s">
        <v>10906</v>
      </c>
      <c r="T695" s="8" t="s">
        <v>10907</v>
      </c>
      <c r="U695" s="9">
        <v>7.7889999999999997</v>
      </c>
      <c r="V695" s="10">
        <v>0.25</v>
      </c>
      <c r="W695" s="11">
        <v>3</v>
      </c>
      <c r="X695" s="9">
        <v>16.247</v>
      </c>
      <c r="Y695" s="8" t="s">
        <v>10901</v>
      </c>
      <c r="Z695" s="10">
        <v>4</v>
      </c>
      <c r="AA695" s="10">
        <v>1</v>
      </c>
      <c r="AB695" s="9">
        <v>64.988</v>
      </c>
      <c r="AC695" s="10">
        <v>1</v>
      </c>
      <c r="AD695" s="10">
        <v>1</v>
      </c>
      <c r="AE695" s="9">
        <v>64.988</v>
      </c>
      <c r="AF695" s="11">
        <v>15</v>
      </c>
      <c r="AG695" s="11">
        <v>4</v>
      </c>
      <c r="AH695" s="11">
        <v>0</v>
      </c>
      <c r="AI695" s="11">
        <v>17</v>
      </c>
      <c r="AJ695" s="11">
        <v>0</v>
      </c>
      <c r="AK695" s="12">
        <v>44367.581307870372</v>
      </c>
      <c r="AL695" s="11">
        <v>1.68</v>
      </c>
      <c r="AM695" s="11">
        <v>100</v>
      </c>
      <c r="AN695" s="11">
        <v>0</v>
      </c>
      <c r="AO695" s="11">
        <v>0.45</v>
      </c>
      <c r="AP695" s="11">
        <v>0</v>
      </c>
      <c r="AQ695" s="11">
        <v>2.9</v>
      </c>
      <c r="AR695" s="11">
        <v>0.47</v>
      </c>
      <c r="AS695" s="8" t="s">
        <v>10908</v>
      </c>
      <c r="AT695" s="11">
        <v>0</v>
      </c>
      <c r="AU695" s="8" t="s">
        <v>10999</v>
      </c>
      <c r="AV695" s="8" t="s">
        <v>10909</v>
      </c>
    </row>
    <row r="696" spans="1:48" x14ac:dyDescent="0.25">
      <c r="A696" s="8" t="str">
        <f t="shared" si="10"/>
        <v>10006000100252000005105</v>
      </c>
      <c r="B696" s="8" t="s">
        <v>10894</v>
      </c>
      <c r="C696" s="8" t="s">
        <v>10895</v>
      </c>
      <c r="D696" s="8" t="s">
        <v>10896</v>
      </c>
      <c r="E696" s="8" t="s">
        <v>11001</v>
      </c>
      <c r="F696" s="8" t="s">
        <v>11002</v>
      </c>
      <c r="G696" s="8" t="s">
        <v>10920</v>
      </c>
      <c r="H696" s="8" t="s">
        <v>10921</v>
      </c>
      <c r="I696" s="8" t="s">
        <v>10901</v>
      </c>
      <c r="J696" s="8" t="s">
        <v>10902</v>
      </c>
      <c r="K696" s="8" t="s">
        <v>7709</v>
      </c>
      <c r="L696" s="8" t="s">
        <v>10903</v>
      </c>
      <c r="M696" s="8" t="s">
        <v>10904</v>
      </c>
      <c r="N696" s="8" t="s">
        <v>10905</v>
      </c>
      <c r="O696" s="9">
        <v>6.7670000000000003</v>
      </c>
      <c r="P696" s="10">
        <v>0.75862099999999999</v>
      </c>
      <c r="Q696" s="11">
        <v>9.25</v>
      </c>
      <c r="R696" s="11">
        <v>18</v>
      </c>
      <c r="S696" s="8" t="s">
        <v>10906</v>
      </c>
      <c r="T696" s="8" t="s">
        <v>10907</v>
      </c>
      <c r="U696" s="9">
        <v>7.056</v>
      </c>
      <c r="V696" s="10">
        <v>1</v>
      </c>
      <c r="W696" s="11">
        <v>5</v>
      </c>
      <c r="X696" s="9">
        <v>31.852</v>
      </c>
      <c r="Y696" s="8" t="s">
        <v>10901</v>
      </c>
      <c r="Z696" s="10">
        <v>1</v>
      </c>
      <c r="AA696" s="10">
        <v>1</v>
      </c>
      <c r="AB696" s="9">
        <v>31.852</v>
      </c>
      <c r="AC696" s="10">
        <v>1</v>
      </c>
      <c r="AD696" s="10">
        <v>1</v>
      </c>
      <c r="AE696" s="9">
        <v>31.852</v>
      </c>
      <c r="AF696" s="11">
        <v>15</v>
      </c>
      <c r="AG696" s="11">
        <v>18</v>
      </c>
      <c r="AH696" s="11">
        <v>9.25</v>
      </c>
      <c r="AI696" s="11">
        <v>0</v>
      </c>
      <c r="AJ696" s="11">
        <v>0</v>
      </c>
      <c r="AK696" s="12">
        <v>44368.045914351853</v>
      </c>
      <c r="AL696" s="11">
        <v>6.09</v>
      </c>
      <c r="AM696" s="11">
        <v>100</v>
      </c>
      <c r="AN696" s="11">
        <v>0</v>
      </c>
      <c r="AO696" s="11">
        <v>7.3</v>
      </c>
      <c r="AP696" s="11">
        <v>3.75</v>
      </c>
      <c r="AQ696" s="11">
        <v>0</v>
      </c>
      <c r="AR696" s="11">
        <v>2.33</v>
      </c>
      <c r="AS696" s="8" t="s">
        <v>10908</v>
      </c>
      <c r="AT696" s="11">
        <v>0</v>
      </c>
      <c r="AU696" s="8" t="s">
        <v>11001</v>
      </c>
      <c r="AV696" s="8" t="s">
        <v>10909</v>
      </c>
    </row>
    <row r="697" spans="1:48" x14ac:dyDescent="0.25">
      <c r="A697" s="8" t="str">
        <f t="shared" si="10"/>
        <v>10006000100252200000102</v>
      </c>
      <c r="B697" s="8" t="s">
        <v>10894</v>
      </c>
      <c r="C697" s="8" t="s">
        <v>10895</v>
      </c>
      <c r="D697" s="8" t="s">
        <v>10896</v>
      </c>
      <c r="E697" s="8" t="s">
        <v>11001</v>
      </c>
      <c r="F697" s="8" t="s">
        <v>11002</v>
      </c>
      <c r="G697" s="8" t="s">
        <v>10899</v>
      </c>
      <c r="H697" s="8" t="s">
        <v>10900</v>
      </c>
      <c r="I697" s="8" t="s">
        <v>10901</v>
      </c>
      <c r="J697" s="8" t="s">
        <v>10902</v>
      </c>
      <c r="K697" s="8" t="s">
        <v>7709</v>
      </c>
      <c r="L697" s="8" t="s">
        <v>10903</v>
      </c>
      <c r="M697" s="8" t="s">
        <v>10904</v>
      </c>
      <c r="N697" s="8" t="s">
        <v>10905</v>
      </c>
      <c r="O697" s="9">
        <v>8.0559999999999992</v>
      </c>
      <c r="P697" s="10">
        <v>1</v>
      </c>
      <c r="Q697" s="11">
        <v>3.65</v>
      </c>
      <c r="R697" s="11">
        <v>4</v>
      </c>
      <c r="S697" s="8" t="s">
        <v>10906</v>
      </c>
      <c r="T697" s="8" t="s">
        <v>10907</v>
      </c>
      <c r="U697" s="9">
        <v>8.7230000000000008</v>
      </c>
      <c r="V697" s="10">
        <v>1</v>
      </c>
      <c r="W697" s="11">
        <v>4.5</v>
      </c>
      <c r="X697" s="9">
        <v>46.106999999999999</v>
      </c>
      <c r="Y697" s="8" t="s">
        <v>10901</v>
      </c>
      <c r="Z697" s="10">
        <v>1</v>
      </c>
      <c r="AA697" s="10">
        <v>1</v>
      </c>
      <c r="AB697" s="9">
        <v>46.106999999999999</v>
      </c>
      <c r="AC697" s="10">
        <v>1</v>
      </c>
      <c r="AD697" s="10">
        <v>1</v>
      </c>
      <c r="AE697" s="9">
        <v>46.106999999999999</v>
      </c>
      <c r="AF697" s="11">
        <v>15</v>
      </c>
      <c r="AG697" s="11">
        <v>4</v>
      </c>
      <c r="AH697" s="11">
        <v>9.25</v>
      </c>
      <c r="AI697" s="11">
        <v>0</v>
      </c>
      <c r="AJ697" s="11">
        <v>0</v>
      </c>
      <c r="AK697" s="12">
        <v>44368.045914351853</v>
      </c>
      <c r="AL697" s="11">
        <v>7.52</v>
      </c>
      <c r="AM697" s="11">
        <v>100</v>
      </c>
      <c r="AN697" s="11">
        <v>0</v>
      </c>
      <c r="AO697" s="11">
        <v>2.0099999999999998</v>
      </c>
      <c r="AP697" s="11">
        <v>4.6399999999999997</v>
      </c>
      <c r="AQ697" s="11">
        <v>0</v>
      </c>
      <c r="AR697" s="11">
        <v>2.6</v>
      </c>
      <c r="AS697" s="8" t="s">
        <v>10908</v>
      </c>
      <c r="AT697" s="11">
        <v>0</v>
      </c>
      <c r="AU697" s="8" t="s">
        <v>11001</v>
      </c>
      <c r="AV697" s="8" t="s">
        <v>10909</v>
      </c>
    </row>
    <row r="698" spans="1:48" x14ac:dyDescent="0.25">
      <c r="A698" s="8" t="str">
        <f t="shared" si="10"/>
        <v>10006000100252200000362</v>
      </c>
      <c r="B698" s="8" t="s">
        <v>10894</v>
      </c>
      <c r="C698" s="8" t="s">
        <v>10901</v>
      </c>
      <c r="D698" s="8" t="s">
        <v>10896</v>
      </c>
      <c r="E698" s="8" t="s">
        <v>11001</v>
      </c>
      <c r="F698" s="8" t="s">
        <v>11002</v>
      </c>
      <c r="G698" s="8" t="s">
        <v>10910</v>
      </c>
      <c r="H698" s="8" t="s">
        <v>10911</v>
      </c>
      <c r="I698" s="8" t="s">
        <v>10895</v>
      </c>
      <c r="J698" s="8" t="s">
        <v>10902</v>
      </c>
      <c r="K698" s="8" t="s">
        <v>7709</v>
      </c>
      <c r="L698" s="8" t="s">
        <v>10903</v>
      </c>
      <c r="M698" s="8" t="s">
        <v>10904</v>
      </c>
      <c r="N698" s="8" t="s">
        <v>10912</v>
      </c>
      <c r="O698" s="9">
        <v>0</v>
      </c>
      <c r="P698" s="10">
        <v>1</v>
      </c>
      <c r="Q698" s="11">
        <v>0</v>
      </c>
      <c r="R698" s="11">
        <v>0</v>
      </c>
      <c r="S698" s="8" t="s">
        <v>10906</v>
      </c>
      <c r="T698" s="8" t="s">
        <v>10907</v>
      </c>
      <c r="U698" s="9">
        <v>4.82</v>
      </c>
      <c r="V698" s="10">
        <v>1</v>
      </c>
      <c r="W698" s="11">
        <v>0</v>
      </c>
      <c r="X698" s="9">
        <v>37.314999999999998</v>
      </c>
      <c r="Y698" s="8" t="s">
        <v>10901</v>
      </c>
      <c r="Z698" s="10">
        <v>1</v>
      </c>
      <c r="AA698" s="10">
        <v>1</v>
      </c>
      <c r="AB698" s="9">
        <v>37.314999999999998</v>
      </c>
      <c r="AC698" s="10">
        <v>1.0705389999999999</v>
      </c>
      <c r="AD698" s="10">
        <v>1</v>
      </c>
      <c r="AE698" s="9">
        <v>39.947000000000003</v>
      </c>
      <c r="AF698" s="11">
        <v>0</v>
      </c>
      <c r="AG698" s="11">
        <v>0</v>
      </c>
      <c r="AH698" s="11">
        <v>0</v>
      </c>
      <c r="AI698" s="11">
        <v>0</v>
      </c>
      <c r="AJ698" s="11">
        <v>9.6</v>
      </c>
      <c r="AK698" s="12">
        <v>44367.562164351853</v>
      </c>
      <c r="AL698" s="11">
        <v>0</v>
      </c>
      <c r="AM698" s="11">
        <v>0</v>
      </c>
      <c r="AN698" s="11">
        <v>0</v>
      </c>
      <c r="AO698" s="11">
        <v>0</v>
      </c>
      <c r="AP698" s="11">
        <v>0</v>
      </c>
      <c r="AQ698" s="11">
        <v>0</v>
      </c>
      <c r="AR698" s="11">
        <v>0</v>
      </c>
      <c r="AS698" s="8" t="s">
        <v>10908</v>
      </c>
      <c r="AT698" s="11">
        <v>34.630000000000003</v>
      </c>
      <c r="AU698" s="8" t="s">
        <v>11001</v>
      </c>
      <c r="AV698" s="8" t="s">
        <v>10909</v>
      </c>
    </row>
    <row r="699" spans="1:48" x14ac:dyDescent="0.25">
      <c r="A699" s="8" t="str">
        <f t="shared" si="10"/>
        <v>10006000100252200001286</v>
      </c>
      <c r="B699" s="8" t="s">
        <v>10894</v>
      </c>
      <c r="C699" s="8" t="s">
        <v>10895</v>
      </c>
      <c r="D699" s="8" t="s">
        <v>10896</v>
      </c>
      <c r="E699" s="8" t="s">
        <v>11001</v>
      </c>
      <c r="F699" s="8" t="s">
        <v>11002</v>
      </c>
      <c r="G699" s="8" t="s">
        <v>10913</v>
      </c>
      <c r="H699" s="8" t="s">
        <v>10914</v>
      </c>
      <c r="I699" s="8" t="s">
        <v>10901</v>
      </c>
      <c r="J699" s="8" t="s">
        <v>10902</v>
      </c>
      <c r="K699" s="8" t="s">
        <v>7709</v>
      </c>
      <c r="L699" s="8" t="s">
        <v>10903</v>
      </c>
      <c r="M699" s="8" t="s">
        <v>10904</v>
      </c>
      <c r="N699" s="8" t="s">
        <v>10915</v>
      </c>
      <c r="O699" s="9">
        <v>9.7620000000000005</v>
      </c>
      <c r="P699" s="10">
        <v>1</v>
      </c>
      <c r="Q699" s="11">
        <v>3.65</v>
      </c>
      <c r="R699" s="11">
        <v>1</v>
      </c>
      <c r="S699" s="8" t="s">
        <v>10906</v>
      </c>
      <c r="T699" s="8" t="s">
        <v>10907</v>
      </c>
      <c r="U699" s="9">
        <v>10.238</v>
      </c>
      <c r="V699" s="10">
        <v>1</v>
      </c>
      <c r="W699" s="11">
        <v>6</v>
      </c>
      <c r="X699" s="9">
        <v>54.598999999999997</v>
      </c>
      <c r="Y699" s="8" t="s">
        <v>10901</v>
      </c>
      <c r="Z699" s="10">
        <v>1</v>
      </c>
      <c r="AA699" s="10">
        <v>1</v>
      </c>
      <c r="AB699" s="9">
        <v>54.598999999999997</v>
      </c>
      <c r="AC699" s="10">
        <v>1</v>
      </c>
      <c r="AD699" s="10">
        <v>1</v>
      </c>
      <c r="AE699" s="9">
        <v>54.598999999999997</v>
      </c>
      <c r="AF699" s="11">
        <v>0</v>
      </c>
      <c r="AG699" s="11">
        <v>4</v>
      </c>
      <c r="AH699" s="11">
        <v>9.25</v>
      </c>
      <c r="AI699" s="11">
        <v>0</v>
      </c>
      <c r="AJ699" s="11">
        <v>0</v>
      </c>
      <c r="AK699" s="12">
        <v>44368.045914351853</v>
      </c>
      <c r="AL699" s="11">
        <v>0</v>
      </c>
      <c r="AM699" s="11">
        <v>100</v>
      </c>
      <c r="AN699" s="11">
        <v>0</v>
      </c>
      <c r="AO699" s="11">
        <v>2.36</v>
      </c>
      <c r="AP699" s="11">
        <v>5.44</v>
      </c>
      <c r="AQ699" s="11">
        <v>0</v>
      </c>
      <c r="AR699" s="11">
        <v>3.53</v>
      </c>
      <c r="AS699" s="8" t="s">
        <v>10908</v>
      </c>
      <c r="AT699" s="11">
        <v>0</v>
      </c>
      <c r="AU699" s="8" t="s">
        <v>11001</v>
      </c>
      <c r="AV699" s="8" t="s">
        <v>10909</v>
      </c>
    </row>
    <row r="700" spans="1:48" x14ac:dyDescent="0.25">
      <c r="A700" s="8" t="str">
        <f t="shared" si="10"/>
        <v>10006000100252200001327</v>
      </c>
      <c r="B700" s="8" t="s">
        <v>10894</v>
      </c>
      <c r="C700" s="8" t="s">
        <v>10895</v>
      </c>
      <c r="D700" s="8" t="s">
        <v>10896</v>
      </c>
      <c r="E700" s="8" t="s">
        <v>11001</v>
      </c>
      <c r="F700" s="8" t="s">
        <v>11002</v>
      </c>
      <c r="G700" s="8" t="s">
        <v>10916</v>
      </c>
      <c r="H700" s="8" t="s">
        <v>10900</v>
      </c>
      <c r="I700" s="8" t="s">
        <v>10901</v>
      </c>
      <c r="J700" s="8" t="s">
        <v>10902</v>
      </c>
      <c r="K700" s="8" t="s">
        <v>7709</v>
      </c>
      <c r="L700" s="8" t="s">
        <v>10903</v>
      </c>
      <c r="M700" s="8" t="s">
        <v>10904</v>
      </c>
      <c r="N700" s="8" t="s">
        <v>10905</v>
      </c>
      <c r="O700" s="9">
        <v>10.49</v>
      </c>
      <c r="P700" s="10">
        <v>0.75018099999999999</v>
      </c>
      <c r="Q700" s="11">
        <v>3.65</v>
      </c>
      <c r="R700" s="11">
        <v>4</v>
      </c>
      <c r="S700" s="8" t="s">
        <v>10906</v>
      </c>
      <c r="T700" s="8" t="s">
        <v>10907</v>
      </c>
      <c r="U700" s="9">
        <v>8.5210000000000008</v>
      </c>
      <c r="V700" s="10">
        <v>1</v>
      </c>
      <c r="W700" s="11">
        <v>5</v>
      </c>
      <c r="X700" s="9">
        <v>45.326000000000001</v>
      </c>
      <c r="Y700" s="8" t="s">
        <v>10901</v>
      </c>
      <c r="Z700" s="10">
        <v>1</v>
      </c>
      <c r="AA700" s="10">
        <v>1</v>
      </c>
      <c r="AB700" s="9">
        <v>45.326000000000001</v>
      </c>
      <c r="AC700" s="10">
        <v>1</v>
      </c>
      <c r="AD700" s="10">
        <v>1</v>
      </c>
      <c r="AE700" s="9">
        <v>45.326000000000001</v>
      </c>
      <c r="AF700" s="11">
        <v>15</v>
      </c>
      <c r="AG700" s="11">
        <v>4</v>
      </c>
      <c r="AH700" s="11">
        <v>9.25</v>
      </c>
      <c r="AI700" s="11">
        <v>0</v>
      </c>
      <c r="AJ700" s="11">
        <v>0</v>
      </c>
      <c r="AK700" s="12">
        <v>44368.045914351853</v>
      </c>
      <c r="AL700" s="11">
        <v>7.35</v>
      </c>
      <c r="AM700" s="11">
        <v>100</v>
      </c>
      <c r="AN700" s="11">
        <v>0</v>
      </c>
      <c r="AO700" s="11">
        <v>1.96</v>
      </c>
      <c r="AP700" s="11">
        <v>4.53</v>
      </c>
      <c r="AQ700" s="11">
        <v>0</v>
      </c>
      <c r="AR700" s="11">
        <v>2.82</v>
      </c>
      <c r="AS700" s="8" t="s">
        <v>10908</v>
      </c>
      <c r="AT700" s="11">
        <v>0</v>
      </c>
      <c r="AU700" s="8" t="s">
        <v>11001</v>
      </c>
      <c r="AV700" s="8" t="s">
        <v>10909</v>
      </c>
    </row>
    <row r="701" spans="1:48" x14ac:dyDescent="0.25">
      <c r="A701" s="8" t="str">
        <f t="shared" si="10"/>
        <v>10006000100252200001421</v>
      </c>
      <c r="B701" s="8" t="s">
        <v>10894</v>
      </c>
      <c r="C701" s="8" t="s">
        <v>10895</v>
      </c>
      <c r="D701" s="8" t="s">
        <v>10896</v>
      </c>
      <c r="E701" s="8" t="s">
        <v>11001</v>
      </c>
      <c r="F701" s="8" t="s">
        <v>11002</v>
      </c>
      <c r="G701" s="8" t="s">
        <v>10917</v>
      </c>
      <c r="H701" s="8" t="s">
        <v>10918</v>
      </c>
      <c r="I701" s="8" t="s">
        <v>10901</v>
      </c>
      <c r="J701" s="8" t="s">
        <v>10902</v>
      </c>
      <c r="K701" s="8" t="s">
        <v>7709</v>
      </c>
      <c r="L701" s="8" t="s">
        <v>10903</v>
      </c>
      <c r="M701" s="8" t="s">
        <v>10904</v>
      </c>
      <c r="N701" s="8" t="s">
        <v>10905</v>
      </c>
      <c r="O701" s="9">
        <v>7.13</v>
      </c>
      <c r="P701" s="10">
        <v>1</v>
      </c>
      <c r="Q701" s="11">
        <v>9.25</v>
      </c>
      <c r="R701" s="11">
        <v>4</v>
      </c>
      <c r="S701" s="8" t="s">
        <v>10906</v>
      </c>
      <c r="T701" s="8" t="s">
        <v>10907</v>
      </c>
      <c r="U701" s="9">
        <v>8.2189999999999994</v>
      </c>
      <c r="V701" s="10">
        <v>1</v>
      </c>
      <c r="W701" s="11">
        <v>4</v>
      </c>
      <c r="X701" s="9">
        <v>43.168999999999997</v>
      </c>
      <c r="Y701" s="8" t="s">
        <v>10901</v>
      </c>
      <c r="Z701" s="10">
        <v>1</v>
      </c>
      <c r="AA701" s="10">
        <v>1</v>
      </c>
      <c r="AB701" s="9">
        <v>43.168999999999997</v>
      </c>
      <c r="AC701" s="10">
        <v>1</v>
      </c>
      <c r="AD701" s="10">
        <v>1</v>
      </c>
      <c r="AE701" s="9">
        <v>43.168999999999997</v>
      </c>
      <c r="AF701" s="11">
        <v>15</v>
      </c>
      <c r="AG701" s="11">
        <v>4</v>
      </c>
      <c r="AH701" s="11">
        <v>9.25</v>
      </c>
      <c r="AI701" s="11">
        <v>0</v>
      </c>
      <c r="AJ701" s="11">
        <v>0</v>
      </c>
      <c r="AK701" s="12">
        <v>44368.045925925922</v>
      </c>
      <c r="AL701" s="11">
        <v>7.09</v>
      </c>
      <c r="AM701" s="11">
        <v>100</v>
      </c>
      <c r="AN701" s="11">
        <v>0</v>
      </c>
      <c r="AO701" s="11">
        <v>1.89</v>
      </c>
      <c r="AP701" s="11">
        <v>4.37</v>
      </c>
      <c r="AQ701" s="11">
        <v>0</v>
      </c>
      <c r="AR701" s="11">
        <v>2.17</v>
      </c>
      <c r="AS701" s="8" t="s">
        <v>10908</v>
      </c>
      <c r="AT701" s="11">
        <v>0</v>
      </c>
      <c r="AU701" s="8" t="s">
        <v>11001</v>
      </c>
      <c r="AV701" s="8" t="s">
        <v>10909</v>
      </c>
    </row>
    <row r="702" spans="1:48" x14ac:dyDescent="0.25">
      <c r="A702" s="8" t="str">
        <f t="shared" si="10"/>
        <v>11006000100252000005105</v>
      </c>
      <c r="B702" s="8" t="s">
        <v>10919</v>
      </c>
      <c r="C702" s="8" t="s">
        <v>10901</v>
      </c>
      <c r="D702" s="8" t="s">
        <v>10896</v>
      </c>
      <c r="E702" s="8" t="s">
        <v>11001</v>
      </c>
      <c r="F702" s="8" t="s">
        <v>11002</v>
      </c>
      <c r="G702" s="8" t="s">
        <v>10920</v>
      </c>
      <c r="H702" s="8" t="s">
        <v>10921</v>
      </c>
      <c r="I702" s="8" t="s">
        <v>10895</v>
      </c>
      <c r="J702" s="8" t="s">
        <v>10902</v>
      </c>
      <c r="K702" s="8" t="s">
        <v>7709</v>
      </c>
      <c r="L702" s="8" t="s">
        <v>10922</v>
      </c>
      <c r="M702" s="8" t="s">
        <v>10904</v>
      </c>
      <c r="N702" s="8" t="s">
        <v>10905</v>
      </c>
      <c r="O702" s="9">
        <v>6.9459999999999997</v>
      </c>
      <c r="P702" s="10">
        <v>1</v>
      </c>
      <c r="Q702" s="11">
        <v>9.25</v>
      </c>
      <c r="R702" s="11">
        <v>4</v>
      </c>
      <c r="S702" s="8" t="s">
        <v>10906</v>
      </c>
      <c r="T702" s="8" t="s">
        <v>10907</v>
      </c>
      <c r="U702" s="9">
        <v>8.0069999999999997</v>
      </c>
      <c r="V702" s="10">
        <v>1</v>
      </c>
      <c r="W702" s="11">
        <v>4</v>
      </c>
      <c r="X702" s="9">
        <v>46.32</v>
      </c>
      <c r="Y702" s="8" t="s">
        <v>10901</v>
      </c>
      <c r="Z702" s="10">
        <v>1</v>
      </c>
      <c r="AA702" s="10">
        <v>1</v>
      </c>
      <c r="AB702" s="9">
        <v>46.32</v>
      </c>
      <c r="AC702" s="10">
        <v>1</v>
      </c>
      <c r="AD702" s="10">
        <v>1</v>
      </c>
      <c r="AE702" s="9">
        <v>46.32</v>
      </c>
      <c r="AF702" s="11">
        <v>15</v>
      </c>
      <c r="AG702" s="11">
        <v>4</v>
      </c>
      <c r="AH702" s="11">
        <v>0</v>
      </c>
      <c r="AI702" s="11">
        <v>0</v>
      </c>
      <c r="AJ702" s="11">
        <v>0</v>
      </c>
      <c r="AK702" s="12">
        <v>44367.594756944447</v>
      </c>
      <c r="AL702" s="11">
        <v>6.91</v>
      </c>
      <c r="AM702" s="11">
        <v>100</v>
      </c>
      <c r="AN702" s="11">
        <v>0</v>
      </c>
      <c r="AO702" s="11">
        <v>1.84</v>
      </c>
      <c r="AP702" s="11">
        <v>0</v>
      </c>
      <c r="AQ702" s="11">
        <v>0</v>
      </c>
      <c r="AR702" s="11">
        <v>2.12</v>
      </c>
      <c r="AS702" s="8" t="s">
        <v>10908</v>
      </c>
      <c r="AT702" s="11">
        <v>0</v>
      </c>
      <c r="AU702" s="8" t="s">
        <v>11001</v>
      </c>
      <c r="AV702" s="8" t="s">
        <v>10909</v>
      </c>
    </row>
    <row r="703" spans="1:48" x14ac:dyDescent="0.25">
      <c r="A703" s="8" t="str">
        <f t="shared" si="10"/>
        <v>11006000100252200001286</v>
      </c>
      <c r="B703" s="8" t="s">
        <v>10919</v>
      </c>
      <c r="C703" s="8" t="s">
        <v>10895</v>
      </c>
      <c r="D703" s="8" t="s">
        <v>10896</v>
      </c>
      <c r="E703" s="8" t="s">
        <v>11001</v>
      </c>
      <c r="F703" s="8" t="s">
        <v>11002</v>
      </c>
      <c r="G703" s="8" t="s">
        <v>10913</v>
      </c>
      <c r="H703" s="8" t="s">
        <v>10914</v>
      </c>
      <c r="I703" s="8" t="s">
        <v>10901</v>
      </c>
      <c r="J703" s="8" t="s">
        <v>10902</v>
      </c>
      <c r="K703" s="8" t="s">
        <v>7709</v>
      </c>
      <c r="L703" s="8" t="s">
        <v>10922</v>
      </c>
      <c r="M703" s="8" t="s">
        <v>10904</v>
      </c>
      <c r="N703" s="8" t="s">
        <v>10915</v>
      </c>
      <c r="O703" s="9">
        <v>9.7620000000000005</v>
      </c>
      <c r="P703" s="10">
        <v>1</v>
      </c>
      <c r="Q703" s="11">
        <v>3.65</v>
      </c>
      <c r="R703" s="11">
        <v>1</v>
      </c>
      <c r="S703" s="8" t="s">
        <v>10906</v>
      </c>
      <c r="T703" s="8" t="s">
        <v>10907</v>
      </c>
      <c r="U703" s="9">
        <v>10.238</v>
      </c>
      <c r="V703" s="10">
        <v>1</v>
      </c>
      <c r="W703" s="11">
        <v>5</v>
      </c>
      <c r="X703" s="9">
        <v>59.448999999999998</v>
      </c>
      <c r="Y703" s="8" t="s">
        <v>10901</v>
      </c>
      <c r="Z703" s="10">
        <v>1</v>
      </c>
      <c r="AA703" s="10">
        <v>1</v>
      </c>
      <c r="AB703" s="9">
        <v>59.448999999999998</v>
      </c>
      <c r="AC703" s="10">
        <v>1</v>
      </c>
      <c r="AD703" s="10">
        <v>1</v>
      </c>
      <c r="AE703" s="9">
        <v>59.448999999999998</v>
      </c>
      <c r="AF703" s="11">
        <v>0</v>
      </c>
      <c r="AG703" s="11">
        <v>4</v>
      </c>
      <c r="AH703" s="11">
        <v>0</v>
      </c>
      <c r="AI703" s="11">
        <v>0</v>
      </c>
      <c r="AJ703" s="11">
        <v>0</v>
      </c>
      <c r="AK703" s="12">
        <v>44368.061516203707</v>
      </c>
      <c r="AL703" s="11">
        <v>0</v>
      </c>
      <c r="AM703" s="11">
        <v>100</v>
      </c>
      <c r="AN703" s="11">
        <v>0</v>
      </c>
      <c r="AO703" s="11">
        <v>2.36</v>
      </c>
      <c r="AP703" s="11">
        <v>0</v>
      </c>
      <c r="AQ703" s="11">
        <v>0</v>
      </c>
      <c r="AR703" s="11">
        <v>2.94</v>
      </c>
      <c r="AS703" s="8" t="s">
        <v>10908</v>
      </c>
      <c r="AT703" s="11">
        <v>0</v>
      </c>
      <c r="AU703" s="8" t="s">
        <v>11001</v>
      </c>
      <c r="AV703" s="8" t="s">
        <v>10909</v>
      </c>
    </row>
    <row r="704" spans="1:48" x14ac:dyDescent="0.25">
      <c r="A704" s="8" t="str">
        <f t="shared" si="10"/>
        <v>11006000100252200001327</v>
      </c>
      <c r="B704" s="8" t="s">
        <v>10919</v>
      </c>
      <c r="C704" s="8" t="s">
        <v>10895</v>
      </c>
      <c r="D704" s="8" t="s">
        <v>10896</v>
      </c>
      <c r="E704" s="8" t="s">
        <v>11001</v>
      </c>
      <c r="F704" s="8" t="s">
        <v>11002</v>
      </c>
      <c r="G704" s="8" t="s">
        <v>10916</v>
      </c>
      <c r="H704" s="8" t="s">
        <v>10900</v>
      </c>
      <c r="I704" s="8" t="s">
        <v>10901</v>
      </c>
      <c r="J704" s="8" t="s">
        <v>10902</v>
      </c>
      <c r="K704" s="8" t="s">
        <v>7709</v>
      </c>
      <c r="L704" s="8" t="s">
        <v>10922</v>
      </c>
      <c r="M704" s="8" t="s">
        <v>10904</v>
      </c>
      <c r="N704" s="8" t="s">
        <v>10923</v>
      </c>
      <c r="O704" s="9">
        <v>10.49</v>
      </c>
      <c r="P704" s="10">
        <v>0.75018099999999999</v>
      </c>
      <c r="Q704" s="11">
        <v>0</v>
      </c>
      <c r="R704" s="11">
        <v>4</v>
      </c>
      <c r="S704" s="8" t="s">
        <v>10906</v>
      </c>
      <c r="T704" s="8" t="s">
        <v>10907</v>
      </c>
      <c r="U704" s="9">
        <v>8.1969999999999992</v>
      </c>
      <c r="V704" s="10">
        <v>1</v>
      </c>
      <c r="W704" s="11">
        <v>5</v>
      </c>
      <c r="X704" s="9">
        <v>47.953000000000003</v>
      </c>
      <c r="Y704" s="8" t="s">
        <v>10901</v>
      </c>
      <c r="Z704" s="10">
        <v>1</v>
      </c>
      <c r="AA704" s="10">
        <v>1</v>
      </c>
      <c r="AB704" s="9">
        <v>47.953000000000003</v>
      </c>
      <c r="AC704" s="10">
        <v>1</v>
      </c>
      <c r="AD704" s="10">
        <v>1</v>
      </c>
      <c r="AE704" s="9">
        <v>47.953000000000003</v>
      </c>
      <c r="AF704" s="11">
        <v>15</v>
      </c>
      <c r="AG704" s="11">
        <v>4</v>
      </c>
      <c r="AH704" s="11">
        <v>0</v>
      </c>
      <c r="AI704" s="11">
        <v>0</v>
      </c>
      <c r="AJ704" s="11">
        <v>0</v>
      </c>
      <c r="AK704" s="12">
        <v>44368.061516203707</v>
      </c>
      <c r="AL704" s="11">
        <v>7.07</v>
      </c>
      <c r="AM704" s="11">
        <v>100</v>
      </c>
      <c r="AN704" s="11">
        <v>0</v>
      </c>
      <c r="AO704" s="11">
        <v>1.89</v>
      </c>
      <c r="AP704" s="11">
        <v>0</v>
      </c>
      <c r="AQ704" s="11">
        <v>0</v>
      </c>
      <c r="AR704" s="11">
        <v>2.71</v>
      </c>
      <c r="AS704" s="8" t="s">
        <v>10908</v>
      </c>
      <c r="AT704" s="11">
        <v>0</v>
      </c>
      <c r="AU704" s="8" t="s">
        <v>11001</v>
      </c>
      <c r="AV704" s="8" t="s">
        <v>10909</v>
      </c>
    </row>
    <row r="705" spans="1:48" x14ac:dyDescent="0.25">
      <c r="A705" s="8" t="str">
        <f t="shared" si="10"/>
        <v>11006000100252200001421</v>
      </c>
      <c r="B705" s="8" t="s">
        <v>10919</v>
      </c>
      <c r="C705" s="8" t="s">
        <v>10895</v>
      </c>
      <c r="D705" s="8" t="s">
        <v>10896</v>
      </c>
      <c r="E705" s="8" t="s">
        <v>11001</v>
      </c>
      <c r="F705" s="8" t="s">
        <v>11002</v>
      </c>
      <c r="G705" s="8" t="s">
        <v>10917</v>
      </c>
      <c r="H705" s="8" t="s">
        <v>10918</v>
      </c>
      <c r="I705" s="8" t="s">
        <v>10901</v>
      </c>
      <c r="J705" s="8" t="s">
        <v>10902</v>
      </c>
      <c r="K705" s="8" t="s">
        <v>7709</v>
      </c>
      <c r="L705" s="8" t="s">
        <v>10922</v>
      </c>
      <c r="M705" s="8" t="s">
        <v>10904</v>
      </c>
      <c r="N705" s="8" t="s">
        <v>10905</v>
      </c>
      <c r="O705" s="9">
        <v>7.13</v>
      </c>
      <c r="P705" s="10">
        <v>1</v>
      </c>
      <c r="Q705" s="11">
        <v>9.25</v>
      </c>
      <c r="R705" s="11">
        <v>4</v>
      </c>
      <c r="S705" s="8" t="s">
        <v>10906</v>
      </c>
      <c r="T705" s="8" t="s">
        <v>10907</v>
      </c>
      <c r="U705" s="9">
        <v>8.2189999999999994</v>
      </c>
      <c r="V705" s="10">
        <v>1</v>
      </c>
      <c r="W705" s="11">
        <v>3</v>
      </c>
      <c r="X705" s="9">
        <v>46.999000000000002</v>
      </c>
      <c r="Y705" s="8" t="s">
        <v>10901</v>
      </c>
      <c r="Z705" s="10">
        <v>1</v>
      </c>
      <c r="AA705" s="10">
        <v>1</v>
      </c>
      <c r="AB705" s="9">
        <v>46.999000000000002</v>
      </c>
      <c r="AC705" s="10">
        <v>1</v>
      </c>
      <c r="AD705" s="10">
        <v>1</v>
      </c>
      <c r="AE705" s="9">
        <v>46.999000000000002</v>
      </c>
      <c r="AF705" s="11">
        <v>15</v>
      </c>
      <c r="AG705" s="11">
        <v>4</v>
      </c>
      <c r="AH705" s="11">
        <v>0</v>
      </c>
      <c r="AI705" s="11">
        <v>0</v>
      </c>
      <c r="AJ705" s="11">
        <v>0</v>
      </c>
      <c r="AK705" s="12">
        <v>44368.061643518522</v>
      </c>
      <c r="AL705" s="11">
        <v>7.09</v>
      </c>
      <c r="AM705" s="11">
        <v>100</v>
      </c>
      <c r="AN705" s="11">
        <v>0</v>
      </c>
      <c r="AO705" s="11">
        <v>1.89</v>
      </c>
      <c r="AP705" s="11">
        <v>0</v>
      </c>
      <c r="AQ705" s="11">
        <v>0</v>
      </c>
      <c r="AR705" s="11">
        <v>1.63</v>
      </c>
      <c r="AS705" s="8" t="s">
        <v>10908</v>
      </c>
      <c r="AT705" s="11">
        <v>0</v>
      </c>
      <c r="AU705" s="8" t="s">
        <v>11001</v>
      </c>
      <c r="AV705" s="8" t="s">
        <v>10909</v>
      </c>
    </row>
    <row r="706" spans="1:48" x14ac:dyDescent="0.25">
      <c r="A706" s="8" t="str">
        <f t="shared" si="10"/>
        <v>11106000100252000005105</v>
      </c>
      <c r="B706" s="8" t="s">
        <v>10924</v>
      </c>
      <c r="C706" s="8" t="s">
        <v>10901</v>
      </c>
      <c r="D706" s="8" t="s">
        <v>10896</v>
      </c>
      <c r="E706" s="8" t="s">
        <v>11001</v>
      </c>
      <c r="F706" s="8" t="s">
        <v>11002</v>
      </c>
      <c r="G706" s="8" t="s">
        <v>10920</v>
      </c>
      <c r="H706" s="8" t="s">
        <v>10921</v>
      </c>
      <c r="I706" s="8" t="s">
        <v>10895</v>
      </c>
      <c r="J706" s="8" t="s">
        <v>10902</v>
      </c>
      <c r="K706" s="8" t="s">
        <v>7709</v>
      </c>
      <c r="L706" s="8" t="s">
        <v>10922</v>
      </c>
      <c r="M706" s="8" t="s">
        <v>10904</v>
      </c>
      <c r="N706" s="8" t="s">
        <v>10925</v>
      </c>
      <c r="O706" s="9">
        <v>6.9459999999999997</v>
      </c>
      <c r="P706" s="10">
        <v>1</v>
      </c>
      <c r="Q706" s="11">
        <v>9.25</v>
      </c>
      <c r="R706" s="11">
        <v>4</v>
      </c>
      <c r="S706" s="8" t="s">
        <v>10906</v>
      </c>
      <c r="T706" s="8" t="s">
        <v>10907</v>
      </c>
      <c r="U706" s="9">
        <v>8.0069999999999997</v>
      </c>
      <c r="V706" s="10">
        <v>1</v>
      </c>
      <c r="W706" s="11">
        <v>4</v>
      </c>
      <c r="X706" s="9">
        <v>60.32</v>
      </c>
      <c r="Y706" s="8" t="s">
        <v>10901</v>
      </c>
      <c r="Z706" s="10">
        <v>1</v>
      </c>
      <c r="AA706" s="10">
        <v>0.75022100000000003</v>
      </c>
      <c r="AB706" s="9">
        <v>60.32</v>
      </c>
      <c r="AC706" s="10">
        <v>1</v>
      </c>
      <c r="AD706" s="10">
        <v>0.75022100000000003</v>
      </c>
      <c r="AE706" s="9">
        <v>60.32</v>
      </c>
      <c r="AF706" s="11">
        <v>15</v>
      </c>
      <c r="AG706" s="11">
        <v>4</v>
      </c>
      <c r="AH706" s="11">
        <v>0</v>
      </c>
      <c r="AI706" s="11">
        <v>17</v>
      </c>
      <c r="AJ706" s="11">
        <v>0</v>
      </c>
      <c r="AK706" s="12">
        <v>44367.594756944447</v>
      </c>
      <c r="AL706" s="11">
        <v>6.91</v>
      </c>
      <c r="AM706" s="11">
        <v>100</v>
      </c>
      <c r="AN706" s="11">
        <v>0</v>
      </c>
      <c r="AO706" s="11">
        <v>1.84</v>
      </c>
      <c r="AP706" s="11">
        <v>0</v>
      </c>
      <c r="AQ706" s="11">
        <v>11.69</v>
      </c>
      <c r="AR706" s="11">
        <v>2.59</v>
      </c>
      <c r="AS706" s="8" t="s">
        <v>10908</v>
      </c>
      <c r="AT706" s="11">
        <v>0</v>
      </c>
      <c r="AU706" s="8" t="s">
        <v>11001</v>
      </c>
      <c r="AV706" s="8" t="s">
        <v>10909</v>
      </c>
    </row>
    <row r="707" spans="1:48" x14ac:dyDescent="0.25">
      <c r="A707" s="8" t="str">
        <f t="shared" ref="A707:A770" si="11">_xlfn.CONCAT(B707,E707,G707)</f>
        <v>11106000100252200000102</v>
      </c>
      <c r="B707" s="8" t="s">
        <v>10924</v>
      </c>
      <c r="C707" s="8" t="s">
        <v>10895</v>
      </c>
      <c r="D707" s="8" t="s">
        <v>10896</v>
      </c>
      <c r="E707" s="8" t="s">
        <v>11001</v>
      </c>
      <c r="F707" s="8" t="s">
        <v>11002</v>
      </c>
      <c r="G707" s="8" t="s">
        <v>10899</v>
      </c>
      <c r="H707" s="8" t="s">
        <v>10900</v>
      </c>
      <c r="I707" s="8" t="s">
        <v>10901</v>
      </c>
      <c r="J707" s="8" t="s">
        <v>10902</v>
      </c>
      <c r="K707" s="8" t="s">
        <v>7709</v>
      </c>
      <c r="L707" s="8" t="s">
        <v>10922</v>
      </c>
      <c r="M707" s="8" t="s">
        <v>10904</v>
      </c>
      <c r="N707" s="8" t="s">
        <v>10926</v>
      </c>
      <c r="O707" s="9">
        <v>8.0559999999999992</v>
      </c>
      <c r="P707" s="10">
        <v>1</v>
      </c>
      <c r="Q707" s="11">
        <v>0</v>
      </c>
      <c r="R707" s="11">
        <v>4</v>
      </c>
      <c r="S707" s="8" t="s">
        <v>10906</v>
      </c>
      <c r="T707" s="8" t="s">
        <v>10907</v>
      </c>
      <c r="U707" s="9">
        <v>8.3919999999999995</v>
      </c>
      <c r="V707" s="10">
        <v>1</v>
      </c>
      <c r="W707" s="11">
        <v>4</v>
      </c>
      <c r="X707" s="9">
        <v>63.223999999999997</v>
      </c>
      <c r="Y707" s="8" t="s">
        <v>10901</v>
      </c>
      <c r="Z707" s="10">
        <v>1</v>
      </c>
      <c r="AA707" s="10">
        <v>0.76772099999999999</v>
      </c>
      <c r="AB707" s="9">
        <v>63.223999999999997</v>
      </c>
      <c r="AC707" s="10">
        <v>1</v>
      </c>
      <c r="AD707" s="10">
        <v>0.76772099999999999</v>
      </c>
      <c r="AE707" s="9">
        <v>63.223999999999997</v>
      </c>
      <c r="AF707" s="11">
        <v>15</v>
      </c>
      <c r="AG707" s="11">
        <v>4</v>
      </c>
      <c r="AH707" s="11">
        <v>0</v>
      </c>
      <c r="AI707" s="11">
        <v>17</v>
      </c>
      <c r="AJ707" s="11">
        <v>0</v>
      </c>
      <c r="AK707" s="12">
        <v>44368.061643518522</v>
      </c>
      <c r="AL707" s="11">
        <v>7.24</v>
      </c>
      <c r="AM707" s="11">
        <v>100</v>
      </c>
      <c r="AN707" s="11">
        <v>0</v>
      </c>
      <c r="AO707" s="11">
        <v>1.93</v>
      </c>
      <c r="AP707" s="11">
        <v>0</v>
      </c>
      <c r="AQ707" s="11">
        <v>12.26</v>
      </c>
      <c r="AR707" s="11">
        <v>2.71</v>
      </c>
      <c r="AS707" s="8" t="s">
        <v>10908</v>
      </c>
      <c r="AT707" s="11">
        <v>0</v>
      </c>
      <c r="AU707" s="8" t="s">
        <v>11001</v>
      </c>
      <c r="AV707" s="8" t="s">
        <v>10909</v>
      </c>
    </row>
    <row r="708" spans="1:48" x14ac:dyDescent="0.25">
      <c r="A708" s="8" t="str">
        <f t="shared" si="11"/>
        <v>11106000100252200001286</v>
      </c>
      <c r="B708" s="8" t="s">
        <v>10924</v>
      </c>
      <c r="C708" s="8" t="s">
        <v>10895</v>
      </c>
      <c r="D708" s="8" t="s">
        <v>10896</v>
      </c>
      <c r="E708" s="8" t="s">
        <v>11001</v>
      </c>
      <c r="F708" s="8" t="s">
        <v>11002</v>
      </c>
      <c r="G708" s="8" t="s">
        <v>10913</v>
      </c>
      <c r="H708" s="8" t="s">
        <v>10914</v>
      </c>
      <c r="I708" s="8" t="s">
        <v>10901</v>
      </c>
      <c r="J708" s="8" t="s">
        <v>10902</v>
      </c>
      <c r="K708" s="8" t="s">
        <v>7709</v>
      </c>
      <c r="L708" s="8" t="s">
        <v>10922</v>
      </c>
      <c r="M708" s="8" t="s">
        <v>10904</v>
      </c>
      <c r="N708" s="8" t="s">
        <v>10927</v>
      </c>
      <c r="O708" s="9">
        <v>9.7620000000000005</v>
      </c>
      <c r="P708" s="10">
        <v>1</v>
      </c>
      <c r="Q708" s="11">
        <v>3.65</v>
      </c>
      <c r="R708" s="11">
        <v>1</v>
      </c>
      <c r="S708" s="8" t="s">
        <v>10906</v>
      </c>
      <c r="T708" s="8" t="s">
        <v>10907</v>
      </c>
      <c r="U708" s="9">
        <v>10.238</v>
      </c>
      <c r="V708" s="10">
        <v>1</v>
      </c>
      <c r="W708" s="11">
        <v>5</v>
      </c>
      <c r="X708" s="9">
        <v>77.519000000000005</v>
      </c>
      <c r="Y708" s="8" t="s">
        <v>10901</v>
      </c>
      <c r="Z708" s="10">
        <v>1</v>
      </c>
      <c r="AA708" s="10">
        <v>0.74950700000000003</v>
      </c>
      <c r="AB708" s="9">
        <v>77.519000000000005</v>
      </c>
      <c r="AC708" s="10">
        <v>1</v>
      </c>
      <c r="AD708" s="10">
        <v>0.74950700000000003</v>
      </c>
      <c r="AE708" s="9">
        <v>77.519000000000005</v>
      </c>
      <c r="AF708" s="11">
        <v>0</v>
      </c>
      <c r="AG708" s="11">
        <v>4</v>
      </c>
      <c r="AH708" s="11">
        <v>0</v>
      </c>
      <c r="AI708" s="11">
        <v>17</v>
      </c>
      <c r="AJ708" s="11">
        <v>0</v>
      </c>
      <c r="AK708" s="12">
        <v>44368.061643518522</v>
      </c>
      <c r="AL708" s="11">
        <v>0</v>
      </c>
      <c r="AM708" s="11">
        <v>100</v>
      </c>
      <c r="AN708" s="11">
        <v>0</v>
      </c>
      <c r="AO708" s="11">
        <v>2.36</v>
      </c>
      <c r="AP708" s="11">
        <v>0</v>
      </c>
      <c r="AQ708" s="11">
        <v>14.96</v>
      </c>
      <c r="AR708" s="11">
        <v>3.69</v>
      </c>
      <c r="AS708" s="8" t="s">
        <v>10908</v>
      </c>
      <c r="AT708" s="11">
        <v>0</v>
      </c>
      <c r="AU708" s="8" t="s">
        <v>11001</v>
      </c>
      <c r="AV708" s="8" t="s">
        <v>10909</v>
      </c>
    </row>
    <row r="709" spans="1:48" x14ac:dyDescent="0.25">
      <c r="A709" s="8" t="str">
        <f t="shared" si="11"/>
        <v>11106000100252200001421</v>
      </c>
      <c r="B709" s="8" t="s">
        <v>10924</v>
      </c>
      <c r="C709" s="8" t="s">
        <v>10895</v>
      </c>
      <c r="D709" s="8" t="s">
        <v>10896</v>
      </c>
      <c r="E709" s="8" t="s">
        <v>11001</v>
      </c>
      <c r="F709" s="8" t="s">
        <v>11002</v>
      </c>
      <c r="G709" s="8" t="s">
        <v>10917</v>
      </c>
      <c r="H709" s="8" t="s">
        <v>10918</v>
      </c>
      <c r="I709" s="8" t="s">
        <v>10901</v>
      </c>
      <c r="J709" s="8" t="s">
        <v>10902</v>
      </c>
      <c r="K709" s="8" t="s">
        <v>7709</v>
      </c>
      <c r="L709" s="8" t="s">
        <v>10922</v>
      </c>
      <c r="M709" s="8" t="s">
        <v>10904</v>
      </c>
      <c r="N709" s="8" t="s">
        <v>10925</v>
      </c>
      <c r="O709" s="9">
        <v>7.13</v>
      </c>
      <c r="P709" s="10">
        <v>1</v>
      </c>
      <c r="Q709" s="11">
        <v>9.25</v>
      </c>
      <c r="R709" s="11">
        <v>4</v>
      </c>
      <c r="S709" s="8" t="s">
        <v>10906</v>
      </c>
      <c r="T709" s="8" t="s">
        <v>10907</v>
      </c>
      <c r="U709" s="9">
        <v>8.2189999999999994</v>
      </c>
      <c r="V709" s="10">
        <v>1</v>
      </c>
      <c r="W709" s="11">
        <v>1.5</v>
      </c>
      <c r="X709" s="9">
        <v>60.259</v>
      </c>
      <c r="Y709" s="8" t="s">
        <v>10901</v>
      </c>
      <c r="Z709" s="10">
        <v>1</v>
      </c>
      <c r="AA709" s="10">
        <v>0.74805299999999997</v>
      </c>
      <c r="AB709" s="9">
        <v>60.259</v>
      </c>
      <c r="AC709" s="10">
        <v>1</v>
      </c>
      <c r="AD709" s="10">
        <v>0.74805299999999997</v>
      </c>
      <c r="AE709" s="9">
        <v>60.259</v>
      </c>
      <c r="AF709" s="11">
        <v>15</v>
      </c>
      <c r="AG709" s="11">
        <v>4</v>
      </c>
      <c r="AH709" s="11">
        <v>0</v>
      </c>
      <c r="AI709" s="11">
        <v>17</v>
      </c>
      <c r="AJ709" s="11">
        <v>0</v>
      </c>
      <c r="AK709" s="12">
        <v>44368.061643518522</v>
      </c>
      <c r="AL709" s="11">
        <v>7.09</v>
      </c>
      <c r="AM709" s="11">
        <v>100</v>
      </c>
      <c r="AN709" s="11">
        <v>0</v>
      </c>
      <c r="AO709" s="11">
        <v>1.89</v>
      </c>
      <c r="AP709" s="11">
        <v>0</v>
      </c>
      <c r="AQ709" s="11">
        <v>12</v>
      </c>
      <c r="AR709" s="11">
        <v>1</v>
      </c>
      <c r="AS709" s="8" t="s">
        <v>10908</v>
      </c>
      <c r="AT709" s="11">
        <v>0</v>
      </c>
      <c r="AU709" s="8" t="s">
        <v>11001</v>
      </c>
      <c r="AV709" s="8" t="s">
        <v>10909</v>
      </c>
    </row>
    <row r="710" spans="1:48" x14ac:dyDescent="0.25">
      <c r="A710" s="8" t="str">
        <f t="shared" si="11"/>
        <v>12106000100252000005105</v>
      </c>
      <c r="B710" s="8" t="s">
        <v>10928</v>
      </c>
      <c r="C710" s="8" t="s">
        <v>10901</v>
      </c>
      <c r="D710" s="8" t="s">
        <v>10896</v>
      </c>
      <c r="E710" s="8" t="s">
        <v>11001</v>
      </c>
      <c r="F710" s="8" t="s">
        <v>11002</v>
      </c>
      <c r="G710" s="8" t="s">
        <v>10920</v>
      </c>
      <c r="H710" s="8" t="s">
        <v>10921</v>
      </c>
      <c r="I710" s="8" t="s">
        <v>10895</v>
      </c>
      <c r="J710" s="8" t="s">
        <v>10902</v>
      </c>
      <c r="K710" s="8" t="s">
        <v>7709</v>
      </c>
      <c r="L710" s="8" t="s">
        <v>10922</v>
      </c>
      <c r="M710" s="8" t="s">
        <v>10904</v>
      </c>
      <c r="N710" s="8" t="s">
        <v>10905</v>
      </c>
      <c r="O710" s="9">
        <v>6.9459999999999997</v>
      </c>
      <c r="P710" s="10">
        <v>1</v>
      </c>
      <c r="Q710" s="11">
        <v>9.25</v>
      </c>
      <c r="R710" s="11">
        <v>4</v>
      </c>
      <c r="S710" s="8" t="s">
        <v>10906</v>
      </c>
      <c r="T710" s="8" t="s">
        <v>10907</v>
      </c>
      <c r="U710" s="9">
        <v>8.0069999999999997</v>
      </c>
      <c r="V710" s="10">
        <v>1</v>
      </c>
      <c r="W710" s="11">
        <v>2</v>
      </c>
      <c r="X710" s="9">
        <v>41</v>
      </c>
      <c r="Y710" s="8" t="s">
        <v>10901</v>
      </c>
      <c r="Z710" s="10">
        <v>1</v>
      </c>
      <c r="AA710" s="10">
        <v>1</v>
      </c>
      <c r="AB710" s="9">
        <v>41</v>
      </c>
      <c r="AC710" s="10">
        <v>1</v>
      </c>
      <c r="AD710" s="10">
        <v>1</v>
      </c>
      <c r="AE710" s="9">
        <v>41</v>
      </c>
      <c r="AF710" s="11">
        <v>15</v>
      </c>
      <c r="AG710" s="11">
        <v>4</v>
      </c>
      <c r="AH710" s="11">
        <v>9.25</v>
      </c>
      <c r="AI710" s="11">
        <v>0</v>
      </c>
      <c r="AJ710" s="11">
        <v>0</v>
      </c>
      <c r="AK710" s="12">
        <v>44367.546840277777</v>
      </c>
      <c r="AL710" s="11">
        <v>6.91</v>
      </c>
      <c r="AM710" s="11">
        <v>100</v>
      </c>
      <c r="AN710" s="11">
        <v>0</v>
      </c>
      <c r="AO710" s="11">
        <v>1.84</v>
      </c>
      <c r="AP710" s="11">
        <v>4.26</v>
      </c>
      <c r="AQ710" s="11">
        <v>0</v>
      </c>
      <c r="AR710" s="11">
        <v>1.06</v>
      </c>
      <c r="AS710" s="8" t="s">
        <v>10908</v>
      </c>
      <c r="AT710" s="11">
        <v>0</v>
      </c>
      <c r="AU710" s="8" t="s">
        <v>11001</v>
      </c>
      <c r="AV710" s="8" t="s">
        <v>10909</v>
      </c>
    </row>
    <row r="711" spans="1:48" x14ac:dyDescent="0.25">
      <c r="A711" s="8" t="str">
        <f t="shared" si="11"/>
        <v>12106000100252200001421</v>
      </c>
      <c r="B711" s="8" t="s">
        <v>10928</v>
      </c>
      <c r="C711" s="8" t="s">
        <v>10895</v>
      </c>
      <c r="D711" s="8" t="s">
        <v>10896</v>
      </c>
      <c r="E711" s="8" t="s">
        <v>11001</v>
      </c>
      <c r="F711" s="8" t="s">
        <v>11002</v>
      </c>
      <c r="G711" s="8" t="s">
        <v>10917</v>
      </c>
      <c r="H711" s="8" t="s">
        <v>10918</v>
      </c>
      <c r="I711" s="8" t="s">
        <v>10901</v>
      </c>
      <c r="J711" s="8" t="s">
        <v>10902</v>
      </c>
      <c r="K711" s="8" t="s">
        <v>7709</v>
      </c>
      <c r="L711" s="8" t="s">
        <v>10922</v>
      </c>
      <c r="M711" s="8" t="s">
        <v>10904</v>
      </c>
      <c r="N711" s="8" t="s">
        <v>10905</v>
      </c>
      <c r="O711" s="9">
        <v>7.13</v>
      </c>
      <c r="P711" s="10">
        <v>1</v>
      </c>
      <c r="Q711" s="11">
        <v>9.25</v>
      </c>
      <c r="R711" s="11">
        <v>18</v>
      </c>
      <c r="S711" s="8" t="s">
        <v>10906</v>
      </c>
      <c r="T711" s="8" t="s">
        <v>10907</v>
      </c>
      <c r="U711" s="9">
        <v>9.8010000000000002</v>
      </c>
      <c r="V711" s="10">
        <v>1</v>
      </c>
      <c r="W711" s="11">
        <v>0</v>
      </c>
      <c r="X711" s="9">
        <v>40.996000000000002</v>
      </c>
      <c r="Y711" s="8" t="s">
        <v>10901</v>
      </c>
      <c r="Z711" s="10">
        <v>1</v>
      </c>
      <c r="AA711" s="10">
        <v>1</v>
      </c>
      <c r="AB711" s="9">
        <v>40.996000000000002</v>
      </c>
      <c r="AC711" s="10">
        <v>1</v>
      </c>
      <c r="AD711" s="10">
        <v>1</v>
      </c>
      <c r="AE711" s="9">
        <v>40.996000000000002</v>
      </c>
      <c r="AF711" s="11">
        <v>15</v>
      </c>
      <c r="AG711" s="11">
        <v>18</v>
      </c>
      <c r="AH711" s="11">
        <v>9.25</v>
      </c>
      <c r="AI711" s="11">
        <v>0</v>
      </c>
      <c r="AJ711" s="11">
        <v>0</v>
      </c>
      <c r="AK711" s="12">
        <v>44368.005393518521</v>
      </c>
      <c r="AL711" s="11">
        <v>8.4600000000000009</v>
      </c>
      <c r="AM711" s="11">
        <v>100</v>
      </c>
      <c r="AN711" s="11">
        <v>0</v>
      </c>
      <c r="AO711" s="11">
        <v>10.15</v>
      </c>
      <c r="AP711" s="11">
        <v>5.21</v>
      </c>
      <c r="AQ711" s="11">
        <v>0</v>
      </c>
      <c r="AR711" s="11">
        <v>0</v>
      </c>
      <c r="AS711" s="8" t="s">
        <v>10908</v>
      </c>
      <c r="AT711" s="11">
        <v>0</v>
      </c>
      <c r="AU711" s="8" t="s">
        <v>11001</v>
      </c>
      <c r="AV711" s="8" t="s">
        <v>10909</v>
      </c>
    </row>
    <row r="712" spans="1:48" x14ac:dyDescent="0.25">
      <c r="A712" s="8" t="str">
        <f t="shared" si="11"/>
        <v>13006000100252000005105</v>
      </c>
      <c r="B712" s="8" t="s">
        <v>10929</v>
      </c>
      <c r="C712" s="8" t="s">
        <v>10901</v>
      </c>
      <c r="D712" s="8" t="s">
        <v>10896</v>
      </c>
      <c r="E712" s="8" t="s">
        <v>11001</v>
      </c>
      <c r="F712" s="8" t="s">
        <v>11002</v>
      </c>
      <c r="G712" s="8" t="s">
        <v>10920</v>
      </c>
      <c r="H712" s="8" t="s">
        <v>10921</v>
      </c>
      <c r="I712" s="8" t="s">
        <v>10895</v>
      </c>
      <c r="J712" s="8" t="s">
        <v>10902</v>
      </c>
      <c r="K712" s="8" t="s">
        <v>7709</v>
      </c>
      <c r="L712" s="8" t="s">
        <v>10922</v>
      </c>
      <c r="M712" s="8" t="s">
        <v>10904</v>
      </c>
      <c r="N712" s="8" t="s">
        <v>10930</v>
      </c>
      <c r="O712" s="9">
        <v>6.9459999999999997</v>
      </c>
      <c r="P712" s="10">
        <v>1</v>
      </c>
      <c r="Q712" s="11">
        <v>9.25</v>
      </c>
      <c r="R712" s="11">
        <v>4</v>
      </c>
      <c r="S712" s="8" t="s">
        <v>10906</v>
      </c>
      <c r="T712" s="8" t="s">
        <v>10907</v>
      </c>
      <c r="U712" s="9">
        <v>8.0069999999999997</v>
      </c>
      <c r="V712" s="10">
        <v>1</v>
      </c>
      <c r="W712" s="11">
        <v>6</v>
      </c>
      <c r="X712" s="9">
        <v>56.13</v>
      </c>
      <c r="Y712" s="8" t="s">
        <v>10901</v>
      </c>
      <c r="Z712" s="10">
        <v>1</v>
      </c>
      <c r="AA712" s="10">
        <v>1</v>
      </c>
      <c r="AB712" s="9">
        <v>56.13</v>
      </c>
      <c r="AC712" s="10">
        <v>1</v>
      </c>
      <c r="AD712" s="10">
        <v>1</v>
      </c>
      <c r="AE712" s="9">
        <v>56.13</v>
      </c>
      <c r="AF712" s="11">
        <v>15</v>
      </c>
      <c r="AG712" s="11">
        <v>0</v>
      </c>
      <c r="AH712" s="11">
        <v>0</v>
      </c>
      <c r="AI712" s="11">
        <v>0</v>
      </c>
      <c r="AJ712" s="11">
        <v>0</v>
      </c>
      <c r="AK712" s="12">
        <v>44367.527789351851</v>
      </c>
      <c r="AL712" s="11">
        <v>6.91</v>
      </c>
      <c r="AM712" s="11">
        <v>0</v>
      </c>
      <c r="AN712" s="11">
        <v>0</v>
      </c>
      <c r="AO712" s="11">
        <v>0</v>
      </c>
      <c r="AP712" s="11">
        <v>0</v>
      </c>
      <c r="AQ712" s="11">
        <v>0</v>
      </c>
      <c r="AR712" s="11">
        <v>3.18</v>
      </c>
      <c r="AS712" s="8" t="s">
        <v>10908</v>
      </c>
      <c r="AT712" s="11">
        <v>0</v>
      </c>
      <c r="AU712" s="8" t="s">
        <v>11001</v>
      </c>
      <c r="AV712" s="8" t="s">
        <v>10909</v>
      </c>
    </row>
    <row r="713" spans="1:48" x14ac:dyDescent="0.25">
      <c r="A713" s="8" t="str">
        <f t="shared" si="11"/>
        <v>13006000100252200000102</v>
      </c>
      <c r="B713" s="8" t="s">
        <v>10929</v>
      </c>
      <c r="C713" s="8" t="s">
        <v>10895</v>
      </c>
      <c r="D713" s="8" t="s">
        <v>10896</v>
      </c>
      <c r="E713" s="8" t="s">
        <v>11001</v>
      </c>
      <c r="F713" s="8" t="s">
        <v>11002</v>
      </c>
      <c r="G713" s="8" t="s">
        <v>10899</v>
      </c>
      <c r="H713" s="8" t="s">
        <v>10900</v>
      </c>
      <c r="I713" s="8" t="s">
        <v>10901</v>
      </c>
      <c r="J713" s="8" t="s">
        <v>10902</v>
      </c>
      <c r="K713" s="8" t="s">
        <v>7709</v>
      </c>
      <c r="L713" s="8" t="s">
        <v>10922</v>
      </c>
      <c r="M713" s="8" t="s">
        <v>10904</v>
      </c>
      <c r="N713" s="8" t="s">
        <v>10930</v>
      </c>
      <c r="O713" s="9">
        <v>8.0559999999999992</v>
      </c>
      <c r="P713" s="10">
        <v>1</v>
      </c>
      <c r="Q713" s="11">
        <v>3.65</v>
      </c>
      <c r="R713" s="11">
        <v>4</v>
      </c>
      <c r="S713" s="8" t="s">
        <v>10906</v>
      </c>
      <c r="T713" s="8" t="s">
        <v>10907</v>
      </c>
      <c r="U713" s="9">
        <v>8.7230000000000008</v>
      </c>
      <c r="V713" s="10">
        <v>1</v>
      </c>
      <c r="W713" s="11">
        <v>3.5</v>
      </c>
      <c r="X713" s="9">
        <v>59.697000000000003</v>
      </c>
      <c r="Y713" s="8" t="s">
        <v>10901</v>
      </c>
      <c r="Z713" s="10">
        <v>1</v>
      </c>
      <c r="AA713" s="10">
        <v>1</v>
      </c>
      <c r="AB713" s="9">
        <v>59.697000000000003</v>
      </c>
      <c r="AC713" s="10">
        <v>1</v>
      </c>
      <c r="AD713" s="10">
        <v>1</v>
      </c>
      <c r="AE713" s="9">
        <v>59.697000000000003</v>
      </c>
      <c r="AF713" s="11">
        <v>15</v>
      </c>
      <c r="AG713" s="11">
        <v>0</v>
      </c>
      <c r="AH713" s="11">
        <v>0</v>
      </c>
      <c r="AI713" s="11">
        <v>0</v>
      </c>
      <c r="AJ713" s="11">
        <v>0</v>
      </c>
      <c r="AK713" s="12">
        <v>44368.020983796298</v>
      </c>
      <c r="AL713" s="11">
        <v>7.52</v>
      </c>
      <c r="AM713" s="11">
        <v>0</v>
      </c>
      <c r="AN713" s="11">
        <v>0</v>
      </c>
      <c r="AO713" s="11">
        <v>0</v>
      </c>
      <c r="AP713" s="11">
        <v>0</v>
      </c>
      <c r="AQ713" s="11">
        <v>0</v>
      </c>
      <c r="AR713" s="11">
        <v>2.02</v>
      </c>
      <c r="AS713" s="8" t="s">
        <v>10908</v>
      </c>
      <c r="AT713" s="11">
        <v>0</v>
      </c>
      <c r="AU713" s="8" t="s">
        <v>11001</v>
      </c>
      <c r="AV713" s="8" t="s">
        <v>10909</v>
      </c>
    </row>
    <row r="714" spans="1:48" x14ac:dyDescent="0.25">
      <c r="A714" s="8" t="str">
        <f t="shared" si="11"/>
        <v>13006000100252200001327</v>
      </c>
      <c r="B714" s="8" t="s">
        <v>10929</v>
      </c>
      <c r="C714" s="8" t="s">
        <v>10895</v>
      </c>
      <c r="D714" s="8" t="s">
        <v>10896</v>
      </c>
      <c r="E714" s="8" t="s">
        <v>11001</v>
      </c>
      <c r="F714" s="8" t="s">
        <v>11002</v>
      </c>
      <c r="G714" s="8" t="s">
        <v>10916</v>
      </c>
      <c r="H714" s="8" t="s">
        <v>10900</v>
      </c>
      <c r="I714" s="8" t="s">
        <v>10901</v>
      </c>
      <c r="J714" s="8" t="s">
        <v>10902</v>
      </c>
      <c r="K714" s="8" t="s">
        <v>7709</v>
      </c>
      <c r="L714" s="8" t="s">
        <v>10922</v>
      </c>
      <c r="M714" s="8" t="s">
        <v>10904</v>
      </c>
      <c r="N714" s="8" t="s">
        <v>10930</v>
      </c>
      <c r="O714" s="9">
        <v>10.49</v>
      </c>
      <c r="P714" s="10">
        <v>0.75018099999999999</v>
      </c>
      <c r="Q714" s="11">
        <v>3.65</v>
      </c>
      <c r="R714" s="11">
        <v>4</v>
      </c>
      <c r="S714" s="8" t="s">
        <v>10906</v>
      </c>
      <c r="T714" s="8" t="s">
        <v>10907</v>
      </c>
      <c r="U714" s="9">
        <v>8.5210000000000008</v>
      </c>
      <c r="V714" s="10">
        <v>1</v>
      </c>
      <c r="W714" s="11">
        <v>2</v>
      </c>
      <c r="X714" s="9">
        <v>57.475999999999999</v>
      </c>
      <c r="Y714" s="8" t="s">
        <v>10901</v>
      </c>
      <c r="Z714" s="10">
        <v>1</v>
      </c>
      <c r="AA714" s="10">
        <v>1</v>
      </c>
      <c r="AB714" s="9">
        <v>57.475999999999999</v>
      </c>
      <c r="AC714" s="10">
        <v>1</v>
      </c>
      <c r="AD714" s="10">
        <v>1</v>
      </c>
      <c r="AE714" s="9">
        <v>57.475999999999999</v>
      </c>
      <c r="AF714" s="11">
        <v>15</v>
      </c>
      <c r="AG714" s="11">
        <v>0</v>
      </c>
      <c r="AH714" s="11">
        <v>0</v>
      </c>
      <c r="AI714" s="11">
        <v>0</v>
      </c>
      <c r="AJ714" s="11">
        <v>0</v>
      </c>
      <c r="AK714" s="12">
        <v>44368.020983796298</v>
      </c>
      <c r="AL714" s="11">
        <v>7.35</v>
      </c>
      <c r="AM714" s="11">
        <v>0</v>
      </c>
      <c r="AN714" s="11">
        <v>0</v>
      </c>
      <c r="AO714" s="11">
        <v>0</v>
      </c>
      <c r="AP714" s="11">
        <v>0</v>
      </c>
      <c r="AQ714" s="11">
        <v>0</v>
      </c>
      <c r="AR714" s="11">
        <v>1.1299999999999999</v>
      </c>
      <c r="AS714" s="8" t="s">
        <v>10908</v>
      </c>
      <c r="AT714" s="11">
        <v>0</v>
      </c>
      <c r="AU714" s="8" t="s">
        <v>11001</v>
      </c>
      <c r="AV714" s="8" t="s">
        <v>10909</v>
      </c>
    </row>
    <row r="715" spans="1:48" x14ac:dyDescent="0.25">
      <c r="A715" s="8" t="str">
        <f t="shared" si="11"/>
        <v>13006000100252200001421</v>
      </c>
      <c r="B715" s="8" t="s">
        <v>10929</v>
      </c>
      <c r="C715" s="8" t="s">
        <v>10895</v>
      </c>
      <c r="D715" s="8" t="s">
        <v>10896</v>
      </c>
      <c r="E715" s="8" t="s">
        <v>11001</v>
      </c>
      <c r="F715" s="8" t="s">
        <v>11002</v>
      </c>
      <c r="G715" s="8" t="s">
        <v>10917</v>
      </c>
      <c r="H715" s="8" t="s">
        <v>10918</v>
      </c>
      <c r="I715" s="8" t="s">
        <v>10901</v>
      </c>
      <c r="J715" s="8" t="s">
        <v>10902</v>
      </c>
      <c r="K715" s="8" t="s">
        <v>7709</v>
      </c>
      <c r="L715" s="8" t="s">
        <v>10922</v>
      </c>
      <c r="M715" s="8" t="s">
        <v>10904</v>
      </c>
      <c r="N715" s="8" t="s">
        <v>10930</v>
      </c>
      <c r="O715" s="9">
        <v>7.13</v>
      </c>
      <c r="P715" s="10">
        <v>1</v>
      </c>
      <c r="Q715" s="11">
        <v>9.25</v>
      </c>
      <c r="R715" s="11">
        <v>4</v>
      </c>
      <c r="S715" s="8" t="s">
        <v>10906</v>
      </c>
      <c r="T715" s="8" t="s">
        <v>10907</v>
      </c>
      <c r="U715" s="9">
        <v>8.2189999999999994</v>
      </c>
      <c r="V715" s="10">
        <v>1</v>
      </c>
      <c r="W715" s="11">
        <v>7</v>
      </c>
      <c r="X715" s="9">
        <v>58.149000000000001</v>
      </c>
      <c r="Y715" s="8" t="s">
        <v>10901</v>
      </c>
      <c r="Z715" s="10">
        <v>1</v>
      </c>
      <c r="AA715" s="10">
        <v>1</v>
      </c>
      <c r="AB715" s="9">
        <v>58.149000000000001</v>
      </c>
      <c r="AC715" s="10">
        <v>1</v>
      </c>
      <c r="AD715" s="10">
        <v>1</v>
      </c>
      <c r="AE715" s="9">
        <v>58.149000000000001</v>
      </c>
      <c r="AF715" s="11">
        <v>15</v>
      </c>
      <c r="AG715" s="11">
        <v>0</v>
      </c>
      <c r="AH715" s="11">
        <v>0</v>
      </c>
      <c r="AI715" s="11">
        <v>0</v>
      </c>
      <c r="AJ715" s="11">
        <v>0</v>
      </c>
      <c r="AK715" s="12">
        <v>44368.020983796298</v>
      </c>
      <c r="AL715" s="11">
        <v>7.09</v>
      </c>
      <c r="AM715" s="11">
        <v>0</v>
      </c>
      <c r="AN715" s="11">
        <v>0</v>
      </c>
      <c r="AO715" s="11">
        <v>0</v>
      </c>
      <c r="AP715" s="11">
        <v>0</v>
      </c>
      <c r="AQ715" s="11">
        <v>0</v>
      </c>
      <c r="AR715" s="11">
        <v>3.8</v>
      </c>
      <c r="AS715" s="8" t="s">
        <v>10908</v>
      </c>
      <c r="AT715" s="11">
        <v>0</v>
      </c>
      <c r="AU715" s="8" t="s">
        <v>11001</v>
      </c>
      <c r="AV715" s="8" t="s">
        <v>10909</v>
      </c>
    </row>
    <row r="716" spans="1:48" x14ac:dyDescent="0.25">
      <c r="A716" s="8" t="str">
        <f t="shared" si="11"/>
        <v>14006000100252000005105</v>
      </c>
      <c r="B716" s="8" t="s">
        <v>10931</v>
      </c>
      <c r="C716" s="8" t="s">
        <v>10901</v>
      </c>
      <c r="D716" s="8" t="s">
        <v>10896</v>
      </c>
      <c r="E716" s="8" t="s">
        <v>11001</v>
      </c>
      <c r="F716" s="8" t="s">
        <v>11002</v>
      </c>
      <c r="G716" s="8" t="s">
        <v>10920</v>
      </c>
      <c r="H716" s="8" t="s">
        <v>10921</v>
      </c>
      <c r="I716" s="8" t="s">
        <v>10895</v>
      </c>
      <c r="J716" s="8" t="s">
        <v>10902</v>
      </c>
      <c r="K716" s="8" t="s">
        <v>7709</v>
      </c>
      <c r="L716" s="8" t="s">
        <v>10922</v>
      </c>
      <c r="M716" s="8" t="s">
        <v>10904</v>
      </c>
      <c r="N716" s="8" t="s">
        <v>10905</v>
      </c>
      <c r="O716" s="9">
        <v>6.9459999999999997</v>
      </c>
      <c r="P716" s="10">
        <v>1</v>
      </c>
      <c r="Q716" s="11">
        <v>9.25</v>
      </c>
      <c r="R716" s="11">
        <v>4</v>
      </c>
      <c r="S716" s="8" t="s">
        <v>10906</v>
      </c>
      <c r="T716" s="8" t="s">
        <v>10907</v>
      </c>
      <c r="U716" s="9">
        <v>8.0069999999999997</v>
      </c>
      <c r="V716" s="10">
        <v>1</v>
      </c>
      <c r="W716" s="11">
        <v>2</v>
      </c>
      <c r="X716" s="9">
        <v>41</v>
      </c>
      <c r="Y716" s="8" t="s">
        <v>10901</v>
      </c>
      <c r="Z716" s="10">
        <v>1</v>
      </c>
      <c r="AA716" s="10">
        <v>1</v>
      </c>
      <c r="AB716" s="9">
        <v>41</v>
      </c>
      <c r="AC716" s="10">
        <v>1</v>
      </c>
      <c r="AD716" s="10">
        <v>1</v>
      </c>
      <c r="AE716" s="9">
        <v>41</v>
      </c>
      <c r="AF716" s="11">
        <v>15</v>
      </c>
      <c r="AG716" s="11">
        <v>4</v>
      </c>
      <c r="AH716" s="11">
        <v>9.25</v>
      </c>
      <c r="AI716" s="11">
        <v>0</v>
      </c>
      <c r="AJ716" s="11">
        <v>0</v>
      </c>
      <c r="AK716" s="12">
        <v>44367.541377314818</v>
      </c>
      <c r="AL716" s="11">
        <v>6.91</v>
      </c>
      <c r="AM716" s="11">
        <v>100</v>
      </c>
      <c r="AN716" s="11">
        <v>0</v>
      </c>
      <c r="AO716" s="11">
        <v>1.84</v>
      </c>
      <c r="AP716" s="11">
        <v>4.26</v>
      </c>
      <c r="AQ716" s="11">
        <v>0</v>
      </c>
      <c r="AR716" s="11">
        <v>1.06</v>
      </c>
      <c r="AS716" s="8" t="s">
        <v>10908</v>
      </c>
      <c r="AT716" s="11">
        <v>0</v>
      </c>
      <c r="AU716" s="8" t="s">
        <v>11001</v>
      </c>
      <c r="AV716" s="8" t="s">
        <v>10909</v>
      </c>
    </row>
    <row r="717" spans="1:48" x14ac:dyDescent="0.25">
      <c r="A717" s="8" t="str">
        <f t="shared" si="11"/>
        <v>14006000100252200000102</v>
      </c>
      <c r="B717" s="8" t="s">
        <v>10931</v>
      </c>
      <c r="C717" s="8" t="s">
        <v>10895</v>
      </c>
      <c r="D717" s="8" t="s">
        <v>10896</v>
      </c>
      <c r="E717" s="8" t="s">
        <v>11001</v>
      </c>
      <c r="F717" s="8" t="s">
        <v>11002</v>
      </c>
      <c r="G717" s="8" t="s">
        <v>10899</v>
      </c>
      <c r="H717" s="8" t="s">
        <v>10900</v>
      </c>
      <c r="I717" s="8" t="s">
        <v>10901</v>
      </c>
      <c r="J717" s="8" t="s">
        <v>10902</v>
      </c>
      <c r="K717" s="8" t="s">
        <v>7709</v>
      </c>
      <c r="L717" s="8" t="s">
        <v>10922</v>
      </c>
      <c r="M717" s="8" t="s">
        <v>10904</v>
      </c>
      <c r="N717" s="8" t="s">
        <v>10905</v>
      </c>
      <c r="O717" s="9">
        <v>8.0559999999999992</v>
      </c>
      <c r="P717" s="10">
        <v>1</v>
      </c>
      <c r="Q717" s="11">
        <v>3.65</v>
      </c>
      <c r="R717" s="11">
        <v>4</v>
      </c>
      <c r="S717" s="8" t="s">
        <v>10906</v>
      </c>
      <c r="T717" s="8" t="s">
        <v>10907</v>
      </c>
      <c r="U717" s="9">
        <v>8.7230000000000008</v>
      </c>
      <c r="V717" s="10">
        <v>1</v>
      </c>
      <c r="W717" s="11">
        <v>2</v>
      </c>
      <c r="X717" s="9">
        <v>44.656999999999996</v>
      </c>
      <c r="Y717" s="8" t="s">
        <v>10901</v>
      </c>
      <c r="Z717" s="10">
        <v>1</v>
      </c>
      <c r="AA717" s="10">
        <v>1</v>
      </c>
      <c r="AB717" s="9">
        <v>44.656999999999996</v>
      </c>
      <c r="AC717" s="10">
        <v>1</v>
      </c>
      <c r="AD717" s="10">
        <v>1</v>
      </c>
      <c r="AE717" s="9">
        <v>44.656999999999996</v>
      </c>
      <c r="AF717" s="11">
        <v>15</v>
      </c>
      <c r="AG717" s="11">
        <v>4</v>
      </c>
      <c r="AH717" s="11">
        <v>9.25</v>
      </c>
      <c r="AI717" s="11">
        <v>0</v>
      </c>
      <c r="AJ717" s="11">
        <v>0</v>
      </c>
      <c r="AK717" s="12">
        <v>44368.020914351851</v>
      </c>
      <c r="AL717" s="11">
        <v>7.52</v>
      </c>
      <c r="AM717" s="11">
        <v>100</v>
      </c>
      <c r="AN717" s="11">
        <v>0</v>
      </c>
      <c r="AO717" s="11">
        <v>2.0099999999999998</v>
      </c>
      <c r="AP717" s="11">
        <v>4.6399999999999997</v>
      </c>
      <c r="AQ717" s="11">
        <v>0</v>
      </c>
      <c r="AR717" s="11">
        <v>1.1499999999999999</v>
      </c>
      <c r="AS717" s="8" t="s">
        <v>10908</v>
      </c>
      <c r="AT717" s="11">
        <v>0</v>
      </c>
      <c r="AU717" s="8" t="s">
        <v>11001</v>
      </c>
      <c r="AV717" s="8" t="s">
        <v>10909</v>
      </c>
    </row>
    <row r="718" spans="1:48" x14ac:dyDescent="0.25">
      <c r="A718" s="8" t="str">
        <f t="shared" si="11"/>
        <v>14006000100252200001286</v>
      </c>
      <c r="B718" s="8" t="s">
        <v>10931</v>
      </c>
      <c r="C718" s="8" t="s">
        <v>10895</v>
      </c>
      <c r="D718" s="8" t="s">
        <v>10896</v>
      </c>
      <c r="E718" s="8" t="s">
        <v>11001</v>
      </c>
      <c r="F718" s="8" t="s">
        <v>11002</v>
      </c>
      <c r="G718" s="8" t="s">
        <v>10913</v>
      </c>
      <c r="H718" s="8" t="s">
        <v>10914</v>
      </c>
      <c r="I718" s="8" t="s">
        <v>10901</v>
      </c>
      <c r="J718" s="8" t="s">
        <v>10902</v>
      </c>
      <c r="K718" s="8" t="s">
        <v>7709</v>
      </c>
      <c r="L718" s="8" t="s">
        <v>10922</v>
      </c>
      <c r="M718" s="8" t="s">
        <v>10904</v>
      </c>
      <c r="N718" s="8" t="s">
        <v>10915</v>
      </c>
      <c r="O718" s="9">
        <v>9.7620000000000005</v>
      </c>
      <c r="P718" s="10">
        <v>1</v>
      </c>
      <c r="Q718" s="11">
        <v>3.65</v>
      </c>
      <c r="R718" s="11">
        <v>1</v>
      </c>
      <c r="S718" s="8" t="s">
        <v>10906</v>
      </c>
      <c r="T718" s="8" t="s">
        <v>10907</v>
      </c>
      <c r="U718" s="9">
        <v>10.238</v>
      </c>
      <c r="V718" s="10">
        <v>1</v>
      </c>
      <c r="W718" s="11">
        <v>3</v>
      </c>
      <c r="X718" s="9">
        <v>52.838999999999999</v>
      </c>
      <c r="Y718" s="8" t="s">
        <v>10901</v>
      </c>
      <c r="Z718" s="10">
        <v>1</v>
      </c>
      <c r="AA718" s="10">
        <v>1</v>
      </c>
      <c r="AB718" s="9">
        <v>52.838999999999999</v>
      </c>
      <c r="AC718" s="10">
        <v>1</v>
      </c>
      <c r="AD718" s="10">
        <v>1</v>
      </c>
      <c r="AE718" s="9">
        <v>52.838999999999999</v>
      </c>
      <c r="AF718" s="11">
        <v>0</v>
      </c>
      <c r="AG718" s="11">
        <v>4</v>
      </c>
      <c r="AH718" s="11">
        <v>9.25</v>
      </c>
      <c r="AI718" s="11">
        <v>0</v>
      </c>
      <c r="AJ718" s="11">
        <v>0</v>
      </c>
      <c r="AK718" s="12">
        <v>44368.020914351851</v>
      </c>
      <c r="AL718" s="11">
        <v>0</v>
      </c>
      <c r="AM718" s="11">
        <v>100</v>
      </c>
      <c r="AN718" s="11">
        <v>0</v>
      </c>
      <c r="AO718" s="11">
        <v>2.36</v>
      </c>
      <c r="AP718" s="11">
        <v>5.44</v>
      </c>
      <c r="AQ718" s="11">
        <v>0</v>
      </c>
      <c r="AR718" s="11">
        <v>1.77</v>
      </c>
      <c r="AS718" s="8" t="s">
        <v>10908</v>
      </c>
      <c r="AT718" s="11">
        <v>0</v>
      </c>
      <c r="AU718" s="8" t="s">
        <v>11001</v>
      </c>
      <c r="AV718" s="8" t="s">
        <v>10909</v>
      </c>
    </row>
    <row r="719" spans="1:48" x14ac:dyDescent="0.25">
      <c r="A719" s="8" t="str">
        <f t="shared" si="11"/>
        <v>17006000100252000005105</v>
      </c>
      <c r="B719" s="8" t="s">
        <v>10932</v>
      </c>
      <c r="C719" s="8" t="s">
        <v>10895</v>
      </c>
      <c r="D719" s="8" t="s">
        <v>10896</v>
      </c>
      <c r="E719" s="8" t="s">
        <v>11001</v>
      </c>
      <c r="F719" s="8" t="s">
        <v>11002</v>
      </c>
      <c r="G719" s="8" t="s">
        <v>10920</v>
      </c>
      <c r="H719" s="8" t="s">
        <v>10921</v>
      </c>
      <c r="I719" s="8" t="s">
        <v>10901</v>
      </c>
      <c r="J719" s="8" t="s">
        <v>10902</v>
      </c>
      <c r="K719" s="8" t="s">
        <v>7709</v>
      </c>
      <c r="L719" s="8" t="s">
        <v>10922</v>
      </c>
      <c r="M719" s="8" t="s">
        <v>10904</v>
      </c>
      <c r="N719" s="8" t="s">
        <v>10933</v>
      </c>
      <c r="O719" s="9">
        <v>6.7670000000000003</v>
      </c>
      <c r="P719" s="10">
        <v>1</v>
      </c>
      <c r="Q719" s="11">
        <v>9.25</v>
      </c>
      <c r="R719" s="11">
        <v>4</v>
      </c>
      <c r="S719" s="8" t="s">
        <v>10906</v>
      </c>
      <c r="T719" s="8" t="s">
        <v>10907</v>
      </c>
      <c r="U719" s="9">
        <v>7.8010000000000002</v>
      </c>
      <c r="V719" s="10">
        <v>0.25</v>
      </c>
      <c r="W719" s="11">
        <v>7</v>
      </c>
      <c r="X719" s="9">
        <v>16.904</v>
      </c>
      <c r="Y719" s="8" t="s">
        <v>10901</v>
      </c>
      <c r="Z719" s="10">
        <v>4</v>
      </c>
      <c r="AA719" s="10">
        <v>1</v>
      </c>
      <c r="AB719" s="9">
        <v>67.616</v>
      </c>
      <c r="AC719" s="10">
        <v>1</v>
      </c>
      <c r="AD719" s="10">
        <v>1</v>
      </c>
      <c r="AE719" s="9">
        <v>67.616</v>
      </c>
      <c r="AF719" s="11">
        <v>15</v>
      </c>
      <c r="AG719" s="11">
        <v>4</v>
      </c>
      <c r="AH719" s="11">
        <v>0</v>
      </c>
      <c r="AI719" s="11">
        <v>17</v>
      </c>
      <c r="AJ719" s="11">
        <v>0</v>
      </c>
      <c r="AK719" s="12">
        <v>44368.022418981483</v>
      </c>
      <c r="AL719" s="11">
        <v>1.68</v>
      </c>
      <c r="AM719" s="11">
        <v>100</v>
      </c>
      <c r="AN719" s="11">
        <v>0</v>
      </c>
      <c r="AO719" s="11">
        <v>0.45</v>
      </c>
      <c r="AP719" s="11">
        <v>0</v>
      </c>
      <c r="AQ719" s="11">
        <v>2.9</v>
      </c>
      <c r="AR719" s="11">
        <v>1.1100000000000001</v>
      </c>
      <c r="AS719" s="8" t="s">
        <v>10908</v>
      </c>
      <c r="AT719" s="11">
        <v>0</v>
      </c>
      <c r="AU719" s="8" t="s">
        <v>11001</v>
      </c>
      <c r="AV719" s="8" t="s">
        <v>10909</v>
      </c>
    </row>
    <row r="720" spans="1:48" x14ac:dyDescent="0.25">
      <c r="A720" s="8" t="str">
        <f t="shared" si="11"/>
        <v>17006000100252200001421</v>
      </c>
      <c r="B720" s="8" t="s">
        <v>10932</v>
      </c>
      <c r="C720" s="8" t="s">
        <v>10901</v>
      </c>
      <c r="D720" s="8" t="s">
        <v>10896</v>
      </c>
      <c r="E720" s="8" t="s">
        <v>11001</v>
      </c>
      <c r="F720" s="8" t="s">
        <v>11002</v>
      </c>
      <c r="G720" s="8" t="s">
        <v>10917</v>
      </c>
      <c r="H720" s="8" t="s">
        <v>10918</v>
      </c>
      <c r="I720" s="8" t="s">
        <v>10895</v>
      </c>
      <c r="J720" s="8" t="s">
        <v>10902</v>
      </c>
      <c r="K720" s="8" t="s">
        <v>7709</v>
      </c>
      <c r="L720" s="8" t="s">
        <v>10922</v>
      </c>
      <c r="M720" s="8" t="s">
        <v>10904</v>
      </c>
      <c r="N720" s="8" t="s">
        <v>10933</v>
      </c>
      <c r="O720" s="9">
        <v>7.13</v>
      </c>
      <c r="P720" s="10">
        <v>1</v>
      </c>
      <c r="Q720" s="11">
        <v>9.25</v>
      </c>
      <c r="R720" s="11">
        <v>4</v>
      </c>
      <c r="S720" s="8" t="s">
        <v>10906</v>
      </c>
      <c r="T720" s="8" t="s">
        <v>10907</v>
      </c>
      <c r="U720" s="9">
        <v>8.2189999999999994</v>
      </c>
      <c r="V720" s="10">
        <v>0.25</v>
      </c>
      <c r="W720" s="11">
        <v>3</v>
      </c>
      <c r="X720" s="9">
        <v>17.145</v>
      </c>
      <c r="Y720" s="8" t="s">
        <v>10901</v>
      </c>
      <c r="Z720" s="10">
        <v>4</v>
      </c>
      <c r="AA720" s="10">
        <v>1</v>
      </c>
      <c r="AB720" s="9">
        <v>68.58</v>
      </c>
      <c r="AC720" s="10">
        <v>1</v>
      </c>
      <c r="AD720" s="10">
        <v>1</v>
      </c>
      <c r="AE720" s="9">
        <v>68.58</v>
      </c>
      <c r="AF720" s="11">
        <v>15</v>
      </c>
      <c r="AG720" s="11">
        <v>4</v>
      </c>
      <c r="AH720" s="11">
        <v>0</v>
      </c>
      <c r="AI720" s="11">
        <v>17</v>
      </c>
      <c r="AJ720" s="11">
        <v>0</v>
      </c>
      <c r="AK720" s="12">
        <v>44367.58153935185</v>
      </c>
      <c r="AL720" s="11">
        <v>1.77</v>
      </c>
      <c r="AM720" s="11">
        <v>100</v>
      </c>
      <c r="AN720" s="11">
        <v>0</v>
      </c>
      <c r="AO720" s="11">
        <v>0.47</v>
      </c>
      <c r="AP720" s="11">
        <v>0</v>
      </c>
      <c r="AQ720" s="11">
        <v>3.06</v>
      </c>
      <c r="AR720" s="11">
        <v>0.5</v>
      </c>
      <c r="AS720" s="8" t="s">
        <v>10908</v>
      </c>
      <c r="AT720" s="11">
        <v>0</v>
      </c>
      <c r="AU720" s="8" t="s">
        <v>11001</v>
      </c>
      <c r="AV720" s="8" t="s">
        <v>10909</v>
      </c>
    </row>
    <row r="721" spans="1:48" x14ac:dyDescent="0.25">
      <c r="A721" s="8" t="str">
        <f t="shared" si="11"/>
        <v>10006000106062200000102</v>
      </c>
      <c r="B721" s="8" t="s">
        <v>10894</v>
      </c>
      <c r="C721" s="8" t="s">
        <v>10895</v>
      </c>
      <c r="D721" s="8" t="s">
        <v>10896</v>
      </c>
      <c r="E721" s="8" t="s">
        <v>11003</v>
      </c>
      <c r="F721" s="8" t="s">
        <v>11004</v>
      </c>
      <c r="G721" s="8" t="s">
        <v>10899</v>
      </c>
      <c r="H721" s="8" t="s">
        <v>10900</v>
      </c>
      <c r="I721" s="8" t="s">
        <v>10901</v>
      </c>
      <c r="J721" s="8" t="s">
        <v>10902</v>
      </c>
      <c r="K721" s="8" t="s">
        <v>7709</v>
      </c>
      <c r="L721" s="8" t="s">
        <v>10903</v>
      </c>
      <c r="M721" s="8" t="s">
        <v>10904</v>
      </c>
      <c r="N721" s="8" t="s">
        <v>10905</v>
      </c>
      <c r="O721" s="9">
        <v>10.130000000000001</v>
      </c>
      <c r="P721" s="10">
        <v>1</v>
      </c>
      <c r="Q721" s="11">
        <v>3.65</v>
      </c>
      <c r="R721" s="11">
        <v>4</v>
      </c>
      <c r="S721" s="8" t="s">
        <v>10906</v>
      </c>
      <c r="T721" s="8" t="s">
        <v>10907</v>
      </c>
      <c r="U721" s="9">
        <v>10.968999999999999</v>
      </c>
      <c r="V721" s="10">
        <v>1</v>
      </c>
      <c r="W721" s="11">
        <v>4.5</v>
      </c>
      <c r="X721" s="9">
        <v>57.981999999999999</v>
      </c>
      <c r="Y721" s="8" t="s">
        <v>10901</v>
      </c>
      <c r="Z721" s="10">
        <v>1</v>
      </c>
      <c r="AA721" s="10">
        <v>1</v>
      </c>
      <c r="AB721" s="9">
        <v>57.981999999999999</v>
      </c>
      <c r="AC721" s="10">
        <v>1</v>
      </c>
      <c r="AD721" s="10">
        <v>1</v>
      </c>
      <c r="AE721" s="9">
        <v>57.981999999999999</v>
      </c>
      <c r="AF721" s="11">
        <v>15</v>
      </c>
      <c r="AG721" s="11">
        <v>4</v>
      </c>
      <c r="AH721" s="11">
        <v>9.25</v>
      </c>
      <c r="AI721" s="11">
        <v>0</v>
      </c>
      <c r="AJ721" s="11">
        <v>0</v>
      </c>
      <c r="AK721" s="12">
        <v>44368.048159722224</v>
      </c>
      <c r="AL721" s="11">
        <v>9.4600000000000009</v>
      </c>
      <c r="AM721" s="11">
        <v>100</v>
      </c>
      <c r="AN721" s="11">
        <v>0</v>
      </c>
      <c r="AO721" s="11">
        <v>2.52</v>
      </c>
      <c r="AP721" s="11">
        <v>5.83</v>
      </c>
      <c r="AQ721" s="11">
        <v>0</v>
      </c>
      <c r="AR721" s="11">
        <v>3.26</v>
      </c>
      <c r="AS721" s="8" t="s">
        <v>10908</v>
      </c>
      <c r="AT721" s="11">
        <v>0</v>
      </c>
      <c r="AU721" s="8" t="s">
        <v>11003</v>
      </c>
      <c r="AV721" s="8" t="s">
        <v>10909</v>
      </c>
    </row>
    <row r="722" spans="1:48" x14ac:dyDescent="0.25">
      <c r="A722" s="8" t="str">
        <f t="shared" si="11"/>
        <v>10006000106062200000362</v>
      </c>
      <c r="B722" s="8" t="s">
        <v>10894</v>
      </c>
      <c r="C722" s="8" t="s">
        <v>10901</v>
      </c>
      <c r="D722" s="8" t="s">
        <v>10896</v>
      </c>
      <c r="E722" s="8" t="s">
        <v>11003</v>
      </c>
      <c r="F722" s="8" t="s">
        <v>11004</v>
      </c>
      <c r="G722" s="8" t="s">
        <v>10910</v>
      </c>
      <c r="H722" s="8" t="s">
        <v>10911</v>
      </c>
      <c r="I722" s="8" t="s">
        <v>10895</v>
      </c>
      <c r="J722" s="8" t="s">
        <v>10902</v>
      </c>
      <c r="K722" s="8" t="s">
        <v>7709</v>
      </c>
      <c r="L722" s="8" t="s">
        <v>10903</v>
      </c>
      <c r="M722" s="8" t="s">
        <v>10904</v>
      </c>
      <c r="N722" s="8" t="s">
        <v>10912</v>
      </c>
      <c r="O722" s="9">
        <v>0</v>
      </c>
      <c r="P722" s="10">
        <v>1</v>
      </c>
      <c r="Q722" s="11">
        <v>0</v>
      </c>
      <c r="R722" s="11">
        <v>0</v>
      </c>
      <c r="S722" s="8" t="s">
        <v>10906</v>
      </c>
      <c r="T722" s="8" t="s">
        <v>10907</v>
      </c>
      <c r="U722" s="9">
        <v>6.27</v>
      </c>
      <c r="V722" s="10">
        <v>1</v>
      </c>
      <c r="W722" s="11">
        <v>0</v>
      </c>
      <c r="X722" s="9">
        <v>48.542999999999999</v>
      </c>
      <c r="Y722" s="8" t="s">
        <v>10901</v>
      </c>
      <c r="Z722" s="10">
        <v>1</v>
      </c>
      <c r="AA722" s="10">
        <v>1</v>
      </c>
      <c r="AB722" s="9">
        <v>48.542999999999999</v>
      </c>
      <c r="AC722" s="10">
        <v>1.035088</v>
      </c>
      <c r="AD722" s="10">
        <v>1</v>
      </c>
      <c r="AE722" s="9">
        <v>50.246000000000002</v>
      </c>
      <c r="AF722" s="11">
        <v>0</v>
      </c>
      <c r="AG722" s="11">
        <v>0</v>
      </c>
      <c r="AH722" s="11">
        <v>0</v>
      </c>
      <c r="AI722" s="11">
        <v>0</v>
      </c>
      <c r="AJ722" s="11">
        <v>12.49</v>
      </c>
      <c r="AK722" s="12">
        <v>44367.565347222226</v>
      </c>
      <c r="AL722" s="11">
        <v>0</v>
      </c>
      <c r="AM722" s="11">
        <v>0</v>
      </c>
      <c r="AN722" s="11">
        <v>0</v>
      </c>
      <c r="AO722" s="11">
        <v>0</v>
      </c>
      <c r="AP722" s="11">
        <v>0</v>
      </c>
      <c r="AQ722" s="11">
        <v>0</v>
      </c>
      <c r="AR722" s="11">
        <v>0</v>
      </c>
      <c r="AS722" s="8" t="s">
        <v>10908</v>
      </c>
      <c r="AT722" s="11">
        <v>34.630000000000003</v>
      </c>
      <c r="AU722" s="8" t="s">
        <v>11003</v>
      </c>
      <c r="AV722" s="8" t="s">
        <v>10909</v>
      </c>
    </row>
    <row r="723" spans="1:48" x14ac:dyDescent="0.25">
      <c r="A723" s="8" t="str">
        <f t="shared" si="11"/>
        <v>10006000106062200001327</v>
      </c>
      <c r="B723" s="8" t="s">
        <v>10894</v>
      </c>
      <c r="C723" s="8" t="s">
        <v>10895</v>
      </c>
      <c r="D723" s="8" t="s">
        <v>10896</v>
      </c>
      <c r="E723" s="8" t="s">
        <v>11003</v>
      </c>
      <c r="F723" s="8" t="s">
        <v>11004</v>
      </c>
      <c r="G723" s="8" t="s">
        <v>10916</v>
      </c>
      <c r="H723" s="8" t="s">
        <v>10900</v>
      </c>
      <c r="I723" s="8" t="s">
        <v>10901</v>
      </c>
      <c r="J723" s="8" t="s">
        <v>10902</v>
      </c>
      <c r="K723" s="8" t="s">
        <v>7709</v>
      </c>
      <c r="L723" s="8" t="s">
        <v>10903</v>
      </c>
      <c r="M723" s="8" t="s">
        <v>10904</v>
      </c>
      <c r="N723" s="8" t="s">
        <v>10905</v>
      </c>
      <c r="O723" s="9">
        <v>13.194000000000001</v>
      </c>
      <c r="P723" s="10">
        <v>0.75020200000000004</v>
      </c>
      <c r="Q723" s="11">
        <v>3.65</v>
      </c>
      <c r="R723" s="11">
        <v>4</v>
      </c>
      <c r="S723" s="8" t="s">
        <v>10906</v>
      </c>
      <c r="T723" s="8" t="s">
        <v>10907</v>
      </c>
      <c r="U723" s="9">
        <v>10.718</v>
      </c>
      <c r="V723" s="10">
        <v>1</v>
      </c>
      <c r="W723" s="11">
        <v>5</v>
      </c>
      <c r="X723" s="9">
        <v>56.999000000000002</v>
      </c>
      <c r="Y723" s="8" t="s">
        <v>10901</v>
      </c>
      <c r="Z723" s="10">
        <v>1</v>
      </c>
      <c r="AA723" s="10">
        <v>1</v>
      </c>
      <c r="AB723" s="9">
        <v>56.999000000000002</v>
      </c>
      <c r="AC723" s="10">
        <v>1</v>
      </c>
      <c r="AD723" s="10">
        <v>1</v>
      </c>
      <c r="AE723" s="9">
        <v>56.999000000000002</v>
      </c>
      <c r="AF723" s="11">
        <v>15</v>
      </c>
      <c r="AG723" s="11">
        <v>4</v>
      </c>
      <c r="AH723" s="11">
        <v>9.25</v>
      </c>
      <c r="AI723" s="11">
        <v>0</v>
      </c>
      <c r="AJ723" s="11">
        <v>0</v>
      </c>
      <c r="AK723" s="12">
        <v>44368.048159722224</v>
      </c>
      <c r="AL723" s="11">
        <v>9.24</v>
      </c>
      <c r="AM723" s="11">
        <v>100</v>
      </c>
      <c r="AN723" s="11">
        <v>0</v>
      </c>
      <c r="AO723" s="11">
        <v>2.4700000000000002</v>
      </c>
      <c r="AP723" s="11">
        <v>5.7</v>
      </c>
      <c r="AQ723" s="11">
        <v>0</v>
      </c>
      <c r="AR723" s="11">
        <v>3.54</v>
      </c>
      <c r="AS723" s="8" t="s">
        <v>10908</v>
      </c>
      <c r="AT723" s="11">
        <v>0</v>
      </c>
      <c r="AU723" s="8" t="s">
        <v>11003</v>
      </c>
      <c r="AV723" s="8" t="s">
        <v>10909</v>
      </c>
    </row>
    <row r="724" spans="1:48" x14ac:dyDescent="0.25">
      <c r="A724" s="8" t="str">
        <f t="shared" si="11"/>
        <v>10006000106062200001421</v>
      </c>
      <c r="B724" s="8" t="s">
        <v>10894</v>
      </c>
      <c r="C724" s="8" t="s">
        <v>10895</v>
      </c>
      <c r="D724" s="8" t="s">
        <v>10896</v>
      </c>
      <c r="E724" s="8" t="s">
        <v>11003</v>
      </c>
      <c r="F724" s="8" t="s">
        <v>11004</v>
      </c>
      <c r="G724" s="8" t="s">
        <v>10917</v>
      </c>
      <c r="H724" s="8" t="s">
        <v>10918</v>
      </c>
      <c r="I724" s="8" t="s">
        <v>10901</v>
      </c>
      <c r="J724" s="8" t="s">
        <v>10902</v>
      </c>
      <c r="K724" s="8" t="s">
        <v>7709</v>
      </c>
      <c r="L724" s="8" t="s">
        <v>10903</v>
      </c>
      <c r="M724" s="8" t="s">
        <v>10904</v>
      </c>
      <c r="N724" s="8" t="s">
        <v>10905</v>
      </c>
      <c r="O724" s="9">
        <v>8.9670000000000005</v>
      </c>
      <c r="P724" s="10">
        <v>1</v>
      </c>
      <c r="Q724" s="11">
        <v>9.25</v>
      </c>
      <c r="R724" s="11">
        <v>4</v>
      </c>
      <c r="S724" s="8" t="s">
        <v>10906</v>
      </c>
      <c r="T724" s="8" t="s">
        <v>10907</v>
      </c>
      <c r="U724" s="9">
        <v>10.337</v>
      </c>
      <c r="V724" s="10">
        <v>1</v>
      </c>
      <c r="W724" s="11">
        <v>4</v>
      </c>
      <c r="X724" s="9">
        <v>54.287999999999997</v>
      </c>
      <c r="Y724" s="8" t="s">
        <v>10901</v>
      </c>
      <c r="Z724" s="10">
        <v>1</v>
      </c>
      <c r="AA724" s="10">
        <v>1</v>
      </c>
      <c r="AB724" s="9">
        <v>54.287999999999997</v>
      </c>
      <c r="AC724" s="10">
        <v>1</v>
      </c>
      <c r="AD724" s="10">
        <v>1</v>
      </c>
      <c r="AE724" s="9">
        <v>54.287999999999997</v>
      </c>
      <c r="AF724" s="11">
        <v>15</v>
      </c>
      <c r="AG724" s="11">
        <v>4</v>
      </c>
      <c r="AH724" s="11">
        <v>9.25</v>
      </c>
      <c r="AI724" s="11">
        <v>0</v>
      </c>
      <c r="AJ724" s="11">
        <v>0</v>
      </c>
      <c r="AK724" s="12">
        <v>44368.048159722224</v>
      </c>
      <c r="AL724" s="11">
        <v>8.92</v>
      </c>
      <c r="AM724" s="11">
        <v>100</v>
      </c>
      <c r="AN724" s="11">
        <v>0</v>
      </c>
      <c r="AO724" s="11">
        <v>2.38</v>
      </c>
      <c r="AP724" s="11">
        <v>5.5</v>
      </c>
      <c r="AQ724" s="11">
        <v>0</v>
      </c>
      <c r="AR724" s="11">
        <v>2.73</v>
      </c>
      <c r="AS724" s="8" t="s">
        <v>10908</v>
      </c>
      <c r="AT724" s="11">
        <v>0</v>
      </c>
      <c r="AU724" s="8" t="s">
        <v>11003</v>
      </c>
      <c r="AV724" s="8" t="s">
        <v>10909</v>
      </c>
    </row>
    <row r="725" spans="1:48" x14ac:dyDescent="0.25">
      <c r="A725" s="8" t="str">
        <f t="shared" si="11"/>
        <v>11006000106062000005105</v>
      </c>
      <c r="B725" s="8" t="s">
        <v>10919</v>
      </c>
      <c r="C725" s="8" t="s">
        <v>10901</v>
      </c>
      <c r="D725" s="8" t="s">
        <v>10896</v>
      </c>
      <c r="E725" s="8" t="s">
        <v>11003</v>
      </c>
      <c r="F725" s="8" t="s">
        <v>11004</v>
      </c>
      <c r="G725" s="8" t="s">
        <v>10920</v>
      </c>
      <c r="H725" s="8" t="s">
        <v>10921</v>
      </c>
      <c r="I725" s="8" t="s">
        <v>10895</v>
      </c>
      <c r="J725" s="8" t="s">
        <v>10902</v>
      </c>
      <c r="K725" s="8" t="s">
        <v>7709</v>
      </c>
      <c r="L725" s="8" t="s">
        <v>10922</v>
      </c>
      <c r="M725" s="8" t="s">
        <v>10904</v>
      </c>
      <c r="N725" s="8" t="s">
        <v>10905</v>
      </c>
      <c r="O725" s="9">
        <v>8.7370000000000001</v>
      </c>
      <c r="P725" s="10">
        <v>1</v>
      </c>
      <c r="Q725" s="11">
        <v>9.25</v>
      </c>
      <c r="R725" s="11">
        <v>4</v>
      </c>
      <c r="S725" s="8" t="s">
        <v>10906</v>
      </c>
      <c r="T725" s="8" t="s">
        <v>10907</v>
      </c>
      <c r="U725" s="9">
        <v>10.071</v>
      </c>
      <c r="V725" s="10">
        <v>1</v>
      </c>
      <c r="W725" s="11">
        <v>4</v>
      </c>
      <c r="X725" s="9">
        <v>58.247999999999998</v>
      </c>
      <c r="Y725" s="8" t="s">
        <v>10901</v>
      </c>
      <c r="Z725" s="10">
        <v>1</v>
      </c>
      <c r="AA725" s="10">
        <v>1</v>
      </c>
      <c r="AB725" s="9">
        <v>58.247999999999998</v>
      </c>
      <c r="AC725" s="10">
        <v>1</v>
      </c>
      <c r="AD725" s="10">
        <v>1</v>
      </c>
      <c r="AE725" s="9">
        <v>58.247999999999998</v>
      </c>
      <c r="AF725" s="11">
        <v>15</v>
      </c>
      <c r="AG725" s="11">
        <v>4</v>
      </c>
      <c r="AH725" s="11">
        <v>0</v>
      </c>
      <c r="AI725" s="11">
        <v>0</v>
      </c>
      <c r="AJ725" s="11">
        <v>0</v>
      </c>
      <c r="AK725" s="12">
        <v>44367.598877314813</v>
      </c>
      <c r="AL725" s="11">
        <v>8.69</v>
      </c>
      <c r="AM725" s="11">
        <v>100</v>
      </c>
      <c r="AN725" s="11">
        <v>0</v>
      </c>
      <c r="AO725" s="11">
        <v>2.3199999999999998</v>
      </c>
      <c r="AP725" s="11">
        <v>0</v>
      </c>
      <c r="AQ725" s="11">
        <v>0</v>
      </c>
      <c r="AR725" s="11">
        <v>2.66</v>
      </c>
      <c r="AS725" s="8" t="s">
        <v>10908</v>
      </c>
      <c r="AT725" s="11">
        <v>0</v>
      </c>
      <c r="AU725" s="8" t="s">
        <v>11003</v>
      </c>
      <c r="AV725" s="8" t="s">
        <v>10909</v>
      </c>
    </row>
    <row r="726" spans="1:48" x14ac:dyDescent="0.25">
      <c r="A726" s="8" t="str">
        <f t="shared" si="11"/>
        <v>11006000106062200001327</v>
      </c>
      <c r="B726" s="8" t="s">
        <v>10919</v>
      </c>
      <c r="C726" s="8" t="s">
        <v>10895</v>
      </c>
      <c r="D726" s="8" t="s">
        <v>10896</v>
      </c>
      <c r="E726" s="8" t="s">
        <v>11003</v>
      </c>
      <c r="F726" s="8" t="s">
        <v>11004</v>
      </c>
      <c r="G726" s="8" t="s">
        <v>10916</v>
      </c>
      <c r="H726" s="8" t="s">
        <v>10900</v>
      </c>
      <c r="I726" s="8" t="s">
        <v>10901</v>
      </c>
      <c r="J726" s="8" t="s">
        <v>10902</v>
      </c>
      <c r="K726" s="8" t="s">
        <v>7709</v>
      </c>
      <c r="L726" s="8" t="s">
        <v>10922</v>
      </c>
      <c r="M726" s="8" t="s">
        <v>10904</v>
      </c>
      <c r="N726" s="8" t="s">
        <v>10923</v>
      </c>
      <c r="O726" s="9">
        <v>13.194000000000001</v>
      </c>
      <c r="P726" s="10">
        <v>0.75020200000000004</v>
      </c>
      <c r="Q726" s="11">
        <v>0</v>
      </c>
      <c r="R726" s="11">
        <v>4</v>
      </c>
      <c r="S726" s="8" t="s">
        <v>10906</v>
      </c>
      <c r="T726" s="8" t="s">
        <v>10907</v>
      </c>
      <c r="U726" s="9">
        <v>10.311</v>
      </c>
      <c r="V726" s="10">
        <v>1</v>
      </c>
      <c r="W726" s="11">
        <v>5</v>
      </c>
      <c r="X726" s="9">
        <v>60.328000000000003</v>
      </c>
      <c r="Y726" s="8" t="s">
        <v>10901</v>
      </c>
      <c r="Z726" s="10">
        <v>1</v>
      </c>
      <c r="AA726" s="10">
        <v>1</v>
      </c>
      <c r="AB726" s="9">
        <v>60.328000000000003</v>
      </c>
      <c r="AC726" s="10">
        <v>1</v>
      </c>
      <c r="AD726" s="10">
        <v>1</v>
      </c>
      <c r="AE726" s="9">
        <v>60.328000000000003</v>
      </c>
      <c r="AF726" s="11">
        <v>15</v>
      </c>
      <c r="AG726" s="11">
        <v>4</v>
      </c>
      <c r="AH726" s="11">
        <v>0</v>
      </c>
      <c r="AI726" s="11">
        <v>0</v>
      </c>
      <c r="AJ726" s="11">
        <v>0</v>
      </c>
      <c r="AK726" s="12">
        <v>44368.065057870372</v>
      </c>
      <c r="AL726" s="11">
        <v>8.89</v>
      </c>
      <c r="AM726" s="11">
        <v>100</v>
      </c>
      <c r="AN726" s="11">
        <v>0</v>
      </c>
      <c r="AO726" s="11">
        <v>2.37</v>
      </c>
      <c r="AP726" s="11">
        <v>0</v>
      </c>
      <c r="AQ726" s="11">
        <v>0</v>
      </c>
      <c r="AR726" s="11">
        <v>3.41</v>
      </c>
      <c r="AS726" s="8" t="s">
        <v>10908</v>
      </c>
      <c r="AT726" s="11">
        <v>0</v>
      </c>
      <c r="AU726" s="8" t="s">
        <v>11003</v>
      </c>
      <c r="AV726" s="8" t="s">
        <v>10909</v>
      </c>
    </row>
    <row r="727" spans="1:48" x14ac:dyDescent="0.25">
      <c r="A727" s="8" t="str">
        <f t="shared" si="11"/>
        <v>11006000106062200001421</v>
      </c>
      <c r="B727" s="8" t="s">
        <v>10919</v>
      </c>
      <c r="C727" s="8" t="s">
        <v>10895</v>
      </c>
      <c r="D727" s="8" t="s">
        <v>10896</v>
      </c>
      <c r="E727" s="8" t="s">
        <v>11003</v>
      </c>
      <c r="F727" s="8" t="s">
        <v>11004</v>
      </c>
      <c r="G727" s="8" t="s">
        <v>10917</v>
      </c>
      <c r="H727" s="8" t="s">
        <v>10918</v>
      </c>
      <c r="I727" s="8" t="s">
        <v>10901</v>
      </c>
      <c r="J727" s="8" t="s">
        <v>10902</v>
      </c>
      <c r="K727" s="8" t="s">
        <v>7709</v>
      </c>
      <c r="L727" s="8" t="s">
        <v>10922</v>
      </c>
      <c r="M727" s="8" t="s">
        <v>10904</v>
      </c>
      <c r="N727" s="8" t="s">
        <v>10905</v>
      </c>
      <c r="O727" s="9">
        <v>8.9670000000000005</v>
      </c>
      <c r="P727" s="10">
        <v>1</v>
      </c>
      <c r="Q727" s="11">
        <v>9.25</v>
      </c>
      <c r="R727" s="11">
        <v>4</v>
      </c>
      <c r="S727" s="8" t="s">
        <v>10906</v>
      </c>
      <c r="T727" s="8" t="s">
        <v>10907</v>
      </c>
      <c r="U727" s="9">
        <v>10.337</v>
      </c>
      <c r="V727" s="10">
        <v>1</v>
      </c>
      <c r="W727" s="11">
        <v>3</v>
      </c>
      <c r="X727" s="9">
        <v>59.107999999999997</v>
      </c>
      <c r="Y727" s="8" t="s">
        <v>10901</v>
      </c>
      <c r="Z727" s="10">
        <v>1</v>
      </c>
      <c r="AA727" s="10">
        <v>1</v>
      </c>
      <c r="AB727" s="9">
        <v>59.107999999999997</v>
      </c>
      <c r="AC727" s="10">
        <v>1</v>
      </c>
      <c r="AD727" s="10">
        <v>1</v>
      </c>
      <c r="AE727" s="9">
        <v>59.107999999999997</v>
      </c>
      <c r="AF727" s="11">
        <v>15</v>
      </c>
      <c r="AG727" s="11">
        <v>4</v>
      </c>
      <c r="AH727" s="11">
        <v>0</v>
      </c>
      <c r="AI727" s="11">
        <v>0</v>
      </c>
      <c r="AJ727" s="11">
        <v>0</v>
      </c>
      <c r="AK727" s="12">
        <v>44368.065057870372</v>
      </c>
      <c r="AL727" s="11">
        <v>8.92</v>
      </c>
      <c r="AM727" s="11">
        <v>100</v>
      </c>
      <c r="AN727" s="11">
        <v>0</v>
      </c>
      <c r="AO727" s="11">
        <v>2.38</v>
      </c>
      <c r="AP727" s="11">
        <v>0</v>
      </c>
      <c r="AQ727" s="11">
        <v>0</v>
      </c>
      <c r="AR727" s="11">
        <v>2.0499999999999998</v>
      </c>
      <c r="AS727" s="8" t="s">
        <v>10908</v>
      </c>
      <c r="AT727" s="11">
        <v>0</v>
      </c>
      <c r="AU727" s="8" t="s">
        <v>11003</v>
      </c>
      <c r="AV727" s="8" t="s">
        <v>10909</v>
      </c>
    </row>
    <row r="728" spans="1:48" x14ac:dyDescent="0.25">
      <c r="A728" s="8" t="str">
        <f t="shared" si="11"/>
        <v>11106000106062000005105</v>
      </c>
      <c r="B728" s="8" t="s">
        <v>10924</v>
      </c>
      <c r="C728" s="8" t="s">
        <v>10901</v>
      </c>
      <c r="D728" s="8" t="s">
        <v>10896</v>
      </c>
      <c r="E728" s="8" t="s">
        <v>11003</v>
      </c>
      <c r="F728" s="8" t="s">
        <v>11004</v>
      </c>
      <c r="G728" s="8" t="s">
        <v>10920</v>
      </c>
      <c r="H728" s="8" t="s">
        <v>10921</v>
      </c>
      <c r="I728" s="8" t="s">
        <v>10895</v>
      </c>
      <c r="J728" s="8" t="s">
        <v>10902</v>
      </c>
      <c r="K728" s="8" t="s">
        <v>7709</v>
      </c>
      <c r="L728" s="8" t="s">
        <v>10922</v>
      </c>
      <c r="M728" s="8" t="s">
        <v>10904</v>
      </c>
      <c r="N728" s="8" t="s">
        <v>10925</v>
      </c>
      <c r="O728" s="9">
        <v>8.7370000000000001</v>
      </c>
      <c r="P728" s="10">
        <v>1</v>
      </c>
      <c r="Q728" s="11">
        <v>9.25</v>
      </c>
      <c r="R728" s="11">
        <v>4</v>
      </c>
      <c r="S728" s="8" t="s">
        <v>10906</v>
      </c>
      <c r="T728" s="8" t="s">
        <v>10907</v>
      </c>
      <c r="U728" s="9">
        <v>10.071</v>
      </c>
      <c r="V728" s="10">
        <v>1</v>
      </c>
      <c r="W728" s="11">
        <v>4</v>
      </c>
      <c r="X728" s="9">
        <v>75.867999999999995</v>
      </c>
      <c r="Y728" s="8" t="s">
        <v>10901</v>
      </c>
      <c r="Z728" s="10">
        <v>1</v>
      </c>
      <c r="AA728" s="10">
        <v>0.75009099999999995</v>
      </c>
      <c r="AB728" s="9">
        <v>75.867999999999995</v>
      </c>
      <c r="AC728" s="10">
        <v>1</v>
      </c>
      <c r="AD728" s="10">
        <v>0.75009099999999995</v>
      </c>
      <c r="AE728" s="9">
        <v>75.867999999999995</v>
      </c>
      <c r="AF728" s="11">
        <v>15</v>
      </c>
      <c r="AG728" s="11">
        <v>4</v>
      </c>
      <c r="AH728" s="11">
        <v>0</v>
      </c>
      <c r="AI728" s="11">
        <v>17</v>
      </c>
      <c r="AJ728" s="11">
        <v>0</v>
      </c>
      <c r="AK728" s="12">
        <v>44367.598877314813</v>
      </c>
      <c r="AL728" s="11">
        <v>8.69</v>
      </c>
      <c r="AM728" s="11">
        <v>100</v>
      </c>
      <c r="AN728" s="11">
        <v>0</v>
      </c>
      <c r="AO728" s="11">
        <v>2.3199999999999998</v>
      </c>
      <c r="AP728" s="11">
        <v>0</v>
      </c>
      <c r="AQ728" s="11">
        <v>14.71</v>
      </c>
      <c r="AR728" s="11">
        <v>3.25</v>
      </c>
      <c r="AS728" s="8" t="s">
        <v>10908</v>
      </c>
      <c r="AT728" s="11">
        <v>0</v>
      </c>
      <c r="AU728" s="8" t="s">
        <v>11003</v>
      </c>
      <c r="AV728" s="8" t="s">
        <v>10909</v>
      </c>
    </row>
    <row r="729" spans="1:48" x14ac:dyDescent="0.25">
      <c r="A729" s="8" t="str">
        <f t="shared" si="11"/>
        <v>11106000106062200000102</v>
      </c>
      <c r="B729" s="8" t="s">
        <v>10924</v>
      </c>
      <c r="C729" s="8" t="s">
        <v>10895</v>
      </c>
      <c r="D729" s="8" t="s">
        <v>10896</v>
      </c>
      <c r="E729" s="8" t="s">
        <v>11003</v>
      </c>
      <c r="F729" s="8" t="s">
        <v>11004</v>
      </c>
      <c r="G729" s="8" t="s">
        <v>10899</v>
      </c>
      <c r="H729" s="8" t="s">
        <v>10900</v>
      </c>
      <c r="I729" s="8" t="s">
        <v>10901</v>
      </c>
      <c r="J729" s="8" t="s">
        <v>10902</v>
      </c>
      <c r="K729" s="8" t="s">
        <v>7709</v>
      </c>
      <c r="L729" s="8" t="s">
        <v>10922</v>
      </c>
      <c r="M729" s="8" t="s">
        <v>10904</v>
      </c>
      <c r="N729" s="8" t="s">
        <v>10926</v>
      </c>
      <c r="O729" s="9">
        <v>10.130000000000001</v>
      </c>
      <c r="P729" s="10">
        <v>1</v>
      </c>
      <c r="Q729" s="11">
        <v>0</v>
      </c>
      <c r="R729" s="11">
        <v>4</v>
      </c>
      <c r="S729" s="8" t="s">
        <v>10906</v>
      </c>
      <c r="T729" s="8" t="s">
        <v>10907</v>
      </c>
      <c r="U729" s="9">
        <v>10.552</v>
      </c>
      <c r="V729" s="10">
        <v>1</v>
      </c>
      <c r="W729" s="11">
        <v>4</v>
      </c>
      <c r="X729" s="9">
        <v>79.494</v>
      </c>
      <c r="Y729" s="8" t="s">
        <v>10901</v>
      </c>
      <c r="Z729" s="10">
        <v>1</v>
      </c>
      <c r="AA729" s="10">
        <v>0.76781999999999995</v>
      </c>
      <c r="AB729" s="9">
        <v>79.494</v>
      </c>
      <c r="AC729" s="10">
        <v>1</v>
      </c>
      <c r="AD729" s="10">
        <v>0.76781999999999995</v>
      </c>
      <c r="AE729" s="9">
        <v>79.494</v>
      </c>
      <c r="AF729" s="11">
        <v>15</v>
      </c>
      <c r="AG729" s="11">
        <v>4</v>
      </c>
      <c r="AH729" s="11">
        <v>0</v>
      </c>
      <c r="AI729" s="11">
        <v>17</v>
      </c>
      <c r="AJ729" s="11">
        <v>0</v>
      </c>
      <c r="AK729" s="12">
        <v>44368.065057870372</v>
      </c>
      <c r="AL729" s="11">
        <v>9.1</v>
      </c>
      <c r="AM729" s="11">
        <v>100</v>
      </c>
      <c r="AN729" s="11">
        <v>0</v>
      </c>
      <c r="AO729" s="11">
        <v>2.4300000000000002</v>
      </c>
      <c r="AP729" s="11">
        <v>0</v>
      </c>
      <c r="AQ729" s="11">
        <v>15.41</v>
      </c>
      <c r="AR729" s="11">
        <v>3.41</v>
      </c>
      <c r="AS729" s="8" t="s">
        <v>10908</v>
      </c>
      <c r="AT729" s="11">
        <v>0</v>
      </c>
      <c r="AU729" s="8" t="s">
        <v>11003</v>
      </c>
      <c r="AV729" s="8" t="s">
        <v>10909</v>
      </c>
    </row>
    <row r="730" spans="1:48" x14ac:dyDescent="0.25">
      <c r="A730" s="8" t="str">
        <f t="shared" si="11"/>
        <v>11106000106062200001421</v>
      </c>
      <c r="B730" s="8" t="s">
        <v>10924</v>
      </c>
      <c r="C730" s="8" t="s">
        <v>10895</v>
      </c>
      <c r="D730" s="8" t="s">
        <v>10896</v>
      </c>
      <c r="E730" s="8" t="s">
        <v>11003</v>
      </c>
      <c r="F730" s="8" t="s">
        <v>11004</v>
      </c>
      <c r="G730" s="8" t="s">
        <v>10917</v>
      </c>
      <c r="H730" s="8" t="s">
        <v>10918</v>
      </c>
      <c r="I730" s="8" t="s">
        <v>10901</v>
      </c>
      <c r="J730" s="8" t="s">
        <v>10902</v>
      </c>
      <c r="K730" s="8" t="s">
        <v>7709</v>
      </c>
      <c r="L730" s="8" t="s">
        <v>10922</v>
      </c>
      <c r="M730" s="8" t="s">
        <v>10904</v>
      </c>
      <c r="N730" s="8" t="s">
        <v>10925</v>
      </c>
      <c r="O730" s="9">
        <v>8.9670000000000005</v>
      </c>
      <c r="P730" s="10">
        <v>1</v>
      </c>
      <c r="Q730" s="11">
        <v>9.25</v>
      </c>
      <c r="R730" s="11">
        <v>4</v>
      </c>
      <c r="S730" s="8" t="s">
        <v>10906</v>
      </c>
      <c r="T730" s="8" t="s">
        <v>10907</v>
      </c>
      <c r="U730" s="9">
        <v>10.337</v>
      </c>
      <c r="V730" s="10">
        <v>1</v>
      </c>
      <c r="W730" s="11">
        <v>1.5</v>
      </c>
      <c r="X730" s="9">
        <v>75.787999999999997</v>
      </c>
      <c r="Y730" s="8" t="s">
        <v>10901</v>
      </c>
      <c r="Z730" s="10">
        <v>1</v>
      </c>
      <c r="AA730" s="10">
        <v>0.748139</v>
      </c>
      <c r="AB730" s="9">
        <v>75.787999999999997</v>
      </c>
      <c r="AC730" s="10">
        <v>1</v>
      </c>
      <c r="AD730" s="10">
        <v>0.748139</v>
      </c>
      <c r="AE730" s="9">
        <v>75.787999999999997</v>
      </c>
      <c r="AF730" s="11">
        <v>15</v>
      </c>
      <c r="AG730" s="11">
        <v>4</v>
      </c>
      <c r="AH730" s="11">
        <v>0</v>
      </c>
      <c r="AI730" s="11">
        <v>17</v>
      </c>
      <c r="AJ730" s="11">
        <v>0</v>
      </c>
      <c r="AK730" s="12">
        <v>44368.065057870372</v>
      </c>
      <c r="AL730" s="11">
        <v>8.92</v>
      </c>
      <c r="AM730" s="11">
        <v>100</v>
      </c>
      <c r="AN730" s="11">
        <v>0</v>
      </c>
      <c r="AO730" s="11">
        <v>2.38</v>
      </c>
      <c r="AP730" s="11">
        <v>0</v>
      </c>
      <c r="AQ730" s="11">
        <v>15.1</v>
      </c>
      <c r="AR730" s="11">
        <v>1.25</v>
      </c>
      <c r="AS730" s="8" t="s">
        <v>10908</v>
      </c>
      <c r="AT730" s="11">
        <v>0</v>
      </c>
      <c r="AU730" s="8" t="s">
        <v>11003</v>
      </c>
      <c r="AV730" s="8" t="s">
        <v>10909</v>
      </c>
    </row>
    <row r="731" spans="1:48" x14ac:dyDescent="0.25">
      <c r="A731" s="8" t="str">
        <f t="shared" si="11"/>
        <v>12106000106062000005105</v>
      </c>
      <c r="B731" s="8" t="s">
        <v>10928</v>
      </c>
      <c r="C731" s="8" t="s">
        <v>10901</v>
      </c>
      <c r="D731" s="8" t="s">
        <v>10896</v>
      </c>
      <c r="E731" s="8" t="s">
        <v>11003</v>
      </c>
      <c r="F731" s="8" t="s">
        <v>11004</v>
      </c>
      <c r="G731" s="8" t="s">
        <v>10920</v>
      </c>
      <c r="H731" s="8" t="s">
        <v>10921</v>
      </c>
      <c r="I731" s="8" t="s">
        <v>10895</v>
      </c>
      <c r="J731" s="8" t="s">
        <v>10902</v>
      </c>
      <c r="K731" s="8" t="s">
        <v>7709</v>
      </c>
      <c r="L731" s="8" t="s">
        <v>10922</v>
      </c>
      <c r="M731" s="8" t="s">
        <v>10904</v>
      </c>
      <c r="N731" s="8" t="s">
        <v>10905</v>
      </c>
      <c r="O731" s="9">
        <v>8.7370000000000001</v>
      </c>
      <c r="P731" s="10">
        <v>1</v>
      </c>
      <c r="Q731" s="11">
        <v>9.25</v>
      </c>
      <c r="R731" s="11">
        <v>4</v>
      </c>
      <c r="S731" s="8" t="s">
        <v>10906</v>
      </c>
      <c r="T731" s="8" t="s">
        <v>10907</v>
      </c>
      <c r="U731" s="9">
        <v>10.071</v>
      </c>
      <c r="V731" s="10">
        <v>1</v>
      </c>
      <c r="W731" s="11">
        <v>2</v>
      </c>
      <c r="X731" s="9">
        <v>51.558</v>
      </c>
      <c r="Y731" s="8" t="s">
        <v>10901</v>
      </c>
      <c r="Z731" s="10">
        <v>1</v>
      </c>
      <c r="AA731" s="10">
        <v>1</v>
      </c>
      <c r="AB731" s="9">
        <v>51.558</v>
      </c>
      <c r="AC731" s="10">
        <v>1</v>
      </c>
      <c r="AD731" s="10">
        <v>1</v>
      </c>
      <c r="AE731" s="9">
        <v>51.558</v>
      </c>
      <c r="AF731" s="11">
        <v>15</v>
      </c>
      <c r="AG731" s="11">
        <v>4</v>
      </c>
      <c r="AH731" s="11">
        <v>9.25</v>
      </c>
      <c r="AI731" s="11">
        <v>0</v>
      </c>
      <c r="AJ731" s="11">
        <v>0</v>
      </c>
      <c r="AK731" s="12">
        <v>44367.54791666667</v>
      </c>
      <c r="AL731" s="11">
        <v>8.69</v>
      </c>
      <c r="AM731" s="11">
        <v>100</v>
      </c>
      <c r="AN731" s="11">
        <v>0</v>
      </c>
      <c r="AO731" s="11">
        <v>2.3199999999999998</v>
      </c>
      <c r="AP731" s="11">
        <v>5.36</v>
      </c>
      <c r="AQ731" s="11">
        <v>0</v>
      </c>
      <c r="AR731" s="11">
        <v>1.33</v>
      </c>
      <c r="AS731" s="8" t="s">
        <v>10908</v>
      </c>
      <c r="AT731" s="11">
        <v>0</v>
      </c>
      <c r="AU731" s="8" t="s">
        <v>11003</v>
      </c>
      <c r="AV731" s="8" t="s">
        <v>10909</v>
      </c>
    </row>
    <row r="732" spans="1:48" x14ac:dyDescent="0.25">
      <c r="A732" s="8" t="str">
        <f t="shared" si="11"/>
        <v>12106000106062200001421</v>
      </c>
      <c r="B732" s="8" t="s">
        <v>10928</v>
      </c>
      <c r="C732" s="8" t="s">
        <v>10895</v>
      </c>
      <c r="D732" s="8" t="s">
        <v>10896</v>
      </c>
      <c r="E732" s="8" t="s">
        <v>11003</v>
      </c>
      <c r="F732" s="8" t="s">
        <v>11004</v>
      </c>
      <c r="G732" s="8" t="s">
        <v>10917</v>
      </c>
      <c r="H732" s="8" t="s">
        <v>10918</v>
      </c>
      <c r="I732" s="8" t="s">
        <v>10901</v>
      </c>
      <c r="J732" s="8" t="s">
        <v>10902</v>
      </c>
      <c r="K732" s="8" t="s">
        <v>7709</v>
      </c>
      <c r="L732" s="8" t="s">
        <v>10922</v>
      </c>
      <c r="M732" s="8" t="s">
        <v>10904</v>
      </c>
      <c r="N732" s="8" t="s">
        <v>10905</v>
      </c>
      <c r="O732" s="9">
        <v>8.9670000000000005</v>
      </c>
      <c r="P732" s="10">
        <v>1</v>
      </c>
      <c r="Q732" s="11">
        <v>9.25</v>
      </c>
      <c r="R732" s="11">
        <v>18</v>
      </c>
      <c r="S732" s="8" t="s">
        <v>10906</v>
      </c>
      <c r="T732" s="8" t="s">
        <v>10907</v>
      </c>
      <c r="U732" s="9">
        <v>12.326000000000001</v>
      </c>
      <c r="V732" s="10">
        <v>1</v>
      </c>
      <c r="W732" s="11">
        <v>0</v>
      </c>
      <c r="X732" s="9">
        <v>51.555</v>
      </c>
      <c r="Y732" s="8" t="s">
        <v>10901</v>
      </c>
      <c r="Z732" s="10">
        <v>1</v>
      </c>
      <c r="AA732" s="10">
        <v>1</v>
      </c>
      <c r="AB732" s="9">
        <v>51.555</v>
      </c>
      <c r="AC732" s="10">
        <v>1</v>
      </c>
      <c r="AD732" s="10">
        <v>1</v>
      </c>
      <c r="AE732" s="9">
        <v>51.555</v>
      </c>
      <c r="AF732" s="11">
        <v>15</v>
      </c>
      <c r="AG732" s="11">
        <v>18</v>
      </c>
      <c r="AH732" s="11">
        <v>9.25</v>
      </c>
      <c r="AI732" s="11">
        <v>0</v>
      </c>
      <c r="AJ732" s="11">
        <v>0</v>
      </c>
      <c r="AK732" s="12">
        <v>44368.006203703706</v>
      </c>
      <c r="AL732" s="11">
        <v>10.63</v>
      </c>
      <c r="AM732" s="11">
        <v>100</v>
      </c>
      <c r="AN732" s="11">
        <v>0</v>
      </c>
      <c r="AO732" s="11">
        <v>12.76</v>
      </c>
      <c r="AP732" s="11">
        <v>6.56</v>
      </c>
      <c r="AQ732" s="11">
        <v>0</v>
      </c>
      <c r="AR732" s="11">
        <v>0</v>
      </c>
      <c r="AS732" s="8" t="s">
        <v>10908</v>
      </c>
      <c r="AT732" s="11">
        <v>0</v>
      </c>
      <c r="AU732" s="8" t="s">
        <v>11003</v>
      </c>
      <c r="AV732" s="8" t="s">
        <v>10909</v>
      </c>
    </row>
    <row r="733" spans="1:48" x14ac:dyDescent="0.25">
      <c r="A733" s="8" t="str">
        <f t="shared" si="11"/>
        <v>14006000106062000005105</v>
      </c>
      <c r="B733" s="8" t="s">
        <v>10931</v>
      </c>
      <c r="C733" s="8" t="s">
        <v>10901</v>
      </c>
      <c r="D733" s="8" t="s">
        <v>10896</v>
      </c>
      <c r="E733" s="8" t="s">
        <v>11003</v>
      </c>
      <c r="F733" s="8" t="s">
        <v>11004</v>
      </c>
      <c r="G733" s="8" t="s">
        <v>10920</v>
      </c>
      <c r="H733" s="8" t="s">
        <v>10921</v>
      </c>
      <c r="I733" s="8" t="s">
        <v>10895</v>
      </c>
      <c r="J733" s="8" t="s">
        <v>10902</v>
      </c>
      <c r="K733" s="8" t="s">
        <v>7709</v>
      </c>
      <c r="L733" s="8" t="s">
        <v>10922</v>
      </c>
      <c r="M733" s="8" t="s">
        <v>10904</v>
      </c>
      <c r="N733" s="8" t="s">
        <v>10905</v>
      </c>
      <c r="O733" s="9">
        <v>8.7370000000000001</v>
      </c>
      <c r="P733" s="10">
        <v>1</v>
      </c>
      <c r="Q733" s="11">
        <v>9.25</v>
      </c>
      <c r="R733" s="11">
        <v>4</v>
      </c>
      <c r="S733" s="8" t="s">
        <v>10906</v>
      </c>
      <c r="T733" s="8" t="s">
        <v>10907</v>
      </c>
      <c r="U733" s="9">
        <v>10.071</v>
      </c>
      <c r="V733" s="10">
        <v>1</v>
      </c>
      <c r="W733" s="11">
        <v>2</v>
      </c>
      <c r="X733" s="9">
        <v>51.558</v>
      </c>
      <c r="Y733" s="8" t="s">
        <v>10901</v>
      </c>
      <c r="Z733" s="10">
        <v>1</v>
      </c>
      <c r="AA733" s="10">
        <v>1</v>
      </c>
      <c r="AB733" s="9">
        <v>51.558</v>
      </c>
      <c r="AC733" s="10">
        <v>1</v>
      </c>
      <c r="AD733" s="10">
        <v>1</v>
      </c>
      <c r="AE733" s="9">
        <v>51.558</v>
      </c>
      <c r="AF733" s="11">
        <v>15</v>
      </c>
      <c r="AG733" s="11">
        <v>4</v>
      </c>
      <c r="AH733" s="11">
        <v>9.25</v>
      </c>
      <c r="AI733" s="11">
        <v>0</v>
      </c>
      <c r="AJ733" s="11">
        <v>0</v>
      </c>
      <c r="AK733" s="12">
        <v>44367.54315972222</v>
      </c>
      <c r="AL733" s="11">
        <v>8.69</v>
      </c>
      <c r="AM733" s="11">
        <v>100</v>
      </c>
      <c r="AN733" s="11">
        <v>0</v>
      </c>
      <c r="AO733" s="11">
        <v>2.3199999999999998</v>
      </c>
      <c r="AP733" s="11">
        <v>5.36</v>
      </c>
      <c r="AQ733" s="11">
        <v>0</v>
      </c>
      <c r="AR733" s="11">
        <v>1.33</v>
      </c>
      <c r="AS733" s="8" t="s">
        <v>10908</v>
      </c>
      <c r="AT733" s="11">
        <v>0</v>
      </c>
      <c r="AU733" s="8" t="s">
        <v>11003</v>
      </c>
      <c r="AV733" s="8" t="s">
        <v>10909</v>
      </c>
    </row>
    <row r="734" spans="1:48" x14ac:dyDescent="0.25">
      <c r="A734" s="8" t="str">
        <f t="shared" si="11"/>
        <v>14006000106062200000102</v>
      </c>
      <c r="B734" s="8" t="s">
        <v>10931</v>
      </c>
      <c r="C734" s="8" t="s">
        <v>10895</v>
      </c>
      <c r="D734" s="8" t="s">
        <v>10896</v>
      </c>
      <c r="E734" s="8" t="s">
        <v>11003</v>
      </c>
      <c r="F734" s="8" t="s">
        <v>11004</v>
      </c>
      <c r="G734" s="8" t="s">
        <v>10899</v>
      </c>
      <c r="H734" s="8" t="s">
        <v>10900</v>
      </c>
      <c r="I734" s="8" t="s">
        <v>10901</v>
      </c>
      <c r="J734" s="8" t="s">
        <v>10902</v>
      </c>
      <c r="K734" s="8" t="s">
        <v>7709</v>
      </c>
      <c r="L734" s="8" t="s">
        <v>10922</v>
      </c>
      <c r="M734" s="8" t="s">
        <v>10904</v>
      </c>
      <c r="N734" s="8" t="s">
        <v>10905</v>
      </c>
      <c r="O734" s="9">
        <v>10.130000000000001</v>
      </c>
      <c r="P734" s="10">
        <v>1</v>
      </c>
      <c r="Q734" s="11">
        <v>3.65</v>
      </c>
      <c r="R734" s="11">
        <v>4</v>
      </c>
      <c r="S734" s="8" t="s">
        <v>10906</v>
      </c>
      <c r="T734" s="8" t="s">
        <v>10907</v>
      </c>
      <c r="U734" s="9">
        <v>10.968999999999999</v>
      </c>
      <c r="V734" s="10">
        <v>1</v>
      </c>
      <c r="W734" s="11">
        <v>2</v>
      </c>
      <c r="X734" s="9">
        <v>56.171999999999997</v>
      </c>
      <c r="Y734" s="8" t="s">
        <v>10901</v>
      </c>
      <c r="Z734" s="10">
        <v>1</v>
      </c>
      <c r="AA734" s="10">
        <v>1</v>
      </c>
      <c r="AB734" s="9">
        <v>56.171999999999997</v>
      </c>
      <c r="AC734" s="10">
        <v>1</v>
      </c>
      <c r="AD734" s="10">
        <v>1</v>
      </c>
      <c r="AE734" s="9">
        <v>56.171999999999997</v>
      </c>
      <c r="AF734" s="11">
        <v>15</v>
      </c>
      <c r="AG734" s="11">
        <v>4</v>
      </c>
      <c r="AH734" s="11">
        <v>9.25</v>
      </c>
      <c r="AI734" s="11">
        <v>0</v>
      </c>
      <c r="AJ734" s="11">
        <v>0</v>
      </c>
      <c r="AK734" s="12">
        <v>44368.02202546296</v>
      </c>
      <c r="AL734" s="11">
        <v>9.4600000000000009</v>
      </c>
      <c r="AM734" s="11">
        <v>100</v>
      </c>
      <c r="AN734" s="11">
        <v>0</v>
      </c>
      <c r="AO734" s="11">
        <v>2.52</v>
      </c>
      <c r="AP734" s="11">
        <v>5.83</v>
      </c>
      <c r="AQ734" s="11">
        <v>0</v>
      </c>
      <c r="AR734" s="11">
        <v>1.45</v>
      </c>
      <c r="AS734" s="8" t="s">
        <v>10908</v>
      </c>
      <c r="AT734" s="11">
        <v>0</v>
      </c>
      <c r="AU734" s="8" t="s">
        <v>11003</v>
      </c>
      <c r="AV734" s="8" t="s">
        <v>10909</v>
      </c>
    </row>
    <row r="735" spans="1:48" x14ac:dyDescent="0.25">
      <c r="A735" s="8" t="str">
        <f t="shared" si="11"/>
        <v>17006000106062000005105</v>
      </c>
      <c r="B735" s="8" t="s">
        <v>10932</v>
      </c>
      <c r="C735" s="8" t="s">
        <v>10895</v>
      </c>
      <c r="D735" s="8" t="s">
        <v>10896</v>
      </c>
      <c r="E735" s="8" t="s">
        <v>11003</v>
      </c>
      <c r="F735" s="8" t="s">
        <v>11004</v>
      </c>
      <c r="G735" s="8" t="s">
        <v>10920</v>
      </c>
      <c r="H735" s="8" t="s">
        <v>10921</v>
      </c>
      <c r="I735" s="8" t="s">
        <v>10901</v>
      </c>
      <c r="J735" s="8" t="s">
        <v>10902</v>
      </c>
      <c r="K735" s="8" t="s">
        <v>7709</v>
      </c>
      <c r="L735" s="8" t="s">
        <v>10922</v>
      </c>
      <c r="M735" s="8" t="s">
        <v>10904</v>
      </c>
      <c r="N735" s="8" t="s">
        <v>10933</v>
      </c>
      <c r="O735" s="9">
        <v>7.88</v>
      </c>
      <c r="P735" s="10">
        <v>1</v>
      </c>
      <c r="Q735" s="11">
        <v>9.25</v>
      </c>
      <c r="R735" s="11">
        <v>4</v>
      </c>
      <c r="S735" s="8" t="s">
        <v>10906</v>
      </c>
      <c r="T735" s="8" t="s">
        <v>10907</v>
      </c>
      <c r="U735" s="9">
        <v>9.0839999999999996</v>
      </c>
      <c r="V735" s="10">
        <v>0.25</v>
      </c>
      <c r="W735" s="11">
        <v>7</v>
      </c>
      <c r="X735" s="9">
        <v>19.687999999999999</v>
      </c>
      <c r="Y735" s="8" t="s">
        <v>10901</v>
      </c>
      <c r="Z735" s="10">
        <v>4</v>
      </c>
      <c r="AA735" s="10">
        <v>1</v>
      </c>
      <c r="AB735" s="9">
        <v>78.751999999999995</v>
      </c>
      <c r="AC735" s="10">
        <v>1</v>
      </c>
      <c r="AD735" s="10">
        <v>1</v>
      </c>
      <c r="AE735" s="9">
        <v>78.751999999999995</v>
      </c>
      <c r="AF735" s="11">
        <v>15</v>
      </c>
      <c r="AG735" s="11">
        <v>4</v>
      </c>
      <c r="AH735" s="11">
        <v>0</v>
      </c>
      <c r="AI735" s="11">
        <v>17</v>
      </c>
      <c r="AJ735" s="11">
        <v>0</v>
      </c>
      <c r="AK735" s="12">
        <v>44368.023425925923</v>
      </c>
      <c r="AL735" s="11">
        <v>1.96</v>
      </c>
      <c r="AM735" s="11">
        <v>100</v>
      </c>
      <c r="AN735" s="11">
        <v>0</v>
      </c>
      <c r="AO735" s="11">
        <v>0.52</v>
      </c>
      <c r="AP735" s="11">
        <v>0</v>
      </c>
      <c r="AQ735" s="11">
        <v>3.38</v>
      </c>
      <c r="AR735" s="11">
        <v>1.29</v>
      </c>
      <c r="AS735" s="8" t="s">
        <v>10908</v>
      </c>
      <c r="AT735" s="11">
        <v>0</v>
      </c>
      <c r="AU735" s="8" t="s">
        <v>11003</v>
      </c>
      <c r="AV735" s="8" t="s">
        <v>10909</v>
      </c>
    </row>
    <row r="736" spans="1:48" x14ac:dyDescent="0.25">
      <c r="A736" s="8" t="str">
        <f t="shared" si="11"/>
        <v>17006000106062200001421</v>
      </c>
      <c r="B736" s="8" t="s">
        <v>10932</v>
      </c>
      <c r="C736" s="8" t="s">
        <v>10901</v>
      </c>
      <c r="D736" s="8" t="s">
        <v>10896</v>
      </c>
      <c r="E736" s="8" t="s">
        <v>11003</v>
      </c>
      <c r="F736" s="8" t="s">
        <v>11004</v>
      </c>
      <c r="G736" s="8" t="s">
        <v>10917</v>
      </c>
      <c r="H736" s="8" t="s">
        <v>10918</v>
      </c>
      <c r="I736" s="8" t="s">
        <v>10895</v>
      </c>
      <c r="J736" s="8" t="s">
        <v>10902</v>
      </c>
      <c r="K736" s="8" t="s">
        <v>7709</v>
      </c>
      <c r="L736" s="8" t="s">
        <v>10922</v>
      </c>
      <c r="M736" s="8" t="s">
        <v>10904</v>
      </c>
      <c r="N736" s="8" t="s">
        <v>10933</v>
      </c>
      <c r="O736" s="9">
        <v>8.9670000000000005</v>
      </c>
      <c r="P736" s="10">
        <v>1</v>
      </c>
      <c r="Q736" s="11">
        <v>9.25</v>
      </c>
      <c r="R736" s="11">
        <v>4</v>
      </c>
      <c r="S736" s="8" t="s">
        <v>10906</v>
      </c>
      <c r="T736" s="8" t="s">
        <v>10907</v>
      </c>
      <c r="U736" s="9">
        <v>10.337</v>
      </c>
      <c r="V736" s="10">
        <v>0.25</v>
      </c>
      <c r="W736" s="11">
        <v>3</v>
      </c>
      <c r="X736" s="9">
        <v>21.559000000000001</v>
      </c>
      <c r="Y736" s="8" t="s">
        <v>10901</v>
      </c>
      <c r="Z736" s="10">
        <v>4</v>
      </c>
      <c r="AA736" s="10">
        <v>1</v>
      </c>
      <c r="AB736" s="9">
        <v>86.236000000000004</v>
      </c>
      <c r="AC736" s="10">
        <v>1</v>
      </c>
      <c r="AD736" s="10">
        <v>1</v>
      </c>
      <c r="AE736" s="9">
        <v>86.236000000000004</v>
      </c>
      <c r="AF736" s="11">
        <v>15</v>
      </c>
      <c r="AG736" s="11">
        <v>4</v>
      </c>
      <c r="AH736" s="11">
        <v>0</v>
      </c>
      <c r="AI736" s="11">
        <v>17</v>
      </c>
      <c r="AJ736" s="11">
        <v>0</v>
      </c>
      <c r="AK736" s="12">
        <v>44367.584409722222</v>
      </c>
      <c r="AL736" s="11">
        <v>2.23</v>
      </c>
      <c r="AM736" s="11">
        <v>100</v>
      </c>
      <c r="AN736" s="11">
        <v>0</v>
      </c>
      <c r="AO736" s="11">
        <v>0.59</v>
      </c>
      <c r="AP736" s="11">
        <v>0</v>
      </c>
      <c r="AQ736" s="11">
        <v>3.84</v>
      </c>
      <c r="AR736" s="11">
        <v>0.63</v>
      </c>
      <c r="AS736" s="8" t="s">
        <v>10908</v>
      </c>
      <c r="AT736" s="11">
        <v>0</v>
      </c>
      <c r="AU736" s="8" t="s">
        <v>11003</v>
      </c>
      <c r="AV736" s="8" t="s">
        <v>10909</v>
      </c>
    </row>
    <row r="737" spans="1:48" x14ac:dyDescent="0.25">
      <c r="A737" s="8" t="str">
        <f t="shared" si="11"/>
        <v>10006000136532200000102</v>
      </c>
      <c r="B737" s="8" t="s">
        <v>10894</v>
      </c>
      <c r="C737" s="8" t="s">
        <v>10895</v>
      </c>
      <c r="D737" s="8" t="s">
        <v>10896</v>
      </c>
      <c r="E737" s="8" t="s">
        <v>11005</v>
      </c>
      <c r="F737" s="8" t="s">
        <v>11006</v>
      </c>
      <c r="G737" s="8" t="s">
        <v>10899</v>
      </c>
      <c r="H737" s="8" t="s">
        <v>10900</v>
      </c>
      <c r="I737" s="8" t="s">
        <v>10901</v>
      </c>
      <c r="J737" s="8" t="s">
        <v>10902</v>
      </c>
      <c r="K737" s="8" t="s">
        <v>7709</v>
      </c>
      <c r="L737" s="8" t="s">
        <v>10903</v>
      </c>
      <c r="M737" s="8" t="s">
        <v>10904</v>
      </c>
      <c r="N737" s="8" t="s">
        <v>10905</v>
      </c>
      <c r="O737" s="9">
        <v>8.5090000000000003</v>
      </c>
      <c r="P737" s="10">
        <v>1</v>
      </c>
      <c r="Q737" s="11">
        <v>3.65</v>
      </c>
      <c r="R737" s="11">
        <v>4</v>
      </c>
      <c r="S737" s="8" t="s">
        <v>10906</v>
      </c>
      <c r="T737" s="8" t="s">
        <v>10907</v>
      </c>
      <c r="U737" s="9">
        <v>9.2140000000000004</v>
      </c>
      <c r="V737" s="10">
        <v>1</v>
      </c>
      <c r="W737" s="11">
        <v>4.5</v>
      </c>
      <c r="X737" s="9">
        <v>48.701000000000001</v>
      </c>
      <c r="Y737" s="8" t="s">
        <v>10901</v>
      </c>
      <c r="Z737" s="10">
        <v>1</v>
      </c>
      <c r="AA737" s="10">
        <v>1</v>
      </c>
      <c r="AB737" s="9">
        <v>48.701000000000001</v>
      </c>
      <c r="AC737" s="10">
        <v>1</v>
      </c>
      <c r="AD737" s="10">
        <v>1</v>
      </c>
      <c r="AE737" s="9">
        <v>48.701000000000001</v>
      </c>
      <c r="AF737" s="11">
        <v>15</v>
      </c>
      <c r="AG737" s="11">
        <v>4</v>
      </c>
      <c r="AH737" s="11">
        <v>9.25</v>
      </c>
      <c r="AI737" s="11">
        <v>0</v>
      </c>
      <c r="AJ737" s="11">
        <v>0</v>
      </c>
      <c r="AK737" s="12">
        <v>44368.061747685184</v>
      </c>
      <c r="AL737" s="11">
        <v>7.95</v>
      </c>
      <c r="AM737" s="11">
        <v>100</v>
      </c>
      <c r="AN737" s="11">
        <v>0</v>
      </c>
      <c r="AO737" s="11">
        <v>2.12</v>
      </c>
      <c r="AP737" s="11">
        <v>4.9000000000000004</v>
      </c>
      <c r="AQ737" s="11">
        <v>0</v>
      </c>
      <c r="AR737" s="11">
        <v>2.74</v>
      </c>
      <c r="AS737" s="8" t="s">
        <v>10908</v>
      </c>
      <c r="AT737" s="11">
        <v>0</v>
      </c>
      <c r="AU737" s="8" t="s">
        <v>11005</v>
      </c>
      <c r="AV737" s="8" t="s">
        <v>10909</v>
      </c>
    </row>
    <row r="738" spans="1:48" x14ac:dyDescent="0.25">
      <c r="A738" s="8" t="str">
        <f t="shared" si="11"/>
        <v>10006000136532200000362</v>
      </c>
      <c r="B738" s="8" t="s">
        <v>10894</v>
      </c>
      <c r="C738" s="8" t="s">
        <v>10901</v>
      </c>
      <c r="D738" s="8" t="s">
        <v>10896</v>
      </c>
      <c r="E738" s="8" t="s">
        <v>11005</v>
      </c>
      <c r="F738" s="8" t="s">
        <v>11006</v>
      </c>
      <c r="G738" s="8" t="s">
        <v>10910</v>
      </c>
      <c r="H738" s="8" t="s">
        <v>10911</v>
      </c>
      <c r="I738" s="8" t="s">
        <v>10895</v>
      </c>
      <c r="J738" s="8" t="s">
        <v>10902</v>
      </c>
      <c r="K738" s="8" t="s">
        <v>7709</v>
      </c>
      <c r="L738" s="8" t="s">
        <v>10903</v>
      </c>
      <c r="M738" s="8" t="s">
        <v>10904</v>
      </c>
      <c r="N738" s="8" t="s">
        <v>10912</v>
      </c>
      <c r="O738" s="9">
        <v>0</v>
      </c>
      <c r="P738" s="10">
        <v>1</v>
      </c>
      <c r="Q738" s="11">
        <v>0</v>
      </c>
      <c r="R738" s="11">
        <v>0</v>
      </c>
      <c r="S738" s="8" t="s">
        <v>10906</v>
      </c>
      <c r="T738" s="8" t="s">
        <v>10907</v>
      </c>
      <c r="U738" s="9">
        <v>5.01</v>
      </c>
      <c r="V738" s="10">
        <v>1</v>
      </c>
      <c r="W738" s="11">
        <v>0</v>
      </c>
      <c r="X738" s="9">
        <v>38.787999999999997</v>
      </c>
      <c r="Y738" s="8" t="s">
        <v>10901</v>
      </c>
      <c r="Z738" s="10">
        <v>1</v>
      </c>
      <c r="AA738" s="10">
        <v>1</v>
      </c>
      <c r="AB738" s="9">
        <v>38.787999999999997</v>
      </c>
      <c r="AC738" s="10">
        <v>1.0878239999999999</v>
      </c>
      <c r="AD738" s="10">
        <v>1</v>
      </c>
      <c r="AE738" s="9">
        <v>42.195</v>
      </c>
      <c r="AF738" s="11">
        <v>0</v>
      </c>
      <c r="AG738" s="11">
        <v>0</v>
      </c>
      <c r="AH738" s="11">
        <v>0</v>
      </c>
      <c r="AI738" s="11">
        <v>0</v>
      </c>
      <c r="AJ738" s="11">
        <v>9.98</v>
      </c>
      <c r="AK738" s="12">
        <v>44367.580879629626</v>
      </c>
      <c r="AL738" s="11">
        <v>0</v>
      </c>
      <c r="AM738" s="11">
        <v>0</v>
      </c>
      <c r="AN738" s="11">
        <v>0</v>
      </c>
      <c r="AO738" s="11">
        <v>0</v>
      </c>
      <c r="AP738" s="11">
        <v>0</v>
      </c>
      <c r="AQ738" s="11">
        <v>0</v>
      </c>
      <c r="AR738" s="11">
        <v>0</v>
      </c>
      <c r="AS738" s="8" t="s">
        <v>10908</v>
      </c>
      <c r="AT738" s="11">
        <v>34.630000000000003</v>
      </c>
      <c r="AU738" s="8" t="s">
        <v>11005</v>
      </c>
      <c r="AV738" s="8" t="s">
        <v>10909</v>
      </c>
    </row>
    <row r="739" spans="1:48" x14ac:dyDescent="0.25">
      <c r="A739" s="8" t="str">
        <f t="shared" si="11"/>
        <v>10006000136532200001286</v>
      </c>
      <c r="B739" s="8" t="s">
        <v>10894</v>
      </c>
      <c r="C739" s="8" t="s">
        <v>10895</v>
      </c>
      <c r="D739" s="8" t="s">
        <v>10896</v>
      </c>
      <c r="E739" s="8" t="s">
        <v>11005</v>
      </c>
      <c r="F739" s="8" t="s">
        <v>11006</v>
      </c>
      <c r="G739" s="8" t="s">
        <v>10913</v>
      </c>
      <c r="H739" s="8" t="s">
        <v>10914</v>
      </c>
      <c r="I739" s="8" t="s">
        <v>10901</v>
      </c>
      <c r="J739" s="8" t="s">
        <v>10902</v>
      </c>
      <c r="K739" s="8" t="s">
        <v>7709</v>
      </c>
      <c r="L739" s="8" t="s">
        <v>10903</v>
      </c>
      <c r="M739" s="8" t="s">
        <v>10904</v>
      </c>
      <c r="N739" s="8" t="s">
        <v>10915</v>
      </c>
      <c r="O739" s="9">
        <v>10.31</v>
      </c>
      <c r="P739" s="10">
        <v>1</v>
      </c>
      <c r="Q739" s="11">
        <v>3.65</v>
      </c>
      <c r="R739" s="11">
        <v>1</v>
      </c>
      <c r="S739" s="8" t="s">
        <v>10906</v>
      </c>
      <c r="T739" s="8" t="s">
        <v>10907</v>
      </c>
      <c r="U739" s="9">
        <v>10.813000000000001</v>
      </c>
      <c r="V739" s="10">
        <v>1</v>
      </c>
      <c r="W739" s="11">
        <v>6</v>
      </c>
      <c r="X739" s="9">
        <v>57.655000000000001</v>
      </c>
      <c r="Y739" s="8" t="s">
        <v>10901</v>
      </c>
      <c r="Z739" s="10">
        <v>1</v>
      </c>
      <c r="AA739" s="10">
        <v>1</v>
      </c>
      <c r="AB739" s="9">
        <v>57.655000000000001</v>
      </c>
      <c r="AC739" s="10">
        <v>1</v>
      </c>
      <c r="AD739" s="10">
        <v>1</v>
      </c>
      <c r="AE739" s="9">
        <v>57.655000000000001</v>
      </c>
      <c r="AF739" s="11">
        <v>0</v>
      </c>
      <c r="AG739" s="11">
        <v>4</v>
      </c>
      <c r="AH739" s="11">
        <v>9.25</v>
      </c>
      <c r="AI739" s="11">
        <v>0</v>
      </c>
      <c r="AJ739" s="11">
        <v>0</v>
      </c>
      <c r="AK739" s="12">
        <v>44368.06177083333</v>
      </c>
      <c r="AL739" s="11">
        <v>0</v>
      </c>
      <c r="AM739" s="11">
        <v>100</v>
      </c>
      <c r="AN739" s="11">
        <v>0</v>
      </c>
      <c r="AO739" s="11">
        <v>2.4900000000000002</v>
      </c>
      <c r="AP739" s="11">
        <v>5.76</v>
      </c>
      <c r="AQ739" s="11">
        <v>0</v>
      </c>
      <c r="AR739" s="11">
        <v>3.73</v>
      </c>
      <c r="AS739" s="8" t="s">
        <v>10908</v>
      </c>
      <c r="AT739" s="11">
        <v>0</v>
      </c>
      <c r="AU739" s="8" t="s">
        <v>11005</v>
      </c>
      <c r="AV739" s="8" t="s">
        <v>10909</v>
      </c>
    </row>
    <row r="740" spans="1:48" x14ac:dyDescent="0.25">
      <c r="A740" s="8" t="str">
        <f t="shared" si="11"/>
        <v>10006000136532200001327</v>
      </c>
      <c r="B740" s="8" t="s">
        <v>10894</v>
      </c>
      <c r="C740" s="8" t="s">
        <v>10895</v>
      </c>
      <c r="D740" s="8" t="s">
        <v>10896</v>
      </c>
      <c r="E740" s="8" t="s">
        <v>11005</v>
      </c>
      <c r="F740" s="8" t="s">
        <v>11006</v>
      </c>
      <c r="G740" s="8" t="s">
        <v>10916</v>
      </c>
      <c r="H740" s="8" t="s">
        <v>10900</v>
      </c>
      <c r="I740" s="8" t="s">
        <v>10901</v>
      </c>
      <c r="J740" s="8" t="s">
        <v>10902</v>
      </c>
      <c r="K740" s="8" t="s">
        <v>7709</v>
      </c>
      <c r="L740" s="8" t="s">
        <v>10903</v>
      </c>
      <c r="M740" s="8" t="s">
        <v>10904</v>
      </c>
      <c r="N740" s="8" t="s">
        <v>10905</v>
      </c>
      <c r="O740" s="9">
        <v>11.081</v>
      </c>
      <c r="P740" s="10">
        <v>0.75009700000000001</v>
      </c>
      <c r="Q740" s="11">
        <v>3.65</v>
      </c>
      <c r="R740" s="11">
        <v>4</v>
      </c>
      <c r="S740" s="8" t="s">
        <v>10906</v>
      </c>
      <c r="T740" s="8" t="s">
        <v>10907</v>
      </c>
      <c r="U740" s="9">
        <v>9</v>
      </c>
      <c r="V740" s="10">
        <v>1</v>
      </c>
      <c r="W740" s="11">
        <v>5</v>
      </c>
      <c r="X740" s="9">
        <v>47.88</v>
      </c>
      <c r="Y740" s="8" t="s">
        <v>10901</v>
      </c>
      <c r="Z740" s="10">
        <v>1</v>
      </c>
      <c r="AA740" s="10">
        <v>1</v>
      </c>
      <c r="AB740" s="9">
        <v>47.88</v>
      </c>
      <c r="AC740" s="10">
        <v>1</v>
      </c>
      <c r="AD740" s="10">
        <v>1</v>
      </c>
      <c r="AE740" s="9">
        <v>47.88</v>
      </c>
      <c r="AF740" s="11">
        <v>15</v>
      </c>
      <c r="AG740" s="11">
        <v>4</v>
      </c>
      <c r="AH740" s="11">
        <v>9.25</v>
      </c>
      <c r="AI740" s="11">
        <v>0</v>
      </c>
      <c r="AJ740" s="11">
        <v>0</v>
      </c>
      <c r="AK740" s="12">
        <v>44368.06177083333</v>
      </c>
      <c r="AL740" s="11">
        <v>7.76</v>
      </c>
      <c r="AM740" s="11">
        <v>100</v>
      </c>
      <c r="AN740" s="11">
        <v>0</v>
      </c>
      <c r="AO740" s="11">
        <v>2.0699999999999998</v>
      </c>
      <c r="AP740" s="11">
        <v>4.78</v>
      </c>
      <c r="AQ740" s="11">
        <v>0</v>
      </c>
      <c r="AR740" s="11">
        <v>2.98</v>
      </c>
      <c r="AS740" s="8" t="s">
        <v>10908</v>
      </c>
      <c r="AT740" s="11">
        <v>0</v>
      </c>
      <c r="AU740" s="8" t="s">
        <v>11005</v>
      </c>
      <c r="AV740" s="8" t="s">
        <v>10909</v>
      </c>
    </row>
    <row r="741" spans="1:48" x14ac:dyDescent="0.25">
      <c r="A741" s="8" t="str">
        <f t="shared" si="11"/>
        <v>10006000136532200001421</v>
      </c>
      <c r="B741" s="8" t="s">
        <v>10894</v>
      </c>
      <c r="C741" s="8" t="s">
        <v>10895</v>
      </c>
      <c r="D741" s="8" t="s">
        <v>10896</v>
      </c>
      <c r="E741" s="8" t="s">
        <v>11005</v>
      </c>
      <c r="F741" s="8" t="s">
        <v>11006</v>
      </c>
      <c r="G741" s="8" t="s">
        <v>10917</v>
      </c>
      <c r="H741" s="8" t="s">
        <v>10918</v>
      </c>
      <c r="I741" s="8" t="s">
        <v>10901</v>
      </c>
      <c r="J741" s="8" t="s">
        <v>10902</v>
      </c>
      <c r="K741" s="8" t="s">
        <v>7709</v>
      </c>
      <c r="L741" s="8" t="s">
        <v>10903</v>
      </c>
      <c r="M741" s="8" t="s">
        <v>10904</v>
      </c>
      <c r="N741" s="8" t="s">
        <v>10905</v>
      </c>
      <c r="O741" s="9">
        <v>7.5309999999999997</v>
      </c>
      <c r="P741" s="10">
        <v>1</v>
      </c>
      <c r="Q741" s="11">
        <v>9.25</v>
      </c>
      <c r="R741" s="11">
        <v>4</v>
      </c>
      <c r="S741" s="8" t="s">
        <v>10906</v>
      </c>
      <c r="T741" s="8" t="s">
        <v>10907</v>
      </c>
      <c r="U741" s="9">
        <v>8.6809999999999992</v>
      </c>
      <c r="V741" s="10">
        <v>1</v>
      </c>
      <c r="W741" s="11">
        <v>4</v>
      </c>
      <c r="X741" s="9">
        <v>45.606000000000002</v>
      </c>
      <c r="Y741" s="8" t="s">
        <v>10901</v>
      </c>
      <c r="Z741" s="10">
        <v>1</v>
      </c>
      <c r="AA741" s="10">
        <v>1</v>
      </c>
      <c r="AB741" s="9">
        <v>45.606000000000002</v>
      </c>
      <c r="AC741" s="10">
        <v>1</v>
      </c>
      <c r="AD741" s="10">
        <v>1</v>
      </c>
      <c r="AE741" s="9">
        <v>45.606000000000002</v>
      </c>
      <c r="AF741" s="11">
        <v>15</v>
      </c>
      <c r="AG741" s="11">
        <v>4</v>
      </c>
      <c r="AH741" s="11">
        <v>9.25</v>
      </c>
      <c r="AI741" s="11">
        <v>0</v>
      </c>
      <c r="AJ741" s="11">
        <v>0</v>
      </c>
      <c r="AK741" s="12">
        <v>44368.06177083333</v>
      </c>
      <c r="AL741" s="11">
        <v>7.49</v>
      </c>
      <c r="AM741" s="11">
        <v>100</v>
      </c>
      <c r="AN741" s="11">
        <v>0</v>
      </c>
      <c r="AO741" s="11">
        <v>2</v>
      </c>
      <c r="AP741" s="11">
        <v>4.6100000000000003</v>
      </c>
      <c r="AQ741" s="11">
        <v>0</v>
      </c>
      <c r="AR741" s="11">
        <v>2.2999999999999998</v>
      </c>
      <c r="AS741" s="8" t="s">
        <v>10908</v>
      </c>
      <c r="AT741" s="11">
        <v>0</v>
      </c>
      <c r="AU741" s="8" t="s">
        <v>11005</v>
      </c>
      <c r="AV741" s="8" t="s">
        <v>10909</v>
      </c>
    </row>
    <row r="742" spans="1:48" x14ac:dyDescent="0.25">
      <c r="A742" s="8" t="str">
        <f t="shared" si="11"/>
        <v>11006000136532000005105</v>
      </c>
      <c r="B742" s="8" t="s">
        <v>10919</v>
      </c>
      <c r="C742" s="8" t="s">
        <v>10901</v>
      </c>
      <c r="D742" s="8" t="s">
        <v>10896</v>
      </c>
      <c r="E742" s="8" t="s">
        <v>11005</v>
      </c>
      <c r="F742" s="8" t="s">
        <v>11006</v>
      </c>
      <c r="G742" s="8" t="s">
        <v>10920</v>
      </c>
      <c r="H742" s="8" t="s">
        <v>10921</v>
      </c>
      <c r="I742" s="8" t="s">
        <v>10895</v>
      </c>
      <c r="J742" s="8" t="s">
        <v>10902</v>
      </c>
      <c r="K742" s="8" t="s">
        <v>7709</v>
      </c>
      <c r="L742" s="8" t="s">
        <v>10922</v>
      </c>
      <c r="M742" s="8" t="s">
        <v>10904</v>
      </c>
      <c r="N742" s="8" t="s">
        <v>10905</v>
      </c>
      <c r="O742" s="9">
        <v>7.3369999999999997</v>
      </c>
      <c r="P742" s="10">
        <v>1</v>
      </c>
      <c r="Q742" s="11">
        <v>9.25</v>
      </c>
      <c r="R742" s="11">
        <v>4</v>
      </c>
      <c r="S742" s="8" t="s">
        <v>10906</v>
      </c>
      <c r="T742" s="8" t="s">
        <v>10907</v>
      </c>
      <c r="U742" s="9">
        <v>8.4580000000000002</v>
      </c>
      <c r="V742" s="10">
        <v>1</v>
      </c>
      <c r="W742" s="11">
        <v>4</v>
      </c>
      <c r="X742" s="9">
        <v>48.923999999999999</v>
      </c>
      <c r="Y742" s="8" t="s">
        <v>10901</v>
      </c>
      <c r="Z742" s="10">
        <v>1</v>
      </c>
      <c r="AA742" s="10">
        <v>1</v>
      </c>
      <c r="AB742" s="9">
        <v>48.923999999999999</v>
      </c>
      <c r="AC742" s="10">
        <v>1</v>
      </c>
      <c r="AD742" s="10">
        <v>1</v>
      </c>
      <c r="AE742" s="9">
        <v>48.923999999999999</v>
      </c>
      <c r="AF742" s="11">
        <v>15</v>
      </c>
      <c r="AG742" s="11">
        <v>4</v>
      </c>
      <c r="AH742" s="11">
        <v>0</v>
      </c>
      <c r="AI742" s="11">
        <v>0</v>
      </c>
      <c r="AJ742" s="11">
        <v>0</v>
      </c>
      <c r="AK742" s="12">
        <v>44367.621921296297</v>
      </c>
      <c r="AL742" s="11">
        <v>7.29</v>
      </c>
      <c r="AM742" s="11">
        <v>100</v>
      </c>
      <c r="AN742" s="11">
        <v>0</v>
      </c>
      <c r="AO742" s="11">
        <v>1.95</v>
      </c>
      <c r="AP742" s="11">
        <v>0</v>
      </c>
      <c r="AQ742" s="11">
        <v>0</v>
      </c>
      <c r="AR742" s="11">
        <v>2.2400000000000002</v>
      </c>
      <c r="AS742" s="8" t="s">
        <v>10908</v>
      </c>
      <c r="AT742" s="11">
        <v>0</v>
      </c>
      <c r="AU742" s="8" t="s">
        <v>11005</v>
      </c>
      <c r="AV742" s="8" t="s">
        <v>10909</v>
      </c>
    </row>
    <row r="743" spans="1:48" x14ac:dyDescent="0.25">
      <c r="A743" s="8" t="str">
        <f t="shared" si="11"/>
        <v>11006000136532200001286</v>
      </c>
      <c r="B743" s="8" t="s">
        <v>10919</v>
      </c>
      <c r="C743" s="8" t="s">
        <v>10895</v>
      </c>
      <c r="D743" s="8" t="s">
        <v>10896</v>
      </c>
      <c r="E743" s="8" t="s">
        <v>11005</v>
      </c>
      <c r="F743" s="8" t="s">
        <v>11006</v>
      </c>
      <c r="G743" s="8" t="s">
        <v>10913</v>
      </c>
      <c r="H743" s="8" t="s">
        <v>10914</v>
      </c>
      <c r="I743" s="8" t="s">
        <v>10901</v>
      </c>
      <c r="J743" s="8" t="s">
        <v>10902</v>
      </c>
      <c r="K743" s="8" t="s">
        <v>7709</v>
      </c>
      <c r="L743" s="8" t="s">
        <v>10922</v>
      </c>
      <c r="M743" s="8" t="s">
        <v>10904</v>
      </c>
      <c r="N743" s="8" t="s">
        <v>10915</v>
      </c>
      <c r="O743" s="9">
        <v>10.31</v>
      </c>
      <c r="P743" s="10">
        <v>1</v>
      </c>
      <c r="Q743" s="11">
        <v>3.65</v>
      </c>
      <c r="R743" s="11">
        <v>1</v>
      </c>
      <c r="S743" s="8" t="s">
        <v>10906</v>
      </c>
      <c r="T743" s="8" t="s">
        <v>10907</v>
      </c>
      <c r="U743" s="9">
        <v>10.813000000000001</v>
      </c>
      <c r="V743" s="10">
        <v>1</v>
      </c>
      <c r="W743" s="11">
        <v>5</v>
      </c>
      <c r="X743" s="9">
        <v>62.795000000000002</v>
      </c>
      <c r="Y743" s="8" t="s">
        <v>10901</v>
      </c>
      <c r="Z743" s="10">
        <v>1</v>
      </c>
      <c r="AA743" s="10">
        <v>1</v>
      </c>
      <c r="AB743" s="9">
        <v>62.795000000000002</v>
      </c>
      <c r="AC743" s="10">
        <v>1</v>
      </c>
      <c r="AD743" s="10">
        <v>1</v>
      </c>
      <c r="AE743" s="9">
        <v>62.795000000000002</v>
      </c>
      <c r="AF743" s="11">
        <v>0</v>
      </c>
      <c r="AG743" s="11">
        <v>4</v>
      </c>
      <c r="AH743" s="11">
        <v>0</v>
      </c>
      <c r="AI743" s="11">
        <v>0</v>
      </c>
      <c r="AJ743" s="11">
        <v>0</v>
      </c>
      <c r="AK743" s="12">
        <v>44368.082094907404</v>
      </c>
      <c r="AL743" s="11">
        <v>0</v>
      </c>
      <c r="AM743" s="11">
        <v>100</v>
      </c>
      <c r="AN743" s="11">
        <v>0</v>
      </c>
      <c r="AO743" s="11">
        <v>2.4900000000000002</v>
      </c>
      <c r="AP743" s="11">
        <v>0</v>
      </c>
      <c r="AQ743" s="11">
        <v>0</v>
      </c>
      <c r="AR743" s="11">
        <v>3.11</v>
      </c>
      <c r="AS743" s="8" t="s">
        <v>10908</v>
      </c>
      <c r="AT743" s="11">
        <v>0</v>
      </c>
      <c r="AU743" s="8" t="s">
        <v>11005</v>
      </c>
      <c r="AV743" s="8" t="s">
        <v>10909</v>
      </c>
    </row>
    <row r="744" spans="1:48" x14ac:dyDescent="0.25">
      <c r="A744" s="8" t="str">
        <f t="shared" si="11"/>
        <v>11006000136532200001327</v>
      </c>
      <c r="B744" s="8" t="s">
        <v>10919</v>
      </c>
      <c r="C744" s="8" t="s">
        <v>10895</v>
      </c>
      <c r="D744" s="8" t="s">
        <v>10896</v>
      </c>
      <c r="E744" s="8" t="s">
        <v>11005</v>
      </c>
      <c r="F744" s="8" t="s">
        <v>11006</v>
      </c>
      <c r="G744" s="8" t="s">
        <v>10916</v>
      </c>
      <c r="H744" s="8" t="s">
        <v>10900</v>
      </c>
      <c r="I744" s="8" t="s">
        <v>10901</v>
      </c>
      <c r="J744" s="8" t="s">
        <v>10902</v>
      </c>
      <c r="K744" s="8" t="s">
        <v>7709</v>
      </c>
      <c r="L744" s="8" t="s">
        <v>10922</v>
      </c>
      <c r="M744" s="8" t="s">
        <v>10904</v>
      </c>
      <c r="N744" s="8" t="s">
        <v>10923</v>
      </c>
      <c r="O744" s="9">
        <v>11.081</v>
      </c>
      <c r="P744" s="10">
        <v>0.75009700000000001</v>
      </c>
      <c r="Q744" s="11">
        <v>0</v>
      </c>
      <c r="R744" s="11">
        <v>4</v>
      </c>
      <c r="S744" s="8" t="s">
        <v>10906</v>
      </c>
      <c r="T744" s="8" t="s">
        <v>10907</v>
      </c>
      <c r="U744" s="9">
        <v>8.6579999999999995</v>
      </c>
      <c r="V744" s="10">
        <v>1</v>
      </c>
      <c r="W744" s="11">
        <v>5</v>
      </c>
      <c r="X744" s="9">
        <v>50.654000000000003</v>
      </c>
      <c r="Y744" s="8" t="s">
        <v>10901</v>
      </c>
      <c r="Z744" s="10">
        <v>1</v>
      </c>
      <c r="AA744" s="10">
        <v>1</v>
      </c>
      <c r="AB744" s="9">
        <v>50.654000000000003</v>
      </c>
      <c r="AC744" s="10">
        <v>1</v>
      </c>
      <c r="AD744" s="10">
        <v>1</v>
      </c>
      <c r="AE744" s="9">
        <v>50.654000000000003</v>
      </c>
      <c r="AF744" s="11">
        <v>15</v>
      </c>
      <c r="AG744" s="11">
        <v>4</v>
      </c>
      <c r="AH744" s="11">
        <v>0</v>
      </c>
      <c r="AI744" s="11">
        <v>0</v>
      </c>
      <c r="AJ744" s="11">
        <v>0</v>
      </c>
      <c r="AK744" s="12">
        <v>44368.082094907404</v>
      </c>
      <c r="AL744" s="11">
        <v>7.47</v>
      </c>
      <c r="AM744" s="11">
        <v>100</v>
      </c>
      <c r="AN744" s="11">
        <v>0</v>
      </c>
      <c r="AO744" s="11">
        <v>1.99</v>
      </c>
      <c r="AP744" s="11">
        <v>0</v>
      </c>
      <c r="AQ744" s="11">
        <v>0</v>
      </c>
      <c r="AR744" s="11">
        <v>2.86</v>
      </c>
      <c r="AS744" s="8" t="s">
        <v>10908</v>
      </c>
      <c r="AT744" s="11">
        <v>0</v>
      </c>
      <c r="AU744" s="8" t="s">
        <v>11005</v>
      </c>
      <c r="AV744" s="8" t="s">
        <v>10909</v>
      </c>
    </row>
    <row r="745" spans="1:48" x14ac:dyDescent="0.25">
      <c r="A745" s="8" t="str">
        <f t="shared" si="11"/>
        <v>11006000136532200001421</v>
      </c>
      <c r="B745" s="8" t="s">
        <v>10919</v>
      </c>
      <c r="C745" s="8" t="s">
        <v>10895</v>
      </c>
      <c r="D745" s="8" t="s">
        <v>10896</v>
      </c>
      <c r="E745" s="8" t="s">
        <v>11005</v>
      </c>
      <c r="F745" s="8" t="s">
        <v>11006</v>
      </c>
      <c r="G745" s="8" t="s">
        <v>10917</v>
      </c>
      <c r="H745" s="8" t="s">
        <v>10918</v>
      </c>
      <c r="I745" s="8" t="s">
        <v>10901</v>
      </c>
      <c r="J745" s="8" t="s">
        <v>10902</v>
      </c>
      <c r="K745" s="8" t="s">
        <v>7709</v>
      </c>
      <c r="L745" s="8" t="s">
        <v>10922</v>
      </c>
      <c r="M745" s="8" t="s">
        <v>10904</v>
      </c>
      <c r="N745" s="8" t="s">
        <v>10905</v>
      </c>
      <c r="O745" s="9">
        <v>7.5309999999999997</v>
      </c>
      <c r="P745" s="10">
        <v>1</v>
      </c>
      <c r="Q745" s="11">
        <v>9.25</v>
      </c>
      <c r="R745" s="11">
        <v>4</v>
      </c>
      <c r="S745" s="8" t="s">
        <v>10906</v>
      </c>
      <c r="T745" s="8" t="s">
        <v>10907</v>
      </c>
      <c r="U745" s="9">
        <v>8.6809999999999992</v>
      </c>
      <c r="V745" s="10">
        <v>1</v>
      </c>
      <c r="W745" s="11">
        <v>3</v>
      </c>
      <c r="X745" s="9">
        <v>49.636000000000003</v>
      </c>
      <c r="Y745" s="8" t="s">
        <v>10901</v>
      </c>
      <c r="Z745" s="10">
        <v>1</v>
      </c>
      <c r="AA745" s="10">
        <v>1</v>
      </c>
      <c r="AB745" s="9">
        <v>49.636000000000003</v>
      </c>
      <c r="AC745" s="10">
        <v>1</v>
      </c>
      <c r="AD745" s="10">
        <v>1</v>
      </c>
      <c r="AE745" s="9">
        <v>49.636000000000003</v>
      </c>
      <c r="AF745" s="11">
        <v>15</v>
      </c>
      <c r="AG745" s="11">
        <v>4</v>
      </c>
      <c r="AH745" s="11">
        <v>0</v>
      </c>
      <c r="AI745" s="11">
        <v>0</v>
      </c>
      <c r="AJ745" s="11">
        <v>0</v>
      </c>
      <c r="AK745" s="12">
        <v>44368.082094907404</v>
      </c>
      <c r="AL745" s="11">
        <v>7.49</v>
      </c>
      <c r="AM745" s="11">
        <v>100</v>
      </c>
      <c r="AN745" s="11">
        <v>0</v>
      </c>
      <c r="AO745" s="11">
        <v>2</v>
      </c>
      <c r="AP745" s="11">
        <v>0</v>
      </c>
      <c r="AQ745" s="11">
        <v>0</v>
      </c>
      <c r="AR745" s="11">
        <v>1.72</v>
      </c>
      <c r="AS745" s="8" t="s">
        <v>10908</v>
      </c>
      <c r="AT745" s="11">
        <v>0</v>
      </c>
      <c r="AU745" s="8" t="s">
        <v>11005</v>
      </c>
      <c r="AV745" s="8" t="s">
        <v>10909</v>
      </c>
    </row>
    <row r="746" spans="1:48" x14ac:dyDescent="0.25">
      <c r="A746" s="8" t="str">
        <f t="shared" si="11"/>
        <v>11106000136532000005105</v>
      </c>
      <c r="B746" s="8" t="s">
        <v>10924</v>
      </c>
      <c r="C746" s="8" t="s">
        <v>10901</v>
      </c>
      <c r="D746" s="8" t="s">
        <v>10896</v>
      </c>
      <c r="E746" s="8" t="s">
        <v>11005</v>
      </c>
      <c r="F746" s="8" t="s">
        <v>11006</v>
      </c>
      <c r="G746" s="8" t="s">
        <v>10920</v>
      </c>
      <c r="H746" s="8" t="s">
        <v>10921</v>
      </c>
      <c r="I746" s="8" t="s">
        <v>10895</v>
      </c>
      <c r="J746" s="8" t="s">
        <v>10902</v>
      </c>
      <c r="K746" s="8" t="s">
        <v>7709</v>
      </c>
      <c r="L746" s="8" t="s">
        <v>10922</v>
      </c>
      <c r="M746" s="8" t="s">
        <v>10904</v>
      </c>
      <c r="N746" s="8" t="s">
        <v>10925</v>
      </c>
      <c r="O746" s="9">
        <v>7.3369999999999997</v>
      </c>
      <c r="P746" s="10">
        <v>1</v>
      </c>
      <c r="Q746" s="11">
        <v>9.25</v>
      </c>
      <c r="R746" s="11">
        <v>4</v>
      </c>
      <c r="S746" s="8" t="s">
        <v>10906</v>
      </c>
      <c r="T746" s="8" t="s">
        <v>10907</v>
      </c>
      <c r="U746" s="9">
        <v>8.4580000000000002</v>
      </c>
      <c r="V746" s="10">
        <v>1</v>
      </c>
      <c r="W746" s="11">
        <v>4</v>
      </c>
      <c r="X746" s="9">
        <v>63.713999999999999</v>
      </c>
      <c r="Y746" s="8" t="s">
        <v>10901</v>
      </c>
      <c r="Z746" s="10">
        <v>1</v>
      </c>
      <c r="AA746" s="10">
        <v>0.750193</v>
      </c>
      <c r="AB746" s="9">
        <v>63.713999999999999</v>
      </c>
      <c r="AC746" s="10">
        <v>1</v>
      </c>
      <c r="AD746" s="10">
        <v>0.750193</v>
      </c>
      <c r="AE746" s="9">
        <v>63.713999999999999</v>
      </c>
      <c r="AF746" s="11">
        <v>15</v>
      </c>
      <c r="AG746" s="11">
        <v>4</v>
      </c>
      <c r="AH746" s="11">
        <v>0</v>
      </c>
      <c r="AI746" s="11">
        <v>17</v>
      </c>
      <c r="AJ746" s="11">
        <v>0</v>
      </c>
      <c r="AK746" s="12">
        <v>44367.621921296297</v>
      </c>
      <c r="AL746" s="11">
        <v>7.29</v>
      </c>
      <c r="AM746" s="11">
        <v>100</v>
      </c>
      <c r="AN746" s="11">
        <v>0</v>
      </c>
      <c r="AO746" s="11">
        <v>1.95</v>
      </c>
      <c r="AP746" s="11">
        <v>0</v>
      </c>
      <c r="AQ746" s="11">
        <v>12.35</v>
      </c>
      <c r="AR746" s="11">
        <v>2.73</v>
      </c>
      <c r="AS746" s="8" t="s">
        <v>10908</v>
      </c>
      <c r="AT746" s="11">
        <v>0</v>
      </c>
      <c r="AU746" s="8" t="s">
        <v>11005</v>
      </c>
      <c r="AV746" s="8" t="s">
        <v>10909</v>
      </c>
    </row>
    <row r="747" spans="1:48" x14ac:dyDescent="0.25">
      <c r="A747" s="8" t="str">
        <f t="shared" si="11"/>
        <v>11106000136532200000102</v>
      </c>
      <c r="B747" s="8" t="s">
        <v>10924</v>
      </c>
      <c r="C747" s="8" t="s">
        <v>10895</v>
      </c>
      <c r="D747" s="8" t="s">
        <v>10896</v>
      </c>
      <c r="E747" s="8" t="s">
        <v>11005</v>
      </c>
      <c r="F747" s="8" t="s">
        <v>11006</v>
      </c>
      <c r="G747" s="8" t="s">
        <v>10899</v>
      </c>
      <c r="H747" s="8" t="s">
        <v>10900</v>
      </c>
      <c r="I747" s="8" t="s">
        <v>10901</v>
      </c>
      <c r="J747" s="8" t="s">
        <v>10902</v>
      </c>
      <c r="K747" s="8" t="s">
        <v>7709</v>
      </c>
      <c r="L747" s="8" t="s">
        <v>10922</v>
      </c>
      <c r="M747" s="8" t="s">
        <v>10904</v>
      </c>
      <c r="N747" s="8" t="s">
        <v>10926</v>
      </c>
      <c r="O747" s="9">
        <v>8.5090000000000003</v>
      </c>
      <c r="P747" s="10">
        <v>1</v>
      </c>
      <c r="Q747" s="11">
        <v>0</v>
      </c>
      <c r="R747" s="11">
        <v>4</v>
      </c>
      <c r="S747" s="8" t="s">
        <v>10906</v>
      </c>
      <c r="T747" s="8" t="s">
        <v>10907</v>
      </c>
      <c r="U747" s="9">
        <v>8.8640000000000008</v>
      </c>
      <c r="V747" s="10">
        <v>1</v>
      </c>
      <c r="W747" s="11">
        <v>4</v>
      </c>
      <c r="X747" s="9">
        <v>66.778000000000006</v>
      </c>
      <c r="Y747" s="8" t="s">
        <v>10901</v>
      </c>
      <c r="Z747" s="10">
        <v>1</v>
      </c>
      <c r="AA747" s="10">
        <v>0.76800999999999997</v>
      </c>
      <c r="AB747" s="9">
        <v>66.778000000000006</v>
      </c>
      <c r="AC747" s="10">
        <v>1</v>
      </c>
      <c r="AD747" s="10">
        <v>0.76800999999999997</v>
      </c>
      <c r="AE747" s="9">
        <v>66.778000000000006</v>
      </c>
      <c r="AF747" s="11">
        <v>15</v>
      </c>
      <c r="AG747" s="11">
        <v>4</v>
      </c>
      <c r="AH747" s="11">
        <v>0</v>
      </c>
      <c r="AI747" s="11">
        <v>17</v>
      </c>
      <c r="AJ747" s="11">
        <v>0</v>
      </c>
      <c r="AK747" s="12">
        <v>44368.082094907404</v>
      </c>
      <c r="AL747" s="11">
        <v>7.65</v>
      </c>
      <c r="AM747" s="11">
        <v>100</v>
      </c>
      <c r="AN747" s="11">
        <v>0</v>
      </c>
      <c r="AO747" s="11">
        <v>2.04</v>
      </c>
      <c r="AP747" s="11">
        <v>0</v>
      </c>
      <c r="AQ747" s="11">
        <v>12.95</v>
      </c>
      <c r="AR747" s="11">
        <v>2.86</v>
      </c>
      <c r="AS747" s="8" t="s">
        <v>10908</v>
      </c>
      <c r="AT747" s="11">
        <v>0</v>
      </c>
      <c r="AU747" s="8" t="s">
        <v>11005</v>
      </c>
      <c r="AV747" s="8" t="s">
        <v>10909</v>
      </c>
    </row>
    <row r="748" spans="1:48" x14ac:dyDescent="0.25">
      <c r="A748" s="8" t="str">
        <f t="shared" si="11"/>
        <v>11106000136532200001286</v>
      </c>
      <c r="B748" s="8" t="s">
        <v>10924</v>
      </c>
      <c r="C748" s="8" t="s">
        <v>10895</v>
      </c>
      <c r="D748" s="8" t="s">
        <v>10896</v>
      </c>
      <c r="E748" s="8" t="s">
        <v>11005</v>
      </c>
      <c r="F748" s="8" t="s">
        <v>11006</v>
      </c>
      <c r="G748" s="8" t="s">
        <v>10913</v>
      </c>
      <c r="H748" s="8" t="s">
        <v>10914</v>
      </c>
      <c r="I748" s="8" t="s">
        <v>10901</v>
      </c>
      <c r="J748" s="8" t="s">
        <v>10902</v>
      </c>
      <c r="K748" s="8" t="s">
        <v>7709</v>
      </c>
      <c r="L748" s="8" t="s">
        <v>10922</v>
      </c>
      <c r="M748" s="8" t="s">
        <v>10904</v>
      </c>
      <c r="N748" s="8" t="s">
        <v>10927</v>
      </c>
      <c r="O748" s="9">
        <v>10.31</v>
      </c>
      <c r="P748" s="10">
        <v>1</v>
      </c>
      <c r="Q748" s="11">
        <v>3.65</v>
      </c>
      <c r="R748" s="11">
        <v>1</v>
      </c>
      <c r="S748" s="8" t="s">
        <v>10906</v>
      </c>
      <c r="T748" s="8" t="s">
        <v>10907</v>
      </c>
      <c r="U748" s="9">
        <v>10.813000000000001</v>
      </c>
      <c r="V748" s="10">
        <v>1</v>
      </c>
      <c r="W748" s="11">
        <v>5</v>
      </c>
      <c r="X748" s="9">
        <v>81.864999999999995</v>
      </c>
      <c r="Y748" s="8" t="s">
        <v>10901</v>
      </c>
      <c r="Z748" s="10">
        <v>1</v>
      </c>
      <c r="AA748" s="10">
        <v>0.74959200000000004</v>
      </c>
      <c r="AB748" s="9">
        <v>81.864999999999995</v>
      </c>
      <c r="AC748" s="10">
        <v>1</v>
      </c>
      <c r="AD748" s="10">
        <v>0.74959200000000004</v>
      </c>
      <c r="AE748" s="9">
        <v>81.864999999999995</v>
      </c>
      <c r="AF748" s="11">
        <v>0</v>
      </c>
      <c r="AG748" s="11">
        <v>4</v>
      </c>
      <c r="AH748" s="11">
        <v>0</v>
      </c>
      <c r="AI748" s="11">
        <v>17</v>
      </c>
      <c r="AJ748" s="11">
        <v>0</v>
      </c>
      <c r="AK748" s="12">
        <v>44368.082118055558</v>
      </c>
      <c r="AL748" s="11">
        <v>0</v>
      </c>
      <c r="AM748" s="11">
        <v>100</v>
      </c>
      <c r="AN748" s="11">
        <v>0</v>
      </c>
      <c r="AO748" s="11">
        <v>2.4900000000000002</v>
      </c>
      <c r="AP748" s="11">
        <v>0</v>
      </c>
      <c r="AQ748" s="11">
        <v>15.79</v>
      </c>
      <c r="AR748" s="11">
        <v>3.9</v>
      </c>
      <c r="AS748" s="8" t="s">
        <v>10908</v>
      </c>
      <c r="AT748" s="11">
        <v>0</v>
      </c>
      <c r="AU748" s="8" t="s">
        <v>11005</v>
      </c>
      <c r="AV748" s="8" t="s">
        <v>10909</v>
      </c>
    </row>
    <row r="749" spans="1:48" x14ac:dyDescent="0.25">
      <c r="A749" s="8" t="str">
        <f t="shared" si="11"/>
        <v>11106000136532200001421</v>
      </c>
      <c r="B749" s="8" t="s">
        <v>10924</v>
      </c>
      <c r="C749" s="8" t="s">
        <v>10895</v>
      </c>
      <c r="D749" s="8" t="s">
        <v>10896</v>
      </c>
      <c r="E749" s="8" t="s">
        <v>11005</v>
      </c>
      <c r="F749" s="8" t="s">
        <v>11006</v>
      </c>
      <c r="G749" s="8" t="s">
        <v>10917</v>
      </c>
      <c r="H749" s="8" t="s">
        <v>10918</v>
      </c>
      <c r="I749" s="8" t="s">
        <v>10901</v>
      </c>
      <c r="J749" s="8" t="s">
        <v>10902</v>
      </c>
      <c r="K749" s="8" t="s">
        <v>7709</v>
      </c>
      <c r="L749" s="8" t="s">
        <v>10922</v>
      </c>
      <c r="M749" s="8" t="s">
        <v>10904</v>
      </c>
      <c r="N749" s="8" t="s">
        <v>10925</v>
      </c>
      <c r="O749" s="9">
        <v>7.5309999999999997</v>
      </c>
      <c r="P749" s="10">
        <v>1</v>
      </c>
      <c r="Q749" s="11">
        <v>9.25</v>
      </c>
      <c r="R749" s="11">
        <v>4</v>
      </c>
      <c r="S749" s="8" t="s">
        <v>10906</v>
      </c>
      <c r="T749" s="8" t="s">
        <v>10907</v>
      </c>
      <c r="U749" s="9">
        <v>8.6809999999999992</v>
      </c>
      <c r="V749" s="10">
        <v>1</v>
      </c>
      <c r="W749" s="11">
        <v>1.5</v>
      </c>
      <c r="X749" s="9">
        <v>63.646000000000001</v>
      </c>
      <c r="Y749" s="8" t="s">
        <v>10901</v>
      </c>
      <c r="Z749" s="10">
        <v>1</v>
      </c>
      <c r="AA749" s="10">
        <v>0.74810399999999999</v>
      </c>
      <c r="AB749" s="9">
        <v>63.646000000000001</v>
      </c>
      <c r="AC749" s="10">
        <v>1</v>
      </c>
      <c r="AD749" s="10">
        <v>0.74810399999999999</v>
      </c>
      <c r="AE749" s="9">
        <v>63.646000000000001</v>
      </c>
      <c r="AF749" s="11">
        <v>15</v>
      </c>
      <c r="AG749" s="11">
        <v>4</v>
      </c>
      <c r="AH749" s="11">
        <v>0</v>
      </c>
      <c r="AI749" s="11">
        <v>17</v>
      </c>
      <c r="AJ749" s="11">
        <v>0</v>
      </c>
      <c r="AK749" s="12">
        <v>44368.082118055558</v>
      </c>
      <c r="AL749" s="11">
        <v>7.49</v>
      </c>
      <c r="AM749" s="11">
        <v>100</v>
      </c>
      <c r="AN749" s="11">
        <v>0</v>
      </c>
      <c r="AO749" s="11">
        <v>2</v>
      </c>
      <c r="AP749" s="11">
        <v>0</v>
      </c>
      <c r="AQ749" s="11">
        <v>12.68</v>
      </c>
      <c r="AR749" s="11">
        <v>1.05</v>
      </c>
      <c r="AS749" s="8" t="s">
        <v>10908</v>
      </c>
      <c r="AT749" s="11">
        <v>0</v>
      </c>
      <c r="AU749" s="8" t="s">
        <v>11005</v>
      </c>
      <c r="AV749" s="8" t="s">
        <v>10909</v>
      </c>
    </row>
    <row r="750" spans="1:48" x14ac:dyDescent="0.25">
      <c r="A750" s="8" t="str">
        <f t="shared" si="11"/>
        <v>12106000136532000005105</v>
      </c>
      <c r="B750" s="8" t="s">
        <v>10928</v>
      </c>
      <c r="C750" s="8" t="s">
        <v>10901</v>
      </c>
      <c r="D750" s="8" t="s">
        <v>10896</v>
      </c>
      <c r="E750" s="8" t="s">
        <v>11005</v>
      </c>
      <c r="F750" s="8" t="s">
        <v>11006</v>
      </c>
      <c r="G750" s="8" t="s">
        <v>10920</v>
      </c>
      <c r="H750" s="8" t="s">
        <v>10921</v>
      </c>
      <c r="I750" s="8" t="s">
        <v>10895</v>
      </c>
      <c r="J750" s="8" t="s">
        <v>10902</v>
      </c>
      <c r="K750" s="8" t="s">
        <v>7709</v>
      </c>
      <c r="L750" s="8" t="s">
        <v>10922</v>
      </c>
      <c r="M750" s="8" t="s">
        <v>10904</v>
      </c>
      <c r="N750" s="8" t="s">
        <v>10905</v>
      </c>
      <c r="O750" s="9">
        <v>7.3369999999999997</v>
      </c>
      <c r="P750" s="10">
        <v>1</v>
      </c>
      <c r="Q750" s="11">
        <v>9.25</v>
      </c>
      <c r="R750" s="11">
        <v>4</v>
      </c>
      <c r="S750" s="8" t="s">
        <v>10906</v>
      </c>
      <c r="T750" s="8" t="s">
        <v>10907</v>
      </c>
      <c r="U750" s="9">
        <v>8.4580000000000002</v>
      </c>
      <c r="V750" s="10">
        <v>1</v>
      </c>
      <c r="W750" s="11">
        <v>2</v>
      </c>
      <c r="X750" s="9">
        <v>43.304000000000002</v>
      </c>
      <c r="Y750" s="8" t="s">
        <v>10901</v>
      </c>
      <c r="Z750" s="10">
        <v>1</v>
      </c>
      <c r="AA750" s="10">
        <v>1</v>
      </c>
      <c r="AB750" s="9">
        <v>43.304000000000002</v>
      </c>
      <c r="AC750" s="10">
        <v>1</v>
      </c>
      <c r="AD750" s="10">
        <v>1</v>
      </c>
      <c r="AE750" s="9">
        <v>43.304000000000002</v>
      </c>
      <c r="AF750" s="11">
        <v>15</v>
      </c>
      <c r="AG750" s="11">
        <v>4</v>
      </c>
      <c r="AH750" s="11">
        <v>9.25</v>
      </c>
      <c r="AI750" s="11">
        <v>0</v>
      </c>
      <c r="AJ750" s="11">
        <v>0</v>
      </c>
      <c r="AK750" s="12">
        <v>44367.553425925929</v>
      </c>
      <c r="AL750" s="11">
        <v>7.29</v>
      </c>
      <c r="AM750" s="11">
        <v>100</v>
      </c>
      <c r="AN750" s="11">
        <v>0</v>
      </c>
      <c r="AO750" s="11">
        <v>1.95</v>
      </c>
      <c r="AP750" s="11">
        <v>4.5</v>
      </c>
      <c r="AQ750" s="11">
        <v>0</v>
      </c>
      <c r="AR750" s="11">
        <v>1.1200000000000001</v>
      </c>
      <c r="AS750" s="8" t="s">
        <v>10908</v>
      </c>
      <c r="AT750" s="11">
        <v>0</v>
      </c>
      <c r="AU750" s="8" t="s">
        <v>11005</v>
      </c>
      <c r="AV750" s="8" t="s">
        <v>10909</v>
      </c>
    </row>
    <row r="751" spans="1:48" x14ac:dyDescent="0.25">
      <c r="A751" s="8" t="str">
        <f t="shared" si="11"/>
        <v>12106000136532200001421</v>
      </c>
      <c r="B751" s="8" t="s">
        <v>10928</v>
      </c>
      <c r="C751" s="8" t="s">
        <v>10895</v>
      </c>
      <c r="D751" s="8" t="s">
        <v>10896</v>
      </c>
      <c r="E751" s="8" t="s">
        <v>11005</v>
      </c>
      <c r="F751" s="8" t="s">
        <v>11006</v>
      </c>
      <c r="G751" s="8" t="s">
        <v>10917</v>
      </c>
      <c r="H751" s="8" t="s">
        <v>10918</v>
      </c>
      <c r="I751" s="8" t="s">
        <v>10901</v>
      </c>
      <c r="J751" s="8" t="s">
        <v>10902</v>
      </c>
      <c r="K751" s="8" t="s">
        <v>7709</v>
      </c>
      <c r="L751" s="8" t="s">
        <v>10922</v>
      </c>
      <c r="M751" s="8" t="s">
        <v>10904</v>
      </c>
      <c r="N751" s="8" t="s">
        <v>10905</v>
      </c>
      <c r="O751" s="9">
        <v>7.5309999999999997</v>
      </c>
      <c r="P751" s="10">
        <v>1</v>
      </c>
      <c r="Q751" s="11">
        <v>9.25</v>
      </c>
      <c r="R751" s="11">
        <v>18</v>
      </c>
      <c r="S751" s="8" t="s">
        <v>10906</v>
      </c>
      <c r="T751" s="8" t="s">
        <v>10907</v>
      </c>
      <c r="U751" s="9">
        <v>10.352</v>
      </c>
      <c r="V751" s="10">
        <v>1</v>
      </c>
      <c r="W751" s="11">
        <v>0</v>
      </c>
      <c r="X751" s="9">
        <v>43.314</v>
      </c>
      <c r="Y751" s="8" t="s">
        <v>10901</v>
      </c>
      <c r="Z751" s="10">
        <v>1</v>
      </c>
      <c r="AA751" s="10">
        <v>1</v>
      </c>
      <c r="AB751" s="9">
        <v>43.314</v>
      </c>
      <c r="AC751" s="10">
        <v>1</v>
      </c>
      <c r="AD751" s="10">
        <v>1</v>
      </c>
      <c r="AE751" s="9">
        <v>43.314</v>
      </c>
      <c r="AF751" s="11">
        <v>15</v>
      </c>
      <c r="AG751" s="11">
        <v>18</v>
      </c>
      <c r="AH751" s="11">
        <v>9.25</v>
      </c>
      <c r="AI751" s="11">
        <v>0</v>
      </c>
      <c r="AJ751" s="11">
        <v>0</v>
      </c>
      <c r="AK751" s="12">
        <v>44368.007418981484</v>
      </c>
      <c r="AL751" s="11">
        <v>8.93</v>
      </c>
      <c r="AM751" s="11">
        <v>100</v>
      </c>
      <c r="AN751" s="11">
        <v>0</v>
      </c>
      <c r="AO751" s="11">
        <v>10.71</v>
      </c>
      <c r="AP751" s="11">
        <v>5.5</v>
      </c>
      <c r="AQ751" s="11">
        <v>0</v>
      </c>
      <c r="AR751" s="11">
        <v>0</v>
      </c>
      <c r="AS751" s="8" t="s">
        <v>10908</v>
      </c>
      <c r="AT751" s="11">
        <v>0</v>
      </c>
      <c r="AU751" s="8" t="s">
        <v>11005</v>
      </c>
      <c r="AV751" s="8" t="s">
        <v>10909</v>
      </c>
    </row>
    <row r="752" spans="1:48" x14ac:dyDescent="0.25">
      <c r="A752" s="8" t="str">
        <f t="shared" si="11"/>
        <v>13006000136532000005105</v>
      </c>
      <c r="B752" s="8" t="s">
        <v>10929</v>
      </c>
      <c r="C752" s="8" t="s">
        <v>10901</v>
      </c>
      <c r="D752" s="8" t="s">
        <v>10896</v>
      </c>
      <c r="E752" s="8" t="s">
        <v>11005</v>
      </c>
      <c r="F752" s="8" t="s">
        <v>11006</v>
      </c>
      <c r="G752" s="8" t="s">
        <v>10920</v>
      </c>
      <c r="H752" s="8" t="s">
        <v>10921</v>
      </c>
      <c r="I752" s="8" t="s">
        <v>10895</v>
      </c>
      <c r="J752" s="8" t="s">
        <v>10902</v>
      </c>
      <c r="K752" s="8" t="s">
        <v>7709</v>
      </c>
      <c r="L752" s="8" t="s">
        <v>10922</v>
      </c>
      <c r="M752" s="8" t="s">
        <v>10904</v>
      </c>
      <c r="N752" s="8" t="s">
        <v>10930</v>
      </c>
      <c r="O752" s="9">
        <v>7.3369999999999997</v>
      </c>
      <c r="P752" s="10">
        <v>1</v>
      </c>
      <c r="Q752" s="11">
        <v>9.25</v>
      </c>
      <c r="R752" s="11">
        <v>4</v>
      </c>
      <c r="S752" s="8" t="s">
        <v>10906</v>
      </c>
      <c r="T752" s="8" t="s">
        <v>10907</v>
      </c>
      <c r="U752" s="9">
        <v>8.4580000000000002</v>
      </c>
      <c r="V752" s="10">
        <v>1</v>
      </c>
      <c r="W752" s="11">
        <v>6</v>
      </c>
      <c r="X752" s="9">
        <v>59.283999999999999</v>
      </c>
      <c r="Y752" s="8" t="s">
        <v>10901</v>
      </c>
      <c r="Z752" s="10">
        <v>1</v>
      </c>
      <c r="AA752" s="10">
        <v>1</v>
      </c>
      <c r="AB752" s="9">
        <v>59.283999999999999</v>
      </c>
      <c r="AC752" s="10">
        <v>1</v>
      </c>
      <c r="AD752" s="10">
        <v>1</v>
      </c>
      <c r="AE752" s="9">
        <v>59.283999999999999</v>
      </c>
      <c r="AF752" s="11">
        <v>15</v>
      </c>
      <c r="AG752" s="11">
        <v>0</v>
      </c>
      <c r="AH752" s="11">
        <v>0</v>
      </c>
      <c r="AI752" s="11">
        <v>0</v>
      </c>
      <c r="AJ752" s="11">
        <v>0</v>
      </c>
      <c r="AK752" s="12">
        <v>44367.537824074076</v>
      </c>
      <c r="AL752" s="11">
        <v>7.29</v>
      </c>
      <c r="AM752" s="11">
        <v>0</v>
      </c>
      <c r="AN752" s="11">
        <v>0</v>
      </c>
      <c r="AO752" s="11">
        <v>0</v>
      </c>
      <c r="AP752" s="11">
        <v>0</v>
      </c>
      <c r="AQ752" s="11">
        <v>0</v>
      </c>
      <c r="AR752" s="11">
        <v>3.36</v>
      </c>
      <c r="AS752" s="8" t="s">
        <v>10908</v>
      </c>
      <c r="AT752" s="11">
        <v>0</v>
      </c>
      <c r="AU752" s="8" t="s">
        <v>11005</v>
      </c>
      <c r="AV752" s="8" t="s">
        <v>10909</v>
      </c>
    </row>
    <row r="753" spans="1:48" x14ac:dyDescent="0.25">
      <c r="A753" s="8" t="str">
        <f t="shared" si="11"/>
        <v>13006000136532200000102</v>
      </c>
      <c r="B753" s="8" t="s">
        <v>10929</v>
      </c>
      <c r="C753" s="8" t="s">
        <v>10895</v>
      </c>
      <c r="D753" s="8" t="s">
        <v>10896</v>
      </c>
      <c r="E753" s="8" t="s">
        <v>11005</v>
      </c>
      <c r="F753" s="8" t="s">
        <v>11006</v>
      </c>
      <c r="G753" s="8" t="s">
        <v>10899</v>
      </c>
      <c r="H753" s="8" t="s">
        <v>10900</v>
      </c>
      <c r="I753" s="8" t="s">
        <v>10901</v>
      </c>
      <c r="J753" s="8" t="s">
        <v>10902</v>
      </c>
      <c r="K753" s="8" t="s">
        <v>7709</v>
      </c>
      <c r="L753" s="8" t="s">
        <v>10922</v>
      </c>
      <c r="M753" s="8" t="s">
        <v>10904</v>
      </c>
      <c r="N753" s="8" t="s">
        <v>10930</v>
      </c>
      <c r="O753" s="9">
        <v>8.5090000000000003</v>
      </c>
      <c r="P753" s="10">
        <v>1</v>
      </c>
      <c r="Q753" s="11">
        <v>3.65</v>
      </c>
      <c r="R753" s="11">
        <v>4</v>
      </c>
      <c r="S753" s="8" t="s">
        <v>10906</v>
      </c>
      <c r="T753" s="8" t="s">
        <v>10907</v>
      </c>
      <c r="U753" s="9">
        <v>9.2140000000000004</v>
      </c>
      <c r="V753" s="10">
        <v>1</v>
      </c>
      <c r="W753" s="11">
        <v>3.5</v>
      </c>
      <c r="X753" s="9">
        <v>63.061</v>
      </c>
      <c r="Y753" s="8" t="s">
        <v>10901</v>
      </c>
      <c r="Z753" s="10">
        <v>1</v>
      </c>
      <c r="AA753" s="10">
        <v>1</v>
      </c>
      <c r="AB753" s="9">
        <v>63.061</v>
      </c>
      <c r="AC753" s="10">
        <v>1</v>
      </c>
      <c r="AD753" s="10">
        <v>1</v>
      </c>
      <c r="AE753" s="9">
        <v>63.061</v>
      </c>
      <c r="AF753" s="11">
        <v>15</v>
      </c>
      <c r="AG753" s="11">
        <v>0</v>
      </c>
      <c r="AH753" s="11">
        <v>0</v>
      </c>
      <c r="AI753" s="11">
        <v>0</v>
      </c>
      <c r="AJ753" s="11">
        <v>0</v>
      </c>
      <c r="AK753" s="12">
        <v>44368.028344907405</v>
      </c>
      <c r="AL753" s="11">
        <v>7.95</v>
      </c>
      <c r="AM753" s="11">
        <v>0</v>
      </c>
      <c r="AN753" s="11">
        <v>0</v>
      </c>
      <c r="AO753" s="11">
        <v>0</v>
      </c>
      <c r="AP753" s="11">
        <v>0</v>
      </c>
      <c r="AQ753" s="11">
        <v>0</v>
      </c>
      <c r="AR753" s="11">
        <v>2.13</v>
      </c>
      <c r="AS753" s="8" t="s">
        <v>10908</v>
      </c>
      <c r="AT753" s="11">
        <v>0</v>
      </c>
      <c r="AU753" s="8" t="s">
        <v>11005</v>
      </c>
      <c r="AV753" s="8" t="s">
        <v>10909</v>
      </c>
    </row>
    <row r="754" spans="1:48" x14ac:dyDescent="0.25">
      <c r="A754" s="8" t="str">
        <f t="shared" si="11"/>
        <v>13006000136532200001327</v>
      </c>
      <c r="B754" s="8" t="s">
        <v>10929</v>
      </c>
      <c r="C754" s="8" t="s">
        <v>10895</v>
      </c>
      <c r="D754" s="8" t="s">
        <v>10896</v>
      </c>
      <c r="E754" s="8" t="s">
        <v>11005</v>
      </c>
      <c r="F754" s="8" t="s">
        <v>11006</v>
      </c>
      <c r="G754" s="8" t="s">
        <v>10916</v>
      </c>
      <c r="H754" s="8" t="s">
        <v>10900</v>
      </c>
      <c r="I754" s="8" t="s">
        <v>10901</v>
      </c>
      <c r="J754" s="8" t="s">
        <v>10902</v>
      </c>
      <c r="K754" s="8" t="s">
        <v>7709</v>
      </c>
      <c r="L754" s="8" t="s">
        <v>10922</v>
      </c>
      <c r="M754" s="8" t="s">
        <v>10904</v>
      </c>
      <c r="N754" s="8" t="s">
        <v>10930</v>
      </c>
      <c r="O754" s="9">
        <v>11.081</v>
      </c>
      <c r="P754" s="10">
        <v>0.75009700000000001</v>
      </c>
      <c r="Q754" s="11">
        <v>3.65</v>
      </c>
      <c r="R754" s="11">
        <v>4</v>
      </c>
      <c r="S754" s="8" t="s">
        <v>10906</v>
      </c>
      <c r="T754" s="8" t="s">
        <v>10907</v>
      </c>
      <c r="U754" s="9">
        <v>9</v>
      </c>
      <c r="V754" s="10">
        <v>1</v>
      </c>
      <c r="W754" s="11">
        <v>2</v>
      </c>
      <c r="X754" s="9">
        <v>60.7</v>
      </c>
      <c r="Y754" s="8" t="s">
        <v>10901</v>
      </c>
      <c r="Z754" s="10">
        <v>1</v>
      </c>
      <c r="AA754" s="10">
        <v>1</v>
      </c>
      <c r="AB754" s="9">
        <v>60.7</v>
      </c>
      <c r="AC754" s="10">
        <v>1</v>
      </c>
      <c r="AD754" s="10">
        <v>1</v>
      </c>
      <c r="AE754" s="9">
        <v>60.7</v>
      </c>
      <c r="AF754" s="11">
        <v>15</v>
      </c>
      <c r="AG754" s="11">
        <v>0</v>
      </c>
      <c r="AH754" s="11">
        <v>0</v>
      </c>
      <c r="AI754" s="11">
        <v>0</v>
      </c>
      <c r="AJ754" s="11">
        <v>0</v>
      </c>
      <c r="AK754" s="12">
        <v>44368.028344907405</v>
      </c>
      <c r="AL754" s="11">
        <v>7.76</v>
      </c>
      <c r="AM754" s="11">
        <v>0</v>
      </c>
      <c r="AN754" s="11">
        <v>0</v>
      </c>
      <c r="AO754" s="11">
        <v>0</v>
      </c>
      <c r="AP754" s="11">
        <v>0</v>
      </c>
      <c r="AQ754" s="11">
        <v>0</v>
      </c>
      <c r="AR754" s="11">
        <v>1.19</v>
      </c>
      <c r="AS754" s="8" t="s">
        <v>10908</v>
      </c>
      <c r="AT754" s="11">
        <v>0</v>
      </c>
      <c r="AU754" s="8" t="s">
        <v>11005</v>
      </c>
      <c r="AV754" s="8" t="s">
        <v>10909</v>
      </c>
    </row>
    <row r="755" spans="1:48" x14ac:dyDescent="0.25">
      <c r="A755" s="8" t="str">
        <f t="shared" si="11"/>
        <v>13006000136532200001421</v>
      </c>
      <c r="B755" s="8" t="s">
        <v>10929</v>
      </c>
      <c r="C755" s="8" t="s">
        <v>10895</v>
      </c>
      <c r="D755" s="8" t="s">
        <v>10896</v>
      </c>
      <c r="E755" s="8" t="s">
        <v>11005</v>
      </c>
      <c r="F755" s="8" t="s">
        <v>11006</v>
      </c>
      <c r="G755" s="8" t="s">
        <v>10917</v>
      </c>
      <c r="H755" s="8" t="s">
        <v>10918</v>
      </c>
      <c r="I755" s="8" t="s">
        <v>10901</v>
      </c>
      <c r="J755" s="8" t="s">
        <v>10902</v>
      </c>
      <c r="K755" s="8" t="s">
        <v>7709</v>
      </c>
      <c r="L755" s="8" t="s">
        <v>10922</v>
      </c>
      <c r="M755" s="8" t="s">
        <v>10904</v>
      </c>
      <c r="N755" s="8" t="s">
        <v>10930</v>
      </c>
      <c r="O755" s="9">
        <v>7.5309999999999997</v>
      </c>
      <c r="P755" s="10">
        <v>1</v>
      </c>
      <c r="Q755" s="11">
        <v>9.25</v>
      </c>
      <c r="R755" s="11">
        <v>4</v>
      </c>
      <c r="S755" s="8" t="s">
        <v>10906</v>
      </c>
      <c r="T755" s="8" t="s">
        <v>10907</v>
      </c>
      <c r="U755" s="9">
        <v>8.6809999999999992</v>
      </c>
      <c r="V755" s="10">
        <v>1</v>
      </c>
      <c r="W755" s="11">
        <v>7</v>
      </c>
      <c r="X755" s="9">
        <v>61.426000000000002</v>
      </c>
      <c r="Y755" s="8" t="s">
        <v>10901</v>
      </c>
      <c r="Z755" s="10">
        <v>1</v>
      </c>
      <c r="AA755" s="10">
        <v>1</v>
      </c>
      <c r="AB755" s="9">
        <v>61.426000000000002</v>
      </c>
      <c r="AC755" s="10">
        <v>1</v>
      </c>
      <c r="AD755" s="10">
        <v>1</v>
      </c>
      <c r="AE755" s="9">
        <v>61.426000000000002</v>
      </c>
      <c r="AF755" s="11">
        <v>15</v>
      </c>
      <c r="AG755" s="11">
        <v>0</v>
      </c>
      <c r="AH755" s="11">
        <v>0</v>
      </c>
      <c r="AI755" s="11">
        <v>0</v>
      </c>
      <c r="AJ755" s="11">
        <v>0</v>
      </c>
      <c r="AK755" s="12">
        <v>44368.028344907405</v>
      </c>
      <c r="AL755" s="11">
        <v>7.49</v>
      </c>
      <c r="AM755" s="11">
        <v>0</v>
      </c>
      <c r="AN755" s="11">
        <v>0</v>
      </c>
      <c r="AO755" s="11">
        <v>0</v>
      </c>
      <c r="AP755" s="11">
        <v>0</v>
      </c>
      <c r="AQ755" s="11">
        <v>0</v>
      </c>
      <c r="AR755" s="11">
        <v>4.0199999999999996</v>
      </c>
      <c r="AS755" s="8" t="s">
        <v>10908</v>
      </c>
      <c r="AT755" s="11">
        <v>0</v>
      </c>
      <c r="AU755" s="8" t="s">
        <v>11005</v>
      </c>
      <c r="AV755" s="8" t="s">
        <v>10909</v>
      </c>
    </row>
    <row r="756" spans="1:48" x14ac:dyDescent="0.25">
      <c r="A756" s="8" t="str">
        <f t="shared" si="11"/>
        <v>14006000136532000005105</v>
      </c>
      <c r="B756" s="8" t="s">
        <v>10931</v>
      </c>
      <c r="C756" s="8" t="s">
        <v>10901</v>
      </c>
      <c r="D756" s="8" t="s">
        <v>10896</v>
      </c>
      <c r="E756" s="8" t="s">
        <v>11005</v>
      </c>
      <c r="F756" s="8" t="s">
        <v>11006</v>
      </c>
      <c r="G756" s="8" t="s">
        <v>10920</v>
      </c>
      <c r="H756" s="8" t="s">
        <v>10921</v>
      </c>
      <c r="I756" s="8" t="s">
        <v>10895</v>
      </c>
      <c r="J756" s="8" t="s">
        <v>10902</v>
      </c>
      <c r="K756" s="8" t="s">
        <v>7709</v>
      </c>
      <c r="L756" s="8" t="s">
        <v>10922</v>
      </c>
      <c r="M756" s="8" t="s">
        <v>10904</v>
      </c>
      <c r="N756" s="8" t="s">
        <v>10905</v>
      </c>
      <c r="O756" s="9">
        <v>7.3369999999999997</v>
      </c>
      <c r="P756" s="10">
        <v>1</v>
      </c>
      <c r="Q756" s="11">
        <v>9.25</v>
      </c>
      <c r="R756" s="11">
        <v>4</v>
      </c>
      <c r="S756" s="8" t="s">
        <v>10906</v>
      </c>
      <c r="T756" s="8" t="s">
        <v>10907</v>
      </c>
      <c r="U756" s="9">
        <v>8.4580000000000002</v>
      </c>
      <c r="V756" s="10">
        <v>1</v>
      </c>
      <c r="W756" s="11">
        <v>2</v>
      </c>
      <c r="X756" s="9">
        <v>43.304000000000002</v>
      </c>
      <c r="Y756" s="8" t="s">
        <v>10901</v>
      </c>
      <c r="Z756" s="10">
        <v>1</v>
      </c>
      <c r="AA756" s="10">
        <v>1</v>
      </c>
      <c r="AB756" s="9">
        <v>43.304000000000002</v>
      </c>
      <c r="AC756" s="10">
        <v>1</v>
      </c>
      <c r="AD756" s="10">
        <v>1</v>
      </c>
      <c r="AE756" s="9">
        <v>43.304000000000002</v>
      </c>
      <c r="AF756" s="11">
        <v>15</v>
      </c>
      <c r="AG756" s="11">
        <v>4</v>
      </c>
      <c r="AH756" s="11">
        <v>9.25</v>
      </c>
      <c r="AI756" s="11">
        <v>0</v>
      </c>
      <c r="AJ756" s="11">
        <v>0</v>
      </c>
      <c r="AK756" s="12">
        <v>44367.555763888886</v>
      </c>
      <c r="AL756" s="11">
        <v>7.29</v>
      </c>
      <c r="AM756" s="11">
        <v>100</v>
      </c>
      <c r="AN756" s="11">
        <v>0</v>
      </c>
      <c r="AO756" s="11">
        <v>1.95</v>
      </c>
      <c r="AP756" s="11">
        <v>4.5</v>
      </c>
      <c r="AQ756" s="11">
        <v>0</v>
      </c>
      <c r="AR756" s="11">
        <v>1.1200000000000001</v>
      </c>
      <c r="AS756" s="8" t="s">
        <v>10908</v>
      </c>
      <c r="AT756" s="11">
        <v>0</v>
      </c>
      <c r="AU756" s="8" t="s">
        <v>11005</v>
      </c>
      <c r="AV756" s="8" t="s">
        <v>10909</v>
      </c>
    </row>
    <row r="757" spans="1:48" x14ac:dyDescent="0.25">
      <c r="A757" s="8" t="str">
        <f t="shared" si="11"/>
        <v>14006000136532200000102</v>
      </c>
      <c r="B757" s="8" t="s">
        <v>10931</v>
      </c>
      <c r="C757" s="8" t="s">
        <v>10895</v>
      </c>
      <c r="D757" s="8" t="s">
        <v>10896</v>
      </c>
      <c r="E757" s="8" t="s">
        <v>11005</v>
      </c>
      <c r="F757" s="8" t="s">
        <v>11006</v>
      </c>
      <c r="G757" s="8" t="s">
        <v>10899</v>
      </c>
      <c r="H757" s="8" t="s">
        <v>10900</v>
      </c>
      <c r="I757" s="8" t="s">
        <v>10901</v>
      </c>
      <c r="J757" s="8" t="s">
        <v>10902</v>
      </c>
      <c r="K757" s="8" t="s">
        <v>7709</v>
      </c>
      <c r="L757" s="8" t="s">
        <v>10922</v>
      </c>
      <c r="M757" s="8" t="s">
        <v>10904</v>
      </c>
      <c r="N757" s="8" t="s">
        <v>10905</v>
      </c>
      <c r="O757" s="9">
        <v>8.5090000000000003</v>
      </c>
      <c r="P757" s="10">
        <v>1</v>
      </c>
      <c r="Q757" s="11">
        <v>3.65</v>
      </c>
      <c r="R757" s="11">
        <v>4</v>
      </c>
      <c r="S757" s="8" t="s">
        <v>10906</v>
      </c>
      <c r="T757" s="8" t="s">
        <v>10907</v>
      </c>
      <c r="U757" s="9">
        <v>9.2140000000000004</v>
      </c>
      <c r="V757" s="10">
        <v>1</v>
      </c>
      <c r="W757" s="11">
        <v>2</v>
      </c>
      <c r="X757" s="9">
        <v>47.180999999999997</v>
      </c>
      <c r="Y757" s="8" t="s">
        <v>10901</v>
      </c>
      <c r="Z757" s="10">
        <v>1</v>
      </c>
      <c r="AA757" s="10">
        <v>1</v>
      </c>
      <c r="AB757" s="9">
        <v>47.180999999999997</v>
      </c>
      <c r="AC757" s="10">
        <v>1</v>
      </c>
      <c r="AD757" s="10">
        <v>1</v>
      </c>
      <c r="AE757" s="9">
        <v>47.180999999999997</v>
      </c>
      <c r="AF757" s="11">
        <v>15</v>
      </c>
      <c r="AG757" s="11">
        <v>4</v>
      </c>
      <c r="AH757" s="11">
        <v>9.25</v>
      </c>
      <c r="AI757" s="11">
        <v>0</v>
      </c>
      <c r="AJ757" s="11">
        <v>0</v>
      </c>
      <c r="AK757" s="12">
        <v>44368.027962962966</v>
      </c>
      <c r="AL757" s="11">
        <v>7.95</v>
      </c>
      <c r="AM757" s="11">
        <v>100</v>
      </c>
      <c r="AN757" s="11">
        <v>0</v>
      </c>
      <c r="AO757" s="11">
        <v>2.12</v>
      </c>
      <c r="AP757" s="11">
        <v>4.9000000000000004</v>
      </c>
      <c r="AQ757" s="11">
        <v>0</v>
      </c>
      <c r="AR757" s="11">
        <v>1.22</v>
      </c>
      <c r="AS757" s="8" t="s">
        <v>10908</v>
      </c>
      <c r="AT757" s="11">
        <v>0</v>
      </c>
      <c r="AU757" s="8" t="s">
        <v>11005</v>
      </c>
      <c r="AV757" s="8" t="s">
        <v>10909</v>
      </c>
    </row>
    <row r="758" spans="1:48" x14ac:dyDescent="0.25">
      <c r="A758" s="8" t="str">
        <f t="shared" si="11"/>
        <v>14006000136532200001286</v>
      </c>
      <c r="B758" s="8" t="s">
        <v>10931</v>
      </c>
      <c r="C758" s="8" t="s">
        <v>10895</v>
      </c>
      <c r="D758" s="8" t="s">
        <v>10896</v>
      </c>
      <c r="E758" s="8" t="s">
        <v>11005</v>
      </c>
      <c r="F758" s="8" t="s">
        <v>11006</v>
      </c>
      <c r="G758" s="8" t="s">
        <v>10913</v>
      </c>
      <c r="H758" s="8" t="s">
        <v>10914</v>
      </c>
      <c r="I758" s="8" t="s">
        <v>10901</v>
      </c>
      <c r="J758" s="8" t="s">
        <v>10902</v>
      </c>
      <c r="K758" s="8" t="s">
        <v>7709</v>
      </c>
      <c r="L758" s="8" t="s">
        <v>10922</v>
      </c>
      <c r="M758" s="8" t="s">
        <v>10904</v>
      </c>
      <c r="N758" s="8" t="s">
        <v>10915</v>
      </c>
      <c r="O758" s="9">
        <v>10.31</v>
      </c>
      <c r="P758" s="10">
        <v>1</v>
      </c>
      <c r="Q758" s="11">
        <v>3.65</v>
      </c>
      <c r="R758" s="11">
        <v>1</v>
      </c>
      <c r="S758" s="8" t="s">
        <v>10906</v>
      </c>
      <c r="T758" s="8" t="s">
        <v>10907</v>
      </c>
      <c r="U758" s="9">
        <v>10.813000000000001</v>
      </c>
      <c r="V758" s="10">
        <v>1</v>
      </c>
      <c r="W758" s="11">
        <v>3</v>
      </c>
      <c r="X758" s="9">
        <v>55.795000000000002</v>
      </c>
      <c r="Y758" s="8" t="s">
        <v>10901</v>
      </c>
      <c r="Z758" s="10">
        <v>1</v>
      </c>
      <c r="AA758" s="10">
        <v>1</v>
      </c>
      <c r="AB758" s="9">
        <v>55.795000000000002</v>
      </c>
      <c r="AC758" s="10">
        <v>1</v>
      </c>
      <c r="AD758" s="10">
        <v>1</v>
      </c>
      <c r="AE758" s="9">
        <v>55.795000000000002</v>
      </c>
      <c r="AF758" s="11">
        <v>0</v>
      </c>
      <c r="AG758" s="11">
        <v>4</v>
      </c>
      <c r="AH758" s="11">
        <v>9.25</v>
      </c>
      <c r="AI758" s="11">
        <v>0</v>
      </c>
      <c r="AJ758" s="11">
        <v>0</v>
      </c>
      <c r="AK758" s="12">
        <v>44368.027962962966</v>
      </c>
      <c r="AL758" s="11">
        <v>0</v>
      </c>
      <c r="AM758" s="11">
        <v>100</v>
      </c>
      <c r="AN758" s="11">
        <v>0</v>
      </c>
      <c r="AO758" s="11">
        <v>2.4900000000000002</v>
      </c>
      <c r="AP758" s="11">
        <v>5.76</v>
      </c>
      <c r="AQ758" s="11">
        <v>0</v>
      </c>
      <c r="AR758" s="11">
        <v>1.87</v>
      </c>
      <c r="AS758" s="8" t="s">
        <v>10908</v>
      </c>
      <c r="AT758" s="11">
        <v>0</v>
      </c>
      <c r="AU758" s="8" t="s">
        <v>11005</v>
      </c>
      <c r="AV758" s="8" t="s">
        <v>10909</v>
      </c>
    </row>
    <row r="759" spans="1:48" x14ac:dyDescent="0.25">
      <c r="A759" s="8" t="str">
        <f t="shared" si="11"/>
        <v>17006000136532000005105</v>
      </c>
      <c r="B759" s="8" t="s">
        <v>10932</v>
      </c>
      <c r="C759" s="8" t="s">
        <v>10895</v>
      </c>
      <c r="D759" s="8" t="s">
        <v>10896</v>
      </c>
      <c r="E759" s="8" t="s">
        <v>11005</v>
      </c>
      <c r="F759" s="8" t="s">
        <v>11006</v>
      </c>
      <c r="G759" s="8" t="s">
        <v>10920</v>
      </c>
      <c r="H759" s="8" t="s">
        <v>10921</v>
      </c>
      <c r="I759" s="8" t="s">
        <v>10901</v>
      </c>
      <c r="J759" s="8" t="s">
        <v>10902</v>
      </c>
      <c r="K759" s="8" t="s">
        <v>7709</v>
      </c>
      <c r="L759" s="8" t="s">
        <v>10922</v>
      </c>
      <c r="M759" s="8" t="s">
        <v>10904</v>
      </c>
      <c r="N759" s="8" t="s">
        <v>10933</v>
      </c>
      <c r="O759" s="9">
        <v>7.1379999999999999</v>
      </c>
      <c r="P759" s="10">
        <v>1</v>
      </c>
      <c r="Q759" s="11">
        <v>9.25</v>
      </c>
      <c r="R759" s="11">
        <v>4</v>
      </c>
      <c r="S759" s="8" t="s">
        <v>10906</v>
      </c>
      <c r="T759" s="8" t="s">
        <v>10907</v>
      </c>
      <c r="U759" s="9">
        <v>8.2279999999999998</v>
      </c>
      <c r="V759" s="10">
        <v>0.25</v>
      </c>
      <c r="W759" s="11">
        <v>7</v>
      </c>
      <c r="X759" s="9">
        <v>17.827999999999999</v>
      </c>
      <c r="Y759" s="8" t="s">
        <v>10901</v>
      </c>
      <c r="Z759" s="10">
        <v>4</v>
      </c>
      <c r="AA759" s="10">
        <v>1</v>
      </c>
      <c r="AB759" s="9">
        <v>71.311999999999998</v>
      </c>
      <c r="AC759" s="10">
        <v>1</v>
      </c>
      <c r="AD759" s="10">
        <v>1</v>
      </c>
      <c r="AE759" s="9">
        <v>71.311999999999998</v>
      </c>
      <c r="AF759" s="11">
        <v>15</v>
      </c>
      <c r="AG759" s="11">
        <v>4</v>
      </c>
      <c r="AH759" s="11">
        <v>0</v>
      </c>
      <c r="AI759" s="11">
        <v>17</v>
      </c>
      <c r="AJ759" s="11">
        <v>0</v>
      </c>
      <c r="AK759" s="12">
        <v>44368.030138888891</v>
      </c>
      <c r="AL759" s="11">
        <v>1.77</v>
      </c>
      <c r="AM759" s="11">
        <v>100</v>
      </c>
      <c r="AN759" s="11">
        <v>0</v>
      </c>
      <c r="AO759" s="11">
        <v>0.47</v>
      </c>
      <c r="AP759" s="11">
        <v>0</v>
      </c>
      <c r="AQ759" s="11">
        <v>3.06</v>
      </c>
      <c r="AR759" s="11">
        <v>1.17</v>
      </c>
      <c r="AS759" s="8" t="s">
        <v>10908</v>
      </c>
      <c r="AT759" s="11">
        <v>0</v>
      </c>
      <c r="AU759" s="8" t="s">
        <v>11005</v>
      </c>
      <c r="AV759" s="8" t="s">
        <v>10909</v>
      </c>
    </row>
    <row r="760" spans="1:48" x14ac:dyDescent="0.25">
      <c r="A760" s="8" t="str">
        <f t="shared" si="11"/>
        <v>17006000136532200001421</v>
      </c>
      <c r="B760" s="8" t="s">
        <v>10932</v>
      </c>
      <c r="C760" s="8" t="s">
        <v>10901</v>
      </c>
      <c r="D760" s="8" t="s">
        <v>10896</v>
      </c>
      <c r="E760" s="8" t="s">
        <v>11005</v>
      </c>
      <c r="F760" s="8" t="s">
        <v>11006</v>
      </c>
      <c r="G760" s="8" t="s">
        <v>10917</v>
      </c>
      <c r="H760" s="8" t="s">
        <v>10918</v>
      </c>
      <c r="I760" s="8" t="s">
        <v>10895</v>
      </c>
      <c r="J760" s="8" t="s">
        <v>10902</v>
      </c>
      <c r="K760" s="8" t="s">
        <v>7709</v>
      </c>
      <c r="L760" s="8" t="s">
        <v>10922</v>
      </c>
      <c r="M760" s="8" t="s">
        <v>10904</v>
      </c>
      <c r="N760" s="8" t="s">
        <v>10933</v>
      </c>
      <c r="O760" s="9">
        <v>7.5309999999999997</v>
      </c>
      <c r="P760" s="10">
        <v>1</v>
      </c>
      <c r="Q760" s="11">
        <v>9.25</v>
      </c>
      <c r="R760" s="11">
        <v>4</v>
      </c>
      <c r="S760" s="8" t="s">
        <v>10906</v>
      </c>
      <c r="T760" s="8" t="s">
        <v>10907</v>
      </c>
      <c r="U760" s="9">
        <v>8.6809999999999992</v>
      </c>
      <c r="V760" s="10">
        <v>0.25</v>
      </c>
      <c r="W760" s="11">
        <v>3</v>
      </c>
      <c r="X760" s="9">
        <v>18.109000000000002</v>
      </c>
      <c r="Y760" s="8" t="s">
        <v>10901</v>
      </c>
      <c r="Z760" s="10">
        <v>4</v>
      </c>
      <c r="AA760" s="10">
        <v>1</v>
      </c>
      <c r="AB760" s="9">
        <v>72.436000000000007</v>
      </c>
      <c r="AC760" s="10">
        <v>1</v>
      </c>
      <c r="AD760" s="10">
        <v>1</v>
      </c>
      <c r="AE760" s="9">
        <v>72.436000000000007</v>
      </c>
      <c r="AF760" s="11">
        <v>15</v>
      </c>
      <c r="AG760" s="11">
        <v>4</v>
      </c>
      <c r="AH760" s="11">
        <v>0</v>
      </c>
      <c r="AI760" s="11">
        <v>17</v>
      </c>
      <c r="AJ760" s="11">
        <v>0</v>
      </c>
      <c r="AK760" s="12">
        <v>44367.599803240744</v>
      </c>
      <c r="AL760" s="11">
        <v>1.87</v>
      </c>
      <c r="AM760" s="11">
        <v>100</v>
      </c>
      <c r="AN760" s="11">
        <v>0</v>
      </c>
      <c r="AO760" s="11">
        <v>0.5</v>
      </c>
      <c r="AP760" s="11">
        <v>0</v>
      </c>
      <c r="AQ760" s="11">
        <v>3.23</v>
      </c>
      <c r="AR760" s="11">
        <v>0.53</v>
      </c>
      <c r="AS760" s="8" t="s">
        <v>10908</v>
      </c>
      <c r="AT760" s="11">
        <v>0</v>
      </c>
      <c r="AU760" s="8" t="s">
        <v>11005</v>
      </c>
      <c r="AV760" s="8" t="s">
        <v>10909</v>
      </c>
    </row>
    <row r="761" spans="1:48" x14ac:dyDescent="0.25">
      <c r="A761" s="8" t="str">
        <f t="shared" si="11"/>
        <v>10006000136642200000102</v>
      </c>
      <c r="B761" s="8" t="s">
        <v>10894</v>
      </c>
      <c r="C761" s="8" t="s">
        <v>10895</v>
      </c>
      <c r="D761" s="8" t="s">
        <v>10896</v>
      </c>
      <c r="E761" s="8" t="s">
        <v>11007</v>
      </c>
      <c r="F761" s="8" t="s">
        <v>11008</v>
      </c>
      <c r="G761" s="8" t="s">
        <v>10899</v>
      </c>
      <c r="H761" s="8" t="s">
        <v>10900</v>
      </c>
      <c r="I761" s="8" t="s">
        <v>10901</v>
      </c>
      <c r="J761" s="8" t="s">
        <v>10902</v>
      </c>
      <c r="K761" s="8" t="s">
        <v>7709</v>
      </c>
      <c r="L761" s="8" t="s">
        <v>10903</v>
      </c>
      <c r="M761" s="8" t="s">
        <v>10904</v>
      </c>
      <c r="N761" s="8" t="s">
        <v>10905</v>
      </c>
      <c r="O761" s="9">
        <v>6.7279999999999998</v>
      </c>
      <c r="P761" s="10">
        <v>1</v>
      </c>
      <c r="Q761" s="11">
        <v>3.65</v>
      </c>
      <c r="R761" s="11">
        <v>4</v>
      </c>
      <c r="S761" s="8" t="s">
        <v>10906</v>
      </c>
      <c r="T761" s="8" t="s">
        <v>10907</v>
      </c>
      <c r="U761" s="9">
        <v>7.2850000000000001</v>
      </c>
      <c r="V761" s="10">
        <v>1</v>
      </c>
      <c r="W761" s="11">
        <v>4.5</v>
      </c>
      <c r="X761" s="9">
        <v>38.509</v>
      </c>
      <c r="Y761" s="8" t="s">
        <v>10901</v>
      </c>
      <c r="Z761" s="10">
        <v>1</v>
      </c>
      <c r="AA761" s="10">
        <v>1</v>
      </c>
      <c r="AB761" s="9">
        <v>38.509</v>
      </c>
      <c r="AC761" s="10">
        <v>1</v>
      </c>
      <c r="AD761" s="10">
        <v>1</v>
      </c>
      <c r="AE761" s="9">
        <v>38.509</v>
      </c>
      <c r="AF761" s="11">
        <v>15</v>
      </c>
      <c r="AG761" s="11">
        <v>4</v>
      </c>
      <c r="AH761" s="11">
        <v>9.25</v>
      </c>
      <c r="AI761" s="11">
        <v>0</v>
      </c>
      <c r="AJ761" s="11">
        <v>0</v>
      </c>
      <c r="AK761" s="12">
        <v>44368.061793981484</v>
      </c>
      <c r="AL761" s="11">
        <v>6.28</v>
      </c>
      <c r="AM761" s="11">
        <v>100</v>
      </c>
      <c r="AN761" s="11">
        <v>0</v>
      </c>
      <c r="AO761" s="11">
        <v>1.68</v>
      </c>
      <c r="AP761" s="11">
        <v>3.87</v>
      </c>
      <c r="AQ761" s="11">
        <v>0</v>
      </c>
      <c r="AR761" s="11">
        <v>2.17</v>
      </c>
      <c r="AS761" s="8" t="s">
        <v>10908</v>
      </c>
      <c r="AT761" s="11">
        <v>0</v>
      </c>
      <c r="AU761" s="8" t="s">
        <v>11007</v>
      </c>
      <c r="AV761" s="8" t="s">
        <v>10909</v>
      </c>
    </row>
    <row r="762" spans="1:48" x14ac:dyDescent="0.25">
      <c r="A762" s="8" t="str">
        <f t="shared" si="11"/>
        <v>10006000136642200000367</v>
      </c>
      <c r="B762" s="8" t="s">
        <v>10894</v>
      </c>
      <c r="C762" s="8" t="s">
        <v>10901</v>
      </c>
      <c r="D762" s="8" t="s">
        <v>10896</v>
      </c>
      <c r="E762" s="8" t="s">
        <v>11007</v>
      </c>
      <c r="F762" s="8" t="s">
        <v>11008</v>
      </c>
      <c r="G762" s="8" t="s">
        <v>11009</v>
      </c>
      <c r="H762" s="8" t="s">
        <v>11010</v>
      </c>
      <c r="I762" s="8" t="s">
        <v>10895</v>
      </c>
      <c r="J762" s="8" t="s">
        <v>10902</v>
      </c>
      <c r="K762" s="8" t="s">
        <v>7709</v>
      </c>
      <c r="L762" s="8" t="s">
        <v>10903</v>
      </c>
      <c r="M762" s="8" t="s">
        <v>10904</v>
      </c>
      <c r="N762" s="8" t="s">
        <v>10912</v>
      </c>
      <c r="O762" s="9">
        <v>0</v>
      </c>
      <c r="P762" s="10">
        <v>1</v>
      </c>
      <c r="Q762" s="11">
        <v>0</v>
      </c>
      <c r="R762" s="11">
        <v>0</v>
      </c>
      <c r="S762" s="8" t="s">
        <v>10906</v>
      </c>
      <c r="T762" s="8" t="s">
        <v>10907</v>
      </c>
      <c r="U762" s="9">
        <v>3.96</v>
      </c>
      <c r="V762" s="10">
        <v>1</v>
      </c>
      <c r="W762" s="11">
        <v>0</v>
      </c>
      <c r="X762" s="9">
        <v>30.66</v>
      </c>
      <c r="Y762" s="8" t="s">
        <v>10901</v>
      </c>
      <c r="Z762" s="10">
        <v>1</v>
      </c>
      <c r="AA762" s="10">
        <v>1</v>
      </c>
      <c r="AB762" s="9">
        <v>30.66</v>
      </c>
      <c r="AC762" s="10">
        <v>1.088384</v>
      </c>
      <c r="AD762" s="10">
        <v>1</v>
      </c>
      <c r="AE762" s="9">
        <v>33.369999999999997</v>
      </c>
      <c r="AF762" s="11">
        <v>0</v>
      </c>
      <c r="AG762" s="11">
        <v>0</v>
      </c>
      <c r="AH762" s="11">
        <v>0</v>
      </c>
      <c r="AI762" s="11">
        <v>0</v>
      </c>
      <c r="AJ762" s="11">
        <v>7.89</v>
      </c>
      <c r="AK762" s="12">
        <v>44367.580891203703</v>
      </c>
      <c r="AL762" s="11">
        <v>0</v>
      </c>
      <c r="AM762" s="11">
        <v>0</v>
      </c>
      <c r="AN762" s="11">
        <v>0</v>
      </c>
      <c r="AO762" s="11">
        <v>0</v>
      </c>
      <c r="AP762" s="11">
        <v>0</v>
      </c>
      <c r="AQ762" s="11">
        <v>0</v>
      </c>
      <c r="AR762" s="11">
        <v>0</v>
      </c>
      <c r="AS762" s="8" t="s">
        <v>10908</v>
      </c>
      <c r="AT762" s="11">
        <v>34.630000000000003</v>
      </c>
      <c r="AU762" s="8" t="s">
        <v>11007</v>
      </c>
      <c r="AV762" s="8" t="s">
        <v>10909</v>
      </c>
    </row>
    <row r="763" spans="1:48" x14ac:dyDescent="0.25">
      <c r="A763" s="8" t="str">
        <f t="shared" si="11"/>
        <v>10006000136642200001286</v>
      </c>
      <c r="B763" s="8" t="s">
        <v>10894</v>
      </c>
      <c r="C763" s="8" t="s">
        <v>10895</v>
      </c>
      <c r="D763" s="8" t="s">
        <v>10896</v>
      </c>
      <c r="E763" s="8" t="s">
        <v>11007</v>
      </c>
      <c r="F763" s="8" t="s">
        <v>11008</v>
      </c>
      <c r="G763" s="8" t="s">
        <v>10913</v>
      </c>
      <c r="H763" s="8" t="s">
        <v>10914</v>
      </c>
      <c r="I763" s="8" t="s">
        <v>10901</v>
      </c>
      <c r="J763" s="8" t="s">
        <v>10902</v>
      </c>
      <c r="K763" s="8" t="s">
        <v>7709</v>
      </c>
      <c r="L763" s="8" t="s">
        <v>10903</v>
      </c>
      <c r="M763" s="8" t="s">
        <v>10904</v>
      </c>
      <c r="N763" s="8" t="s">
        <v>10915</v>
      </c>
      <c r="O763" s="9">
        <v>8.1519999999999992</v>
      </c>
      <c r="P763" s="10">
        <v>1</v>
      </c>
      <c r="Q763" s="11">
        <v>3.65</v>
      </c>
      <c r="R763" s="11">
        <v>1</v>
      </c>
      <c r="S763" s="8" t="s">
        <v>10906</v>
      </c>
      <c r="T763" s="8" t="s">
        <v>10907</v>
      </c>
      <c r="U763" s="9">
        <v>8.5500000000000007</v>
      </c>
      <c r="V763" s="10">
        <v>1</v>
      </c>
      <c r="W763" s="11">
        <v>6</v>
      </c>
      <c r="X763" s="9">
        <v>45.593000000000004</v>
      </c>
      <c r="Y763" s="8" t="s">
        <v>10901</v>
      </c>
      <c r="Z763" s="10">
        <v>1</v>
      </c>
      <c r="AA763" s="10">
        <v>1</v>
      </c>
      <c r="AB763" s="9">
        <v>45.593000000000004</v>
      </c>
      <c r="AC763" s="10">
        <v>1</v>
      </c>
      <c r="AD763" s="10">
        <v>1</v>
      </c>
      <c r="AE763" s="9">
        <v>45.593000000000004</v>
      </c>
      <c r="AF763" s="11">
        <v>0</v>
      </c>
      <c r="AG763" s="11">
        <v>4</v>
      </c>
      <c r="AH763" s="11">
        <v>9.25</v>
      </c>
      <c r="AI763" s="11">
        <v>0</v>
      </c>
      <c r="AJ763" s="11">
        <v>0</v>
      </c>
      <c r="AK763" s="12">
        <v>44368.061805555553</v>
      </c>
      <c r="AL763" s="11">
        <v>0</v>
      </c>
      <c r="AM763" s="11">
        <v>100</v>
      </c>
      <c r="AN763" s="11">
        <v>0</v>
      </c>
      <c r="AO763" s="11">
        <v>1.97</v>
      </c>
      <c r="AP763" s="11">
        <v>4.55</v>
      </c>
      <c r="AQ763" s="11">
        <v>0</v>
      </c>
      <c r="AR763" s="11">
        <v>2.95</v>
      </c>
      <c r="AS763" s="8" t="s">
        <v>10908</v>
      </c>
      <c r="AT763" s="11">
        <v>0</v>
      </c>
      <c r="AU763" s="8" t="s">
        <v>11007</v>
      </c>
      <c r="AV763" s="8" t="s">
        <v>10909</v>
      </c>
    </row>
    <row r="764" spans="1:48" x14ac:dyDescent="0.25">
      <c r="A764" s="8" t="str">
        <f t="shared" si="11"/>
        <v>10006000136642200001327</v>
      </c>
      <c r="B764" s="8" t="s">
        <v>10894</v>
      </c>
      <c r="C764" s="8" t="s">
        <v>10895</v>
      </c>
      <c r="D764" s="8" t="s">
        <v>10896</v>
      </c>
      <c r="E764" s="8" t="s">
        <v>11007</v>
      </c>
      <c r="F764" s="8" t="s">
        <v>11008</v>
      </c>
      <c r="G764" s="8" t="s">
        <v>10916</v>
      </c>
      <c r="H764" s="8" t="s">
        <v>10900</v>
      </c>
      <c r="I764" s="8" t="s">
        <v>10901</v>
      </c>
      <c r="J764" s="8" t="s">
        <v>10902</v>
      </c>
      <c r="K764" s="8" t="s">
        <v>7709</v>
      </c>
      <c r="L764" s="8" t="s">
        <v>10903</v>
      </c>
      <c r="M764" s="8" t="s">
        <v>10904</v>
      </c>
      <c r="N764" s="8" t="s">
        <v>10905</v>
      </c>
      <c r="O764" s="9">
        <v>8.7629999999999999</v>
      </c>
      <c r="P764" s="10">
        <v>0.75009599999999998</v>
      </c>
      <c r="Q764" s="11">
        <v>3.65</v>
      </c>
      <c r="R764" s="11">
        <v>4</v>
      </c>
      <c r="S764" s="8" t="s">
        <v>10906</v>
      </c>
      <c r="T764" s="8" t="s">
        <v>10907</v>
      </c>
      <c r="U764" s="9">
        <v>7.1180000000000003</v>
      </c>
      <c r="V764" s="10">
        <v>1</v>
      </c>
      <c r="W764" s="11">
        <v>5</v>
      </c>
      <c r="X764" s="9">
        <v>37.848999999999997</v>
      </c>
      <c r="Y764" s="8" t="s">
        <v>10901</v>
      </c>
      <c r="Z764" s="10">
        <v>1</v>
      </c>
      <c r="AA764" s="10">
        <v>1</v>
      </c>
      <c r="AB764" s="9">
        <v>37.848999999999997</v>
      </c>
      <c r="AC764" s="10">
        <v>1</v>
      </c>
      <c r="AD764" s="10">
        <v>1</v>
      </c>
      <c r="AE764" s="9">
        <v>37.848999999999997</v>
      </c>
      <c r="AF764" s="11">
        <v>15</v>
      </c>
      <c r="AG764" s="11">
        <v>4</v>
      </c>
      <c r="AH764" s="11">
        <v>9.25</v>
      </c>
      <c r="AI764" s="11">
        <v>0</v>
      </c>
      <c r="AJ764" s="11">
        <v>0</v>
      </c>
      <c r="AK764" s="12">
        <v>44368.061805555553</v>
      </c>
      <c r="AL764" s="11">
        <v>6.14</v>
      </c>
      <c r="AM764" s="11">
        <v>100</v>
      </c>
      <c r="AN764" s="11">
        <v>0</v>
      </c>
      <c r="AO764" s="11">
        <v>1.64</v>
      </c>
      <c r="AP764" s="11">
        <v>3.79</v>
      </c>
      <c r="AQ764" s="11">
        <v>0</v>
      </c>
      <c r="AR764" s="11">
        <v>2.35</v>
      </c>
      <c r="AS764" s="8" t="s">
        <v>10908</v>
      </c>
      <c r="AT764" s="11">
        <v>0</v>
      </c>
      <c r="AU764" s="8" t="s">
        <v>11007</v>
      </c>
      <c r="AV764" s="8" t="s">
        <v>10909</v>
      </c>
    </row>
    <row r="765" spans="1:48" x14ac:dyDescent="0.25">
      <c r="A765" s="8" t="str">
        <f t="shared" si="11"/>
        <v>10006000136642200001421</v>
      </c>
      <c r="B765" s="8" t="s">
        <v>10894</v>
      </c>
      <c r="C765" s="8" t="s">
        <v>10895</v>
      </c>
      <c r="D765" s="8" t="s">
        <v>10896</v>
      </c>
      <c r="E765" s="8" t="s">
        <v>11007</v>
      </c>
      <c r="F765" s="8" t="s">
        <v>11008</v>
      </c>
      <c r="G765" s="8" t="s">
        <v>10917</v>
      </c>
      <c r="H765" s="8" t="s">
        <v>10918</v>
      </c>
      <c r="I765" s="8" t="s">
        <v>10901</v>
      </c>
      <c r="J765" s="8" t="s">
        <v>10902</v>
      </c>
      <c r="K765" s="8" t="s">
        <v>7709</v>
      </c>
      <c r="L765" s="8" t="s">
        <v>10903</v>
      </c>
      <c r="M765" s="8" t="s">
        <v>10904</v>
      </c>
      <c r="N765" s="8" t="s">
        <v>10905</v>
      </c>
      <c r="O765" s="9">
        <v>5.9560000000000004</v>
      </c>
      <c r="P765" s="10">
        <v>1</v>
      </c>
      <c r="Q765" s="11">
        <v>9.25</v>
      </c>
      <c r="R765" s="11">
        <v>4</v>
      </c>
      <c r="S765" s="8" t="s">
        <v>10906</v>
      </c>
      <c r="T765" s="8" t="s">
        <v>10907</v>
      </c>
      <c r="U765" s="9">
        <v>6.8659999999999997</v>
      </c>
      <c r="V765" s="10">
        <v>1</v>
      </c>
      <c r="W765" s="11">
        <v>4</v>
      </c>
      <c r="X765" s="9">
        <v>36.07</v>
      </c>
      <c r="Y765" s="8" t="s">
        <v>10901</v>
      </c>
      <c r="Z765" s="10">
        <v>1</v>
      </c>
      <c r="AA765" s="10">
        <v>1</v>
      </c>
      <c r="AB765" s="9">
        <v>36.07</v>
      </c>
      <c r="AC765" s="10">
        <v>1</v>
      </c>
      <c r="AD765" s="10">
        <v>1</v>
      </c>
      <c r="AE765" s="9">
        <v>36.07</v>
      </c>
      <c r="AF765" s="11">
        <v>15</v>
      </c>
      <c r="AG765" s="11">
        <v>4</v>
      </c>
      <c r="AH765" s="11">
        <v>9.25</v>
      </c>
      <c r="AI765" s="11">
        <v>0</v>
      </c>
      <c r="AJ765" s="11">
        <v>0</v>
      </c>
      <c r="AK765" s="12">
        <v>44368.06181712963</v>
      </c>
      <c r="AL765" s="11">
        <v>5.92</v>
      </c>
      <c r="AM765" s="11">
        <v>100</v>
      </c>
      <c r="AN765" s="11">
        <v>0</v>
      </c>
      <c r="AO765" s="11">
        <v>1.58</v>
      </c>
      <c r="AP765" s="11">
        <v>3.65</v>
      </c>
      <c r="AQ765" s="11">
        <v>0</v>
      </c>
      <c r="AR765" s="11">
        <v>1.82</v>
      </c>
      <c r="AS765" s="8" t="s">
        <v>10908</v>
      </c>
      <c r="AT765" s="11">
        <v>0</v>
      </c>
      <c r="AU765" s="8" t="s">
        <v>11007</v>
      </c>
      <c r="AV765" s="8" t="s">
        <v>10909</v>
      </c>
    </row>
    <row r="766" spans="1:48" x14ac:dyDescent="0.25">
      <c r="A766" s="8" t="str">
        <f t="shared" si="11"/>
        <v>11006000136642000005105</v>
      </c>
      <c r="B766" s="8" t="s">
        <v>10919</v>
      </c>
      <c r="C766" s="8" t="s">
        <v>10901</v>
      </c>
      <c r="D766" s="8" t="s">
        <v>10896</v>
      </c>
      <c r="E766" s="8" t="s">
        <v>11007</v>
      </c>
      <c r="F766" s="8" t="s">
        <v>11008</v>
      </c>
      <c r="G766" s="8" t="s">
        <v>10920</v>
      </c>
      <c r="H766" s="8" t="s">
        <v>10921</v>
      </c>
      <c r="I766" s="8" t="s">
        <v>10895</v>
      </c>
      <c r="J766" s="8" t="s">
        <v>10902</v>
      </c>
      <c r="K766" s="8" t="s">
        <v>7709</v>
      </c>
      <c r="L766" s="8" t="s">
        <v>10922</v>
      </c>
      <c r="M766" s="8" t="s">
        <v>10904</v>
      </c>
      <c r="N766" s="8" t="s">
        <v>10905</v>
      </c>
      <c r="O766" s="9">
        <v>5.8019999999999996</v>
      </c>
      <c r="P766" s="10">
        <v>1</v>
      </c>
      <c r="Q766" s="11">
        <v>9.25</v>
      </c>
      <c r="R766" s="11">
        <v>4</v>
      </c>
      <c r="S766" s="8" t="s">
        <v>10906</v>
      </c>
      <c r="T766" s="8" t="s">
        <v>10907</v>
      </c>
      <c r="U766" s="9">
        <v>6.6879999999999997</v>
      </c>
      <c r="V766" s="10">
        <v>1</v>
      </c>
      <c r="W766" s="11">
        <v>4</v>
      </c>
      <c r="X766" s="9">
        <v>38.686</v>
      </c>
      <c r="Y766" s="8" t="s">
        <v>10901</v>
      </c>
      <c r="Z766" s="10">
        <v>1</v>
      </c>
      <c r="AA766" s="10">
        <v>1</v>
      </c>
      <c r="AB766" s="9">
        <v>38.686</v>
      </c>
      <c r="AC766" s="10">
        <v>1</v>
      </c>
      <c r="AD766" s="10">
        <v>1</v>
      </c>
      <c r="AE766" s="9">
        <v>38.686</v>
      </c>
      <c r="AF766" s="11">
        <v>15</v>
      </c>
      <c r="AG766" s="11">
        <v>4</v>
      </c>
      <c r="AH766" s="11">
        <v>0</v>
      </c>
      <c r="AI766" s="11">
        <v>0</v>
      </c>
      <c r="AJ766" s="11">
        <v>0</v>
      </c>
      <c r="AK766" s="12">
        <v>44367.62195601852</v>
      </c>
      <c r="AL766" s="11">
        <v>5.77</v>
      </c>
      <c r="AM766" s="11">
        <v>100</v>
      </c>
      <c r="AN766" s="11">
        <v>0</v>
      </c>
      <c r="AO766" s="11">
        <v>1.54</v>
      </c>
      <c r="AP766" s="11">
        <v>0</v>
      </c>
      <c r="AQ766" s="11">
        <v>0</v>
      </c>
      <c r="AR766" s="11">
        <v>1.77</v>
      </c>
      <c r="AS766" s="8" t="s">
        <v>10908</v>
      </c>
      <c r="AT766" s="11">
        <v>0</v>
      </c>
      <c r="AU766" s="8" t="s">
        <v>11007</v>
      </c>
      <c r="AV766" s="8" t="s">
        <v>10909</v>
      </c>
    </row>
    <row r="767" spans="1:48" x14ac:dyDescent="0.25">
      <c r="A767" s="8" t="str">
        <f t="shared" si="11"/>
        <v>11006000136642200001286</v>
      </c>
      <c r="B767" s="8" t="s">
        <v>10919</v>
      </c>
      <c r="C767" s="8" t="s">
        <v>10895</v>
      </c>
      <c r="D767" s="8" t="s">
        <v>10896</v>
      </c>
      <c r="E767" s="8" t="s">
        <v>11007</v>
      </c>
      <c r="F767" s="8" t="s">
        <v>11008</v>
      </c>
      <c r="G767" s="8" t="s">
        <v>10913</v>
      </c>
      <c r="H767" s="8" t="s">
        <v>10914</v>
      </c>
      <c r="I767" s="8" t="s">
        <v>10901</v>
      </c>
      <c r="J767" s="8" t="s">
        <v>10902</v>
      </c>
      <c r="K767" s="8" t="s">
        <v>7709</v>
      </c>
      <c r="L767" s="8" t="s">
        <v>10922</v>
      </c>
      <c r="M767" s="8" t="s">
        <v>10904</v>
      </c>
      <c r="N767" s="8" t="s">
        <v>10915</v>
      </c>
      <c r="O767" s="9">
        <v>8.1519999999999992</v>
      </c>
      <c r="P767" s="10">
        <v>1</v>
      </c>
      <c r="Q767" s="11">
        <v>3.65</v>
      </c>
      <c r="R767" s="11">
        <v>1</v>
      </c>
      <c r="S767" s="8" t="s">
        <v>10906</v>
      </c>
      <c r="T767" s="8" t="s">
        <v>10907</v>
      </c>
      <c r="U767" s="9">
        <v>8.5500000000000007</v>
      </c>
      <c r="V767" s="10">
        <v>1</v>
      </c>
      <c r="W767" s="11">
        <v>5</v>
      </c>
      <c r="X767" s="9">
        <v>49.652999999999999</v>
      </c>
      <c r="Y767" s="8" t="s">
        <v>10901</v>
      </c>
      <c r="Z767" s="10">
        <v>1</v>
      </c>
      <c r="AA767" s="10">
        <v>1</v>
      </c>
      <c r="AB767" s="9">
        <v>49.652999999999999</v>
      </c>
      <c r="AC767" s="10">
        <v>1</v>
      </c>
      <c r="AD767" s="10">
        <v>1</v>
      </c>
      <c r="AE767" s="9">
        <v>49.652999999999999</v>
      </c>
      <c r="AF767" s="11">
        <v>0</v>
      </c>
      <c r="AG767" s="11">
        <v>4</v>
      </c>
      <c r="AH767" s="11">
        <v>0</v>
      </c>
      <c r="AI767" s="11">
        <v>0</v>
      </c>
      <c r="AJ767" s="11">
        <v>0</v>
      </c>
      <c r="AK767" s="12">
        <v>44368.08216435185</v>
      </c>
      <c r="AL767" s="11">
        <v>0</v>
      </c>
      <c r="AM767" s="11">
        <v>100</v>
      </c>
      <c r="AN767" s="11">
        <v>0</v>
      </c>
      <c r="AO767" s="11">
        <v>1.97</v>
      </c>
      <c r="AP767" s="11">
        <v>0</v>
      </c>
      <c r="AQ767" s="11">
        <v>0</v>
      </c>
      <c r="AR767" s="11">
        <v>2.46</v>
      </c>
      <c r="AS767" s="8" t="s">
        <v>10908</v>
      </c>
      <c r="AT767" s="11">
        <v>0</v>
      </c>
      <c r="AU767" s="8" t="s">
        <v>11007</v>
      </c>
      <c r="AV767" s="8" t="s">
        <v>10909</v>
      </c>
    </row>
    <row r="768" spans="1:48" x14ac:dyDescent="0.25">
      <c r="A768" s="8" t="str">
        <f t="shared" si="11"/>
        <v>11006000136642200001327</v>
      </c>
      <c r="B768" s="8" t="s">
        <v>10919</v>
      </c>
      <c r="C768" s="8" t="s">
        <v>10895</v>
      </c>
      <c r="D768" s="8" t="s">
        <v>10896</v>
      </c>
      <c r="E768" s="8" t="s">
        <v>11007</v>
      </c>
      <c r="F768" s="8" t="s">
        <v>11008</v>
      </c>
      <c r="G768" s="8" t="s">
        <v>10916</v>
      </c>
      <c r="H768" s="8" t="s">
        <v>10900</v>
      </c>
      <c r="I768" s="8" t="s">
        <v>10901</v>
      </c>
      <c r="J768" s="8" t="s">
        <v>10902</v>
      </c>
      <c r="K768" s="8" t="s">
        <v>7709</v>
      </c>
      <c r="L768" s="8" t="s">
        <v>10922</v>
      </c>
      <c r="M768" s="8" t="s">
        <v>10904</v>
      </c>
      <c r="N768" s="8" t="s">
        <v>10923</v>
      </c>
      <c r="O768" s="9">
        <v>8.7629999999999999</v>
      </c>
      <c r="P768" s="10">
        <v>0.75009599999999998</v>
      </c>
      <c r="Q768" s="11">
        <v>0</v>
      </c>
      <c r="R768" s="11">
        <v>4</v>
      </c>
      <c r="S768" s="8" t="s">
        <v>10906</v>
      </c>
      <c r="T768" s="8" t="s">
        <v>10907</v>
      </c>
      <c r="U768" s="9">
        <v>6.8470000000000004</v>
      </c>
      <c r="V768" s="10">
        <v>1</v>
      </c>
      <c r="W768" s="11">
        <v>5</v>
      </c>
      <c r="X768" s="9">
        <v>40.049999999999997</v>
      </c>
      <c r="Y768" s="8" t="s">
        <v>10901</v>
      </c>
      <c r="Z768" s="10">
        <v>1</v>
      </c>
      <c r="AA768" s="10">
        <v>1</v>
      </c>
      <c r="AB768" s="9">
        <v>40.049999999999997</v>
      </c>
      <c r="AC768" s="10">
        <v>1</v>
      </c>
      <c r="AD768" s="10">
        <v>1</v>
      </c>
      <c r="AE768" s="9">
        <v>40.049999999999997</v>
      </c>
      <c r="AF768" s="11">
        <v>15</v>
      </c>
      <c r="AG768" s="11">
        <v>4</v>
      </c>
      <c r="AH768" s="11">
        <v>0</v>
      </c>
      <c r="AI768" s="11">
        <v>0</v>
      </c>
      <c r="AJ768" s="11">
        <v>0</v>
      </c>
      <c r="AK768" s="12">
        <v>44368.08216435185</v>
      </c>
      <c r="AL768" s="11">
        <v>5.91</v>
      </c>
      <c r="AM768" s="11">
        <v>100</v>
      </c>
      <c r="AN768" s="11">
        <v>0</v>
      </c>
      <c r="AO768" s="11">
        <v>1.58</v>
      </c>
      <c r="AP768" s="11">
        <v>0</v>
      </c>
      <c r="AQ768" s="11">
        <v>0</v>
      </c>
      <c r="AR768" s="11">
        <v>2.2599999999999998</v>
      </c>
      <c r="AS768" s="8" t="s">
        <v>10908</v>
      </c>
      <c r="AT768" s="11">
        <v>0</v>
      </c>
      <c r="AU768" s="8" t="s">
        <v>11007</v>
      </c>
      <c r="AV768" s="8" t="s">
        <v>10909</v>
      </c>
    </row>
    <row r="769" spans="1:48" x14ac:dyDescent="0.25">
      <c r="A769" s="8" t="str">
        <f t="shared" si="11"/>
        <v>11006000136642200001421</v>
      </c>
      <c r="B769" s="8" t="s">
        <v>10919</v>
      </c>
      <c r="C769" s="8" t="s">
        <v>10895</v>
      </c>
      <c r="D769" s="8" t="s">
        <v>10896</v>
      </c>
      <c r="E769" s="8" t="s">
        <v>11007</v>
      </c>
      <c r="F769" s="8" t="s">
        <v>11008</v>
      </c>
      <c r="G769" s="8" t="s">
        <v>10917</v>
      </c>
      <c r="H769" s="8" t="s">
        <v>10918</v>
      </c>
      <c r="I769" s="8" t="s">
        <v>10901</v>
      </c>
      <c r="J769" s="8" t="s">
        <v>10902</v>
      </c>
      <c r="K769" s="8" t="s">
        <v>7709</v>
      </c>
      <c r="L769" s="8" t="s">
        <v>10922</v>
      </c>
      <c r="M769" s="8" t="s">
        <v>10904</v>
      </c>
      <c r="N769" s="8" t="s">
        <v>10905</v>
      </c>
      <c r="O769" s="9">
        <v>5.9560000000000004</v>
      </c>
      <c r="P769" s="10">
        <v>1</v>
      </c>
      <c r="Q769" s="11">
        <v>9.25</v>
      </c>
      <c r="R769" s="11">
        <v>4</v>
      </c>
      <c r="S769" s="8" t="s">
        <v>10906</v>
      </c>
      <c r="T769" s="8" t="s">
        <v>10907</v>
      </c>
      <c r="U769" s="9">
        <v>6.8659999999999997</v>
      </c>
      <c r="V769" s="10">
        <v>1</v>
      </c>
      <c r="W769" s="11">
        <v>3</v>
      </c>
      <c r="X769" s="9">
        <v>39.26</v>
      </c>
      <c r="Y769" s="8" t="s">
        <v>10901</v>
      </c>
      <c r="Z769" s="10">
        <v>1</v>
      </c>
      <c r="AA769" s="10">
        <v>1</v>
      </c>
      <c r="AB769" s="9">
        <v>39.26</v>
      </c>
      <c r="AC769" s="10">
        <v>1</v>
      </c>
      <c r="AD769" s="10">
        <v>1</v>
      </c>
      <c r="AE769" s="9">
        <v>39.26</v>
      </c>
      <c r="AF769" s="11">
        <v>15</v>
      </c>
      <c r="AG769" s="11">
        <v>4</v>
      </c>
      <c r="AH769" s="11">
        <v>0</v>
      </c>
      <c r="AI769" s="11">
        <v>0</v>
      </c>
      <c r="AJ769" s="11">
        <v>0</v>
      </c>
      <c r="AK769" s="12">
        <v>44368.082175925927</v>
      </c>
      <c r="AL769" s="11">
        <v>5.92</v>
      </c>
      <c r="AM769" s="11">
        <v>100</v>
      </c>
      <c r="AN769" s="11">
        <v>0</v>
      </c>
      <c r="AO769" s="11">
        <v>1.58</v>
      </c>
      <c r="AP769" s="11">
        <v>0</v>
      </c>
      <c r="AQ769" s="11">
        <v>0</v>
      </c>
      <c r="AR769" s="11">
        <v>1.36</v>
      </c>
      <c r="AS769" s="8" t="s">
        <v>10908</v>
      </c>
      <c r="AT769" s="11">
        <v>0</v>
      </c>
      <c r="AU769" s="8" t="s">
        <v>11007</v>
      </c>
      <c r="AV769" s="8" t="s">
        <v>10909</v>
      </c>
    </row>
    <row r="770" spans="1:48" x14ac:dyDescent="0.25">
      <c r="A770" s="8" t="str">
        <f t="shared" si="11"/>
        <v>11106000136642000005105</v>
      </c>
      <c r="B770" s="8" t="s">
        <v>10924</v>
      </c>
      <c r="C770" s="8" t="s">
        <v>10901</v>
      </c>
      <c r="D770" s="8" t="s">
        <v>10896</v>
      </c>
      <c r="E770" s="8" t="s">
        <v>11007</v>
      </c>
      <c r="F770" s="8" t="s">
        <v>11008</v>
      </c>
      <c r="G770" s="8" t="s">
        <v>10920</v>
      </c>
      <c r="H770" s="8" t="s">
        <v>10921</v>
      </c>
      <c r="I770" s="8" t="s">
        <v>10895</v>
      </c>
      <c r="J770" s="8" t="s">
        <v>10902</v>
      </c>
      <c r="K770" s="8" t="s">
        <v>7709</v>
      </c>
      <c r="L770" s="8" t="s">
        <v>10922</v>
      </c>
      <c r="M770" s="8" t="s">
        <v>10904</v>
      </c>
      <c r="N770" s="8" t="s">
        <v>10925</v>
      </c>
      <c r="O770" s="9">
        <v>5.8019999999999996</v>
      </c>
      <c r="P770" s="10">
        <v>1</v>
      </c>
      <c r="Q770" s="11">
        <v>9.25</v>
      </c>
      <c r="R770" s="11">
        <v>4</v>
      </c>
      <c r="S770" s="8" t="s">
        <v>10906</v>
      </c>
      <c r="T770" s="8" t="s">
        <v>10907</v>
      </c>
      <c r="U770" s="9">
        <v>6.6879999999999997</v>
      </c>
      <c r="V770" s="10">
        <v>1</v>
      </c>
      <c r="W770" s="11">
        <v>4</v>
      </c>
      <c r="X770" s="9">
        <v>50.386000000000003</v>
      </c>
      <c r="Y770" s="8" t="s">
        <v>10901</v>
      </c>
      <c r="Z770" s="10">
        <v>1</v>
      </c>
      <c r="AA770" s="10">
        <v>0.75029199999999996</v>
      </c>
      <c r="AB770" s="9">
        <v>50.386000000000003</v>
      </c>
      <c r="AC770" s="10">
        <v>1</v>
      </c>
      <c r="AD770" s="10">
        <v>0.75029199999999996</v>
      </c>
      <c r="AE770" s="9">
        <v>50.386000000000003</v>
      </c>
      <c r="AF770" s="11">
        <v>15</v>
      </c>
      <c r="AG770" s="11">
        <v>4</v>
      </c>
      <c r="AH770" s="11">
        <v>0</v>
      </c>
      <c r="AI770" s="11">
        <v>17</v>
      </c>
      <c r="AJ770" s="11">
        <v>0</v>
      </c>
      <c r="AK770" s="12">
        <v>44367.621967592589</v>
      </c>
      <c r="AL770" s="11">
        <v>5.77</v>
      </c>
      <c r="AM770" s="11">
        <v>100</v>
      </c>
      <c r="AN770" s="11">
        <v>0</v>
      </c>
      <c r="AO770" s="11">
        <v>1.54</v>
      </c>
      <c r="AP770" s="11">
        <v>0</v>
      </c>
      <c r="AQ770" s="11">
        <v>9.77</v>
      </c>
      <c r="AR770" s="11">
        <v>2.16</v>
      </c>
      <c r="AS770" s="8" t="s">
        <v>10908</v>
      </c>
      <c r="AT770" s="11">
        <v>0</v>
      </c>
      <c r="AU770" s="8" t="s">
        <v>11007</v>
      </c>
      <c r="AV770" s="8" t="s">
        <v>10909</v>
      </c>
    </row>
    <row r="771" spans="1:48" x14ac:dyDescent="0.25">
      <c r="A771" s="8" t="str">
        <f t="shared" ref="A771:A834" si="12">_xlfn.CONCAT(B771,E771,G771)</f>
        <v>11106000136642200000102</v>
      </c>
      <c r="B771" s="8" t="s">
        <v>10924</v>
      </c>
      <c r="C771" s="8" t="s">
        <v>10895</v>
      </c>
      <c r="D771" s="8" t="s">
        <v>10896</v>
      </c>
      <c r="E771" s="8" t="s">
        <v>11007</v>
      </c>
      <c r="F771" s="8" t="s">
        <v>11008</v>
      </c>
      <c r="G771" s="8" t="s">
        <v>10899</v>
      </c>
      <c r="H771" s="8" t="s">
        <v>10900</v>
      </c>
      <c r="I771" s="8" t="s">
        <v>10901</v>
      </c>
      <c r="J771" s="8" t="s">
        <v>10902</v>
      </c>
      <c r="K771" s="8" t="s">
        <v>7709</v>
      </c>
      <c r="L771" s="8" t="s">
        <v>10922</v>
      </c>
      <c r="M771" s="8" t="s">
        <v>10904</v>
      </c>
      <c r="N771" s="8" t="s">
        <v>10926</v>
      </c>
      <c r="O771" s="9">
        <v>6.7279999999999998</v>
      </c>
      <c r="P771" s="10">
        <v>1</v>
      </c>
      <c r="Q771" s="11">
        <v>0</v>
      </c>
      <c r="R771" s="11">
        <v>4</v>
      </c>
      <c r="S771" s="8" t="s">
        <v>10906</v>
      </c>
      <c r="T771" s="8" t="s">
        <v>10907</v>
      </c>
      <c r="U771" s="9">
        <v>7.008</v>
      </c>
      <c r="V771" s="10">
        <v>1</v>
      </c>
      <c r="W771" s="11">
        <v>4</v>
      </c>
      <c r="X771" s="9">
        <v>52.795999999999999</v>
      </c>
      <c r="Y771" s="8" t="s">
        <v>10901</v>
      </c>
      <c r="Z771" s="10">
        <v>1</v>
      </c>
      <c r="AA771" s="10">
        <v>0.76772700000000005</v>
      </c>
      <c r="AB771" s="9">
        <v>52.795999999999999</v>
      </c>
      <c r="AC771" s="10">
        <v>1</v>
      </c>
      <c r="AD771" s="10">
        <v>0.76772700000000005</v>
      </c>
      <c r="AE771" s="9">
        <v>52.795999999999999</v>
      </c>
      <c r="AF771" s="11">
        <v>15</v>
      </c>
      <c r="AG771" s="11">
        <v>4</v>
      </c>
      <c r="AH771" s="11">
        <v>0</v>
      </c>
      <c r="AI771" s="11">
        <v>17</v>
      </c>
      <c r="AJ771" s="11">
        <v>0</v>
      </c>
      <c r="AK771" s="12">
        <v>44368.082175925927</v>
      </c>
      <c r="AL771" s="11">
        <v>6.05</v>
      </c>
      <c r="AM771" s="11">
        <v>100</v>
      </c>
      <c r="AN771" s="11">
        <v>0</v>
      </c>
      <c r="AO771" s="11">
        <v>1.61</v>
      </c>
      <c r="AP771" s="11">
        <v>0</v>
      </c>
      <c r="AQ771" s="11">
        <v>10.24</v>
      </c>
      <c r="AR771" s="11">
        <v>2.2599999999999998</v>
      </c>
      <c r="AS771" s="8" t="s">
        <v>10908</v>
      </c>
      <c r="AT771" s="11">
        <v>0</v>
      </c>
      <c r="AU771" s="8" t="s">
        <v>11007</v>
      </c>
      <c r="AV771" s="8" t="s">
        <v>10909</v>
      </c>
    </row>
    <row r="772" spans="1:48" x14ac:dyDescent="0.25">
      <c r="A772" s="8" t="str">
        <f t="shared" si="12"/>
        <v>11106000136642200001286</v>
      </c>
      <c r="B772" s="8" t="s">
        <v>10924</v>
      </c>
      <c r="C772" s="8" t="s">
        <v>10895</v>
      </c>
      <c r="D772" s="8" t="s">
        <v>10896</v>
      </c>
      <c r="E772" s="8" t="s">
        <v>11007</v>
      </c>
      <c r="F772" s="8" t="s">
        <v>11008</v>
      </c>
      <c r="G772" s="8" t="s">
        <v>10913</v>
      </c>
      <c r="H772" s="8" t="s">
        <v>10914</v>
      </c>
      <c r="I772" s="8" t="s">
        <v>10901</v>
      </c>
      <c r="J772" s="8" t="s">
        <v>10902</v>
      </c>
      <c r="K772" s="8" t="s">
        <v>7709</v>
      </c>
      <c r="L772" s="8" t="s">
        <v>10922</v>
      </c>
      <c r="M772" s="8" t="s">
        <v>10904</v>
      </c>
      <c r="N772" s="8" t="s">
        <v>10927</v>
      </c>
      <c r="O772" s="9">
        <v>8.1519999999999992</v>
      </c>
      <c r="P772" s="10">
        <v>1</v>
      </c>
      <c r="Q772" s="11">
        <v>3.65</v>
      </c>
      <c r="R772" s="11">
        <v>1</v>
      </c>
      <c r="S772" s="8" t="s">
        <v>10906</v>
      </c>
      <c r="T772" s="8" t="s">
        <v>10907</v>
      </c>
      <c r="U772" s="9">
        <v>8.5500000000000007</v>
      </c>
      <c r="V772" s="10">
        <v>1</v>
      </c>
      <c r="W772" s="11">
        <v>5</v>
      </c>
      <c r="X772" s="9">
        <v>64.733000000000004</v>
      </c>
      <c r="Y772" s="8" t="s">
        <v>10901</v>
      </c>
      <c r="Z772" s="10">
        <v>1</v>
      </c>
      <c r="AA772" s="10">
        <v>0.74940200000000001</v>
      </c>
      <c r="AB772" s="9">
        <v>64.733000000000004</v>
      </c>
      <c r="AC772" s="10">
        <v>1</v>
      </c>
      <c r="AD772" s="10">
        <v>0.74940200000000001</v>
      </c>
      <c r="AE772" s="9">
        <v>64.733000000000004</v>
      </c>
      <c r="AF772" s="11">
        <v>0</v>
      </c>
      <c r="AG772" s="11">
        <v>4</v>
      </c>
      <c r="AH772" s="11">
        <v>0</v>
      </c>
      <c r="AI772" s="11">
        <v>17</v>
      </c>
      <c r="AJ772" s="11">
        <v>0</v>
      </c>
      <c r="AK772" s="12">
        <v>44368.082175925927</v>
      </c>
      <c r="AL772" s="11">
        <v>0</v>
      </c>
      <c r="AM772" s="11">
        <v>100</v>
      </c>
      <c r="AN772" s="11">
        <v>0</v>
      </c>
      <c r="AO772" s="11">
        <v>1.97</v>
      </c>
      <c r="AP772" s="11">
        <v>0</v>
      </c>
      <c r="AQ772" s="11">
        <v>12.49</v>
      </c>
      <c r="AR772" s="11">
        <v>3.08</v>
      </c>
      <c r="AS772" s="8" t="s">
        <v>10908</v>
      </c>
      <c r="AT772" s="11">
        <v>0</v>
      </c>
      <c r="AU772" s="8" t="s">
        <v>11007</v>
      </c>
      <c r="AV772" s="8" t="s">
        <v>10909</v>
      </c>
    </row>
    <row r="773" spans="1:48" x14ac:dyDescent="0.25">
      <c r="A773" s="8" t="str">
        <f t="shared" si="12"/>
        <v>11106000136642200001421</v>
      </c>
      <c r="B773" s="8" t="s">
        <v>10924</v>
      </c>
      <c r="C773" s="8" t="s">
        <v>10895</v>
      </c>
      <c r="D773" s="8" t="s">
        <v>10896</v>
      </c>
      <c r="E773" s="8" t="s">
        <v>11007</v>
      </c>
      <c r="F773" s="8" t="s">
        <v>11008</v>
      </c>
      <c r="G773" s="8" t="s">
        <v>10917</v>
      </c>
      <c r="H773" s="8" t="s">
        <v>10918</v>
      </c>
      <c r="I773" s="8" t="s">
        <v>10901</v>
      </c>
      <c r="J773" s="8" t="s">
        <v>10902</v>
      </c>
      <c r="K773" s="8" t="s">
        <v>7709</v>
      </c>
      <c r="L773" s="8" t="s">
        <v>10922</v>
      </c>
      <c r="M773" s="8" t="s">
        <v>10904</v>
      </c>
      <c r="N773" s="8" t="s">
        <v>10925</v>
      </c>
      <c r="O773" s="9">
        <v>5.9560000000000004</v>
      </c>
      <c r="P773" s="10">
        <v>1</v>
      </c>
      <c r="Q773" s="11">
        <v>9.25</v>
      </c>
      <c r="R773" s="11">
        <v>4</v>
      </c>
      <c r="S773" s="8" t="s">
        <v>10906</v>
      </c>
      <c r="T773" s="8" t="s">
        <v>10907</v>
      </c>
      <c r="U773" s="9">
        <v>6.8659999999999997</v>
      </c>
      <c r="V773" s="10">
        <v>1</v>
      </c>
      <c r="W773" s="11">
        <v>1.5</v>
      </c>
      <c r="X773" s="9">
        <v>50.34</v>
      </c>
      <c r="Y773" s="8" t="s">
        <v>10901</v>
      </c>
      <c r="Z773" s="10">
        <v>1</v>
      </c>
      <c r="AA773" s="10">
        <v>0.74807000000000001</v>
      </c>
      <c r="AB773" s="9">
        <v>50.34</v>
      </c>
      <c r="AC773" s="10">
        <v>1</v>
      </c>
      <c r="AD773" s="10">
        <v>0.74807000000000001</v>
      </c>
      <c r="AE773" s="9">
        <v>50.34</v>
      </c>
      <c r="AF773" s="11">
        <v>15</v>
      </c>
      <c r="AG773" s="11">
        <v>4</v>
      </c>
      <c r="AH773" s="11">
        <v>0</v>
      </c>
      <c r="AI773" s="11">
        <v>17</v>
      </c>
      <c r="AJ773" s="11">
        <v>0</v>
      </c>
      <c r="AK773" s="12">
        <v>44368.082175925927</v>
      </c>
      <c r="AL773" s="11">
        <v>5.92</v>
      </c>
      <c r="AM773" s="11">
        <v>100</v>
      </c>
      <c r="AN773" s="11">
        <v>0</v>
      </c>
      <c r="AO773" s="11">
        <v>1.58</v>
      </c>
      <c r="AP773" s="11">
        <v>0</v>
      </c>
      <c r="AQ773" s="11">
        <v>10.029999999999999</v>
      </c>
      <c r="AR773" s="11">
        <v>0.83</v>
      </c>
      <c r="AS773" s="8" t="s">
        <v>10908</v>
      </c>
      <c r="AT773" s="11">
        <v>0</v>
      </c>
      <c r="AU773" s="8" t="s">
        <v>11007</v>
      </c>
      <c r="AV773" s="8" t="s">
        <v>10909</v>
      </c>
    </row>
    <row r="774" spans="1:48" x14ac:dyDescent="0.25">
      <c r="A774" s="8" t="str">
        <f t="shared" si="12"/>
        <v>12106000136642000005105</v>
      </c>
      <c r="B774" s="8" t="s">
        <v>10928</v>
      </c>
      <c r="C774" s="8" t="s">
        <v>10901</v>
      </c>
      <c r="D774" s="8" t="s">
        <v>10896</v>
      </c>
      <c r="E774" s="8" t="s">
        <v>11007</v>
      </c>
      <c r="F774" s="8" t="s">
        <v>11008</v>
      </c>
      <c r="G774" s="8" t="s">
        <v>10920</v>
      </c>
      <c r="H774" s="8" t="s">
        <v>10921</v>
      </c>
      <c r="I774" s="8" t="s">
        <v>10895</v>
      </c>
      <c r="J774" s="8" t="s">
        <v>10902</v>
      </c>
      <c r="K774" s="8" t="s">
        <v>7709</v>
      </c>
      <c r="L774" s="8" t="s">
        <v>10922</v>
      </c>
      <c r="M774" s="8" t="s">
        <v>10904</v>
      </c>
      <c r="N774" s="8" t="s">
        <v>10905</v>
      </c>
      <c r="O774" s="9">
        <v>5.8019999999999996</v>
      </c>
      <c r="P774" s="10">
        <v>1</v>
      </c>
      <c r="Q774" s="11">
        <v>9.25</v>
      </c>
      <c r="R774" s="11">
        <v>4</v>
      </c>
      <c r="S774" s="8" t="s">
        <v>10906</v>
      </c>
      <c r="T774" s="8" t="s">
        <v>10907</v>
      </c>
      <c r="U774" s="9">
        <v>6.6879999999999997</v>
      </c>
      <c r="V774" s="10">
        <v>1</v>
      </c>
      <c r="W774" s="11">
        <v>2</v>
      </c>
      <c r="X774" s="9">
        <v>34.246000000000002</v>
      </c>
      <c r="Y774" s="8" t="s">
        <v>10901</v>
      </c>
      <c r="Z774" s="10">
        <v>1</v>
      </c>
      <c r="AA774" s="10">
        <v>1</v>
      </c>
      <c r="AB774" s="9">
        <v>34.246000000000002</v>
      </c>
      <c r="AC774" s="10">
        <v>1</v>
      </c>
      <c r="AD774" s="10">
        <v>1</v>
      </c>
      <c r="AE774" s="9">
        <v>34.246000000000002</v>
      </c>
      <c r="AF774" s="11">
        <v>15</v>
      </c>
      <c r="AG774" s="11">
        <v>4</v>
      </c>
      <c r="AH774" s="11">
        <v>9.25</v>
      </c>
      <c r="AI774" s="11">
        <v>0</v>
      </c>
      <c r="AJ774" s="11">
        <v>0</v>
      </c>
      <c r="AK774" s="12">
        <v>44367.553449074076</v>
      </c>
      <c r="AL774" s="11">
        <v>5.77</v>
      </c>
      <c r="AM774" s="11">
        <v>100</v>
      </c>
      <c r="AN774" s="11">
        <v>0</v>
      </c>
      <c r="AO774" s="11">
        <v>1.54</v>
      </c>
      <c r="AP774" s="11">
        <v>3.55</v>
      </c>
      <c r="AQ774" s="11">
        <v>0</v>
      </c>
      <c r="AR774" s="11">
        <v>0.88</v>
      </c>
      <c r="AS774" s="8" t="s">
        <v>10908</v>
      </c>
      <c r="AT774" s="11">
        <v>0</v>
      </c>
      <c r="AU774" s="8" t="s">
        <v>11007</v>
      </c>
      <c r="AV774" s="8" t="s">
        <v>10909</v>
      </c>
    </row>
    <row r="775" spans="1:48" x14ac:dyDescent="0.25">
      <c r="A775" s="8" t="str">
        <f t="shared" si="12"/>
        <v>12106000136642200001421</v>
      </c>
      <c r="B775" s="8" t="s">
        <v>10928</v>
      </c>
      <c r="C775" s="8" t="s">
        <v>10895</v>
      </c>
      <c r="D775" s="8" t="s">
        <v>10896</v>
      </c>
      <c r="E775" s="8" t="s">
        <v>11007</v>
      </c>
      <c r="F775" s="8" t="s">
        <v>11008</v>
      </c>
      <c r="G775" s="8" t="s">
        <v>10917</v>
      </c>
      <c r="H775" s="8" t="s">
        <v>10918</v>
      </c>
      <c r="I775" s="8" t="s">
        <v>10901</v>
      </c>
      <c r="J775" s="8" t="s">
        <v>10902</v>
      </c>
      <c r="K775" s="8" t="s">
        <v>7709</v>
      </c>
      <c r="L775" s="8" t="s">
        <v>10922</v>
      </c>
      <c r="M775" s="8" t="s">
        <v>10904</v>
      </c>
      <c r="N775" s="8" t="s">
        <v>10905</v>
      </c>
      <c r="O775" s="9">
        <v>5.9560000000000004</v>
      </c>
      <c r="P775" s="10">
        <v>1</v>
      </c>
      <c r="Q775" s="11">
        <v>9.25</v>
      </c>
      <c r="R775" s="11">
        <v>18</v>
      </c>
      <c r="S775" s="8" t="s">
        <v>10906</v>
      </c>
      <c r="T775" s="8" t="s">
        <v>10907</v>
      </c>
      <c r="U775" s="9">
        <v>8.1869999999999994</v>
      </c>
      <c r="V775" s="10">
        <v>1</v>
      </c>
      <c r="W775" s="11">
        <v>0</v>
      </c>
      <c r="X775" s="9">
        <v>34.234999999999999</v>
      </c>
      <c r="Y775" s="8" t="s">
        <v>10901</v>
      </c>
      <c r="Z775" s="10">
        <v>1</v>
      </c>
      <c r="AA775" s="10">
        <v>1</v>
      </c>
      <c r="AB775" s="9">
        <v>34.234999999999999</v>
      </c>
      <c r="AC775" s="10">
        <v>1</v>
      </c>
      <c r="AD775" s="10">
        <v>1</v>
      </c>
      <c r="AE775" s="9">
        <v>34.234999999999999</v>
      </c>
      <c r="AF775" s="11">
        <v>15</v>
      </c>
      <c r="AG775" s="11">
        <v>18</v>
      </c>
      <c r="AH775" s="11">
        <v>9.25</v>
      </c>
      <c r="AI775" s="11">
        <v>0</v>
      </c>
      <c r="AJ775" s="11">
        <v>0</v>
      </c>
      <c r="AK775" s="12">
        <v>44368.00744212963</v>
      </c>
      <c r="AL775" s="11">
        <v>7.06</v>
      </c>
      <c r="AM775" s="11">
        <v>100</v>
      </c>
      <c r="AN775" s="11">
        <v>0</v>
      </c>
      <c r="AO775" s="11">
        <v>8.48</v>
      </c>
      <c r="AP775" s="11">
        <v>4.3600000000000003</v>
      </c>
      <c r="AQ775" s="11">
        <v>0</v>
      </c>
      <c r="AR775" s="11">
        <v>0</v>
      </c>
      <c r="AS775" s="8" t="s">
        <v>10908</v>
      </c>
      <c r="AT775" s="11">
        <v>0</v>
      </c>
      <c r="AU775" s="8" t="s">
        <v>11007</v>
      </c>
      <c r="AV775" s="8" t="s">
        <v>10909</v>
      </c>
    </row>
    <row r="776" spans="1:48" x14ac:dyDescent="0.25">
      <c r="A776" s="8" t="str">
        <f t="shared" si="12"/>
        <v>13006000136642000005105</v>
      </c>
      <c r="B776" s="8" t="s">
        <v>10929</v>
      </c>
      <c r="C776" s="8" t="s">
        <v>10901</v>
      </c>
      <c r="D776" s="8" t="s">
        <v>10896</v>
      </c>
      <c r="E776" s="8" t="s">
        <v>11007</v>
      </c>
      <c r="F776" s="8" t="s">
        <v>11008</v>
      </c>
      <c r="G776" s="8" t="s">
        <v>10920</v>
      </c>
      <c r="H776" s="8" t="s">
        <v>10921</v>
      </c>
      <c r="I776" s="8" t="s">
        <v>10895</v>
      </c>
      <c r="J776" s="8" t="s">
        <v>10902</v>
      </c>
      <c r="K776" s="8" t="s">
        <v>7709</v>
      </c>
      <c r="L776" s="8" t="s">
        <v>10922</v>
      </c>
      <c r="M776" s="8" t="s">
        <v>10904</v>
      </c>
      <c r="N776" s="8" t="s">
        <v>10930</v>
      </c>
      <c r="O776" s="9">
        <v>5.8019999999999996</v>
      </c>
      <c r="P776" s="10">
        <v>1</v>
      </c>
      <c r="Q776" s="11">
        <v>9.25</v>
      </c>
      <c r="R776" s="11">
        <v>4</v>
      </c>
      <c r="S776" s="8" t="s">
        <v>10906</v>
      </c>
      <c r="T776" s="8" t="s">
        <v>10907</v>
      </c>
      <c r="U776" s="9">
        <v>6.6879999999999997</v>
      </c>
      <c r="V776" s="10">
        <v>1</v>
      </c>
      <c r="W776" s="11">
        <v>6</v>
      </c>
      <c r="X776" s="9">
        <v>46.875999999999998</v>
      </c>
      <c r="Y776" s="8" t="s">
        <v>10901</v>
      </c>
      <c r="Z776" s="10">
        <v>1</v>
      </c>
      <c r="AA776" s="10">
        <v>1</v>
      </c>
      <c r="AB776" s="9">
        <v>46.875999999999998</v>
      </c>
      <c r="AC776" s="10">
        <v>1</v>
      </c>
      <c r="AD776" s="10">
        <v>1</v>
      </c>
      <c r="AE776" s="9">
        <v>46.875999999999998</v>
      </c>
      <c r="AF776" s="11">
        <v>15</v>
      </c>
      <c r="AG776" s="11">
        <v>0</v>
      </c>
      <c r="AH776" s="11">
        <v>0</v>
      </c>
      <c r="AI776" s="11">
        <v>0</v>
      </c>
      <c r="AJ776" s="11">
        <v>0</v>
      </c>
      <c r="AK776" s="12">
        <v>44367.537847222222</v>
      </c>
      <c r="AL776" s="11">
        <v>5.77</v>
      </c>
      <c r="AM776" s="11">
        <v>0</v>
      </c>
      <c r="AN776" s="11">
        <v>0</v>
      </c>
      <c r="AO776" s="11">
        <v>0</v>
      </c>
      <c r="AP776" s="11">
        <v>0</v>
      </c>
      <c r="AQ776" s="11">
        <v>0</v>
      </c>
      <c r="AR776" s="11">
        <v>2.65</v>
      </c>
      <c r="AS776" s="8" t="s">
        <v>10908</v>
      </c>
      <c r="AT776" s="11">
        <v>0</v>
      </c>
      <c r="AU776" s="8" t="s">
        <v>11007</v>
      </c>
      <c r="AV776" s="8" t="s">
        <v>10909</v>
      </c>
    </row>
    <row r="777" spans="1:48" x14ac:dyDescent="0.25">
      <c r="A777" s="8" t="str">
        <f t="shared" si="12"/>
        <v>13006000136642200000102</v>
      </c>
      <c r="B777" s="8" t="s">
        <v>10929</v>
      </c>
      <c r="C777" s="8" t="s">
        <v>10895</v>
      </c>
      <c r="D777" s="8" t="s">
        <v>10896</v>
      </c>
      <c r="E777" s="8" t="s">
        <v>11007</v>
      </c>
      <c r="F777" s="8" t="s">
        <v>11008</v>
      </c>
      <c r="G777" s="8" t="s">
        <v>10899</v>
      </c>
      <c r="H777" s="8" t="s">
        <v>10900</v>
      </c>
      <c r="I777" s="8" t="s">
        <v>10901</v>
      </c>
      <c r="J777" s="8" t="s">
        <v>10902</v>
      </c>
      <c r="K777" s="8" t="s">
        <v>7709</v>
      </c>
      <c r="L777" s="8" t="s">
        <v>10922</v>
      </c>
      <c r="M777" s="8" t="s">
        <v>10904</v>
      </c>
      <c r="N777" s="8" t="s">
        <v>10930</v>
      </c>
      <c r="O777" s="9">
        <v>6.7279999999999998</v>
      </c>
      <c r="P777" s="10">
        <v>1</v>
      </c>
      <c r="Q777" s="11">
        <v>3.65</v>
      </c>
      <c r="R777" s="11">
        <v>4</v>
      </c>
      <c r="S777" s="8" t="s">
        <v>10906</v>
      </c>
      <c r="T777" s="8" t="s">
        <v>10907</v>
      </c>
      <c r="U777" s="9">
        <v>7.2850000000000001</v>
      </c>
      <c r="V777" s="10">
        <v>1</v>
      </c>
      <c r="W777" s="11">
        <v>3.5</v>
      </c>
      <c r="X777" s="9">
        <v>49.859000000000002</v>
      </c>
      <c r="Y777" s="8" t="s">
        <v>10901</v>
      </c>
      <c r="Z777" s="10">
        <v>1</v>
      </c>
      <c r="AA777" s="10">
        <v>1</v>
      </c>
      <c r="AB777" s="9">
        <v>49.859000000000002</v>
      </c>
      <c r="AC777" s="10">
        <v>1</v>
      </c>
      <c r="AD777" s="10">
        <v>1</v>
      </c>
      <c r="AE777" s="9">
        <v>49.859000000000002</v>
      </c>
      <c r="AF777" s="11">
        <v>15</v>
      </c>
      <c r="AG777" s="11">
        <v>0</v>
      </c>
      <c r="AH777" s="11">
        <v>0</v>
      </c>
      <c r="AI777" s="11">
        <v>0</v>
      </c>
      <c r="AJ777" s="11">
        <v>0</v>
      </c>
      <c r="AK777" s="12">
        <v>44368.028379629628</v>
      </c>
      <c r="AL777" s="11">
        <v>6.28</v>
      </c>
      <c r="AM777" s="11">
        <v>0</v>
      </c>
      <c r="AN777" s="11">
        <v>0</v>
      </c>
      <c r="AO777" s="11">
        <v>0</v>
      </c>
      <c r="AP777" s="11">
        <v>0</v>
      </c>
      <c r="AQ777" s="11">
        <v>0</v>
      </c>
      <c r="AR777" s="11">
        <v>1.69</v>
      </c>
      <c r="AS777" s="8" t="s">
        <v>10908</v>
      </c>
      <c r="AT777" s="11">
        <v>0</v>
      </c>
      <c r="AU777" s="8" t="s">
        <v>11007</v>
      </c>
      <c r="AV777" s="8" t="s">
        <v>10909</v>
      </c>
    </row>
    <row r="778" spans="1:48" x14ac:dyDescent="0.25">
      <c r="A778" s="8" t="str">
        <f t="shared" si="12"/>
        <v>13006000136642200001327</v>
      </c>
      <c r="B778" s="8" t="s">
        <v>10929</v>
      </c>
      <c r="C778" s="8" t="s">
        <v>10895</v>
      </c>
      <c r="D778" s="8" t="s">
        <v>10896</v>
      </c>
      <c r="E778" s="8" t="s">
        <v>11007</v>
      </c>
      <c r="F778" s="8" t="s">
        <v>11008</v>
      </c>
      <c r="G778" s="8" t="s">
        <v>10916</v>
      </c>
      <c r="H778" s="8" t="s">
        <v>10900</v>
      </c>
      <c r="I778" s="8" t="s">
        <v>10901</v>
      </c>
      <c r="J778" s="8" t="s">
        <v>10902</v>
      </c>
      <c r="K778" s="8" t="s">
        <v>7709</v>
      </c>
      <c r="L778" s="8" t="s">
        <v>10922</v>
      </c>
      <c r="M778" s="8" t="s">
        <v>10904</v>
      </c>
      <c r="N778" s="8" t="s">
        <v>10930</v>
      </c>
      <c r="O778" s="9">
        <v>8.7629999999999999</v>
      </c>
      <c r="P778" s="10">
        <v>0.75009599999999998</v>
      </c>
      <c r="Q778" s="11">
        <v>3.65</v>
      </c>
      <c r="R778" s="11">
        <v>4</v>
      </c>
      <c r="S778" s="8" t="s">
        <v>10906</v>
      </c>
      <c r="T778" s="8" t="s">
        <v>10907</v>
      </c>
      <c r="U778" s="9">
        <v>7.1180000000000003</v>
      </c>
      <c r="V778" s="10">
        <v>1</v>
      </c>
      <c r="W778" s="11">
        <v>2</v>
      </c>
      <c r="X778" s="9">
        <v>48.009</v>
      </c>
      <c r="Y778" s="8" t="s">
        <v>10901</v>
      </c>
      <c r="Z778" s="10">
        <v>1</v>
      </c>
      <c r="AA778" s="10">
        <v>1</v>
      </c>
      <c r="AB778" s="9">
        <v>48.009</v>
      </c>
      <c r="AC778" s="10">
        <v>1</v>
      </c>
      <c r="AD778" s="10">
        <v>1</v>
      </c>
      <c r="AE778" s="9">
        <v>48.009</v>
      </c>
      <c r="AF778" s="11">
        <v>15</v>
      </c>
      <c r="AG778" s="11">
        <v>0</v>
      </c>
      <c r="AH778" s="11">
        <v>0</v>
      </c>
      <c r="AI778" s="11">
        <v>0</v>
      </c>
      <c r="AJ778" s="11">
        <v>0</v>
      </c>
      <c r="AK778" s="12">
        <v>44368.028379629628</v>
      </c>
      <c r="AL778" s="11">
        <v>6.14</v>
      </c>
      <c r="AM778" s="11">
        <v>0</v>
      </c>
      <c r="AN778" s="11">
        <v>0</v>
      </c>
      <c r="AO778" s="11">
        <v>0</v>
      </c>
      <c r="AP778" s="11">
        <v>0</v>
      </c>
      <c r="AQ778" s="11">
        <v>0</v>
      </c>
      <c r="AR778" s="11">
        <v>0.94</v>
      </c>
      <c r="AS778" s="8" t="s">
        <v>10908</v>
      </c>
      <c r="AT778" s="11">
        <v>0</v>
      </c>
      <c r="AU778" s="8" t="s">
        <v>11007</v>
      </c>
      <c r="AV778" s="8" t="s">
        <v>10909</v>
      </c>
    </row>
    <row r="779" spans="1:48" x14ac:dyDescent="0.25">
      <c r="A779" s="8" t="str">
        <f t="shared" si="12"/>
        <v>13006000136642200001421</v>
      </c>
      <c r="B779" s="8" t="s">
        <v>10929</v>
      </c>
      <c r="C779" s="8" t="s">
        <v>10895</v>
      </c>
      <c r="D779" s="8" t="s">
        <v>10896</v>
      </c>
      <c r="E779" s="8" t="s">
        <v>11007</v>
      </c>
      <c r="F779" s="8" t="s">
        <v>11008</v>
      </c>
      <c r="G779" s="8" t="s">
        <v>10917</v>
      </c>
      <c r="H779" s="8" t="s">
        <v>10918</v>
      </c>
      <c r="I779" s="8" t="s">
        <v>10901</v>
      </c>
      <c r="J779" s="8" t="s">
        <v>10902</v>
      </c>
      <c r="K779" s="8" t="s">
        <v>7709</v>
      </c>
      <c r="L779" s="8" t="s">
        <v>10922</v>
      </c>
      <c r="M779" s="8" t="s">
        <v>10904</v>
      </c>
      <c r="N779" s="8" t="s">
        <v>10930</v>
      </c>
      <c r="O779" s="9">
        <v>5.9560000000000004</v>
      </c>
      <c r="P779" s="10">
        <v>1</v>
      </c>
      <c r="Q779" s="11">
        <v>9.25</v>
      </c>
      <c r="R779" s="11">
        <v>4</v>
      </c>
      <c r="S779" s="8" t="s">
        <v>10906</v>
      </c>
      <c r="T779" s="8" t="s">
        <v>10907</v>
      </c>
      <c r="U779" s="9">
        <v>6.8659999999999997</v>
      </c>
      <c r="V779" s="10">
        <v>1</v>
      </c>
      <c r="W779" s="11">
        <v>7</v>
      </c>
      <c r="X779" s="9">
        <v>48.58</v>
      </c>
      <c r="Y779" s="8" t="s">
        <v>10901</v>
      </c>
      <c r="Z779" s="10">
        <v>1</v>
      </c>
      <c r="AA779" s="10">
        <v>1</v>
      </c>
      <c r="AB779" s="9">
        <v>48.58</v>
      </c>
      <c r="AC779" s="10">
        <v>1</v>
      </c>
      <c r="AD779" s="10">
        <v>1</v>
      </c>
      <c r="AE779" s="9">
        <v>48.58</v>
      </c>
      <c r="AF779" s="11">
        <v>15</v>
      </c>
      <c r="AG779" s="11">
        <v>0</v>
      </c>
      <c r="AH779" s="11">
        <v>0</v>
      </c>
      <c r="AI779" s="11">
        <v>0</v>
      </c>
      <c r="AJ779" s="11">
        <v>0</v>
      </c>
      <c r="AK779" s="12">
        <v>44368.028379629628</v>
      </c>
      <c r="AL779" s="11">
        <v>5.92</v>
      </c>
      <c r="AM779" s="11">
        <v>0</v>
      </c>
      <c r="AN779" s="11">
        <v>0</v>
      </c>
      <c r="AO779" s="11">
        <v>0</v>
      </c>
      <c r="AP779" s="11">
        <v>0</v>
      </c>
      <c r="AQ779" s="11">
        <v>0</v>
      </c>
      <c r="AR779" s="11">
        <v>3.18</v>
      </c>
      <c r="AS779" s="8" t="s">
        <v>10908</v>
      </c>
      <c r="AT779" s="11">
        <v>0</v>
      </c>
      <c r="AU779" s="8" t="s">
        <v>11007</v>
      </c>
      <c r="AV779" s="8" t="s">
        <v>10909</v>
      </c>
    </row>
    <row r="780" spans="1:48" x14ac:dyDescent="0.25">
      <c r="A780" s="8" t="str">
        <f t="shared" si="12"/>
        <v>14006000136642000005105</v>
      </c>
      <c r="B780" s="8" t="s">
        <v>10931</v>
      </c>
      <c r="C780" s="8" t="s">
        <v>10901</v>
      </c>
      <c r="D780" s="8" t="s">
        <v>10896</v>
      </c>
      <c r="E780" s="8" t="s">
        <v>11007</v>
      </c>
      <c r="F780" s="8" t="s">
        <v>11008</v>
      </c>
      <c r="G780" s="8" t="s">
        <v>10920</v>
      </c>
      <c r="H780" s="8" t="s">
        <v>10921</v>
      </c>
      <c r="I780" s="8" t="s">
        <v>10895</v>
      </c>
      <c r="J780" s="8" t="s">
        <v>10902</v>
      </c>
      <c r="K780" s="8" t="s">
        <v>7709</v>
      </c>
      <c r="L780" s="8" t="s">
        <v>10922</v>
      </c>
      <c r="M780" s="8" t="s">
        <v>10904</v>
      </c>
      <c r="N780" s="8" t="s">
        <v>10905</v>
      </c>
      <c r="O780" s="9">
        <v>5.8019999999999996</v>
      </c>
      <c r="P780" s="10">
        <v>1</v>
      </c>
      <c r="Q780" s="11">
        <v>9.25</v>
      </c>
      <c r="R780" s="11">
        <v>4</v>
      </c>
      <c r="S780" s="8" t="s">
        <v>10906</v>
      </c>
      <c r="T780" s="8" t="s">
        <v>10907</v>
      </c>
      <c r="U780" s="9">
        <v>6.6879999999999997</v>
      </c>
      <c r="V780" s="10">
        <v>1</v>
      </c>
      <c r="W780" s="11">
        <v>2</v>
      </c>
      <c r="X780" s="9">
        <v>34.246000000000002</v>
      </c>
      <c r="Y780" s="8" t="s">
        <v>10901</v>
      </c>
      <c r="Z780" s="10">
        <v>1</v>
      </c>
      <c r="AA780" s="10">
        <v>1</v>
      </c>
      <c r="AB780" s="9">
        <v>34.246000000000002</v>
      </c>
      <c r="AC780" s="10">
        <v>1</v>
      </c>
      <c r="AD780" s="10">
        <v>1</v>
      </c>
      <c r="AE780" s="9">
        <v>34.246000000000002</v>
      </c>
      <c r="AF780" s="11">
        <v>15</v>
      </c>
      <c r="AG780" s="11">
        <v>4</v>
      </c>
      <c r="AH780" s="11">
        <v>9.25</v>
      </c>
      <c r="AI780" s="11">
        <v>0</v>
      </c>
      <c r="AJ780" s="11">
        <v>0</v>
      </c>
      <c r="AK780" s="12">
        <v>44367.555787037039</v>
      </c>
      <c r="AL780" s="11">
        <v>5.77</v>
      </c>
      <c r="AM780" s="11">
        <v>100</v>
      </c>
      <c r="AN780" s="11">
        <v>0</v>
      </c>
      <c r="AO780" s="11">
        <v>1.54</v>
      </c>
      <c r="AP780" s="11">
        <v>3.55</v>
      </c>
      <c r="AQ780" s="11">
        <v>0</v>
      </c>
      <c r="AR780" s="11">
        <v>0.88</v>
      </c>
      <c r="AS780" s="8" t="s">
        <v>10908</v>
      </c>
      <c r="AT780" s="11">
        <v>0</v>
      </c>
      <c r="AU780" s="8" t="s">
        <v>11007</v>
      </c>
      <c r="AV780" s="8" t="s">
        <v>10909</v>
      </c>
    </row>
    <row r="781" spans="1:48" x14ac:dyDescent="0.25">
      <c r="A781" s="8" t="str">
        <f t="shared" si="12"/>
        <v>14006000136642200000102</v>
      </c>
      <c r="B781" s="8" t="s">
        <v>10931</v>
      </c>
      <c r="C781" s="8" t="s">
        <v>10895</v>
      </c>
      <c r="D781" s="8" t="s">
        <v>10896</v>
      </c>
      <c r="E781" s="8" t="s">
        <v>11007</v>
      </c>
      <c r="F781" s="8" t="s">
        <v>11008</v>
      </c>
      <c r="G781" s="8" t="s">
        <v>10899</v>
      </c>
      <c r="H781" s="8" t="s">
        <v>10900</v>
      </c>
      <c r="I781" s="8" t="s">
        <v>10901</v>
      </c>
      <c r="J781" s="8" t="s">
        <v>10902</v>
      </c>
      <c r="K781" s="8" t="s">
        <v>7709</v>
      </c>
      <c r="L781" s="8" t="s">
        <v>10922</v>
      </c>
      <c r="M781" s="8" t="s">
        <v>10904</v>
      </c>
      <c r="N781" s="8" t="s">
        <v>10905</v>
      </c>
      <c r="O781" s="9">
        <v>6.7279999999999998</v>
      </c>
      <c r="P781" s="10">
        <v>1</v>
      </c>
      <c r="Q781" s="11">
        <v>3.65</v>
      </c>
      <c r="R781" s="11">
        <v>4</v>
      </c>
      <c r="S781" s="8" t="s">
        <v>10906</v>
      </c>
      <c r="T781" s="8" t="s">
        <v>10907</v>
      </c>
      <c r="U781" s="9">
        <v>7.2850000000000001</v>
      </c>
      <c r="V781" s="10">
        <v>1</v>
      </c>
      <c r="W781" s="11">
        <v>2</v>
      </c>
      <c r="X781" s="9">
        <v>37.298999999999999</v>
      </c>
      <c r="Y781" s="8" t="s">
        <v>10901</v>
      </c>
      <c r="Z781" s="10">
        <v>1</v>
      </c>
      <c r="AA781" s="10">
        <v>1</v>
      </c>
      <c r="AB781" s="9">
        <v>37.298999999999999</v>
      </c>
      <c r="AC781" s="10">
        <v>1</v>
      </c>
      <c r="AD781" s="10">
        <v>1</v>
      </c>
      <c r="AE781" s="9">
        <v>37.298999999999999</v>
      </c>
      <c r="AF781" s="11">
        <v>15</v>
      </c>
      <c r="AG781" s="11">
        <v>4</v>
      </c>
      <c r="AH781" s="11">
        <v>9.25</v>
      </c>
      <c r="AI781" s="11">
        <v>0</v>
      </c>
      <c r="AJ781" s="11">
        <v>0</v>
      </c>
      <c r="AK781" s="12">
        <v>44368.027986111112</v>
      </c>
      <c r="AL781" s="11">
        <v>6.28</v>
      </c>
      <c r="AM781" s="11">
        <v>100</v>
      </c>
      <c r="AN781" s="11">
        <v>0</v>
      </c>
      <c r="AO781" s="11">
        <v>1.68</v>
      </c>
      <c r="AP781" s="11">
        <v>3.87</v>
      </c>
      <c r="AQ781" s="11">
        <v>0</v>
      </c>
      <c r="AR781" s="11">
        <v>0.96</v>
      </c>
      <c r="AS781" s="8" t="s">
        <v>10908</v>
      </c>
      <c r="AT781" s="11">
        <v>0</v>
      </c>
      <c r="AU781" s="8" t="s">
        <v>11007</v>
      </c>
      <c r="AV781" s="8" t="s">
        <v>10909</v>
      </c>
    </row>
    <row r="782" spans="1:48" x14ac:dyDescent="0.25">
      <c r="A782" s="8" t="str">
        <f t="shared" si="12"/>
        <v>14006000136642200001286</v>
      </c>
      <c r="B782" s="8" t="s">
        <v>10931</v>
      </c>
      <c r="C782" s="8" t="s">
        <v>10895</v>
      </c>
      <c r="D782" s="8" t="s">
        <v>10896</v>
      </c>
      <c r="E782" s="8" t="s">
        <v>11007</v>
      </c>
      <c r="F782" s="8" t="s">
        <v>11008</v>
      </c>
      <c r="G782" s="8" t="s">
        <v>10913</v>
      </c>
      <c r="H782" s="8" t="s">
        <v>10914</v>
      </c>
      <c r="I782" s="8" t="s">
        <v>10901</v>
      </c>
      <c r="J782" s="8" t="s">
        <v>10902</v>
      </c>
      <c r="K782" s="8" t="s">
        <v>7709</v>
      </c>
      <c r="L782" s="8" t="s">
        <v>10922</v>
      </c>
      <c r="M782" s="8" t="s">
        <v>10904</v>
      </c>
      <c r="N782" s="8" t="s">
        <v>10915</v>
      </c>
      <c r="O782" s="9">
        <v>8.1519999999999992</v>
      </c>
      <c r="P782" s="10">
        <v>1</v>
      </c>
      <c r="Q782" s="11">
        <v>3.65</v>
      </c>
      <c r="R782" s="11">
        <v>1</v>
      </c>
      <c r="S782" s="8" t="s">
        <v>10906</v>
      </c>
      <c r="T782" s="8" t="s">
        <v>10907</v>
      </c>
      <c r="U782" s="9">
        <v>8.5500000000000007</v>
      </c>
      <c r="V782" s="10">
        <v>1</v>
      </c>
      <c r="W782" s="11">
        <v>3</v>
      </c>
      <c r="X782" s="9">
        <v>44.113</v>
      </c>
      <c r="Y782" s="8" t="s">
        <v>10901</v>
      </c>
      <c r="Z782" s="10">
        <v>1</v>
      </c>
      <c r="AA782" s="10">
        <v>1</v>
      </c>
      <c r="AB782" s="9">
        <v>44.113</v>
      </c>
      <c r="AC782" s="10">
        <v>1</v>
      </c>
      <c r="AD782" s="10">
        <v>1</v>
      </c>
      <c r="AE782" s="9">
        <v>44.113</v>
      </c>
      <c r="AF782" s="11">
        <v>0</v>
      </c>
      <c r="AG782" s="11">
        <v>4</v>
      </c>
      <c r="AH782" s="11">
        <v>9.25</v>
      </c>
      <c r="AI782" s="11">
        <v>0</v>
      </c>
      <c r="AJ782" s="11">
        <v>0</v>
      </c>
      <c r="AK782" s="12">
        <v>44368.027986111112</v>
      </c>
      <c r="AL782" s="11">
        <v>0</v>
      </c>
      <c r="AM782" s="11">
        <v>100</v>
      </c>
      <c r="AN782" s="11">
        <v>0</v>
      </c>
      <c r="AO782" s="11">
        <v>1.97</v>
      </c>
      <c r="AP782" s="11">
        <v>4.55</v>
      </c>
      <c r="AQ782" s="11">
        <v>0</v>
      </c>
      <c r="AR782" s="11">
        <v>1.47</v>
      </c>
      <c r="AS782" s="8" t="s">
        <v>10908</v>
      </c>
      <c r="AT782" s="11">
        <v>0</v>
      </c>
      <c r="AU782" s="8" t="s">
        <v>11007</v>
      </c>
      <c r="AV782" s="8" t="s">
        <v>10909</v>
      </c>
    </row>
    <row r="783" spans="1:48" x14ac:dyDescent="0.25">
      <c r="A783" s="8" t="str">
        <f t="shared" si="12"/>
        <v>17006000136642000005105</v>
      </c>
      <c r="B783" s="8" t="s">
        <v>10932</v>
      </c>
      <c r="C783" s="8" t="s">
        <v>10895</v>
      </c>
      <c r="D783" s="8" t="s">
        <v>10896</v>
      </c>
      <c r="E783" s="8" t="s">
        <v>11007</v>
      </c>
      <c r="F783" s="8" t="s">
        <v>11008</v>
      </c>
      <c r="G783" s="8" t="s">
        <v>10920</v>
      </c>
      <c r="H783" s="8" t="s">
        <v>10921</v>
      </c>
      <c r="I783" s="8" t="s">
        <v>10901</v>
      </c>
      <c r="J783" s="8" t="s">
        <v>10902</v>
      </c>
      <c r="K783" s="8" t="s">
        <v>7709</v>
      </c>
      <c r="L783" s="8" t="s">
        <v>10922</v>
      </c>
      <c r="M783" s="8" t="s">
        <v>10904</v>
      </c>
      <c r="N783" s="8" t="s">
        <v>10933</v>
      </c>
      <c r="O783" s="9">
        <v>5.7220000000000004</v>
      </c>
      <c r="P783" s="10">
        <v>1</v>
      </c>
      <c r="Q783" s="11">
        <v>9.25</v>
      </c>
      <c r="R783" s="11">
        <v>4</v>
      </c>
      <c r="S783" s="8" t="s">
        <v>10906</v>
      </c>
      <c r="T783" s="8" t="s">
        <v>10907</v>
      </c>
      <c r="U783" s="9">
        <v>6.5960000000000001</v>
      </c>
      <c r="V783" s="10">
        <v>0.25</v>
      </c>
      <c r="W783" s="11">
        <v>7</v>
      </c>
      <c r="X783" s="9">
        <v>14.282</v>
      </c>
      <c r="Y783" s="8" t="s">
        <v>10901</v>
      </c>
      <c r="Z783" s="10">
        <v>4</v>
      </c>
      <c r="AA783" s="10">
        <v>1</v>
      </c>
      <c r="AB783" s="9">
        <v>57.128</v>
      </c>
      <c r="AC783" s="10">
        <v>1</v>
      </c>
      <c r="AD783" s="10">
        <v>1</v>
      </c>
      <c r="AE783" s="9">
        <v>57.128</v>
      </c>
      <c r="AF783" s="11">
        <v>15</v>
      </c>
      <c r="AG783" s="11">
        <v>4</v>
      </c>
      <c r="AH783" s="11">
        <v>0</v>
      </c>
      <c r="AI783" s="11">
        <v>17</v>
      </c>
      <c r="AJ783" s="11">
        <v>0</v>
      </c>
      <c r="AK783" s="12">
        <v>44368.030162037037</v>
      </c>
      <c r="AL783" s="11">
        <v>1.42</v>
      </c>
      <c r="AM783" s="11">
        <v>100</v>
      </c>
      <c r="AN783" s="11">
        <v>0</v>
      </c>
      <c r="AO783" s="11">
        <v>0.38</v>
      </c>
      <c r="AP783" s="11">
        <v>0</v>
      </c>
      <c r="AQ783" s="11">
        <v>2.4500000000000002</v>
      </c>
      <c r="AR783" s="11">
        <v>0.93</v>
      </c>
      <c r="AS783" s="8" t="s">
        <v>10908</v>
      </c>
      <c r="AT783" s="11">
        <v>0</v>
      </c>
      <c r="AU783" s="8" t="s">
        <v>11007</v>
      </c>
      <c r="AV783" s="8" t="s">
        <v>10909</v>
      </c>
    </row>
    <row r="784" spans="1:48" x14ac:dyDescent="0.25">
      <c r="A784" s="8" t="str">
        <f t="shared" si="12"/>
        <v>17006000136642200001421</v>
      </c>
      <c r="B784" s="8" t="s">
        <v>10932</v>
      </c>
      <c r="C784" s="8" t="s">
        <v>10901</v>
      </c>
      <c r="D784" s="8" t="s">
        <v>10896</v>
      </c>
      <c r="E784" s="8" t="s">
        <v>11007</v>
      </c>
      <c r="F784" s="8" t="s">
        <v>11008</v>
      </c>
      <c r="G784" s="8" t="s">
        <v>10917</v>
      </c>
      <c r="H784" s="8" t="s">
        <v>10918</v>
      </c>
      <c r="I784" s="8" t="s">
        <v>10895</v>
      </c>
      <c r="J784" s="8" t="s">
        <v>10902</v>
      </c>
      <c r="K784" s="8" t="s">
        <v>7709</v>
      </c>
      <c r="L784" s="8" t="s">
        <v>10922</v>
      </c>
      <c r="M784" s="8" t="s">
        <v>10904</v>
      </c>
      <c r="N784" s="8" t="s">
        <v>10933</v>
      </c>
      <c r="O784" s="9">
        <v>5.9560000000000004</v>
      </c>
      <c r="P784" s="10">
        <v>1</v>
      </c>
      <c r="Q784" s="11">
        <v>9.25</v>
      </c>
      <c r="R784" s="11">
        <v>4</v>
      </c>
      <c r="S784" s="8" t="s">
        <v>10906</v>
      </c>
      <c r="T784" s="8" t="s">
        <v>10907</v>
      </c>
      <c r="U784" s="9">
        <v>6.8659999999999997</v>
      </c>
      <c r="V784" s="10">
        <v>0.25</v>
      </c>
      <c r="W784" s="11">
        <v>3</v>
      </c>
      <c r="X784" s="9">
        <v>14.33</v>
      </c>
      <c r="Y784" s="8" t="s">
        <v>10901</v>
      </c>
      <c r="Z784" s="10">
        <v>4</v>
      </c>
      <c r="AA784" s="10">
        <v>1</v>
      </c>
      <c r="AB784" s="9">
        <v>57.32</v>
      </c>
      <c r="AC784" s="10">
        <v>1</v>
      </c>
      <c r="AD784" s="10">
        <v>1</v>
      </c>
      <c r="AE784" s="9">
        <v>57.32</v>
      </c>
      <c r="AF784" s="11">
        <v>15</v>
      </c>
      <c r="AG784" s="11">
        <v>4</v>
      </c>
      <c r="AH784" s="11">
        <v>0</v>
      </c>
      <c r="AI784" s="11">
        <v>17</v>
      </c>
      <c r="AJ784" s="11">
        <v>0</v>
      </c>
      <c r="AK784" s="12">
        <v>44367.599849537037</v>
      </c>
      <c r="AL784" s="11">
        <v>1.48</v>
      </c>
      <c r="AM784" s="11">
        <v>100</v>
      </c>
      <c r="AN784" s="11">
        <v>0</v>
      </c>
      <c r="AO784" s="11">
        <v>0.4</v>
      </c>
      <c r="AP784" s="11">
        <v>0</v>
      </c>
      <c r="AQ784" s="11">
        <v>2.56</v>
      </c>
      <c r="AR784" s="11">
        <v>0.42</v>
      </c>
      <c r="AS784" s="8" t="s">
        <v>10908</v>
      </c>
      <c r="AT784" s="11">
        <v>0</v>
      </c>
      <c r="AU784" s="8" t="s">
        <v>11007</v>
      </c>
      <c r="AV784" s="8" t="s">
        <v>10909</v>
      </c>
    </row>
    <row r="785" spans="1:48" x14ac:dyDescent="0.25">
      <c r="A785" s="8" t="str">
        <f t="shared" si="12"/>
        <v>10006000136832200000102</v>
      </c>
      <c r="B785" s="8" t="s">
        <v>10894</v>
      </c>
      <c r="C785" s="8" t="s">
        <v>10895</v>
      </c>
      <c r="D785" s="8" t="s">
        <v>10896</v>
      </c>
      <c r="E785" s="8" t="s">
        <v>11011</v>
      </c>
      <c r="F785" s="8" t="s">
        <v>11012</v>
      </c>
      <c r="G785" s="8" t="s">
        <v>10899</v>
      </c>
      <c r="H785" s="8" t="s">
        <v>10900</v>
      </c>
      <c r="I785" s="8" t="s">
        <v>10901</v>
      </c>
      <c r="J785" s="8" t="s">
        <v>10902</v>
      </c>
      <c r="K785" s="8" t="s">
        <v>7709</v>
      </c>
      <c r="L785" s="8" t="s">
        <v>10903</v>
      </c>
      <c r="M785" s="8" t="s">
        <v>10904</v>
      </c>
      <c r="N785" s="8" t="s">
        <v>10905</v>
      </c>
      <c r="O785" s="9">
        <v>9.9600000000000009</v>
      </c>
      <c r="P785" s="10">
        <v>1</v>
      </c>
      <c r="Q785" s="11">
        <v>3.65</v>
      </c>
      <c r="R785" s="11">
        <v>4</v>
      </c>
      <c r="S785" s="8" t="s">
        <v>10906</v>
      </c>
      <c r="T785" s="8" t="s">
        <v>10907</v>
      </c>
      <c r="U785" s="9">
        <v>10.785</v>
      </c>
      <c r="V785" s="10">
        <v>1</v>
      </c>
      <c r="W785" s="11">
        <v>4.5</v>
      </c>
      <c r="X785" s="9">
        <v>57.014000000000003</v>
      </c>
      <c r="Y785" s="8" t="s">
        <v>10901</v>
      </c>
      <c r="Z785" s="10">
        <v>1</v>
      </c>
      <c r="AA785" s="10">
        <v>1</v>
      </c>
      <c r="AB785" s="9">
        <v>57.014000000000003</v>
      </c>
      <c r="AC785" s="10">
        <v>1</v>
      </c>
      <c r="AD785" s="10">
        <v>1</v>
      </c>
      <c r="AE785" s="9">
        <v>57.014000000000003</v>
      </c>
      <c r="AF785" s="11">
        <v>15</v>
      </c>
      <c r="AG785" s="11">
        <v>4</v>
      </c>
      <c r="AH785" s="11">
        <v>9.25</v>
      </c>
      <c r="AI785" s="11">
        <v>0</v>
      </c>
      <c r="AJ785" s="11">
        <v>0</v>
      </c>
      <c r="AK785" s="12">
        <v>44368.06181712963</v>
      </c>
      <c r="AL785" s="11">
        <v>9.3000000000000007</v>
      </c>
      <c r="AM785" s="11">
        <v>100</v>
      </c>
      <c r="AN785" s="11">
        <v>0</v>
      </c>
      <c r="AO785" s="11">
        <v>2.48</v>
      </c>
      <c r="AP785" s="11">
        <v>5.73</v>
      </c>
      <c r="AQ785" s="11">
        <v>0</v>
      </c>
      <c r="AR785" s="11">
        <v>3.21</v>
      </c>
      <c r="AS785" s="8" t="s">
        <v>10908</v>
      </c>
      <c r="AT785" s="11">
        <v>0</v>
      </c>
      <c r="AU785" s="8" t="s">
        <v>11011</v>
      </c>
      <c r="AV785" s="8" t="s">
        <v>10909</v>
      </c>
    </row>
    <row r="786" spans="1:48" x14ac:dyDescent="0.25">
      <c r="A786" s="8" t="str">
        <f t="shared" si="12"/>
        <v>10006000136832200000362</v>
      </c>
      <c r="B786" s="8" t="s">
        <v>10894</v>
      </c>
      <c r="C786" s="8" t="s">
        <v>10901</v>
      </c>
      <c r="D786" s="8" t="s">
        <v>10896</v>
      </c>
      <c r="E786" s="8" t="s">
        <v>11011</v>
      </c>
      <c r="F786" s="8" t="s">
        <v>11012</v>
      </c>
      <c r="G786" s="8" t="s">
        <v>10910</v>
      </c>
      <c r="H786" s="8" t="s">
        <v>10911</v>
      </c>
      <c r="I786" s="8" t="s">
        <v>10895</v>
      </c>
      <c r="J786" s="8" t="s">
        <v>10902</v>
      </c>
      <c r="K786" s="8" t="s">
        <v>7709</v>
      </c>
      <c r="L786" s="8" t="s">
        <v>10903</v>
      </c>
      <c r="M786" s="8" t="s">
        <v>10904</v>
      </c>
      <c r="N786" s="8" t="s">
        <v>10912</v>
      </c>
      <c r="O786" s="9">
        <v>0</v>
      </c>
      <c r="P786" s="10">
        <v>1</v>
      </c>
      <c r="Q786" s="11">
        <v>0</v>
      </c>
      <c r="R786" s="11">
        <v>0</v>
      </c>
      <c r="S786" s="8" t="s">
        <v>10906</v>
      </c>
      <c r="T786" s="8" t="s">
        <v>10907</v>
      </c>
      <c r="U786" s="9">
        <v>5.95</v>
      </c>
      <c r="V786" s="10">
        <v>1</v>
      </c>
      <c r="W786" s="11">
        <v>0</v>
      </c>
      <c r="X786" s="9">
        <v>46.063000000000002</v>
      </c>
      <c r="Y786" s="8" t="s">
        <v>10901</v>
      </c>
      <c r="Z786" s="10">
        <v>1</v>
      </c>
      <c r="AA786" s="10">
        <v>1</v>
      </c>
      <c r="AB786" s="9">
        <v>46.063000000000002</v>
      </c>
      <c r="AC786" s="10">
        <v>1.0722689999999999</v>
      </c>
      <c r="AD786" s="10">
        <v>1</v>
      </c>
      <c r="AE786" s="9">
        <v>49.392000000000003</v>
      </c>
      <c r="AF786" s="11">
        <v>0</v>
      </c>
      <c r="AG786" s="11">
        <v>0</v>
      </c>
      <c r="AH786" s="11">
        <v>0</v>
      </c>
      <c r="AI786" s="11">
        <v>0</v>
      </c>
      <c r="AJ786" s="11">
        <v>11.85</v>
      </c>
      <c r="AK786" s="12">
        <v>44367.580925925926</v>
      </c>
      <c r="AL786" s="11">
        <v>0</v>
      </c>
      <c r="AM786" s="11">
        <v>0</v>
      </c>
      <c r="AN786" s="11">
        <v>0</v>
      </c>
      <c r="AO786" s="11">
        <v>0</v>
      </c>
      <c r="AP786" s="11">
        <v>0</v>
      </c>
      <c r="AQ786" s="11">
        <v>0</v>
      </c>
      <c r="AR786" s="11">
        <v>0</v>
      </c>
      <c r="AS786" s="8" t="s">
        <v>10908</v>
      </c>
      <c r="AT786" s="11">
        <v>34.630000000000003</v>
      </c>
      <c r="AU786" s="8" t="s">
        <v>11011</v>
      </c>
      <c r="AV786" s="8" t="s">
        <v>10909</v>
      </c>
    </row>
    <row r="787" spans="1:48" x14ac:dyDescent="0.25">
      <c r="A787" s="8" t="str">
        <f t="shared" si="12"/>
        <v>10006000136832200001327</v>
      </c>
      <c r="B787" s="8" t="s">
        <v>10894</v>
      </c>
      <c r="C787" s="8" t="s">
        <v>10895</v>
      </c>
      <c r="D787" s="8" t="s">
        <v>10896</v>
      </c>
      <c r="E787" s="8" t="s">
        <v>11011</v>
      </c>
      <c r="F787" s="8" t="s">
        <v>11012</v>
      </c>
      <c r="G787" s="8" t="s">
        <v>10916</v>
      </c>
      <c r="H787" s="8" t="s">
        <v>10900</v>
      </c>
      <c r="I787" s="8" t="s">
        <v>10901</v>
      </c>
      <c r="J787" s="8" t="s">
        <v>10902</v>
      </c>
      <c r="K787" s="8" t="s">
        <v>7709</v>
      </c>
      <c r="L787" s="8" t="s">
        <v>10903</v>
      </c>
      <c r="M787" s="8" t="s">
        <v>10904</v>
      </c>
      <c r="N787" s="8" t="s">
        <v>10905</v>
      </c>
      <c r="O787" s="9">
        <v>12.972</v>
      </c>
      <c r="P787" s="10">
        <v>0.75014899999999995</v>
      </c>
      <c r="Q787" s="11">
        <v>3.65</v>
      </c>
      <c r="R787" s="11">
        <v>4</v>
      </c>
      <c r="S787" s="8" t="s">
        <v>10906</v>
      </c>
      <c r="T787" s="8" t="s">
        <v>10907</v>
      </c>
      <c r="U787" s="9">
        <v>10.537000000000001</v>
      </c>
      <c r="V787" s="10">
        <v>1</v>
      </c>
      <c r="W787" s="11">
        <v>5</v>
      </c>
      <c r="X787" s="9">
        <v>56.048000000000002</v>
      </c>
      <c r="Y787" s="8" t="s">
        <v>10901</v>
      </c>
      <c r="Z787" s="10">
        <v>1</v>
      </c>
      <c r="AA787" s="10">
        <v>1</v>
      </c>
      <c r="AB787" s="9">
        <v>56.048000000000002</v>
      </c>
      <c r="AC787" s="10">
        <v>1</v>
      </c>
      <c r="AD787" s="10">
        <v>1</v>
      </c>
      <c r="AE787" s="9">
        <v>56.048000000000002</v>
      </c>
      <c r="AF787" s="11">
        <v>15</v>
      </c>
      <c r="AG787" s="11">
        <v>4</v>
      </c>
      <c r="AH787" s="11">
        <v>9.25</v>
      </c>
      <c r="AI787" s="11">
        <v>0</v>
      </c>
      <c r="AJ787" s="11">
        <v>0</v>
      </c>
      <c r="AK787" s="12">
        <v>44368.06181712963</v>
      </c>
      <c r="AL787" s="11">
        <v>9.09</v>
      </c>
      <c r="AM787" s="11">
        <v>100</v>
      </c>
      <c r="AN787" s="11">
        <v>0</v>
      </c>
      <c r="AO787" s="11">
        <v>2.42</v>
      </c>
      <c r="AP787" s="11">
        <v>5.6</v>
      </c>
      <c r="AQ787" s="11">
        <v>0</v>
      </c>
      <c r="AR787" s="11">
        <v>3.48</v>
      </c>
      <c r="AS787" s="8" t="s">
        <v>10908</v>
      </c>
      <c r="AT787" s="11">
        <v>0</v>
      </c>
      <c r="AU787" s="8" t="s">
        <v>11011</v>
      </c>
      <c r="AV787" s="8" t="s">
        <v>10909</v>
      </c>
    </row>
    <row r="788" spans="1:48" x14ac:dyDescent="0.25">
      <c r="A788" s="8" t="str">
        <f t="shared" si="12"/>
        <v>10006000136832200001421</v>
      </c>
      <c r="B788" s="8" t="s">
        <v>10894</v>
      </c>
      <c r="C788" s="8" t="s">
        <v>10895</v>
      </c>
      <c r="D788" s="8" t="s">
        <v>10896</v>
      </c>
      <c r="E788" s="8" t="s">
        <v>11011</v>
      </c>
      <c r="F788" s="8" t="s">
        <v>11012</v>
      </c>
      <c r="G788" s="8" t="s">
        <v>10917</v>
      </c>
      <c r="H788" s="8" t="s">
        <v>10918</v>
      </c>
      <c r="I788" s="8" t="s">
        <v>10901</v>
      </c>
      <c r="J788" s="8" t="s">
        <v>10902</v>
      </c>
      <c r="K788" s="8" t="s">
        <v>7709</v>
      </c>
      <c r="L788" s="8" t="s">
        <v>10903</v>
      </c>
      <c r="M788" s="8" t="s">
        <v>10904</v>
      </c>
      <c r="N788" s="8" t="s">
        <v>10905</v>
      </c>
      <c r="O788" s="9">
        <v>8.6750000000000007</v>
      </c>
      <c r="P788" s="10">
        <v>1</v>
      </c>
      <c r="Q788" s="11">
        <v>9.25</v>
      </c>
      <c r="R788" s="11">
        <v>4</v>
      </c>
      <c r="S788" s="8" t="s">
        <v>10906</v>
      </c>
      <c r="T788" s="8" t="s">
        <v>10907</v>
      </c>
      <c r="U788" s="9">
        <v>10</v>
      </c>
      <c r="V788" s="10">
        <v>1</v>
      </c>
      <c r="W788" s="11">
        <v>4</v>
      </c>
      <c r="X788" s="9">
        <v>52.53</v>
      </c>
      <c r="Y788" s="8" t="s">
        <v>10901</v>
      </c>
      <c r="Z788" s="10">
        <v>1</v>
      </c>
      <c r="AA788" s="10">
        <v>1</v>
      </c>
      <c r="AB788" s="9">
        <v>52.53</v>
      </c>
      <c r="AC788" s="10">
        <v>1</v>
      </c>
      <c r="AD788" s="10">
        <v>1</v>
      </c>
      <c r="AE788" s="9">
        <v>52.53</v>
      </c>
      <c r="AF788" s="11">
        <v>15</v>
      </c>
      <c r="AG788" s="11">
        <v>4</v>
      </c>
      <c r="AH788" s="11">
        <v>9.25</v>
      </c>
      <c r="AI788" s="11">
        <v>0</v>
      </c>
      <c r="AJ788" s="11">
        <v>0</v>
      </c>
      <c r="AK788" s="12">
        <v>44368.06181712963</v>
      </c>
      <c r="AL788" s="11">
        <v>8.6300000000000008</v>
      </c>
      <c r="AM788" s="11">
        <v>100</v>
      </c>
      <c r="AN788" s="11">
        <v>0</v>
      </c>
      <c r="AO788" s="11">
        <v>2.2999999999999998</v>
      </c>
      <c r="AP788" s="11">
        <v>5.32</v>
      </c>
      <c r="AQ788" s="11">
        <v>0</v>
      </c>
      <c r="AR788" s="11">
        <v>2.65</v>
      </c>
      <c r="AS788" s="8" t="s">
        <v>10908</v>
      </c>
      <c r="AT788" s="11">
        <v>0</v>
      </c>
      <c r="AU788" s="8" t="s">
        <v>11011</v>
      </c>
      <c r="AV788" s="8" t="s">
        <v>10909</v>
      </c>
    </row>
    <row r="789" spans="1:48" x14ac:dyDescent="0.25">
      <c r="A789" s="8" t="str">
        <f t="shared" si="12"/>
        <v>11006000136832000005105</v>
      </c>
      <c r="B789" s="8" t="s">
        <v>10919</v>
      </c>
      <c r="C789" s="8" t="s">
        <v>10901</v>
      </c>
      <c r="D789" s="8" t="s">
        <v>10896</v>
      </c>
      <c r="E789" s="8" t="s">
        <v>11011</v>
      </c>
      <c r="F789" s="8" t="s">
        <v>11012</v>
      </c>
      <c r="G789" s="8" t="s">
        <v>10920</v>
      </c>
      <c r="H789" s="8" t="s">
        <v>10921</v>
      </c>
      <c r="I789" s="8" t="s">
        <v>10895</v>
      </c>
      <c r="J789" s="8" t="s">
        <v>10902</v>
      </c>
      <c r="K789" s="8" t="s">
        <v>7709</v>
      </c>
      <c r="L789" s="8" t="s">
        <v>10922</v>
      </c>
      <c r="M789" s="8" t="s">
        <v>10904</v>
      </c>
      <c r="N789" s="8" t="s">
        <v>10905</v>
      </c>
      <c r="O789" s="9">
        <v>8.5890000000000004</v>
      </c>
      <c r="P789" s="10">
        <v>1</v>
      </c>
      <c r="Q789" s="11">
        <v>9.25</v>
      </c>
      <c r="R789" s="11">
        <v>4</v>
      </c>
      <c r="S789" s="8" t="s">
        <v>10906</v>
      </c>
      <c r="T789" s="8" t="s">
        <v>10907</v>
      </c>
      <c r="U789" s="9">
        <v>9.9009999999999998</v>
      </c>
      <c r="V789" s="10">
        <v>1</v>
      </c>
      <c r="W789" s="11">
        <v>4</v>
      </c>
      <c r="X789" s="9">
        <v>57.271000000000001</v>
      </c>
      <c r="Y789" s="8" t="s">
        <v>10901</v>
      </c>
      <c r="Z789" s="10">
        <v>1</v>
      </c>
      <c r="AA789" s="10">
        <v>1</v>
      </c>
      <c r="AB789" s="9">
        <v>57.271000000000001</v>
      </c>
      <c r="AC789" s="10">
        <v>1</v>
      </c>
      <c r="AD789" s="10">
        <v>1</v>
      </c>
      <c r="AE789" s="9">
        <v>57.271000000000001</v>
      </c>
      <c r="AF789" s="11">
        <v>15</v>
      </c>
      <c r="AG789" s="11">
        <v>4</v>
      </c>
      <c r="AH789" s="11">
        <v>0</v>
      </c>
      <c r="AI789" s="11">
        <v>0</v>
      </c>
      <c r="AJ789" s="11">
        <v>0</v>
      </c>
      <c r="AK789" s="12">
        <v>44367.622187499997</v>
      </c>
      <c r="AL789" s="11">
        <v>8.5399999999999991</v>
      </c>
      <c r="AM789" s="11">
        <v>100</v>
      </c>
      <c r="AN789" s="11">
        <v>0</v>
      </c>
      <c r="AO789" s="11">
        <v>2.2799999999999998</v>
      </c>
      <c r="AP789" s="11">
        <v>0</v>
      </c>
      <c r="AQ789" s="11">
        <v>0</v>
      </c>
      <c r="AR789" s="11">
        <v>2.62</v>
      </c>
      <c r="AS789" s="8" t="s">
        <v>10908</v>
      </c>
      <c r="AT789" s="11">
        <v>0</v>
      </c>
      <c r="AU789" s="8" t="s">
        <v>11011</v>
      </c>
      <c r="AV789" s="8" t="s">
        <v>10909</v>
      </c>
    </row>
    <row r="790" spans="1:48" x14ac:dyDescent="0.25">
      <c r="A790" s="8" t="str">
        <f t="shared" si="12"/>
        <v>11006000136832200001327</v>
      </c>
      <c r="B790" s="8" t="s">
        <v>10919</v>
      </c>
      <c r="C790" s="8" t="s">
        <v>10895</v>
      </c>
      <c r="D790" s="8" t="s">
        <v>10896</v>
      </c>
      <c r="E790" s="8" t="s">
        <v>11011</v>
      </c>
      <c r="F790" s="8" t="s">
        <v>11012</v>
      </c>
      <c r="G790" s="8" t="s">
        <v>10916</v>
      </c>
      <c r="H790" s="8" t="s">
        <v>10900</v>
      </c>
      <c r="I790" s="8" t="s">
        <v>10901</v>
      </c>
      <c r="J790" s="8" t="s">
        <v>10902</v>
      </c>
      <c r="K790" s="8" t="s">
        <v>7709</v>
      </c>
      <c r="L790" s="8" t="s">
        <v>10922</v>
      </c>
      <c r="M790" s="8" t="s">
        <v>10904</v>
      </c>
      <c r="N790" s="8" t="s">
        <v>10923</v>
      </c>
      <c r="O790" s="9">
        <v>12.972</v>
      </c>
      <c r="P790" s="10">
        <v>0.75014899999999995</v>
      </c>
      <c r="Q790" s="11">
        <v>0</v>
      </c>
      <c r="R790" s="11">
        <v>4</v>
      </c>
      <c r="S790" s="8" t="s">
        <v>10906</v>
      </c>
      <c r="T790" s="8" t="s">
        <v>10907</v>
      </c>
      <c r="U790" s="9">
        <v>10.135999999999999</v>
      </c>
      <c r="V790" s="10">
        <v>1</v>
      </c>
      <c r="W790" s="11">
        <v>5</v>
      </c>
      <c r="X790" s="9">
        <v>59.302</v>
      </c>
      <c r="Y790" s="8" t="s">
        <v>10901</v>
      </c>
      <c r="Z790" s="10">
        <v>1</v>
      </c>
      <c r="AA790" s="10">
        <v>1</v>
      </c>
      <c r="AB790" s="9">
        <v>59.302</v>
      </c>
      <c r="AC790" s="10">
        <v>1</v>
      </c>
      <c r="AD790" s="10">
        <v>1</v>
      </c>
      <c r="AE790" s="9">
        <v>59.302</v>
      </c>
      <c r="AF790" s="11">
        <v>15</v>
      </c>
      <c r="AG790" s="11">
        <v>4</v>
      </c>
      <c r="AH790" s="11">
        <v>0</v>
      </c>
      <c r="AI790" s="11">
        <v>0</v>
      </c>
      <c r="AJ790" s="11">
        <v>0</v>
      </c>
      <c r="AK790" s="12">
        <v>44368.082187499997</v>
      </c>
      <c r="AL790" s="11">
        <v>8.74</v>
      </c>
      <c r="AM790" s="11">
        <v>100</v>
      </c>
      <c r="AN790" s="11">
        <v>0</v>
      </c>
      <c r="AO790" s="11">
        <v>2.33</v>
      </c>
      <c r="AP790" s="11">
        <v>0</v>
      </c>
      <c r="AQ790" s="11">
        <v>0</v>
      </c>
      <c r="AR790" s="11">
        <v>3.35</v>
      </c>
      <c r="AS790" s="8" t="s">
        <v>10908</v>
      </c>
      <c r="AT790" s="11">
        <v>0</v>
      </c>
      <c r="AU790" s="8" t="s">
        <v>11011</v>
      </c>
      <c r="AV790" s="8" t="s">
        <v>10909</v>
      </c>
    </row>
    <row r="791" spans="1:48" x14ac:dyDescent="0.25">
      <c r="A791" s="8" t="str">
        <f t="shared" si="12"/>
        <v>11006000136832200001421</v>
      </c>
      <c r="B791" s="8" t="s">
        <v>10919</v>
      </c>
      <c r="C791" s="8" t="s">
        <v>10895</v>
      </c>
      <c r="D791" s="8" t="s">
        <v>10896</v>
      </c>
      <c r="E791" s="8" t="s">
        <v>11011</v>
      </c>
      <c r="F791" s="8" t="s">
        <v>11012</v>
      </c>
      <c r="G791" s="8" t="s">
        <v>10917</v>
      </c>
      <c r="H791" s="8" t="s">
        <v>10918</v>
      </c>
      <c r="I791" s="8" t="s">
        <v>10901</v>
      </c>
      <c r="J791" s="8" t="s">
        <v>10902</v>
      </c>
      <c r="K791" s="8" t="s">
        <v>7709</v>
      </c>
      <c r="L791" s="8" t="s">
        <v>10922</v>
      </c>
      <c r="M791" s="8" t="s">
        <v>10904</v>
      </c>
      <c r="N791" s="8" t="s">
        <v>10905</v>
      </c>
      <c r="O791" s="9">
        <v>8.6750000000000007</v>
      </c>
      <c r="P791" s="10">
        <v>1</v>
      </c>
      <c r="Q791" s="11">
        <v>9.25</v>
      </c>
      <c r="R791" s="11">
        <v>4</v>
      </c>
      <c r="S791" s="8" t="s">
        <v>10906</v>
      </c>
      <c r="T791" s="8" t="s">
        <v>10907</v>
      </c>
      <c r="U791" s="9">
        <v>10</v>
      </c>
      <c r="V791" s="10">
        <v>1</v>
      </c>
      <c r="W791" s="11">
        <v>3</v>
      </c>
      <c r="X791" s="9">
        <v>57.18</v>
      </c>
      <c r="Y791" s="8" t="s">
        <v>10901</v>
      </c>
      <c r="Z791" s="10">
        <v>1</v>
      </c>
      <c r="AA791" s="10">
        <v>1</v>
      </c>
      <c r="AB791" s="9">
        <v>57.18</v>
      </c>
      <c r="AC791" s="10">
        <v>1</v>
      </c>
      <c r="AD791" s="10">
        <v>1</v>
      </c>
      <c r="AE791" s="9">
        <v>57.18</v>
      </c>
      <c r="AF791" s="11">
        <v>15</v>
      </c>
      <c r="AG791" s="11">
        <v>4</v>
      </c>
      <c r="AH791" s="11">
        <v>0</v>
      </c>
      <c r="AI791" s="11">
        <v>0</v>
      </c>
      <c r="AJ791" s="11">
        <v>0</v>
      </c>
      <c r="AK791" s="12">
        <v>44368.082187499997</v>
      </c>
      <c r="AL791" s="11">
        <v>8.6300000000000008</v>
      </c>
      <c r="AM791" s="11">
        <v>100</v>
      </c>
      <c r="AN791" s="11">
        <v>0</v>
      </c>
      <c r="AO791" s="11">
        <v>2.2999999999999998</v>
      </c>
      <c r="AP791" s="11">
        <v>0</v>
      </c>
      <c r="AQ791" s="11">
        <v>0</v>
      </c>
      <c r="AR791" s="11">
        <v>1.98</v>
      </c>
      <c r="AS791" s="8" t="s">
        <v>10908</v>
      </c>
      <c r="AT791" s="11">
        <v>0</v>
      </c>
      <c r="AU791" s="8" t="s">
        <v>11011</v>
      </c>
      <c r="AV791" s="8" t="s">
        <v>10909</v>
      </c>
    </row>
    <row r="792" spans="1:48" x14ac:dyDescent="0.25">
      <c r="A792" s="8" t="str">
        <f t="shared" si="12"/>
        <v>11106000136832000005105</v>
      </c>
      <c r="B792" s="8" t="s">
        <v>10924</v>
      </c>
      <c r="C792" s="8" t="s">
        <v>10901</v>
      </c>
      <c r="D792" s="8" t="s">
        <v>10896</v>
      </c>
      <c r="E792" s="8" t="s">
        <v>11011</v>
      </c>
      <c r="F792" s="8" t="s">
        <v>11012</v>
      </c>
      <c r="G792" s="8" t="s">
        <v>10920</v>
      </c>
      <c r="H792" s="8" t="s">
        <v>10921</v>
      </c>
      <c r="I792" s="8" t="s">
        <v>10895</v>
      </c>
      <c r="J792" s="8" t="s">
        <v>10902</v>
      </c>
      <c r="K792" s="8" t="s">
        <v>7709</v>
      </c>
      <c r="L792" s="8" t="s">
        <v>10922</v>
      </c>
      <c r="M792" s="8" t="s">
        <v>10904</v>
      </c>
      <c r="N792" s="8" t="s">
        <v>10925</v>
      </c>
      <c r="O792" s="9">
        <v>8.5890000000000004</v>
      </c>
      <c r="P792" s="10">
        <v>1</v>
      </c>
      <c r="Q792" s="11">
        <v>9.25</v>
      </c>
      <c r="R792" s="11">
        <v>4</v>
      </c>
      <c r="S792" s="8" t="s">
        <v>10906</v>
      </c>
      <c r="T792" s="8" t="s">
        <v>10907</v>
      </c>
      <c r="U792" s="9">
        <v>9.9009999999999998</v>
      </c>
      <c r="V792" s="10">
        <v>1</v>
      </c>
      <c r="W792" s="11">
        <v>4</v>
      </c>
      <c r="X792" s="9">
        <v>74.590999999999994</v>
      </c>
      <c r="Y792" s="8" t="s">
        <v>10901</v>
      </c>
      <c r="Z792" s="10">
        <v>1</v>
      </c>
      <c r="AA792" s="10">
        <v>0.750193</v>
      </c>
      <c r="AB792" s="9">
        <v>74.590999999999994</v>
      </c>
      <c r="AC792" s="10">
        <v>1</v>
      </c>
      <c r="AD792" s="10">
        <v>0.750193</v>
      </c>
      <c r="AE792" s="9">
        <v>74.590999999999994</v>
      </c>
      <c r="AF792" s="11">
        <v>15</v>
      </c>
      <c r="AG792" s="11">
        <v>4</v>
      </c>
      <c r="AH792" s="11">
        <v>0</v>
      </c>
      <c r="AI792" s="11">
        <v>17</v>
      </c>
      <c r="AJ792" s="11">
        <v>0</v>
      </c>
      <c r="AK792" s="12">
        <v>44367.622187499997</v>
      </c>
      <c r="AL792" s="11">
        <v>8.5399999999999991</v>
      </c>
      <c r="AM792" s="11">
        <v>100</v>
      </c>
      <c r="AN792" s="11">
        <v>0</v>
      </c>
      <c r="AO792" s="11">
        <v>2.2799999999999998</v>
      </c>
      <c r="AP792" s="11">
        <v>0</v>
      </c>
      <c r="AQ792" s="11">
        <v>14.46</v>
      </c>
      <c r="AR792" s="11">
        <v>3.2</v>
      </c>
      <c r="AS792" s="8" t="s">
        <v>10908</v>
      </c>
      <c r="AT792" s="11">
        <v>0</v>
      </c>
      <c r="AU792" s="8" t="s">
        <v>11011</v>
      </c>
      <c r="AV792" s="8" t="s">
        <v>10909</v>
      </c>
    </row>
    <row r="793" spans="1:48" x14ac:dyDescent="0.25">
      <c r="A793" s="8" t="str">
        <f t="shared" si="12"/>
        <v>11106000136832200000102</v>
      </c>
      <c r="B793" s="8" t="s">
        <v>10924</v>
      </c>
      <c r="C793" s="8" t="s">
        <v>10895</v>
      </c>
      <c r="D793" s="8" t="s">
        <v>10896</v>
      </c>
      <c r="E793" s="8" t="s">
        <v>11011</v>
      </c>
      <c r="F793" s="8" t="s">
        <v>11012</v>
      </c>
      <c r="G793" s="8" t="s">
        <v>10899</v>
      </c>
      <c r="H793" s="8" t="s">
        <v>10900</v>
      </c>
      <c r="I793" s="8" t="s">
        <v>10901</v>
      </c>
      <c r="J793" s="8" t="s">
        <v>10902</v>
      </c>
      <c r="K793" s="8" t="s">
        <v>7709</v>
      </c>
      <c r="L793" s="8" t="s">
        <v>10922</v>
      </c>
      <c r="M793" s="8" t="s">
        <v>10904</v>
      </c>
      <c r="N793" s="8" t="s">
        <v>10926</v>
      </c>
      <c r="O793" s="9">
        <v>9.9600000000000009</v>
      </c>
      <c r="P793" s="10">
        <v>1</v>
      </c>
      <c r="Q793" s="11">
        <v>0</v>
      </c>
      <c r="R793" s="11">
        <v>4</v>
      </c>
      <c r="S793" s="8" t="s">
        <v>10906</v>
      </c>
      <c r="T793" s="8" t="s">
        <v>10907</v>
      </c>
      <c r="U793" s="9">
        <v>10.375</v>
      </c>
      <c r="V793" s="10">
        <v>1</v>
      </c>
      <c r="W793" s="11">
        <v>4</v>
      </c>
      <c r="X793" s="9">
        <v>78.156000000000006</v>
      </c>
      <c r="Y793" s="8" t="s">
        <v>10901</v>
      </c>
      <c r="Z793" s="10">
        <v>1</v>
      </c>
      <c r="AA793" s="10">
        <v>0.76787399999999995</v>
      </c>
      <c r="AB793" s="9">
        <v>78.156000000000006</v>
      </c>
      <c r="AC793" s="10">
        <v>1</v>
      </c>
      <c r="AD793" s="10">
        <v>0.76787399999999995</v>
      </c>
      <c r="AE793" s="9">
        <v>78.156000000000006</v>
      </c>
      <c r="AF793" s="11">
        <v>15</v>
      </c>
      <c r="AG793" s="11">
        <v>4</v>
      </c>
      <c r="AH793" s="11">
        <v>0</v>
      </c>
      <c r="AI793" s="11">
        <v>17</v>
      </c>
      <c r="AJ793" s="11">
        <v>0</v>
      </c>
      <c r="AK793" s="12">
        <v>44368.082187499997</v>
      </c>
      <c r="AL793" s="11">
        <v>8.9499999999999993</v>
      </c>
      <c r="AM793" s="11">
        <v>100</v>
      </c>
      <c r="AN793" s="11">
        <v>0</v>
      </c>
      <c r="AO793" s="11">
        <v>2.39</v>
      </c>
      <c r="AP793" s="11">
        <v>0</v>
      </c>
      <c r="AQ793" s="11">
        <v>15.15</v>
      </c>
      <c r="AR793" s="11">
        <v>3.35</v>
      </c>
      <c r="AS793" s="8" t="s">
        <v>10908</v>
      </c>
      <c r="AT793" s="11">
        <v>0</v>
      </c>
      <c r="AU793" s="8" t="s">
        <v>11011</v>
      </c>
      <c r="AV793" s="8" t="s">
        <v>10909</v>
      </c>
    </row>
    <row r="794" spans="1:48" x14ac:dyDescent="0.25">
      <c r="A794" s="8" t="str">
        <f t="shared" si="12"/>
        <v>11106000136832200001421</v>
      </c>
      <c r="B794" s="8" t="s">
        <v>10924</v>
      </c>
      <c r="C794" s="8" t="s">
        <v>10895</v>
      </c>
      <c r="D794" s="8" t="s">
        <v>10896</v>
      </c>
      <c r="E794" s="8" t="s">
        <v>11011</v>
      </c>
      <c r="F794" s="8" t="s">
        <v>11012</v>
      </c>
      <c r="G794" s="8" t="s">
        <v>10917</v>
      </c>
      <c r="H794" s="8" t="s">
        <v>10918</v>
      </c>
      <c r="I794" s="8" t="s">
        <v>10901</v>
      </c>
      <c r="J794" s="8" t="s">
        <v>10902</v>
      </c>
      <c r="K794" s="8" t="s">
        <v>7709</v>
      </c>
      <c r="L794" s="8" t="s">
        <v>10922</v>
      </c>
      <c r="M794" s="8" t="s">
        <v>10904</v>
      </c>
      <c r="N794" s="8" t="s">
        <v>10925</v>
      </c>
      <c r="O794" s="9">
        <v>8.6750000000000007</v>
      </c>
      <c r="P794" s="10">
        <v>1</v>
      </c>
      <c r="Q794" s="11">
        <v>9.25</v>
      </c>
      <c r="R794" s="11">
        <v>4</v>
      </c>
      <c r="S794" s="8" t="s">
        <v>10906</v>
      </c>
      <c r="T794" s="8" t="s">
        <v>10907</v>
      </c>
      <c r="U794" s="9">
        <v>10</v>
      </c>
      <c r="V794" s="10">
        <v>1</v>
      </c>
      <c r="W794" s="11">
        <v>1.5</v>
      </c>
      <c r="X794" s="9">
        <v>73.319999999999993</v>
      </c>
      <c r="Y794" s="8" t="s">
        <v>10901</v>
      </c>
      <c r="Z794" s="10">
        <v>1</v>
      </c>
      <c r="AA794" s="10">
        <v>0.74828600000000001</v>
      </c>
      <c r="AB794" s="9">
        <v>73.319999999999993</v>
      </c>
      <c r="AC794" s="10">
        <v>1</v>
      </c>
      <c r="AD794" s="10">
        <v>0.74828600000000001</v>
      </c>
      <c r="AE794" s="9">
        <v>73.319999999999993</v>
      </c>
      <c r="AF794" s="11">
        <v>15</v>
      </c>
      <c r="AG794" s="11">
        <v>4</v>
      </c>
      <c r="AH794" s="11">
        <v>0</v>
      </c>
      <c r="AI794" s="11">
        <v>17</v>
      </c>
      <c r="AJ794" s="11">
        <v>0</v>
      </c>
      <c r="AK794" s="12">
        <v>44368.082187499997</v>
      </c>
      <c r="AL794" s="11">
        <v>8.6300000000000008</v>
      </c>
      <c r="AM794" s="11">
        <v>100</v>
      </c>
      <c r="AN794" s="11">
        <v>0</v>
      </c>
      <c r="AO794" s="11">
        <v>2.2999999999999998</v>
      </c>
      <c r="AP794" s="11">
        <v>0</v>
      </c>
      <c r="AQ794" s="11">
        <v>14.61</v>
      </c>
      <c r="AR794" s="11">
        <v>1.21</v>
      </c>
      <c r="AS794" s="8" t="s">
        <v>10908</v>
      </c>
      <c r="AT794" s="11">
        <v>0</v>
      </c>
      <c r="AU794" s="8" t="s">
        <v>11011</v>
      </c>
      <c r="AV794" s="8" t="s">
        <v>10909</v>
      </c>
    </row>
    <row r="795" spans="1:48" x14ac:dyDescent="0.25">
      <c r="A795" s="8" t="str">
        <f t="shared" si="12"/>
        <v>12106000136832000005105</v>
      </c>
      <c r="B795" s="8" t="s">
        <v>10928</v>
      </c>
      <c r="C795" s="8" t="s">
        <v>10901</v>
      </c>
      <c r="D795" s="8" t="s">
        <v>10896</v>
      </c>
      <c r="E795" s="8" t="s">
        <v>11011</v>
      </c>
      <c r="F795" s="8" t="s">
        <v>11012</v>
      </c>
      <c r="G795" s="8" t="s">
        <v>10920</v>
      </c>
      <c r="H795" s="8" t="s">
        <v>10921</v>
      </c>
      <c r="I795" s="8" t="s">
        <v>10895</v>
      </c>
      <c r="J795" s="8" t="s">
        <v>10902</v>
      </c>
      <c r="K795" s="8" t="s">
        <v>7709</v>
      </c>
      <c r="L795" s="8" t="s">
        <v>10922</v>
      </c>
      <c r="M795" s="8" t="s">
        <v>10904</v>
      </c>
      <c r="N795" s="8" t="s">
        <v>10905</v>
      </c>
      <c r="O795" s="9">
        <v>8.5890000000000004</v>
      </c>
      <c r="P795" s="10">
        <v>1</v>
      </c>
      <c r="Q795" s="11">
        <v>9.25</v>
      </c>
      <c r="R795" s="11">
        <v>4</v>
      </c>
      <c r="S795" s="8" t="s">
        <v>10906</v>
      </c>
      <c r="T795" s="8" t="s">
        <v>10907</v>
      </c>
      <c r="U795" s="9">
        <v>9.9009999999999998</v>
      </c>
      <c r="V795" s="10">
        <v>1</v>
      </c>
      <c r="W795" s="11">
        <v>2</v>
      </c>
      <c r="X795" s="9">
        <v>50.691000000000003</v>
      </c>
      <c r="Y795" s="8" t="s">
        <v>10901</v>
      </c>
      <c r="Z795" s="10">
        <v>1</v>
      </c>
      <c r="AA795" s="10">
        <v>1</v>
      </c>
      <c r="AB795" s="9">
        <v>50.691000000000003</v>
      </c>
      <c r="AC795" s="10">
        <v>1</v>
      </c>
      <c r="AD795" s="10">
        <v>1</v>
      </c>
      <c r="AE795" s="9">
        <v>50.691000000000003</v>
      </c>
      <c r="AF795" s="11">
        <v>15</v>
      </c>
      <c r="AG795" s="11">
        <v>4</v>
      </c>
      <c r="AH795" s="11">
        <v>9.25</v>
      </c>
      <c r="AI795" s="11">
        <v>0</v>
      </c>
      <c r="AJ795" s="11">
        <v>0</v>
      </c>
      <c r="AK795" s="12">
        <v>44367.553506944445</v>
      </c>
      <c r="AL795" s="11">
        <v>8.5399999999999991</v>
      </c>
      <c r="AM795" s="11">
        <v>100</v>
      </c>
      <c r="AN795" s="11">
        <v>0</v>
      </c>
      <c r="AO795" s="11">
        <v>2.2799999999999998</v>
      </c>
      <c r="AP795" s="11">
        <v>5.27</v>
      </c>
      <c r="AQ795" s="11">
        <v>0</v>
      </c>
      <c r="AR795" s="11">
        <v>1.31</v>
      </c>
      <c r="AS795" s="8" t="s">
        <v>10908</v>
      </c>
      <c r="AT795" s="11">
        <v>0</v>
      </c>
      <c r="AU795" s="8" t="s">
        <v>11011</v>
      </c>
      <c r="AV795" s="8" t="s">
        <v>10909</v>
      </c>
    </row>
    <row r="796" spans="1:48" x14ac:dyDescent="0.25">
      <c r="A796" s="8" t="str">
        <f t="shared" si="12"/>
        <v>12106000136832200001421</v>
      </c>
      <c r="B796" s="8" t="s">
        <v>10928</v>
      </c>
      <c r="C796" s="8" t="s">
        <v>10895</v>
      </c>
      <c r="D796" s="8" t="s">
        <v>10896</v>
      </c>
      <c r="E796" s="8" t="s">
        <v>11011</v>
      </c>
      <c r="F796" s="8" t="s">
        <v>11012</v>
      </c>
      <c r="G796" s="8" t="s">
        <v>10917</v>
      </c>
      <c r="H796" s="8" t="s">
        <v>10918</v>
      </c>
      <c r="I796" s="8" t="s">
        <v>10901</v>
      </c>
      <c r="J796" s="8" t="s">
        <v>10902</v>
      </c>
      <c r="K796" s="8" t="s">
        <v>7709</v>
      </c>
      <c r="L796" s="8" t="s">
        <v>10922</v>
      </c>
      <c r="M796" s="8" t="s">
        <v>10904</v>
      </c>
      <c r="N796" s="8" t="s">
        <v>10905</v>
      </c>
      <c r="O796" s="9">
        <v>8.6750000000000007</v>
      </c>
      <c r="P796" s="10">
        <v>1</v>
      </c>
      <c r="Q796" s="11">
        <v>9.25</v>
      </c>
      <c r="R796" s="11">
        <v>18</v>
      </c>
      <c r="S796" s="8" t="s">
        <v>10906</v>
      </c>
      <c r="T796" s="8" t="s">
        <v>10907</v>
      </c>
      <c r="U796" s="9">
        <v>11.923999999999999</v>
      </c>
      <c r="V796" s="10">
        <v>1</v>
      </c>
      <c r="W796" s="11">
        <v>0</v>
      </c>
      <c r="X796" s="9">
        <v>49.883000000000003</v>
      </c>
      <c r="Y796" s="8" t="s">
        <v>10901</v>
      </c>
      <c r="Z796" s="10">
        <v>1</v>
      </c>
      <c r="AA796" s="10">
        <v>1</v>
      </c>
      <c r="AB796" s="9">
        <v>49.883000000000003</v>
      </c>
      <c r="AC796" s="10">
        <v>1</v>
      </c>
      <c r="AD796" s="10">
        <v>1</v>
      </c>
      <c r="AE796" s="9">
        <v>49.883000000000003</v>
      </c>
      <c r="AF796" s="11">
        <v>15</v>
      </c>
      <c r="AG796" s="11">
        <v>18</v>
      </c>
      <c r="AH796" s="11">
        <v>9.25</v>
      </c>
      <c r="AI796" s="11">
        <v>0</v>
      </c>
      <c r="AJ796" s="11">
        <v>0</v>
      </c>
      <c r="AK796" s="12">
        <v>44368.00744212963</v>
      </c>
      <c r="AL796" s="11">
        <v>10.28</v>
      </c>
      <c r="AM796" s="11">
        <v>100</v>
      </c>
      <c r="AN796" s="11">
        <v>0</v>
      </c>
      <c r="AO796" s="11">
        <v>12.34</v>
      </c>
      <c r="AP796" s="11">
        <v>6.34</v>
      </c>
      <c r="AQ796" s="11">
        <v>0</v>
      </c>
      <c r="AR796" s="11">
        <v>0</v>
      </c>
      <c r="AS796" s="8" t="s">
        <v>10908</v>
      </c>
      <c r="AT796" s="11">
        <v>0</v>
      </c>
      <c r="AU796" s="8" t="s">
        <v>11011</v>
      </c>
      <c r="AV796" s="8" t="s">
        <v>10909</v>
      </c>
    </row>
    <row r="797" spans="1:48" x14ac:dyDescent="0.25">
      <c r="A797" s="8" t="str">
        <f t="shared" si="12"/>
        <v>14006000136832000005105</v>
      </c>
      <c r="B797" s="8" t="s">
        <v>10931</v>
      </c>
      <c r="C797" s="8" t="s">
        <v>10901</v>
      </c>
      <c r="D797" s="8" t="s">
        <v>10896</v>
      </c>
      <c r="E797" s="8" t="s">
        <v>11011</v>
      </c>
      <c r="F797" s="8" t="s">
        <v>11012</v>
      </c>
      <c r="G797" s="8" t="s">
        <v>10920</v>
      </c>
      <c r="H797" s="8" t="s">
        <v>10921</v>
      </c>
      <c r="I797" s="8" t="s">
        <v>10895</v>
      </c>
      <c r="J797" s="8" t="s">
        <v>10902</v>
      </c>
      <c r="K797" s="8" t="s">
        <v>7709</v>
      </c>
      <c r="L797" s="8" t="s">
        <v>10922</v>
      </c>
      <c r="M797" s="8" t="s">
        <v>10904</v>
      </c>
      <c r="N797" s="8" t="s">
        <v>10905</v>
      </c>
      <c r="O797" s="9">
        <v>8.5890000000000004</v>
      </c>
      <c r="P797" s="10">
        <v>1</v>
      </c>
      <c r="Q797" s="11">
        <v>9.25</v>
      </c>
      <c r="R797" s="11">
        <v>4</v>
      </c>
      <c r="S797" s="8" t="s">
        <v>10906</v>
      </c>
      <c r="T797" s="8" t="s">
        <v>10907</v>
      </c>
      <c r="U797" s="9">
        <v>9.9009999999999998</v>
      </c>
      <c r="V797" s="10">
        <v>1</v>
      </c>
      <c r="W797" s="11">
        <v>2</v>
      </c>
      <c r="X797" s="9">
        <v>50.691000000000003</v>
      </c>
      <c r="Y797" s="8" t="s">
        <v>10901</v>
      </c>
      <c r="Z797" s="10">
        <v>1</v>
      </c>
      <c r="AA797" s="10">
        <v>1</v>
      </c>
      <c r="AB797" s="9">
        <v>50.691000000000003</v>
      </c>
      <c r="AC797" s="10">
        <v>1</v>
      </c>
      <c r="AD797" s="10">
        <v>1</v>
      </c>
      <c r="AE797" s="9">
        <v>50.691000000000003</v>
      </c>
      <c r="AF797" s="11">
        <v>15</v>
      </c>
      <c r="AG797" s="11">
        <v>4</v>
      </c>
      <c r="AH797" s="11">
        <v>9.25</v>
      </c>
      <c r="AI797" s="11">
        <v>0</v>
      </c>
      <c r="AJ797" s="11">
        <v>0</v>
      </c>
      <c r="AK797" s="12">
        <v>44367.555810185186</v>
      </c>
      <c r="AL797" s="11">
        <v>8.5399999999999991</v>
      </c>
      <c r="AM797" s="11">
        <v>100</v>
      </c>
      <c r="AN797" s="11">
        <v>0</v>
      </c>
      <c r="AO797" s="11">
        <v>2.2799999999999998</v>
      </c>
      <c r="AP797" s="11">
        <v>5.27</v>
      </c>
      <c r="AQ797" s="11">
        <v>0</v>
      </c>
      <c r="AR797" s="11">
        <v>1.31</v>
      </c>
      <c r="AS797" s="8" t="s">
        <v>10908</v>
      </c>
      <c r="AT797" s="11">
        <v>0</v>
      </c>
      <c r="AU797" s="8" t="s">
        <v>11011</v>
      </c>
      <c r="AV797" s="8" t="s">
        <v>10909</v>
      </c>
    </row>
    <row r="798" spans="1:48" x14ac:dyDescent="0.25">
      <c r="A798" s="8" t="str">
        <f t="shared" si="12"/>
        <v>14006000136832200000102</v>
      </c>
      <c r="B798" s="8" t="s">
        <v>10931</v>
      </c>
      <c r="C798" s="8" t="s">
        <v>10895</v>
      </c>
      <c r="D798" s="8" t="s">
        <v>10896</v>
      </c>
      <c r="E798" s="8" t="s">
        <v>11011</v>
      </c>
      <c r="F798" s="8" t="s">
        <v>11012</v>
      </c>
      <c r="G798" s="8" t="s">
        <v>10899</v>
      </c>
      <c r="H798" s="8" t="s">
        <v>10900</v>
      </c>
      <c r="I798" s="8" t="s">
        <v>10901</v>
      </c>
      <c r="J798" s="8" t="s">
        <v>10902</v>
      </c>
      <c r="K798" s="8" t="s">
        <v>7709</v>
      </c>
      <c r="L798" s="8" t="s">
        <v>10922</v>
      </c>
      <c r="M798" s="8" t="s">
        <v>10904</v>
      </c>
      <c r="N798" s="8" t="s">
        <v>10905</v>
      </c>
      <c r="O798" s="9">
        <v>9.9600000000000009</v>
      </c>
      <c r="P798" s="10">
        <v>1</v>
      </c>
      <c r="Q798" s="11">
        <v>3.65</v>
      </c>
      <c r="R798" s="11">
        <v>4</v>
      </c>
      <c r="S798" s="8" t="s">
        <v>10906</v>
      </c>
      <c r="T798" s="8" t="s">
        <v>10907</v>
      </c>
      <c r="U798" s="9">
        <v>10.785</v>
      </c>
      <c r="V798" s="10">
        <v>1</v>
      </c>
      <c r="W798" s="11">
        <v>2</v>
      </c>
      <c r="X798" s="9">
        <v>55.234000000000002</v>
      </c>
      <c r="Y798" s="8" t="s">
        <v>10901</v>
      </c>
      <c r="Z798" s="10">
        <v>1</v>
      </c>
      <c r="AA798" s="10">
        <v>1</v>
      </c>
      <c r="AB798" s="9">
        <v>55.234000000000002</v>
      </c>
      <c r="AC798" s="10">
        <v>1</v>
      </c>
      <c r="AD798" s="10">
        <v>1</v>
      </c>
      <c r="AE798" s="9">
        <v>55.234000000000002</v>
      </c>
      <c r="AF798" s="11">
        <v>15</v>
      </c>
      <c r="AG798" s="11">
        <v>4</v>
      </c>
      <c r="AH798" s="11">
        <v>9.25</v>
      </c>
      <c r="AI798" s="11">
        <v>0</v>
      </c>
      <c r="AJ798" s="11">
        <v>0</v>
      </c>
      <c r="AK798" s="12">
        <v>44368.027986111112</v>
      </c>
      <c r="AL798" s="11">
        <v>9.3000000000000007</v>
      </c>
      <c r="AM798" s="11">
        <v>100</v>
      </c>
      <c r="AN798" s="11">
        <v>0</v>
      </c>
      <c r="AO798" s="11">
        <v>2.48</v>
      </c>
      <c r="AP798" s="11">
        <v>5.73</v>
      </c>
      <c r="AQ798" s="11">
        <v>0</v>
      </c>
      <c r="AR798" s="11">
        <v>1.43</v>
      </c>
      <c r="AS798" s="8" t="s">
        <v>10908</v>
      </c>
      <c r="AT798" s="11">
        <v>0</v>
      </c>
      <c r="AU798" s="8" t="s">
        <v>11011</v>
      </c>
      <c r="AV798" s="8" t="s">
        <v>10909</v>
      </c>
    </row>
    <row r="799" spans="1:48" x14ac:dyDescent="0.25">
      <c r="A799" s="8" t="str">
        <f t="shared" si="12"/>
        <v>17006000136832000005105</v>
      </c>
      <c r="B799" s="8" t="s">
        <v>10932</v>
      </c>
      <c r="C799" s="8" t="s">
        <v>10895</v>
      </c>
      <c r="D799" s="8" t="s">
        <v>10896</v>
      </c>
      <c r="E799" s="8" t="s">
        <v>11011</v>
      </c>
      <c r="F799" s="8" t="s">
        <v>11012</v>
      </c>
      <c r="G799" s="8" t="s">
        <v>10920</v>
      </c>
      <c r="H799" s="8" t="s">
        <v>10921</v>
      </c>
      <c r="I799" s="8" t="s">
        <v>10901</v>
      </c>
      <c r="J799" s="8" t="s">
        <v>10902</v>
      </c>
      <c r="K799" s="8" t="s">
        <v>7709</v>
      </c>
      <c r="L799" s="8" t="s">
        <v>10922</v>
      </c>
      <c r="M799" s="8" t="s">
        <v>10904</v>
      </c>
      <c r="N799" s="8" t="s">
        <v>10933</v>
      </c>
      <c r="O799" s="9">
        <v>8.4499999999999993</v>
      </c>
      <c r="P799" s="10">
        <v>1</v>
      </c>
      <c r="Q799" s="11">
        <v>9.25</v>
      </c>
      <c r="R799" s="11">
        <v>4</v>
      </c>
      <c r="S799" s="8" t="s">
        <v>10906</v>
      </c>
      <c r="T799" s="8" t="s">
        <v>10907</v>
      </c>
      <c r="U799" s="9">
        <v>9.7409999999999997</v>
      </c>
      <c r="V799" s="10">
        <v>0.25</v>
      </c>
      <c r="W799" s="11">
        <v>7</v>
      </c>
      <c r="X799" s="9">
        <v>21.103000000000002</v>
      </c>
      <c r="Y799" s="8" t="s">
        <v>10901</v>
      </c>
      <c r="Z799" s="10">
        <v>4</v>
      </c>
      <c r="AA799" s="10">
        <v>1</v>
      </c>
      <c r="AB799" s="9">
        <v>84.412000000000006</v>
      </c>
      <c r="AC799" s="10">
        <v>1</v>
      </c>
      <c r="AD799" s="10">
        <v>1</v>
      </c>
      <c r="AE799" s="9">
        <v>84.412000000000006</v>
      </c>
      <c r="AF799" s="11">
        <v>15</v>
      </c>
      <c r="AG799" s="11">
        <v>4</v>
      </c>
      <c r="AH799" s="11">
        <v>0</v>
      </c>
      <c r="AI799" s="11">
        <v>17</v>
      </c>
      <c r="AJ799" s="11">
        <v>0</v>
      </c>
      <c r="AK799" s="12">
        <v>44368.030173611114</v>
      </c>
      <c r="AL799" s="11">
        <v>2.1</v>
      </c>
      <c r="AM799" s="11">
        <v>100</v>
      </c>
      <c r="AN799" s="11">
        <v>0</v>
      </c>
      <c r="AO799" s="11">
        <v>0.56000000000000005</v>
      </c>
      <c r="AP799" s="11">
        <v>0</v>
      </c>
      <c r="AQ799" s="11">
        <v>3.62</v>
      </c>
      <c r="AR799" s="11">
        <v>1.38</v>
      </c>
      <c r="AS799" s="8" t="s">
        <v>10908</v>
      </c>
      <c r="AT799" s="11">
        <v>0</v>
      </c>
      <c r="AU799" s="8" t="s">
        <v>11011</v>
      </c>
      <c r="AV799" s="8" t="s">
        <v>10909</v>
      </c>
    </row>
    <row r="800" spans="1:48" x14ac:dyDescent="0.25">
      <c r="A800" s="8" t="str">
        <f t="shared" si="12"/>
        <v>17006000136832200001421</v>
      </c>
      <c r="B800" s="8" t="s">
        <v>10932</v>
      </c>
      <c r="C800" s="8" t="s">
        <v>10901</v>
      </c>
      <c r="D800" s="8" t="s">
        <v>10896</v>
      </c>
      <c r="E800" s="8" t="s">
        <v>11011</v>
      </c>
      <c r="F800" s="8" t="s">
        <v>11012</v>
      </c>
      <c r="G800" s="8" t="s">
        <v>10917</v>
      </c>
      <c r="H800" s="8" t="s">
        <v>10918</v>
      </c>
      <c r="I800" s="8" t="s">
        <v>10895</v>
      </c>
      <c r="J800" s="8" t="s">
        <v>10902</v>
      </c>
      <c r="K800" s="8" t="s">
        <v>7709</v>
      </c>
      <c r="L800" s="8" t="s">
        <v>10922</v>
      </c>
      <c r="M800" s="8" t="s">
        <v>10904</v>
      </c>
      <c r="N800" s="8" t="s">
        <v>10933</v>
      </c>
      <c r="O800" s="9">
        <v>8.8160000000000007</v>
      </c>
      <c r="P800" s="10">
        <v>1</v>
      </c>
      <c r="Q800" s="11">
        <v>9.25</v>
      </c>
      <c r="R800" s="11">
        <v>4</v>
      </c>
      <c r="S800" s="8" t="s">
        <v>10906</v>
      </c>
      <c r="T800" s="8" t="s">
        <v>10907</v>
      </c>
      <c r="U800" s="9">
        <v>10.163</v>
      </c>
      <c r="V800" s="10">
        <v>0.25</v>
      </c>
      <c r="W800" s="11">
        <v>3</v>
      </c>
      <c r="X800" s="9">
        <v>21.199000000000002</v>
      </c>
      <c r="Y800" s="8" t="s">
        <v>10901</v>
      </c>
      <c r="Z800" s="10">
        <v>4</v>
      </c>
      <c r="AA800" s="10">
        <v>1</v>
      </c>
      <c r="AB800" s="9">
        <v>84.796000000000006</v>
      </c>
      <c r="AC800" s="10">
        <v>1</v>
      </c>
      <c r="AD800" s="10">
        <v>1</v>
      </c>
      <c r="AE800" s="9">
        <v>84.796000000000006</v>
      </c>
      <c r="AF800" s="11">
        <v>15</v>
      </c>
      <c r="AG800" s="11">
        <v>4</v>
      </c>
      <c r="AH800" s="11">
        <v>0</v>
      </c>
      <c r="AI800" s="11">
        <v>17</v>
      </c>
      <c r="AJ800" s="11">
        <v>0</v>
      </c>
      <c r="AK800" s="12">
        <v>44367.599918981483</v>
      </c>
      <c r="AL800" s="11">
        <v>2.19</v>
      </c>
      <c r="AM800" s="11">
        <v>100</v>
      </c>
      <c r="AN800" s="11">
        <v>0</v>
      </c>
      <c r="AO800" s="11">
        <v>0.57999999999999996</v>
      </c>
      <c r="AP800" s="11">
        <v>0</v>
      </c>
      <c r="AQ800" s="11">
        <v>3.78</v>
      </c>
      <c r="AR800" s="11">
        <v>0.62</v>
      </c>
      <c r="AS800" s="8" t="s">
        <v>10908</v>
      </c>
      <c r="AT800" s="11">
        <v>0</v>
      </c>
      <c r="AU800" s="8" t="s">
        <v>11011</v>
      </c>
      <c r="AV800" s="8" t="s">
        <v>10909</v>
      </c>
    </row>
    <row r="801" spans="1:48" x14ac:dyDescent="0.25">
      <c r="A801" s="8" t="str">
        <f t="shared" si="12"/>
        <v>10006000136932200000102</v>
      </c>
      <c r="B801" s="8" t="s">
        <v>10894</v>
      </c>
      <c r="C801" s="8" t="s">
        <v>10895</v>
      </c>
      <c r="D801" s="8" t="s">
        <v>10896</v>
      </c>
      <c r="E801" s="8" t="s">
        <v>11013</v>
      </c>
      <c r="F801" s="8" t="s">
        <v>11014</v>
      </c>
      <c r="G801" s="8" t="s">
        <v>10899</v>
      </c>
      <c r="H801" s="8" t="s">
        <v>10900</v>
      </c>
      <c r="I801" s="8" t="s">
        <v>10901</v>
      </c>
      <c r="J801" s="8" t="s">
        <v>10902</v>
      </c>
      <c r="K801" s="8" t="s">
        <v>7709</v>
      </c>
      <c r="L801" s="8" t="s">
        <v>10903</v>
      </c>
      <c r="M801" s="8" t="s">
        <v>10904</v>
      </c>
      <c r="N801" s="8" t="s">
        <v>10905</v>
      </c>
      <c r="O801" s="9">
        <v>10.336</v>
      </c>
      <c r="P801" s="10">
        <v>1</v>
      </c>
      <c r="Q801" s="11">
        <v>3.65</v>
      </c>
      <c r="R801" s="11">
        <v>4</v>
      </c>
      <c r="S801" s="8" t="s">
        <v>10906</v>
      </c>
      <c r="T801" s="8" t="s">
        <v>10907</v>
      </c>
      <c r="U801" s="9">
        <v>11.192</v>
      </c>
      <c r="V801" s="10">
        <v>1</v>
      </c>
      <c r="W801" s="11">
        <v>4.5</v>
      </c>
      <c r="X801" s="9">
        <v>59.164000000000001</v>
      </c>
      <c r="Y801" s="8" t="s">
        <v>10901</v>
      </c>
      <c r="Z801" s="10">
        <v>1</v>
      </c>
      <c r="AA801" s="10">
        <v>1</v>
      </c>
      <c r="AB801" s="9">
        <v>59.164000000000001</v>
      </c>
      <c r="AC801" s="10">
        <v>1</v>
      </c>
      <c r="AD801" s="10">
        <v>1</v>
      </c>
      <c r="AE801" s="9">
        <v>59.164000000000001</v>
      </c>
      <c r="AF801" s="11">
        <v>15</v>
      </c>
      <c r="AG801" s="11">
        <v>4</v>
      </c>
      <c r="AH801" s="11">
        <v>9.25</v>
      </c>
      <c r="AI801" s="11">
        <v>0</v>
      </c>
      <c r="AJ801" s="11">
        <v>0</v>
      </c>
      <c r="AK801" s="12">
        <v>44368.061828703707</v>
      </c>
      <c r="AL801" s="11">
        <v>9.65</v>
      </c>
      <c r="AM801" s="11">
        <v>100</v>
      </c>
      <c r="AN801" s="11">
        <v>0</v>
      </c>
      <c r="AO801" s="11">
        <v>2.57</v>
      </c>
      <c r="AP801" s="11">
        <v>5.95</v>
      </c>
      <c r="AQ801" s="11">
        <v>0</v>
      </c>
      <c r="AR801" s="11">
        <v>3.33</v>
      </c>
      <c r="AS801" s="8" t="s">
        <v>10908</v>
      </c>
      <c r="AT801" s="11">
        <v>0</v>
      </c>
      <c r="AU801" s="8" t="s">
        <v>11013</v>
      </c>
      <c r="AV801" s="8" t="s">
        <v>10909</v>
      </c>
    </row>
    <row r="802" spans="1:48" x14ac:dyDescent="0.25">
      <c r="A802" s="8" t="str">
        <f t="shared" si="12"/>
        <v>10006000136932200000362</v>
      </c>
      <c r="B802" s="8" t="s">
        <v>10894</v>
      </c>
      <c r="C802" s="8" t="s">
        <v>10901</v>
      </c>
      <c r="D802" s="8" t="s">
        <v>10896</v>
      </c>
      <c r="E802" s="8" t="s">
        <v>11013</v>
      </c>
      <c r="F802" s="8" t="s">
        <v>11014</v>
      </c>
      <c r="G802" s="8" t="s">
        <v>10910</v>
      </c>
      <c r="H802" s="8" t="s">
        <v>10911</v>
      </c>
      <c r="I802" s="8" t="s">
        <v>10895</v>
      </c>
      <c r="J802" s="8" t="s">
        <v>10902</v>
      </c>
      <c r="K802" s="8" t="s">
        <v>7709</v>
      </c>
      <c r="L802" s="8" t="s">
        <v>10903</v>
      </c>
      <c r="M802" s="8" t="s">
        <v>10904</v>
      </c>
      <c r="N802" s="8" t="s">
        <v>10912</v>
      </c>
      <c r="O802" s="9">
        <v>0</v>
      </c>
      <c r="P802" s="10">
        <v>1</v>
      </c>
      <c r="Q802" s="11">
        <v>0</v>
      </c>
      <c r="R802" s="11">
        <v>0</v>
      </c>
      <c r="S802" s="8" t="s">
        <v>10906</v>
      </c>
      <c r="T802" s="8" t="s">
        <v>10907</v>
      </c>
      <c r="U802" s="9">
        <v>6.38</v>
      </c>
      <c r="V802" s="10">
        <v>1</v>
      </c>
      <c r="W802" s="11">
        <v>0</v>
      </c>
      <c r="X802" s="9">
        <v>49.384999999999998</v>
      </c>
      <c r="Y802" s="8" t="s">
        <v>10901</v>
      </c>
      <c r="Z802" s="10">
        <v>1</v>
      </c>
      <c r="AA802" s="10">
        <v>1</v>
      </c>
      <c r="AB802" s="9">
        <v>49.384999999999998</v>
      </c>
      <c r="AC802" s="10">
        <v>1.0376179999999999</v>
      </c>
      <c r="AD802" s="10">
        <v>1</v>
      </c>
      <c r="AE802" s="9">
        <v>51.243000000000002</v>
      </c>
      <c r="AF802" s="11">
        <v>0</v>
      </c>
      <c r="AG802" s="11">
        <v>0</v>
      </c>
      <c r="AH802" s="11">
        <v>0</v>
      </c>
      <c r="AI802" s="11">
        <v>0</v>
      </c>
      <c r="AJ802" s="11">
        <v>12.7</v>
      </c>
      <c r="AK802" s="12">
        <v>44367.580960648149</v>
      </c>
      <c r="AL802" s="11">
        <v>0</v>
      </c>
      <c r="AM802" s="11">
        <v>0</v>
      </c>
      <c r="AN802" s="11">
        <v>0</v>
      </c>
      <c r="AO802" s="11">
        <v>0</v>
      </c>
      <c r="AP802" s="11">
        <v>0</v>
      </c>
      <c r="AQ802" s="11">
        <v>0</v>
      </c>
      <c r="AR802" s="11">
        <v>0</v>
      </c>
      <c r="AS802" s="8" t="s">
        <v>10908</v>
      </c>
      <c r="AT802" s="11">
        <v>34.630000000000003</v>
      </c>
      <c r="AU802" s="8" t="s">
        <v>11013</v>
      </c>
      <c r="AV802" s="8" t="s">
        <v>10909</v>
      </c>
    </row>
    <row r="803" spans="1:48" x14ac:dyDescent="0.25">
      <c r="A803" s="8" t="str">
        <f t="shared" si="12"/>
        <v>10006000136932200001286</v>
      </c>
      <c r="B803" s="8" t="s">
        <v>10894</v>
      </c>
      <c r="C803" s="8" t="s">
        <v>10895</v>
      </c>
      <c r="D803" s="8" t="s">
        <v>10896</v>
      </c>
      <c r="E803" s="8" t="s">
        <v>11013</v>
      </c>
      <c r="F803" s="8" t="s">
        <v>11014</v>
      </c>
      <c r="G803" s="8" t="s">
        <v>10913</v>
      </c>
      <c r="H803" s="8" t="s">
        <v>10914</v>
      </c>
      <c r="I803" s="8" t="s">
        <v>10901</v>
      </c>
      <c r="J803" s="8" t="s">
        <v>10902</v>
      </c>
      <c r="K803" s="8" t="s">
        <v>7709</v>
      </c>
      <c r="L803" s="8" t="s">
        <v>10903</v>
      </c>
      <c r="M803" s="8" t="s">
        <v>10904</v>
      </c>
      <c r="N803" s="8" t="s">
        <v>10915</v>
      </c>
      <c r="O803" s="9">
        <v>12.523</v>
      </c>
      <c r="P803" s="10">
        <v>1</v>
      </c>
      <c r="Q803" s="11">
        <v>3.65</v>
      </c>
      <c r="R803" s="11">
        <v>1</v>
      </c>
      <c r="S803" s="8" t="s">
        <v>10906</v>
      </c>
      <c r="T803" s="8" t="s">
        <v>10907</v>
      </c>
      <c r="U803" s="9">
        <v>13.134</v>
      </c>
      <c r="V803" s="10">
        <v>1</v>
      </c>
      <c r="W803" s="11">
        <v>6</v>
      </c>
      <c r="X803" s="9">
        <v>70.040999999999997</v>
      </c>
      <c r="Y803" s="8" t="s">
        <v>10901</v>
      </c>
      <c r="Z803" s="10">
        <v>1</v>
      </c>
      <c r="AA803" s="10">
        <v>1</v>
      </c>
      <c r="AB803" s="9">
        <v>70.040999999999997</v>
      </c>
      <c r="AC803" s="10">
        <v>1</v>
      </c>
      <c r="AD803" s="10">
        <v>1</v>
      </c>
      <c r="AE803" s="9">
        <v>70.040999999999997</v>
      </c>
      <c r="AF803" s="11">
        <v>0</v>
      </c>
      <c r="AG803" s="11">
        <v>4</v>
      </c>
      <c r="AH803" s="11">
        <v>9.25</v>
      </c>
      <c r="AI803" s="11">
        <v>0</v>
      </c>
      <c r="AJ803" s="11">
        <v>0</v>
      </c>
      <c r="AK803" s="12">
        <v>44368.061828703707</v>
      </c>
      <c r="AL803" s="11">
        <v>0</v>
      </c>
      <c r="AM803" s="11">
        <v>100</v>
      </c>
      <c r="AN803" s="11">
        <v>0</v>
      </c>
      <c r="AO803" s="11">
        <v>3.02</v>
      </c>
      <c r="AP803" s="11">
        <v>6.99</v>
      </c>
      <c r="AQ803" s="11">
        <v>0</v>
      </c>
      <c r="AR803" s="11">
        <v>4.53</v>
      </c>
      <c r="AS803" s="8" t="s">
        <v>10908</v>
      </c>
      <c r="AT803" s="11">
        <v>0</v>
      </c>
      <c r="AU803" s="8" t="s">
        <v>11013</v>
      </c>
      <c r="AV803" s="8" t="s">
        <v>10909</v>
      </c>
    </row>
    <row r="804" spans="1:48" x14ac:dyDescent="0.25">
      <c r="A804" s="8" t="str">
        <f t="shared" si="12"/>
        <v>10006000136932200001327</v>
      </c>
      <c r="B804" s="8" t="s">
        <v>10894</v>
      </c>
      <c r="C804" s="8" t="s">
        <v>10895</v>
      </c>
      <c r="D804" s="8" t="s">
        <v>10896</v>
      </c>
      <c r="E804" s="8" t="s">
        <v>11013</v>
      </c>
      <c r="F804" s="8" t="s">
        <v>11014</v>
      </c>
      <c r="G804" s="8" t="s">
        <v>10916</v>
      </c>
      <c r="H804" s="8" t="s">
        <v>10900</v>
      </c>
      <c r="I804" s="8" t="s">
        <v>10901</v>
      </c>
      <c r="J804" s="8" t="s">
        <v>10902</v>
      </c>
      <c r="K804" s="8" t="s">
        <v>7709</v>
      </c>
      <c r="L804" s="8" t="s">
        <v>10903</v>
      </c>
      <c r="M804" s="8" t="s">
        <v>10904</v>
      </c>
      <c r="N804" s="8" t="s">
        <v>10905</v>
      </c>
      <c r="O804" s="9">
        <v>13.459</v>
      </c>
      <c r="P804" s="10">
        <v>0.75014099999999995</v>
      </c>
      <c r="Q804" s="11">
        <v>3.65</v>
      </c>
      <c r="R804" s="11">
        <v>4</v>
      </c>
      <c r="S804" s="8" t="s">
        <v>10906</v>
      </c>
      <c r="T804" s="8" t="s">
        <v>10907</v>
      </c>
      <c r="U804" s="9">
        <v>10.932</v>
      </c>
      <c r="V804" s="10">
        <v>1</v>
      </c>
      <c r="W804" s="11">
        <v>5</v>
      </c>
      <c r="X804" s="9">
        <v>58.139000000000003</v>
      </c>
      <c r="Y804" s="8" t="s">
        <v>10901</v>
      </c>
      <c r="Z804" s="10">
        <v>1</v>
      </c>
      <c r="AA804" s="10">
        <v>1</v>
      </c>
      <c r="AB804" s="9">
        <v>58.139000000000003</v>
      </c>
      <c r="AC804" s="10">
        <v>1</v>
      </c>
      <c r="AD804" s="10">
        <v>1</v>
      </c>
      <c r="AE804" s="9">
        <v>58.139000000000003</v>
      </c>
      <c r="AF804" s="11">
        <v>15</v>
      </c>
      <c r="AG804" s="11">
        <v>4</v>
      </c>
      <c r="AH804" s="11">
        <v>9.25</v>
      </c>
      <c r="AI804" s="11">
        <v>0</v>
      </c>
      <c r="AJ804" s="11">
        <v>0</v>
      </c>
      <c r="AK804" s="12">
        <v>44368.061828703707</v>
      </c>
      <c r="AL804" s="11">
        <v>9.43</v>
      </c>
      <c r="AM804" s="11">
        <v>100</v>
      </c>
      <c r="AN804" s="11">
        <v>0</v>
      </c>
      <c r="AO804" s="11">
        <v>2.5099999999999998</v>
      </c>
      <c r="AP804" s="11">
        <v>5.82</v>
      </c>
      <c r="AQ804" s="11">
        <v>0</v>
      </c>
      <c r="AR804" s="11">
        <v>3.61</v>
      </c>
      <c r="AS804" s="8" t="s">
        <v>10908</v>
      </c>
      <c r="AT804" s="11">
        <v>0</v>
      </c>
      <c r="AU804" s="8" t="s">
        <v>11013</v>
      </c>
      <c r="AV804" s="8" t="s">
        <v>10909</v>
      </c>
    </row>
    <row r="805" spans="1:48" x14ac:dyDescent="0.25">
      <c r="A805" s="8" t="str">
        <f t="shared" si="12"/>
        <v>10006000136932200001421</v>
      </c>
      <c r="B805" s="8" t="s">
        <v>10894</v>
      </c>
      <c r="C805" s="8" t="s">
        <v>10895</v>
      </c>
      <c r="D805" s="8" t="s">
        <v>10896</v>
      </c>
      <c r="E805" s="8" t="s">
        <v>11013</v>
      </c>
      <c r="F805" s="8" t="s">
        <v>11014</v>
      </c>
      <c r="G805" s="8" t="s">
        <v>10917</v>
      </c>
      <c r="H805" s="8" t="s">
        <v>10918</v>
      </c>
      <c r="I805" s="8" t="s">
        <v>10901</v>
      </c>
      <c r="J805" s="8" t="s">
        <v>10902</v>
      </c>
      <c r="K805" s="8" t="s">
        <v>7709</v>
      </c>
      <c r="L805" s="8" t="s">
        <v>10903</v>
      </c>
      <c r="M805" s="8" t="s">
        <v>10904</v>
      </c>
      <c r="N805" s="8" t="s">
        <v>10905</v>
      </c>
      <c r="O805" s="9">
        <v>9.15</v>
      </c>
      <c r="P805" s="10">
        <v>1</v>
      </c>
      <c r="Q805" s="11">
        <v>9.25</v>
      </c>
      <c r="R805" s="11">
        <v>4</v>
      </c>
      <c r="S805" s="8" t="s">
        <v>10906</v>
      </c>
      <c r="T805" s="8" t="s">
        <v>10907</v>
      </c>
      <c r="U805" s="9">
        <v>10.548</v>
      </c>
      <c r="V805" s="10">
        <v>1</v>
      </c>
      <c r="W805" s="11">
        <v>4</v>
      </c>
      <c r="X805" s="9">
        <v>55.401000000000003</v>
      </c>
      <c r="Y805" s="8" t="s">
        <v>10901</v>
      </c>
      <c r="Z805" s="10">
        <v>1</v>
      </c>
      <c r="AA805" s="10">
        <v>1</v>
      </c>
      <c r="AB805" s="9">
        <v>55.401000000000003</v>
      </c>
      <c r="AC805" s="10">
        <v>1</v>
      </c>
      <c r="AD805" s="10">
        <v>1</v>
      </c>
      <c r="AE805" s="9">
        <v>55.401000000000003</v>
      </c>
      <c r="AF805" s="11">
        <v>15</v>
      </c>
      <c r="AG805" s="11">
        <v>4</v>
      </c>
      <c r="AH805" s="11">
        <v>9.25</v>
      </c>
      <c r="AI805" s="11">
        <v>0</v>
      </c>
      <c r="AJ805" s="11">
        <v>0</v>
      </c>
      <c r="AK805" s="12">
        <v>44368.061840277776</v>
      </c>
      <c r="AL805" s="11">
        <v>9.1</v>
      </c>
      <c r="AM805" s="11">
        <v>100</v>
      </c>
      <c r="AN805" s="11">
        <v>0</v>
      </c>
      <c r="AO805" s="11">
        <v>2.4300000000000002</v>
      </c>
      <c r="AP805" s="11">
        <v>5.61</v>
      </c>
      <c r="AQ805" s="11">
        <v>0</v>
      </c>
      <c r="AR805" s="11">
        <v>2.79</v>
      </c>
      <c r="AS805" s="8" t="s">
        <v>10908</v>
      </c>
      <c r="AT805" s="11">
        <v>0</v>
      </c>
      <c r="AU805" s="8" t="s">
        <v>11013</v>
      </c>
      <c r="AV805" s="8" t="s">
        <v>10909</v>
      </c>
    </row>
    <row r="806" spans="1:48" x14ac:dyDescent="0.25">
      <c r="A806" s="8" t="str">
        <f t="shared" si="12"/>
        <v>11006000136932000005105</v>
      </c>
      <c r="B806" s="8" t="s">
        <v>10919</v>
      </c>
      <c r="C806" s="8" t="s">
        <v>10901</v>
      </c>
      <c r="D806" s="8" t="s">
        <v>10896</v>
      </c>
      <c r="E806" s="8" t="s">
        <v>11013</v>
      </c>
      <c r="F806" s="8" t="s">
        <v>11014</v>
      </c>
      <c r="G806" s="8" t="s">
        <v>10920</v>
      </c>
      <c r="H806" s="8" t="s">
        <v>10921</v>
      </c>
      <c r="I806" s="8" t="s">
        <v>10895</v>
      </c>
      <c r="J806" s="8" t="s">
        <v>10902</v>
      </c>
      <c r="K806" s="8" t="s">
        <v>7709</v>
      </c>
      <c r="L806" s="8" t="s">
        <v>10922</v>
      </c>
      <c r="M806" s="8" t="s">
        <v>10904</v>
      </c>
      <c r="N806" s="8" t="s">
        <v>10905</v>
      </c>
      <c r="O806" s="9">
        <v>8.9120000000000008</v>
      </c>
      <c r="P806" s="10">
        <v>1</v>
      </c>
      <c r="Q806" s="11">
        <v>9.25</v>
      </c>
      <c r="R806" s="11">
        <v>4</v>
      </c>
      <c r="S806" s="8" t="s">
        <v>10906</v>
      </c>
      <c r="T806" s="8" t="s">
        <v>10907</v>
      </c>
      <c r="U806" s="9">
        <v>10.273</v>
      </c>
      <c r="V806" s="10">
        <v>1</v>
      </c>
      <c r="W806" s="11">
        <v>4</v>
      </c>
      <c r="X806" s="9">
        <v>59.43</v>
      </c>
      <c r="Y806" s="8" t="s">
        <v>10901</v>
      </c>
      <c r="Z806" s="10">
        <v>1</v>
      </c>
      <c r="AA806" s="10">
        <v>1</v>
      </c>
      <c r="AB806" s="9">
        <v>59.43</v>
      </c>
      <c r="AC806" s="10">
        <v>1</v>
      </c>
      <c r="AD806" s="10">
        <v>1</v>
      </c>
      <c r="AE806" s="9">
        <v>59.43</v>
      </c>
      <c r="AF806" s="11">
        <v>15</v>
      </c>
      <c r="AG806" s="11">
        <v>4</v>
      </c>
      <c r="AH806" s="11">
        <v>0</v>
      </c>
      <c r="AI806" s="11">
        <v>0</v>
      </c>
      <c r="AJ806" s="11">
        <v>0</v>
      </c>
      <c r="AK806" s="12">
        <v>44367.622256944444</v>
      </c>
      <c r="AL806" s="11">
        <v>8.86</v>
      </c>
      <c r="AM806" s="11">
        <v>100</v>
      </c>
      <c r="AN806" s="11">
        <v>0</v>
      </c>
      <c r="AO806" s="11">
        <v>2.36</v>
      </c>
      <c r="AP806" s="11">
        <v>0</v>
      </c>
      <c r="AQ806" s="11">
        <v>0</v>
      </c>
      <c r="AR806" s="11">
        <v>2.72</v>
      </c>
      <c r="AS806" s="8" t="s">
        <v>10908</v>
      </c>
      <c r="AT806" s="11">
        <v>0</v>
      </c>
      <c r="AU806" s="8" t="s">
        <v>11013</v>
      </c>
      <c r="AV806" s="8" t="s">
        <v>10909</v>
      </c>
    </row>
    <row r="807" spans="1:48" x14ac:dyDescent="0.25">
      <c r="A807" s="8" t="str">
        <f t="shared" si="12"/>
        <v>11006000136932200001286</v>
      </c>
      <c r="B807" s="8" t="s">
        <v>10919</v>
      </c>
      <c r="C807" s="8" t="s">
        <v>10895</v>
      </c>
      <c r="D807" s="8" t="s">
        <v>10896</v>
      </c>
      <c r="E807" s="8" t="s">
        <v>11013</v>
      </c>
      <c r="F807" s="8" t="s">
        <v>11014</v>
      </c>
      <c r="G807" s="8" t="s">
        <v>10913</v>
      </c>
      <c r="H807" s="8" t="s">
        <v>10914</v>
      </c>
      <c r="I807" s="8" t="s">
        <v>10901</v>
      </c>
      <c r="J807" s="8" t="s">
        <v>10902</v>
      </c>
      <c r="K807" s="8" t="s">
        <v>7709</v>
      </c>
      <c r="L807" s="8" t="s">
        <v>10922</v>
      </c>
      <c r="M807" s="8" t="s">
        <v>10904</v>
      </c>
      <c r="N807" s="8" t="s">
        <v>10915</v>
      </c>
      <c r="O807" s="9">
        <v>12.523</v>
      </c>
      <c r="P807" s="10">
        <v>1</v>
      </c>
      <c r="Q807" s="11">
        <v>3.65</v>
      </c>
      <c r="R807" s="11">
        <v>1</v>
      </c>
      <c r="S807" s="8" t="s">
        <v>10906</v>
      </c>
      <c r="T807" s="8" t="s">
        <v>10907</v>
      </c>
      <c r="U807" s="9">
        <v>13.134</v>
      </c>
      <c r="V807" s="10">
        <v>1</v>
      </c>
      <c r="W807" s="11">
        <v>5</v>
      </c>
      <c r="X807" s="9">
        <v>76.281000000000006</v>
      </c>
      <c r="Y807" s="8" t="s">
        <v>10901</v>
      </c>
      <c r="Z807" s="10">
        <v>1</v>
      </c>
      <c r="AA807" s="10">
        <v>1</v>
      </c>
      <c r="AB807" s="9">
        <v>76.281000000000006</v>
      </c>
      <c r="AC807" s="10">
        <v>1</v>
      </c>
      <c r="AD807" s="10">
        <v>1</v>
      </c>
      <c r="AE807" s="9">
        <v>76.281000000000006</v>
      </c>
      <c r="AF807" s="11">
        <v>0</v>
      </c>
      <c r="AG807" s="11">
        <v>4</v>
      </c>
      <c r="AH807" s="11">
        <v>0</v>
      </c>
      <c r="AI807" s="11">
        <v>0</v>
      </c>
      <c r="AJ807" s="11">
        <v>0</v>
      </c>
      <c r="AK807" s="12">
        <v>44368.082199074073</v>
      </c>
      <c r="AL807" s="11">
        <v>0</v>
      </c>
      <c r="AM807" s="11">
        <v>100</v>
      </c>
      <c r="AN807" s="11">
        <v>0</v>
      </c>
      <c r="AO807" s="11">
        <v>3.02</v>
      </c>
      <c r="AP807" s="11">
        <v>0</v>
      </c>
      <c r="AQ807" s="11">
        <v>0</v>
      </c>
      <c r="AR807" s="11">
        <v>3.78</v>
      </c>
      <c r="AS807" s="8" t="s">
        <v>10908</v>
      </c>
      <c r="AT807" s="11">
        <v>0</v>
      </c>
      <c r="AU807" s="8" t="s">
        <v>11013</v>
      </c>
      <c r="AV807" s="8" t="s">
        <v>10909</v>
      </c>
    </row>
    <row r="808" spans="1:48" x14ac:dyDescent="0.25">
      <c r="A808" s="8" t="str">
        <f t="shared" si="12"/>
        <v>11006000136932200001327</v>
      </c>
      <c r="B808" s="8" t="s">
        <v>10919</v>
      </c>
      <c r="C808" s="8" t="s">
        <v>10895</v>
      </c>
      <c r="D808" s="8" t="s">
        <v>10896</v>
      </c>
      <c r="E808" s="8" t="s">
        <v>11013</v>
      </c>
      <c r="F808" s="8" t="s">
        <v>11014</v>
      </c>
      <c r="G808" s="8" t="s">
        <v>10916</v>
      </c>
      <c r="H808" s="8" t="s">
        <v>10900</v>
      </c>
      <c r="I808" s="8" t="s">
        <v>10901</v>
      </c>
      <c r="J808" s="8" t="s">
        <v>10902</v>
      </c>
      <c r="K808" s="8" t="s">
        <v>7709</v>
      </c>
      <c r="L808" s="8" t="s">
        <v>10922</v>
      </c>
      <c r="M808" s="8" t="s">
        <v>10904</v>
      </c>
      <c r="N808" s="8" t="s">
        <v>10923</v>
      </c>
      <c r="O808" s="9">
        <v>13.459</v>
      </c>
      <c r="P808" s="10">
        <v>0.75014099999999995</v>
      </c>
      <c r="Q808" s="11">
        <v>0</v>
      </c>
      <c r="R808" s="11">
        <v>4</v>
      </c>
      <c r="S808" s="8" t="s">
        <v>10906</v>
      </c>
      <c r="T808" s="8" t="s">
        <v>10907</v>
      </c>
      <c r="U808" s="9">
        <v>10.516999999999999</v>
      </c>
      <c r="V808" s="10">
        <v>1</v>
      </c>
      <c r="W808" s="11">
        <v>5</v>
      </c>
      <c r="X808" s="9">
        <v>61.533000000000001</v>
      </c>
      <c r="Y808" s="8" t="s">
        <v>10901</v>
      </c>
      <c r="Z808" s="10">
        <v>1</v>
      </c>
      <c r="AA808" s="10">
        <v>1</v>
      </c>
      <c r="AB808" s="9">
        <v>61.533000000000001</v>
      </c>
      <c r="AC808" s="10">
        <v>1</v>
      </c>
      <c r="AD808" s="10">
        <v>1</v>
      </c>
      <c r="AE808" s="9">
        <v>61.533000000000001</v>
      </c>
      <c r="AF808" s="11">
        <v>15</v>
      </c>
      <c r="AG808" s="11">
        <v>4</v>
      </c>
      <c r="AH808" s="11">
        <v>0</v>
      </c>
      <c r="AI808" s="11">
        <v>0</v>
      </c>
      <c r="AJ808" s="11">
        <v>0</v>
      </c>
      <c r="AK808" s="12">
        <v>44368.082199074073</v>
      </c>
      <c r="AL808" s="11">
        <v>9.07</v>
      </c>
      <c r="AM808" s="11">
        <v>100</v>
      </c>
      <c r="AN808" s="11">
        <v>0</v>
      </c>
      <c r="AO808" s="11">
        <v>2.42</v>
      </c>
      <c r="AP808" s="11">
        <v>0</v>
      </c>
      <c r="AQ808" s="11">
        <v>0</v>
      </c>
      <c r="AR808" s="11">
        <v>3.48</v>
      </c>
      <c r="AS808" s="8" t="s">
        <v>10908</v>
      </c>
      <c r="AT808" s="11">
        <v>0</v>
      </c>
      <c r="AU808" s="8" t="s">
        <v>11013</v>
      </c>
      <c r="AV808" s="8" t="s">
        <v>10909</v>
      </c>
    </row>
    <row r="809" spans="1:48" x14ac:dyDescent="0.25">
      <c r="A809" s="8" t="str">
        <f t="shared" si="12"/>
        <v>11006000136932200001421</v>
      </c>
      <c r="B809" s="8" t="s">
        <v>10919</v>
      </c>
      <c r="C809" s="8" t="s">
        <v>10895</v>
      </c>
      <c r="D809" s="8" t="s">
        <v>10896</v>
      </c>
      <c r="E809" s="8" t="s">
        <v>11013</v>
      </c>
      <c r="F809" s="8" t="s">
        <v>11014</v>
      </c>
      <c r="G809" s="8" t="s">
        <v>10917</v>
      </c>
      <c r="H809" s="8" t="s">
        <v>10918</v>
      </c>
      <c r="I809" s="8" t="s">
        <v>10901</v>
      </c>
      <c r="J809" s="8" t="s">
        <v>10902</v>
      </c>
      <c r="K809" s="8" t="s">
        <v>7709</v>
      </c>
      <c r="L809" s="8" t="s">
        <v>10922</v>
      </c>
      <c r="M809" s="8" t="s">
        <v>10904</v>
      </c>
      <c r="N809" s="8" t="s">
        <v>10905</v>
      </c>
      <c r="O809" s="9">
        <v>9.15</v>
      </c>
      <c r="P809" s="10">
        <v>1</v>
      </c>
      <c r="Q809" s="11">
        <v>9.25</v>
      </c>
      <c r="R809" s="11">
        <v>4</v>
      </c>
      <c r="S809" s="8" t="s">
        <v>10906</v>
      </c>
      <c r="T809" s="8" t="s">
        <v>10907</v>
      </c>
      <c r="U809" s="9">
        <v>10.548</v>
      </c>
      <c r="V809" s="10">
        <v>1</v>
      </c>
      <c r="W809" s="11">
        <v>3</v>
      </c>
      <c r="X809" s="9">
        <v>60.311</v>
      </c>
      <c r="Y809" s="8" t="s">
        <v>10901</v>
      </c>
      <c r="Z809" s="10">
        <v>1</v>
      </c>
      <c r="AA809" s="10">
        <v>1</v>
      </c>
      <c r="AB809" s="9">
        <v>60.311</v>
      </c>
      <c r="AC809" s="10">
        <v>1</v>
      </c>
      <c r="AD809" s="10">
        <v>1</v>
      </c>
      <c r="AE809" s="9">
        <v>60.311</v>
      </c>
      <c r="AF809" s="11">
        <v>15</v>
      </c>
      <c r="AG809" s="11">
        <v>4</v>
      </c>
      <c r="AH809" s="11">
        <v>0</v>
      </c>
      <c r="AI809" s="11">
        <v>0</v>
      </c>
      <c r="AJ809" s="11">
        <v>0</v>
      </c>
      <c r="AK809" s="12">
        <v>44368.082199074073</v>
      </c>
      <c r="AL809" s="11">
        <v>9.1</v>
      </c>
      <c r="AM809" s="11">
        <v>100</v>
      </c>
      <c r="AN809" s="11">
        <v>0</v>
      </c>
      <c r="AO809" s="11">
        <v>2.4300000000000002</v>
      </c>
      <c r="AP809" s="11">
        <v>0</v>
      </c>
      <c r="AQ809" s="11">
        <v>0</v>
      </c>
      <c r="AR809" s="11">
        <v>2.09</v>
      </c>
      <c r="AS809" s="8" t="s">
        <v>10908</v>
      </c>
      <c r="AT809" s="11">
        <v>0</v>
      </c>
      <c r="AU809" s="8" t="s">
        <v>11013</v>
      </c>
      <c r="AV809" s="8" t="s">
        <v>10909</v>
      </c>
    </row>
    <row r="810" spans="1:48" x14ac:dyDescent="0.25">
      <c r="A810" s="8" t="str">
        <f t="shared" si="12"/>
        <v>11106000136932000005105</v>
      </c>
      <c r="B810" s="8" t="s">
        <v>10924</v>
      </c>
      <c r="C810" s="8" t="s">
        <v>10901</v>
      </c>
      <c r="D810" s="8" t="s">
        <v>10896</v>
      </c>
      <c r="E810" s="8" t="s">
        <v>11013</v>
      </c>
      <c r="F810" s="8" t="s">
        <v>11014</v>
      </c>
      <c r="G810" s="8" t="s">
        <v>10920</v>
      </c>
      <c r="H810" s="8" t="s">
        <v>10921</v>
      </c>
      <c r="I810" s="8" t="s">
        <v>10895</v>
      </c>
      <c r="J810" s="8" t="s">
        <v>10902</v>
      </c>
      <c r="K810" s="8" t="s">
        <v>7709</v>
      </c>
      <c r="L810" s="8" t="s">
        <v>10922</v>
      </c>
      <c r="M810" s="8" t="s">
        <v>10904</v>
      </c>
      <c r="N810" s="8" t="s">
        <v>10925</v>
      </c>
      <c r="O810" s="9">
        <v>8.9120000000000008</v>
      </c>
      <c r="P810" s="10">
        <v>1</v>
      </c>
      <c r="Q810" s="11">
        <v>9.25</v>
      </c>
      <c r="R810" s="11">
        <v>4</v>
      </c>
      <c r="S810" s="8" t="s">
        <v>10906</v>
      </c>
      <c r="T810" s="8" t="s">
        <v>10907</v>
      </c>
      <c r="U810" s="9">
        <v>10.273</v>
      </c>
      <c r="V810" s="10">
        <v>1</v>
      </c>
      <c r="W810" s="11">
        <v>4</v>
      </c>
      <c r="X810" s="9">
        <v>77.39</v>
      </c>
      <c r="Y810" s="8" t="s">
        <v>10901</v>
      </c>
      <c r="Z810" s="10">
        <v>1</v>
      </c>
      <c r="AA810" s="10">
        <v>0.75026300000000001</v>
      </c>
      <c r="AB810" s="9">
        <v>77.39</v>
      </c>
      <c r="AC810" s="10">
        <v>1</v>
      </c>
      <c r="AD810" s="10">
        <v>0.75026300000000001</v>
      </c>
      <c r="AE810" s="9">
        <v>77.39</v>
      </c>
      <c r="AF810" s="11">
        <v>15</v>
      </c>
      <c r="AG810" s="11">
        <v>4</v>
      </c>
      <c r="AH810" s="11">
        <v>0</v>
      </c>
      <c r="AI810" s="11">
        <v>17</v>
      </c>
      <c r="AJ810" s="11">
        <v>0</v>
      </c>
      <c r="AK810" s="12">
        <v>44367.622256944444</v>
      </c>
      <c r="AL810" s="11">
        <v>8.86</v>
      </c>
      <c r="AM810" s="11">
        <v>100</v>
      </c>
      <c r="AN810" s="11">
        <v>0</v>
      </c>
      <c r="AO810" s="11">
        <v>2.36</v>
      </c>
      <c r="AP810" s="11">
        <v>0</v>
      </c>
      <c r="AQ810" s="11">
        <v>15</v>
      </c>
      <c r="AR810" s="11">
        <v>3.32</v>
      </c>
      <c r="AS810" s="8" t="s">
        <v>10908</v>
      </c>
      <c r="AT810" s="11">
        <v>0</v>
      </c>
      <c r="AU810" s="8" t="s">
        <v>11013</v>
      </c>
      <c r="AV810" s="8" t="s">
        <v>10909</v>
      </c>
    </row>
    <row r="811" spans="1:48" x14ac:dyDescent="0.25">
      <c r="A811" s="8" t="str">
        <f t="shared" si="12"/>
        <v>11106000136932200000102</v>
      </c>
      <c r="B811" s="8" t="s">
        <v>10924</v>
      </c>
      <c r="C811" s="8" t="s">
        <v>10895</v>
      </c>
      <c r="D811" s="8" t="s">
        <v>10896</v>
      </c>
      <c r="E811" s="8" t="s">
        <v>11013</v>
      </c>
      <c r="F811" s="8" t="s">
        <v>11014</v>
      </c>
      <c r="G811" s="8" t="s">
        <v>10899</v>
      </c>
      <c r="H811" s="8" t="s">
        <v>10900</v>
      </c>
      <c r="I811" s="8" t="s">
        <v>10901</v>
      </c>
      <c r="J811" s="8" t="s">
        <v>10902</v>
      </c>
      <c r="K811" s="8" t="s">
        <v>7709</v>
      </c>
      <c r="L811" s="8" t="s">
        <v>10922</v>
      </c>
      <c r="M811" s="8" t="s">
        <v>10904</v>
      </c>
      <c r="N811" s="8" t="s">
        <v>10926</v>
      </c>
      <c r="O811" s="9">
        <v>10.336</v>
      </c>
      <c r="P811" s="10">
        <v>1</v>
      </c>
      <c r="Q811" s="11">
        <v>0</v>
      </c>
      <c r="R811" s="11">
        <v>4</v>
      </c>
      <c r="S811" s="8" t="s">
        <v>10906</v>
      </c>
      <c r="T811" s="8" t="s">
        <v>10907</v>
      </c>
      <c r="U811" s="9">
        <v>10.766999999999999</v>
      </c>
      <c r="V811" s="10">
        <v>1</v>
      </c>
      <c r="W811" s="11">
        <v>4</v>
      </c>
      <c r="X811" s="9">
        <v>81.12</v>
      </c>
      <c r="Y811" s="8" t="s">
        <v>10901</v>
      </c>
      <c r="Z811" s="10">
        <v>1</v>
      </c>
      <c r="AA811" s="10">
        <v>0.76780400000000004</v>
      </c>
      <c r="AB811" s="9">
        <v>81.12</v>
      </c>
      <c r="AC811" s="10">
        <v>1</v>
      </c>
      <c r="AD811" s="10">
        <v>0.76780400000000004</v>
      </c>
      <c r="AE811" s="9">
        <v>81.12</v>
      </c>
      <c r="AF811" s="11">
        <v>15</v>
      </c>
      <c r="AG811" s="11">
        <v>4</v>
      </c>
      <c r="AH811" s="11">
        <v>0</v>
      </c>
      <c r="AI811" s="11">
        <v>17</v>
      </c>
      <c r="AJ811" s="11">
        <v>0</v>
      </c>
      <c r="AK811" s="12">
        <v>44368.082199074073</v>
      </c>
      <c r="AL811" s="11">
        <v>9.2899999999999991</v>
      </c>
      <c r="AM811" s="11">
        <v>100</v>
      </c>
      <c r="AN811" s="11">
        <v>0</v>
      </c>
      <c r="AO811" s="11">
        <v>2.48</v>
      </c>
      <c r="AP811" s="11">
        <v>0</v>
      </c>
      <c r="AQ811" s="11">
        <v>15.73</v>
      </c>
      <c r="AR811" s="11">
        <v>3.48</v>
      </c>
      <c r="AS811" s="8" t="s">
        <v>10908</v>
      </c>
      <c r="AT811" s="11">
        <v>0</v>
      </c>
      <c r="AU811" s="8" t="s">
        <v>11013</v>
      </c>
      <c r="AV811" s="8" t="s">
        <v>10909</v>
      </c>
    </row>
    <row r="812" spans="1:48" x14ac:dyDescent="0.25">
      <c r="A812" s="8" t="str">
        <f t="shared" si="12"/>
        <v>11106000136932200001286</v>
      </c>
      <c r="B812" s="8" t="s">
        <v>10924</v>
      </c>
      <c r="C812" s="8" t="s">
        <v>10895</v>
      </c>
      <c r="D812" s="8" t="s">
        <v>10896</v>
      </c>
      <c r="E812" s="8" t="s">
        <v>11013</v>
      </c>
      <c r="F812" s="8" t="s">
        <v>11014</v>
      </c>
      <c r="G812" s="8" t="s">
        <v>10913</v>
      </c>
      <c r="H812" s="8" t="s">
        <v>10914</v>
      </c>
      <c r="I812" s="8" t="s">
        <v>10901</v>
      </c>
      <c r="J812" s="8" t="s">
        <v>10902</v>
      </c>
      <c r="K812" s="8" t="s">
        <v>7709</v>
      </c>
      <c r="L812" s="8" t="s">
        <v>10922</v>
      </c>
      <c r="M812" s="8" t="s">
        <v>10904</v>
      </c>
      <c r="N812" s="8" t="s">
        <v>10927</v>
      </c>
      <c r="O812" s="9">
        <v>12.523</v>
      </c>
      <c r="P812" s="10">
        <v>1</v>
      </c>
      <c r="Q812" s="11">
        <v>3.65</v>
      </c>
      <c r="R812" s="11">
        <v>1</v>
      </c>
      <c r="S812" s="8" t="s">
        <v>10906</v>
      </c>
      <c r="T812" s="8" t="s">
        <v>10907</v>
      </c>
      <c r="U812" s="9">
        <v>13.134</v>
      </c>
      <c r="V812" s="10">
        <v>1</v>
      </c>
      <c r="W812" s="11">
        <v>5</v>
      </c>
      <c r="X812" s="9">
        <v>99.441000000000003</v>
      </c>
      <c r="Y812" s="8" t="s">
        <v>10901</v>
      </c>
      <c r="Z812" s="10">
        <v>1</v>
      </c>
      <c r="AA812" s="10">
        <v>0.74936899999999995</v>
      </c>
      <c r="AB812" s="9">
        <v>99.441000000000003</v>
      </c>
      <c r="AC812" s="10">
        <v>1</v>
      </c>
      <c r="AD812" s="10">
        <v>0.74936899999999995</v>
      </c>
      <c r="AE812" s="9">
        <v>99.441000000000003</v>
      </c>
      <c r="AF812" s="11">
        <v>0</v>
      </c>
      <c r="AG812" s="11">
        <v>4</v>
      </c>
      <c r="AH812" s="11">
        <v>0</v>
      </c>
      <c r="AI812" s="11">
        <v>17</v>
      </c>
      <c r="AJ812" s="11">
        <v>0</v>
      </c>
      <c r="AK812" s="12">
        <v>44368.08221064815</v>
      </c>
      <c r="AL812" s="11">
        <v>0</v>
      </c>
      <c r="AM812" s="11">
        <v>100</v>
      </c>
      <c r="AN812" s="11">
        <v>0</v>
      </c>
      <c r="AO812" s="11">
        <v>3.02</v>
      </c>
      <c r="AP812" s="11">
        <v>0</v>
      </c>
      <c r="AQ812" s="11">
        <v>19.18</v>
      </c>
      <c r="AR812" s="11">
        <v>4.74</v>
      </c>
      <c r="AS812" s="8" t="s">
        <v>10908</v>
      </c>
      <c r="AT812" s="11">
        <v>0</v>
      </c>
      <c r="AU812" s="8" t="s">
        <v>11013</v>
      </c>
      <c r="AV812" s="8" t="s">
        <v>10909</v>
      </c>
    </row>
    <row r="813" spans="1:48" x14ac:dyDescent="0.25">
      <c r="A813" s="8" t="str">
        <f t="shared" si="12"/>
        <v>11106000136932200001421</v>
      </c>
      <c r="B813" s="8" t="s">
        <v>10924</v>
      </c>
      <c r="C813" s="8" t="s">
        <v>10895</v>
      </c>
      <c r="D813" s="8" t="s">
        <v>10896</v>
      </c>
      <c r="E813" s="8" t="s">
        <v>11013</v>
      </c>
      <c r="F813" s="8" t="s">
        <v>11014</v>
      </c>
      <c r="G813" s="8" t="s">
        <v>10917</v>
      </c>
      <c r="H813" s="8" t="s">
        <v>10918</v>
      </c>
      <c r="I813" s="8" t="s">
        <v>10901</v>
      </c>
      <c r="J813" s="8" t="s">
        <v>10902</v>
      </c>
      <c r="K813" s="8" t="s">
        <v>7709</v>
      </c>
      <c r="L813" s="8" t="s">
        <v>10922</v>
      </c>
      <c r="M813" s="8" t="s">
        <v>10904</v>
      </c>
      <c r="N813" s="8" t="s">
        <v>10925</v>
      </c>
      <c r="O813" s="9">
        <v>9.15</v>
      </c>
      <c r="P813" s="10">
        <v>1</v>
      </c>
      <c r="Q813" s="11">
        <v>9.25</v>
      </c>
      <c r="R813" s="11">
        <v>4</v>
      </c>
      <c r="S813" s="8" t="s">
        <v>10906</v>
      </c>
      <c r="T813" s="8" t="s">
        <v>10907</v>
      </c>
      <c r="U813" s="9">
        <v>10.548</v>
      </c>
      <c r="V813" s="10">
        <v>1</v>
      </c>
      <c r="W813" s="11">
        <v>1.5</v>
      </c>
      <c r="X813" s="9">
        <v>77.340999999999994</v>
      </c>
      <c r="Y813" s="8" t="s">
        <v>10901</v>
      </c>
      <c r="Z813" s="10">
        <v>1</v>
      </c>
      <c r="AA813" s="10">
        <v>0.74804999999999999</v>
      </c>
      <c r="AB813" s="9">
        <v>77.340999999999994</v>
      </c>
      <c r="AC813" s="10">
        <v>1</v>
      </c>
      <c r="AD813" s="10">
        <v>0.74804999999999999</v>
      </c>
      <c r="AE813" s="9">
        <v>77.340999999999994</v>
      </c>
      <c r="AF813" s="11">
        <v>15</v>
      </c>
      <c r="AG813" s="11">
        <v>4</v>
      </c>
      <c r="AH813" s="11">
        <v>0</v>
      </c>
      <c r="AI813" s="11">
        <v>17</v>
      </c>
      <c r="AJ813" s="11">
        <v>0</v>
      </c>
      <c r="AK813" s="12">
        <v>44368.08221064815</v>
      </c>
      <c r="AL813" s="11">
        <v>9.1</v>
      </c>
      <c r="AM813" s="11">
        <v>100</v>
      </c>
      <c r="AN813" s="11">
        <v>0</v>
      </c>
      <c r="AO813" s="11">
        <v>2.4300000000000002</v>
      </c>
      <c r="AP813" s="11">
        <v>0</v>
      </c>
      <c r="AQ813" s="11">
        <v>15.41</v>
      </c>
      <c r="AR813" s="11">
        <v>1.28</v>
      </c>
      <c r="AS813" s="8" t="s">
        <v>10908</v>
      </c>
      <c r="AT813" s="11">
        <v>0</v>
      </c>
      <c r="AU813" s="8" t="s">
        <v>11013</v>
      </c>
      <c r="AV813" s="8" t="s">
        <v>10909</v>
      </c>
    </row>
    <row r="814" spans="1:48" x14ac:dyDescent="0.25">
      <c r="A814" s="8" t="str">
        <f t="shared" si="12"/>
        <v>12106000136932000005105</v>
      </c>
      <c r="B814" s="8" t="s">
        <v>10928</v>
      </c>
      <c r="C814" s="8" t="s">
        <v>10901</v>
      </c>
      <c r="D814" s="8" t="s">
        <v>10896</v>
      </c>
      <c r="E814" s="8" t="s">
        <v>11013</v>
      </c>
      <c r="F814" s="8" t="s">
        <v>11014</v>
      </c>
      <c r="G814" s="8" t="s">
        <v>10920</v>
      </c>
      <c r="H814" s="8" t="s">
        <v>10921</v>
      </c>
      <c r="I814" s="8" t="s">
        <v>10895</v>
      </c>
      <c r="J814" s="8" t="s">
        <v>10902</v>
      </c>
      <c r="K814" s="8" t="s">
        <v>7709</v>
      </c>
      <c r="L814" s="8" t="s">
        <v>10922</v>
      </c>
      <c r="M814" s="8" t="s">
        <v>10904</v>
      </c>
      <c r="N814" s="8" t="s">
        <v>10905</v>
      </c>
      <c r="O814" s="9">
        <v>8.9120000000000008</v>
      </c>
      <c r="P814" s="10">
        <v>1</v>
      </c>
      <c r="Q814" s="11">
        <v>9.25</v>
      </c>
      <c r="R814" s="11">
        <v>4</v>
      </c>
      <c r="S814" s="8" t="s">
        <v>10906</v>
      </c>
      <c r="T814" s="8" t="s">
        <v>10907</v>
      </c>
      <c r="U814" s="9">
        <v>10.273</v>
      </c>
      <c r="V814" s="10">
        <v>1</v>
      </c>
      <c r="W814" s="11">
        <v>2</v>
      </c>
      <c r="X814" s="9">
        <v>52.61</v>
      </c>
      <c r="Y814" s="8" t="s">
        <v>10901</v>
      </c>
      <c r="Z814" s="10">
        <v>1</v>
      </c>
      <c r="AA814" s="10">
        <v>1</v>
      </c>
      <c r="AB814" s="9">
        <v>52.61</v>
      </c>
      <c r="AC814" s="10">
        <v>1</v>
      </c>
      <c r="AD814" s="10">
        <v>1</v>
      </c>
      <c r="AE814" s="9">
        <v>52.61</v>
      </c>
      <c r="AF814" s="11">
        <v>15</v>
      </c>
      <c r="AG814" s="11">
        <v>4</v>
      </c>
      <c r="AH814" s="11">
        <v>9.25</v>
      </c>
      <c r="AI814" s="11">
        <v>0</v>
      </c>
      <c r="AJ814" s="11">
        <v>0</v>
      </c>
      <c r="AK814" s="12">
        <v>44367.553506944445</v>
      </c>
      <c r="AL814" s="11">
        <v>8.86</v>
      </c>
      <c r="AM814" s="11">
        <v>100</v>
      </c>
      <c r="AN814" s="11">
        <v>0</v>
      </c>
      <c r="AO814" s="11">
        <v>2.36</v>
      </c>
      <c r="AP814" s="11">
        <v>5.46</v>
      </c>
      <c r="AQ814" s="11">
        <v>0</v>
      </c>
      <c r="AR814" s="11">
        <v>1.36</v>
      </c>
      <c r="AS814" s="8" t="s">
        <v>10908</v>
      </c>
      <c r="AT814" s="11">
        <v>0</v>
      </c>
      <c r="AU814" s="8" t="s">
        <v>11013</v>
      </c>
      <c r="AV814" s="8" t="s">
        <v>10909</v>
      </c>
    </row>
    <row r="815" spans="1:48" x14ac:dyDescent="0.25">
      <c r="A815" s="8" t="str">
        <f t="shared" si="12"/>
        <v>12106000136932200001421</v>
      </c>
      <c r="B815" s="8" t="s">
        <v>10928</v>
      </c>
      <c r="C815" s="8" t="s">
        <v>10895</v>
      </c>
      <c r="D815" s="8" t="s">
        <v>10896</v>
      </c>
      <c r="E815" s="8" t="s">
        <v>11013</v>
      </c>
      <c r="F815" s="8" t="s">
        <v>11014</v>
      </c>
      <c r="G815" s="8" t="s">
        <v>10917</v>
      </c>
      <c r="H815" s="8" t="s">
        <v>10918</v>
      </c>
      <c r="I815" s="8" t="s">
        <v>10901</v>
      </c>
      <c r="J815" s="8" t="s">
        <v>10902</v>
      </c>
      <c r="K815" s="8" t="s">
        <v>7709</v>
      </c>
      <c r="L815" s="8" t="s">
        <v>10922</v>
      </c>
      <c r="M815" s="8" t="s">
        <v>10904</v>
      </c>
      <c r="N815" s="8" t="s">
        <v>10905</v>
      </c>
      <c r="O815" s="9">
        <v>9.15</v>
      </c>
      <c r="P815" s="10">
        <v>1</v>
      </c>
      <c r="Q815" s="11">
        <v>9.25</v>
      </c>
      <c r="R815" s="11">
        <v>18</v>
      </c>
      <c r="S815" s="8" t="s">
        <v>10906</v>
      </c>
      <c r="T815" s="8" t="s">
        <v>10907</v>
      </c>
      <c r="U815" s="9">
        <v>12.577</v>
      </c>
      <c r="V815" s="10">
        <v>1</v>
      </c>
      <c r="W815" s="11">
        <v>0</v>
      </c>
      <c r="X815" s="9">
        <v>52.607999999999997</v>
      </c>
      <c r="Y815" s="8" t="s">
        <v>10901</v>
      </c>
      <c r="Z815" s="10">
        <v>1</v>
      </c>
      <c r="AA815" s="10">
        <v>1</v>
      </c>
      <c r="AB815" s="9">
        <v>52.607999999999997</v>
      </c>
      <c r="AC815" s="10">
        <v>1</v>
      </c>
      <c r="AD815" s="10">
        <v>1</v>
      </c>
      <c r="AE815" s="9">
        <v>52.607999999999997</v>
      </c>
      <c r="AF815" s="11">
        <v>15</v>
      </c>
      <c r="AG815" s="11">
        <v>18</v>
      </c>
      <c r="AH815" s="11">
        <v>9.25</v>
      </c>
      <c r="AI815" s="11">
        <v>0</v>
      </c>
      <c r="AJ815" s="11">
        <v>0</v>
      </c>
      <c r="AK815" s="12">
        <v>44368.00744212963</v>
      </c>
      <c r="AL815" s="11">
        <v>10.85</v>
      </c>
      <c r="AM815" s="11">
        <v>100</v>
      </c>
      <c r="AN815" s="11">
        <v>0</v>
      </c>
      <c r="AO815" s="11">
        <v>13.02</v>
      </c>
      <c r="AP815" s="11">
        <v>6.69</v>
      </c>
      <c r="AQ815" s="11">
        <v>0</v>
      </c>
      <c r="AR815" s="11">
        <v>0</v>
      </c>
      <c r="AS815" s="8" t="s">
        <v>10908</v>
      </c>
      <c r="AT815" s="11">
        <v>0</v>
      </c>
      <c r="AU815" s="8" t="s">
        <v>11013</v>
      </c>
      <c r="AV815" s="8" t="s">
        <v>10909</v>
      </c>
    </row>
    <row r="816" spans="1:48" x14ac:dyDescent="0.25">
      <c r="A816" s="8" t="str">
        <f t="shared" si="12"/>
        <v>13006000136932000005105</v>
      </c>
      <c r="B816" s="8" t="s">
        <v>10929</v>
      </c>
      <c r="C816" s="8" t="s">
        <v>10901</v>
      </c>
      <c r="D816" s="8" t="s">
        <v>10896</v>
      </c>
      <c r="E816" s="8" t="s">
        <v>11013</v>
      </c>
      <c r="F816" s="8" t="s">
        <v>11014</v>
      </c>
      <c r="G816" s="8" t="s">
        <v>10920</v>
      </c>
      <c r="H816" s="8" t="s">
        <v>10921</v>
      </c>
      <c r="I816" s="8" t="s">
        <v>10895</v>
      </c>
      <c r="J816" s="8" t="s">
        <v>10902</v>
      </c>
      <c r="K816" s="8" t="s">
        <v>7709</v>
      </c>
      <c r="L816" s="8" t="s">
        <v>10922</v>
      </c>
      <c r="M816" s="8" t="s">
        <v>10904</v>
      </c>
      <c r="N816" s="8" t="s">
        <v>10930</v>
      </c>
      <c r="O816" s="9">
        <v>8.9120000000000008</v>
      </c>
      <c r="P816" s="10">
        <v>1</v>
      </c>
      <c r="Q816" s="11">
        <v>9.25</v>
      </c>
      <c r="R816" s="11">
        <v>4</v>
      </c>
      <c r="S816" s="8" t="s">
        <v>10906</v>
      </c>
      <c r="T816" s="8" t="s">
        <v>10907</v>
      </c>
      <c r="U816" s="9">
        <v>10.273</v>
      </c>
      <c r="V816" s="10">
        <v>1</v>
      </c>
      <c r="W816" s="11">
        <v>6</v>
      </c>
      <c r="X816" s="9">
        <v>72.010000000000005</v>
      </c>
      <c r="Y816" s="8" t="s">
        <v>10901</v>
      </c>
      <c r="Z816" s="10">
        <v>1</v>
      </c>
      <c r="AA816" s="10">
        <v>1</v>
      </c>
      <c r="AB816" s="9">
        <v>72.010000000000005</v>
      </c>
      <c r="AC816" s="10">
        <v>1</v>
      </c>
      <c r="AD816" s="10">
        <v>1</v>
      </c>
      <c r="AE816" s="9">
        <v>72.010000000000005</v>
      </c>
      <c r="AF816" s="11">
        <v>15</v>
      </c>
      <c r="AG816" s="11">
        <v>0</v>
      </c>
      <c r="AH816" s="11">
        <v>0</v>
      </c>
      <c r="AI816" s="11">
        <v>0</v>
      </c>
      <c r="AJ816" s="11">
        <v>0</v>
      </c>
      <c r="AK816" s="12">
        <v>44367.537893518522</v>
      </c>
      <c r="AL816" s="11">
        <v>8.86</v>
      </c>
      <c r="AM816" s="11">
        <v>0</v>
      </c>
      <c r="AN816" s="11">
        <v>0</v>
      </c>
      <c r="AO816" s="11">
        <v>0</v>
      </c>
      <c r="AP816" s="11">
        <v>0</v>
      </c>
      <c r="AQ816" s="11">
        <v>0</v>
      </c>
      <c r="AR816" s="11">
        <v>4.08</v>
      </c>
      <c r="AS816" s="8" t="s">
        <v>10908</v>
      </c>
      <c r="AT816" s="11">
        <v>0</v>
      </c>
      <c r="AU816" s="8" t="s">
        <v>11013</v>
      </c>
      <c r="AV816" s="8" t="s">
        <v>10909</v>
      </c>
    </row>
    <row r="817" spans="1:48" x14ac:dyDescent="0.25">
      <c r="A817" s="8" t="str">
        <f t="shared" si="12"/>
        <v>13006000136932200000102</v>
      </c>
      <c r="B817" s="8" t="s">
        <v>10929</v>
      </c>
      <c r="C817" s="8" t="s">
        <v>10895</v>
      </c>
      <c r="D817" s="8" t="s">
        <v>10896</v>
      </c>
      <c r="E817" s="8" t="s">
        <v>11013</v>
      </c>
      <c r="F817" s="8" t="s">
        <v>11014</v>
      </c>
      <c r="G817" s="8" t="s">
        <v>10899</v>
      </c>
      <c r="H817" s="8" t="s">
        <v>10900</v>
      </c>
      <c r="I817" s="8" t="s">
        <v>10901</v>
      </c>
      <c r="J817" s="8" t="s">
        <v>10902</v>
      </c>
      <c r="K817" s="8" t="s">
        <v>7709</v>
      </c>
      <c r="L817" s="8" t="s">
        <v>10922</v>
      </c>
      <c r="M817" s="8" t="s">
        <v>10904</v>
      </c>
      <c r="N817" s="8" t="s">
        <v>10930</v>
      </c>
      <c r="O817" s="9">
        <v>10.336</v>
      </c>
      <c r="P817" s="10">
        <v>1</v>
      </c>
      <c r="Q817" s="11">
        <v>3.65</v>
      </c>
      <c r="R817" s="11">
        <v>4</v>
      </c>
      <c r="S817" s="8" t="s">
        <v>10906</v>
      </c>
      <c r="T817" s="8" t="s">
        <v>10907</v>
      </c>
      <c r="U817" s="9">
        <v>11.192</v>
      </c>
      <c r="V817" s="10">
        <v>1</v>
      </c>
      <c r="W817" s="11">
        <v>3.5</v>
      </c>
      <c r="X817" s="9">
        <v>76.593999999999994</v>
      </c>
      <c r="Y817" s="8" t="s">
        <v>10901</v>
      </c>
      <c r="Z817" s="10">
        <v>1</v>
      </c>
      <c r="AA817" s="10">
        <v>1</v>
      </c>
      <c r="AB817" s="9">
        <v>76.593999999999994</v>
      </c>
      <c r="AC817" s="10">
        <v>1</v>
      </c>
      <c r="AD817" s="10">
        <v>1</v>
      </c>
      <c r="AE817" s="9">
        <v>76.593999999999994</v>
      </c>
      <c r="AF817" s="11">
        <v>15</v>
      </c>
      <c r="AG817" s="11">
        <v>0</v>
      </c>
      <c r="AH817" s="11">
        <v>0</v>
      </c>
      <c r="AI817" s="11">
        <v>0</v>
      </c>
      <c r="AJ817" s="11">
        <v>0</v>
      </c>
      <c r="AK817" s="12">
        <v>44368.028414351851</v>
      </c>
      <c r="AL817" s="11">
        <v>9.65</v>
      </c>
      <c r="AM817" s="11">
        <v>0</v>
      </c>
      <c r="AN817" s="11">
        <v>0</v>
      </c>
      <c r="AO817" s="11">
        <v>0</v>
      </c>
      <c r="AP817" s="11">
        <v>0</v>
      </c>
      <c r="AQ817" s="11">
        <v>0</v>
      </c>
      <c r="AR817" s="11">
        <v>2.59</v>
      </c>
      <c r="AS817" s="8" t="s">
        <v>10908</v>
      </c>
      <c r="AT817" s="11">
        <v>0</v>
      </c>
      <c r="AU817" s="8" t="s">
        <v>11013</v>
      </c>
      <c r="AV817" s="8" t="s">
        <v>10909</v>
      </c>
    </row>
    <row r="818" spans="1:48" x14ac:dyDescent="0.25">
      <c r="A818" s="8" t="str">
        <f t="shared" si="12"/>
        <v>13006000136932200001327</v>
      </c>
      <c r="B818" s="8" t="s">
        <v>10929</v>
      </c>
      <c r="C818" s="8" t="s">
        <v>10895</v>
      </c>
      <c r="D818" s="8" t="s">
        <v>10896</v>
      </c>
      <c r="E818" s="8" t="s">
        <v>11013</v>
      </c>
      <c r="F818" s="8" t="s">
        <v>11014</v>
      </c>
      <c r="G818" s="8" t="s">
        <v>10916</v>
      </c>
      <c r="H818" s="8" t="s">
        <v>10900</v>
      </c>
      <c r="I818" s="8" t="s">
        <v>10901</v>
      </c>
      <c r="J818" s="8" t="s">
        <v>10902</v>
      </c>
      <c r="K818" s="8" t="s">
        <v>7709</v>
      </c>
      <c r="L818" s="8" t="s">
        <v>10922</v>
      </c>
      <c r="M818" s="8" t="s">
        <v>10904</v>
      </c>
      <c r="N818" s="8" t="s">
        <v>10930</v>
      </c>
      <c r="O818" s="9">
        <v>13.459</v>
      </c>
      <c r="P818" s="10">
        <v>0.75014099999999995</v>
      </c>
      <c r="Q818" s="11">
        <v>3.65</v>
      </c>
      <c r="R818" s="11">
        <v>4</v>
      </c>
      <c r="S818" s="8" t="s">
        <v>10906</v>
      </c>
      <c r="T818" s="8" t="s">
        <v>10907</v>
      </c>
      <c r="U818" s="9">
        <v>10.932</v>
      </c>
      <c r="V818" s="10">
        <v>1</v>
      </c>
      <c r="W818" s="11">
        <v>2</v>
      </c>
      <c r="X818" s="9">
        <v>73.739000000000004</v>
      </c>
      <c r="Y818" s="8" t="s">
        <v>10901</v>
      </c>
      <c r="Z818" s="10">
        <v>1</v>
      </c>
      <c r="AA818" s="10">
        <v>1</v>
      </c>
      <c r="AB818" s="9">
        <v>73.739000000000004</v>
      </c>
      <c r="AC818" s="10">
        <v>1</v>
      </c>
      <c r="AD818" s="10">
        <v>1</v>
      </c>
      <c r="AE818" s="9">
        <v>73.739000000000004</v>
      </c>
      <c r="AF818" s="11">
        <v>15</v>
      </c>
      <c r="AG818" s="11">
        <v>0</v>
      </c>
      <c r="AH818" s="11">
        <v>0</v>
      </c>
      <c r="AI818" s="11">
        <v>0</v>
      </c>
      <c r="AJ818" s="11">
        <v>0</v>
      </c>
      <c r="AK818" s="12">
        <v>44368.028414351851</v>
      </c>
      <c r="AL818" s="11">
        <v>9.43</v>
      </c>
      <c r="AM818" s="11">
        <v>0</v>
      </c>
      <c r="AN818" s="11">
        <v>0</v>
      </c>
      <c r="AO818" s="11">
        <v>0</v>
      </c>
      <c r="AP818" s="11">
        <v>0</v>
      </c>
      <c r="AQ818" s="11">
        <v>0</v>
      </c>
      <c r="AR818" s="11">
        <v>1.45</v>
      </c>
      <c r="AS818" s="8" t="s">
        <v>10908</v>
      </c>
      <c r="AT818" s="11">
        <v>0</v>
      </c>
      <c r="AU818" s="8" t="s">
        <v>11013</v>
      </c>
      <c r="AV818" s="8" t="s">
        <v>10909</v>
      </c>
    </row>
    <row r="819" spans="1:48" x14ac:dyDescent="0.25">
      <c r="A819" s="8" t="str">
        <f t="shared" si="12"/>
        <v>13006000136932200001421</v>
      </c>
      <c r="B819" s="8" t="s">
        <v>10929</v>
      </c>
      <c r="C819" s="8" t="s">
        <v>10895</v>
      </c>
      <c r="D819" s="8" t="s">
        <v>10896</v>
      </c>
      <c r="E819" s="8" t="s">
        <v>11013</v>
      </c>
      <c r="F819" s="8" t="s">
        <v>11014</v>
      </c>
      <c r="G819" s="8" t="s">
        <v>10917</v>
      </c>
      <c r="H819" s="8" t="s">
        <v>10918</v>
      </c>
      <c r="I819" s="8" t="s">
        <v>10901</v>
      </c>
      <c r="J819" s="8" t="s">
        <v>10902</v>
      </c>
      <c r="K819" s="8" t="s">
        <v>7709</v>
      </c>
      <c r="L819" s="8" t="s">
        <v>10922</v>
      </c>
      <c r="M819" s="8" t="s">
        <v>10904</v>
      </c>
      <c r="N819" s="8" t="s">
        <v>10930</v>
      </c>
      <c r="O819" s="9">
        <v>9.15</v>
      </c>
      <c r="P819" s="10">
        <v>1</v>
      </c>
      <c r="Q819" s="11">
        <v>9.25</v>
      </c>
      <c r="R819" s="11">
        <v>4</v>
      </c>
      <c r="S819" s="8" t="s">
        <v>10906</v>
      </c>
      <c r="T819" s="8" t="s">
        <v>10907</v>
      </c>
      <c r="U819" s="9">
        <v>10.548</v>
      </c>
      <c r="V819" s="10">
        <v>1</v>
      </c>
      <c r="W819" s="11">
        <v>7</v>
      </c>
      <c r="X819" s="9">
        <v>74.631</v>
      </c>
      <c r="Y819" s="8" t="s">
        <v>10901</v>
      </c>
      <c r="Z819" s="10">
        <v>1</v>
      </c>
      <c r="AA819" s="10">
        <v>1</v>
      </c>
      <c r="AB819" s="9">
        <v>74.631</v>
      </c>
      <c r="AC819" s="10">
        <v>1</v>
      </c>
      <c r="AD819" s="10">
        <v>1</v>
      </c>
      <c r="AE819" s="9">
        <v>74.631</v>
      </c>
      <c r="AF819" s="11">
        <v>15</v>
      </c>
      <c r="AG819" s="11">
        <v>0</v>
      </c>
      <c r="AH819" s="11">
        <v>0</v>
      </c>
      <c r="AI819" s="11">
        <v>0</v>
      </c>
      <c r="AJ819" s="11">
        <v>0</v>
      </c>
      <c r="AK819" s="12">
        <v>44368.028414351851</v>
      </c>
      <c r="AL819" s="11">
        <v>9.1</v>
      </c>
      <c r="AM819" s="11">
        <v>0</v>
      </c>
      <c r="AN819" s="11">
        <v>0</v>
      </c>
      <c r="AO819" s="11">
        <v>0</v>
      </c>
      <c r="AP819" s="11">
        <v>0</v>
      </c>
      <c r="AQ819" s="11">
        <v>0</v>
      </c>
      <c r="AR819" s="11">
        <v>4.88</v>
      </c>
      <c r="AS819" s="8" t="s">
        <v>10908</v>
      </c>
      <c r="AT819" s="11">
        <v>0</v>
      </c>
      <c r="AU819" s="8" t="s">
        <v>11013</v>
      </c>
      <c r="AV819" s="8" t="s">
        <v>10909</v>
      </c>
    </row>
    <row r="820" spans="1:48" x14ac:dyDescent="0.25">
      <c r="A820" s="8" t="str">
        <f t="shared" si="12"/>
        <v>14006000136932000005105</v>
      </c>
      <c r="B820" s="8" t="s">
        <v>10931</v>
      </c>
      <c r="C820" s="8" t="s">
        <v>10901</v>
      </c>
      <c r="D820" s="8" t="s">
        <v>10896</v>
      </c>
      <c r="E820" s="8" t="s">
        <v>11013</v>
      </c>
      <c r="F820" s="8" t="s">
        <v>11014</v>
      </c>
      <c r="G820" s="8" t="s">
        <v>10920</v>
      </c>
      <c r="H820" s="8" t="s">
        <v>10921</v>
      </c>
      <c r="I820" s="8" t="s">
        <v>10895</v>
      </c>
      <c r="J820" s="8" t="s">
        <v>10902</v>
      </c>
      <c r="K820" s="8" t="s">
        <v>7709</v>
      </c>
      <c r="L820" s="8" t="s">
        <v>10922</v>
      </c>
      <c r="M820" s="8" t="s">
        <v>10904</v>
      </c>
      <c r="N820" s="8" t="s">
        <v>10905</v>
      </c>
      <c r="O820" s="9">
        <v>8.9120000000000008</v>
      </c>
      <c r="P820" s="10">
        <v>1</v>
      </c>
      <c r="Q820" s="11">
        <v>9.25</v>
      </c>
      <c r="R820" s="11">
        <v>4</v>
      </c>
      <c r="S820" s="8" t="s">
        <v>10906</v>
      </c>
      <c r="T820" s="8" t="s">
        <v>10907</v>
      </c>
      <c r="U820" s="9">
        <v>10.273</v>
      </c>
      <c r="V820" s="10">
        <v>1</v>
      </c>
      <c r="W820" s="11">
        <v>2</v>
      </c>
      <c r="X820" s="9">
        <v>52.61</v>
      </c>
      <c r="Y820" s="8" t="s">
        <v>10901</v>
      </c>
      <c r="Z820" s="10">
        <v>1</v>
      </c>
      <c r="AA820" s="10">
        <v>1</v>
      </c>
      <c r="AB820" s="9">
        <v>52.61</v>
      </c>
      <c r="AC820" s="10">
        <v>1</v>
      </c>
      <c r="AD820" s="10">
        <v>1</v>
      </c>
      <c r="AE820" s="9">
        <v>52.61</v>
      </c>
      <c r="AF820" s="11">
        <v>15</v>
      </c>
      <c r="AG820" s="11">
        <v>4</v>
      </c>
      <c r="AH820" s="11">
        <v>9.25</v>
      </c>
      <c r="AI820" s="11">
        <v>0</v>
      </c>
      <c r="AJ820" s="11">
        <v>0</v>
      </c>
      <c r="AK820" s="12">
        <v>44367.555833333332</v>
      </c>
      <c r="AL820" s="11">
        <v>8.86</v>
      </c>
      <c r="AM820" s="11">
        <v>100</v>
      </c>
      <c r="AN820" s="11">
        <v>0</v>
      </c>
      <c r="AO820" s="11">
        <v>2.36</v>
      </c>
      <c r="AP820" s="11">
        <v>5.46</v>
      </c>
      <c r="AQ820" s="11">
        <v>0</v>
      </c>
      <c r="AR820" s="11">
        <v>1.36</v>
      </c>
      <c r="AS820" s="8" t="s">
        <v>10908</v>
      </c>
      <c r="AT820" s="11">
        <v>0</v>
      </c>
      <c r="AU820" s="8" t="s">
        <v>11013</v>
      </c>
      <c r="AV820" s="8" t="s">
        <v>10909</v>
      </c>
    </row>
    <row r="821" spans="1:48" x14ac:dyDescent="0.25">
      <c r="A821" s="8" t="str">
        <f t="shared" si="12"/>
        <v>14006000136932200000102</v>
      </c>
      <c r="B821" s="8" t="s">
        <v>10931</v>
      </c>
      <c r="C821" s="8" t="s">
        <v>10895</v>
      </c>
      <c r="D821" s="8" t="s">
        <v>10896</v>
      </c>
      <c r="E821" s="8" t="s">
        <v>11013</v>
      </c>
      <c r="F821" s="8" t="s">
        <v>11014</v>
      </c>
      <c r="G821" s="8" t="s">
        <v>10899</v>
      </c>
      <c r="H821" s="8" t="s">
        <v>10900</v>
      </c>
      <c r="I821" s="8" t="s">
        <v>10901</v>
      </c>
      <c r="J821" s="8" t="s">
        <v>10902</v>
      </c>
      <c r="K821" s="8" t="s">
        <v>7709</v>
      </c>
      <c r="L821" s="8" t="s">
        <v>10922</v>
      </c>
      <c r="M821" s="8" t="s">
        <v>10904</v>
      </c>
      <c r="N821" s="8" t="s">
        <v>10905</v>
      </c>
      <c r="O821" s="9">
        <v>10.336</v>
      </c>
      <c r="P821" s="10">
        <v>1</v>
      </c>
      <c r="Q821" s="11">
        <v>3.65</v>
      </c>
      <c r="R821" s="11">
        <v>4</v>
      </c>
      <c r="S821" s="8" t="s">
        <v>10906</v>
      </c>
      <c r="T821" s="8" t="s">
        <v>10907</v>
      </c>
      <c r="U821" s="9">
        <v>11.192</v>
      </c>
      <c r="V821" s="10">
        <v>1</v>
      </c>
      <c r="W821" s="11">
        <v>2</v>
      </c>
      <c r="X821" s="9">
        <v>57.314</v>
      </c>
      <c r="Y821" s="8" t="s">
        <v>10901</v>
      </c>
      <c r="Z821" s="10">
        <v>1</v>
      </c>
      <c r="AA821" s="10">
        <v>1</v>
      </c>
      <c r="AB821" s="9">
        <v>57.314</v>
      </c>
      <c r="AC821" s="10">
        <v>1</v>
      </c>
      <c r="AD821" s="10">
        <v>1</v>
      </c>
      <c r="AE821" s="9">
        <v>57.314</v>
      </c>
      <c r="AF821" s="11">
        <v>15</v>
      </c>
      <c r="AG821" s="11">
        <v>4</v>
      </c>
      <c r="AH821" s="11">
        <v>9.25</v>
      </c>
      <c r="AI821" s="11">
        <v>0</v>
      </c>
      <c r="AJ821" s="11">
        <v>0</v>
      </c>
      <c r="AK821" s="12">
        <v>44368.028020833335</v>
      </c>
      <c r="AL821" s="11">
        <v>9.65</v>
      </c>
      <c r="AM821" s="11">
        <v>100</v>
      </c>
      <c r="AN821" s="11">
        <v>0</v>
      </c>
      <c r="AO821" s="11">
        <v>2.57</v>
      </c>
      <c r="AP821" s="11">
        <v>5.95</v>
      </c>
      <c r="AQ821" s="11">
        <v>0</v>
      </c>
      <c r="AR821" s="11">
        <v>1.48</v>
      </c>
      <c r="AS821" s="8" t="s">
        <v>10908</v>
      </c>
      <c r="AT821" s="11">
        <v>0</v>
      </c>
      <c r="AU821" s="8" t="s">
        <v>11013</v>
      </c>
      <c r="AV821" s="8" t="s">
        <v>10909</v>
      </c>
    </row>
    <row r="822" spans="1:48" x14ac:dyDescent="0.25">
      <c r="A822" s="8" t="str">
        <f t="shared" si="12"/>
        <v>14006000136932200001286</v>
      </c>
      <c r="B822" s="8" t="s">
        <v>10931</v>
      </c>
      <c r="C822" s="8" t="s">
        <v>10895</v>
      </c>
      <c r="D822" s="8" t="s">
        <v>10896</v>
      </c>
      <c r="E822" s="8" t="s">
        <v>11013</v>
      </c>
      <c r="F822" s="8" t="s">
        <v>11014</v>
      </c>
      <c r="G822" s="8" t="s">
        <v>10913</v>
      </c>
      <c r="H822" s="8" t="s">
        <v>10914</v>
      </c>
      <c r="I822" s="8" t="s">
        <v>10901</v>
      </c>
      <c r="J822" s="8" t="s">
        <v>10902</v>
      </c>
      <c r="K822" s="8" t="s">
        <v>7709</v>
      </c>
      <c r="L822" s="8" t="s">
        <v>10922</v>
      </c>
      <c r="M822" s="8" t="s">
        <v>10904</v>
      </c>
      <c r="N822" s="8" t="s">
        <v>10915</v>
      </c>
      <c r="O822" s="9">
        <v>12.523</v>
      </c>
      <c r="P822" s="10">
        <v>1</v>
      </c>
      <c r="Q822" s="11">
        <v>3.65</v>
      </c>
      <c r="R822" s="11">
        <v>1</v>
      </c>
      <c r="S822" s="8" t="s">
        <v>10906</v>
      </c>
      <c r="T822" s="8" t="s">
        <v>10907</v>
      </c>
      <c r="U822" s="9">
        <v>13.134</v>
      </c>
      <c r="V822" s="10">
        <v>1</v>
      </c>
      <c r="W822" s="11">
        <v>3</v>
      </c>
      <c r="X822" s="9">
        <v>67.781000000000006</v>
      </c>
      <c r="Y822" s="8" t="s">
        <v>10901</v>
      </c>
      <c r="Z822" s="10">
        <v>1</v>
      </c>
      <c r="AA822" s="10">
        <v>1</v>
      </c>
      <c r="AB822" s="9">
        <v>67.781000000000006</v>
      </c>
      <c r="AC822" s="10">
        <v>1</v>
      </c>
      <c r="AD822" s="10">
        <v>1</v>
      </c>
      <c r="AE822" s="9">
        <v>67.781000000000006</v>
      </c>
      <c r="AF822" s="11">
        <v>0</v>
      </c>
      <c r="AG822" s="11">
        <v>4</v>
      </c>
      <c r="AH822" s="11">
        <v>9.25</v>
      </c>
      <c r="AI822" s="11">
        <v>0</v>
      </c>
      <c r="AJ822" s="11">
        <v>0</v>
      </c>
      <c r="AK822" s="12">
        <v>44368.028020833335</v>
      </c>
      <c r="AL822" s="11">
        <v>0</v>
      </c>
      <c r="AM822" s="11">
        <v>100</v>
      </c>
      <c r="AN822" s="11">
        <v>0</v>
      </c>
      <c r="AO822" s="11">
        <v>3.02</v>
      </c>
      <c r="AP822" s="11">
        <v>6.99</v>
      </c>
      <c r="AQ822" s="11">
        <v>0</v>
      </c>
      <c r="AR822" s="11">
        <v>2.27</v>
      </c>
      <c r="AS822" s="8" t="s">
        <v>10908</v>
      </c>
      <c r="AT822" s="11">
        <v>0</v>
      </c>
      <c r="AU822" s="8" t="s">
        <v>11013</v>
      </c>
      <c r="AV822" s="8" t="s">
        <v>10909</v>
      </c>
    </row>
    <row r="823" spans="1:48" x14ac:dyDescent="0.25">
      <c r="A823" s="8" t="str">
        <f t="shared" si="12"/>
        <v>17006000136932000005105</v>
      </c>
      <c r="B823" s="8" t="s">
        <v>10932</v>
      </c>
      <c r="C823" s="8" t="s">
        <v>10895</v>
      </c>
      <c r="D823" s="8" t="s">
        <v>10896</v>
      </c>
      <c r="E823" s="8" t="s">
        <v>11013</v>
      </c>
      <c r="F823" s="8" t="s">
        <v>11014</v>
      </c>
      <c r="G823" s="8" t="s">
        <v>10920</v>
      </c>
      <c r="H823" s="8" t="s">
        <v>10921</v>
      </c>
      <c r="I823" s="8" t="s">
        <v>10901</v>
      </c>
      <c r="J823" s="8" t="s">
        <v>10902</v>
      </c>
      <c r="K823" s="8" t="s">
        <v>7709</v>
      </c>
      <c r="L823" s="8" t="s">
        <v>10922</v>
      </c>
      <c r="M823" s="8" t="s">
        <v>10904</v>
      </c>
      <c r="N823" s="8" t="s">
        <v>10933</v>
      </c>
      <c r="O823" s="9">
        <v>8.2919999999999998</v>
      </c>
      <c r="P823" s="10">
        <v>1</v>
      </c>
      <c r="Q823" s="11">
        <v>9.25</v>
      </c>
      <c r="R823" s="11">
        <v>4</v>
      </c>
      <c r="S823" s="8" t="s">
        <v>10906</v>
      </c>
      <c r="T823" s="8" t="s">
        <v>10907</v>
      </c>
      <c r="U823" s="9">
        <v>9.5589999999999993</v>
      </c>
      <c r="V823" s="10">
        <v>0.25</v>
      </c>
      <c r="W823" s="11">
        <v>7</v>
      </c>
      <c r="X823" s="9">
        <v>20.701000000000001</v>
      </c>
      <c r="Y823" s="8" t="s">
        <v>10901</v>
      </c>
      <c r="Z823" s="10">
        <v>4</v>
      </c>
      <c r="AA823" s="10">
        <v>1</v>
      </c>
      <c r="AB823" s="9">
        <v>82.804000000000002</v>
      </c>
      <c r="AC823" s="10">
        <v>1</v>
      </c>
      <c r="AD823" s="10">
        <v>1</v>
      </c>
      <c r="AE823" s="9">
        <v>82.804000000000002</v>
      </c>
      <c r="AF823" s="11">
        <v>15</v>
      </c>
      <c r="AG823" s="11">
        <v>4</v>
      </c>
      <c r="AH823" s="11">
        <v>0</v>
      </c>
      <c r="AI823" s="11">
        <v>17</v>
      </c>
      <c r="AJ823" s="11">
        <v>0</v>
      </c>
      <c r="AK823" s="12">
        <v>44368.03019675926</v>
      </c>
      <c r="AL823" s="11">
        <v>2.06</v>
      </c>
      <c r="AM823" s="11">
        <v>100</v>
      </c>
      <c r="AN823" s="11">
        <v>0</v>
      </c>
      <c r="AO823" s="11">
        <v>0.55000000000000004</v>
      </c>
      <c r="AP823" s="11">
        <v>0</v>
      </c>
      <c r="AQ823" s="11">
        <v>3.55</v>
      </c>
      <c r="AR823" s="11">
        <v>1.35</v>
      </c>
      <c r="AS823" s="8" t="s">
        <v>10908</v>
      </c>
      <c r="AT823" s="11">
        <v>0</v>
      </c>
      <c r="AU823" s="8" t="s">
        <v>11013</v>
      </c>
      <c r="AV823" s="8" t="s">
        <v>10909</v>
      </c>
    </row>
    <row r="824" spans="1:48" x14ac:dyDescent="0.25">
      <c r="A824" s="8" t="str">
        <f t="shared" si="12"/>
        <v>17006000136932200001421</v>
      </c>
      <c r="B824" s="8" t="s">
        <v>10932</v>
      </c>
      <c r="C824" s="8" t="s">
        <v>10901</v>
      </c>
      <c r="D824" s="8" t="s">
        <v>10896</v>
      </c>
      <c r="E824" s="8" t="s">
        <v>11013</v>
      </c>
      <c r="F824" s="8" t="s">
        <v>11014</v>
      </c>
      <c r="G824" s="8" t="s">
        <v>10917</v>
      </c>
      <c r="H824" s="8" t="s">
        <v>10918</v>
      </c>
      <c r="I824" s="8" t="s">
        <v>10895</v>
      </c>
      <c r="J824" s="8" t="s">
        <v>10902</v>
      </c>
      <c r="K824" s="8" t="s">
        <v>7709</v>
      </c>
      <c r="L824" s="8" t="s">
        <v>10922</v>
      </c>
      <c r="M824" s="8" t="s">
        <v>10904</v>
      </c>
      <c r="N824" s="8" t="s">
        <v>10933</v>
      </c>
      <c r="O824" s="9">
        <v>9.15</v>
      </c>
      <c r="P824" s="10">
        <v>1</v>
      </c>
      <c r="Q824" s="11">
        <v>9.25</v>
      </c>
      <c r="R824" s="11">
        <v>4</v>
      </c>
      <c r="S824" s="8" t="s">
        <v>10906</v>
      </c>
      <c r="T824" s="8" t="s">
        <v>10907</v>
      </c>
      <c r="U824" s="9">
        <v>10.548</v>
      </c>
      <c r="V824" s="10">
        <v>0.25</v>
      </c>
      <c r="W824" s="11">
        <v>3</v>
      </c>
      <c r="X824" s="9">
        <v>21.992999999999999</v>
      </c>
      <c r="Y824" s="8" t="s">
        <v>10901</v>
      </c>
      <c r="Z824" s="10">
        <v>4</v>
      </c>
      <c r="AA824" s="10">
        <v>1</v>
      </c>
      <c r="AB824" s="9">
        <v>87.971999999999994</v>
      </c>
      <c r="AC824" s="10">
        <v>1</v>
      </c>
      <c r="AD824" s="10">
        <v>1</v>
      </c>
      <c r="AE824" s="9">
        <v>87.971999999999994</v>
      </c>
      <c r="AF824" s="11">
        <v>15</v>
      </c>
      <c r="AG824" s="11">
        <v>4</v>
      </c>
      <c r="AH824" s="11">
        <v>0</v>
      </c>
      <c r="AI824" s="11">
        <v>17</v>
      </c>
      <c r="AJ824" s="11">
        <v>0</v>
      </c>
      <c r="AK824" s="12">
        <v>44367.599965277775</v>
      </c>
      <c r="AL824" s="11">
        <v>2.27</v>
      </c>
      <c r="AM824" s="11">
        <v>100</v>
      </c>
      <c r="AN824" s="11">
        <v>0</v>
      </c>
      <c r="AO824" s="11">
        <v>0.61</v>
      </c>
      <c r="AP824" s="11">
        <v>0</v>
      </c>
      <c r="AQ824" s="11">
        <v>3.92</v>
      </c>
      <c r="AR824" s="11">
        <v>0.64</v>
      </c>
      <c r="AS824" s="8" t="s">
        <v>10908</v>
      </c>
      <c r="AT824" s="11">
        <v>0</v>
      </c>
      <c r="AU824" s="8" t="s">
        <v>11013</v>
      </c>
      <c r="AV824" s="8" t="s">
        <v>10909</v>
      </c>
    </row>
    <row r="825" spans="1:48" x14ac:dyDescent="0.25">
      <c r="A825" s="8" t="str">
        <f t="shared" si="12"/>
        <v>10006000137012200000102</v>
      </c>
      <c r="B825" s="8" t="s">
        <v>10894</v>
      </c>
      <c r="C825" s="8" t="s">
        <v>10895</v>
      </c>
      <c r="D825" s="8" t="s">
        <v>10896</v>
      </c>
      <c r="E825" s="8" t="s">
        <v>11015</v>
      </c>
      <c r="F825" s="8" t="s">
        <v>11016</v>
      </c>
      <c r="G825" s="8" t="s">
        <v>10899</v>
      </c>
      <c r="H825" s="8" t="s">
        <v>10900</v>
      </c>
      <c r="I825" s="8" t="s">
        <v>10901</v>
      </c>
      <c r="J825" s="8" t="s">
        <v>10902</v>
      </c>
      <c r="K825" s="8" t="s">
        <v>7709</v>
      </c>
      <c r="L825" s="8" t="s">
        <v>10903</v>
      </c>
      <c r="M825" s="8" t="s">
        <v>10904</v>
      </c>
      <c r="N825" s="8" t="s">
        <v>10905</v>
      </c>
      <c r="O825" s="9">
        <v>10.336</v>
      </c>
      <c r="P825" s="10">
        <v>1</v>
      </c>
      <c r="Q825" s="11">
        <v>3.65</v>
      </c>
      <c r="R825" s="11">
        <v>4</v>
      </c>
      <c r="S825" s="8" t="s">
        <v>10906</v>
      </c>
      <c r="T825" s="8" t="s">
        <v>10907</v>
      </c>
      <c r="U825" s="9">
        <v>11.192</v>
      </c>
      <c r="V825" s="10">
        <v>1</v>
      </c>
      <c r="W825" s="11">
        <v>4.5</v>
      </c>
      <c r="X825" s="9">
        <v>59.164000000000001</v>
      </c>
      <c r="Y825" s="8" t="s">
        <v>10901</v>
      </c>
      <c r="Z825" s="10">
        <v>1</v>
      </c>
      <c r="AA825" s="10">
        <v>1</v>
      </c>
      <c r="AB825" s="9">
        <v>59.164000000000001</v>
      </c>
      <c r="AC825" s="10">
        <v>1</v>
      </c>
      <c r="AD825" s="10">
        <v>1</v>
      </c>
      <c r="AE825" s="9">
        <v>59.164000000000001</v>
      </c>
      <c r="AF825" s="11">
        <v>15</v>
      </c>
      <c r="AG825" s="11">
        <v>4</v>
      </c>
      <c r="AH825" s="11">
        <v>9.25</v>
      </c>
      <c r="AI825" s="11">
        <v>0</v>
      </c>
      <c r="AJ825" s="11">
        <v>0</v>
      </c>
      <c r="AK825" s="12">
        <v>44368.061840277776</v>
      </c>
      <c r="AL825" s="11">
        <v>9.65</v>
      </c>
      <c r="AM825" s="11">
        <v>100</v>
      </c>
      <c r="AN825" s="11">
        <v>0</v>
      </c>
      <c r="AO825" s="11">
        <v>2.57</v>
      </c>
      <c r="AP825" s="11">
        <v>5.95</v>
      </c>
      <c r="AQ825" s="11">
        <v>0</v>
      </c>
      <c r="AR825" s="11">
        <v>3.33</v>
      </c>
      <c r="AS825" s="8" t="s">
        <v>10908</v>
      </c>
      <c r="AT825" s="11">
        <v>0</v>
      </c>
      <c r="AU825" s="8" t="s">
        <v>11015</v>
      </c>
      <c r="AV825" s="8" t="s">
        <v>10909</v>
      </c>
    </row>
    <row r="826" spans="1:48" x14ac:dyDescent="0.25">
      <c r="A826" s="8" t="str">
        <f t="shared" si="12"/>
        <v>10006000137012200000362</v>
      </c>
      <c r="B826" s="8" t="s">
        <v>10894</v>
      </c>
      <c r="C826" s="8" t="s">
        <v>10901</v>
      </c>
      <c r="D826" s="8" t="s">
        <v>10896</v>
      </c>
      <c r="E826" s="8" t="s">
        <v>11015</v>
      </c>
      <c r="F826" s="8" t="s">
        <v>11016</v>
      </c>
      <c r="G826" s="8" t="s">
        <v>10910</v>
      </c>
      <c r="H826" s="8" t="s">
        <v>10911</v>
      </c>
      <c r="I826" s="8" t="s">
        <v>10895</v>
      </c>
      <c r="J826" s="8" t="s">
        <v>10902</v>
      </c>
      <c r="K826" s="8" t="s">
        <v>7709</v>
      </c>
      <c r="L826" s="8" t="s">
        <v>10903</v>
      </c>
      <c r="M826" s="8" t="s">
        <v>10904</v>
      </c>
      <c r="N826" s="8" t="s">
        <v>10912</v>
      </c>
      <c r="O826" s="9">
        <v>0</v>
      </c>
      <c r="P826" s="10">
        <v>1</v>
      </c>
      <c r="Q826" s="11">
        <v>0</v>
      </c>
      <c r="R826" s="11">
        <v>0</v>
      </c>
      <c r="S826" s="8" t="s">
        <v>10906</v>
      </c>
      <c r="T826" s="8" t="s">
        <v>10907</v>
      </c>
      <c r="U826" s="9">
        <v>6.34</v>
      </c>
      <c r="V826" s="10">
        <v>1</v>
      </c>
      <c r="W826" s="11">
        <v>0</v>
      </c>
      <c r="X826" s="9">
        <v>49.075000000000003</v>
      </c>
      <c r="Y826" s="8" t="s">
        <v>10901</v>
      </c>
      <c r="Z826" s="10">
        <v>1</v>
      </c>
      <c r="AA826" s="10">
        <v>1</v>
      </c>
      <c r="AB826" s="9">
        <v>49.075000000000003</v>
      </c>
      <c r="AC826" s="10">
        <v>1.0441640000000001</v>
      </c>
      <c r="AD826" s="10">
        <v>1</v>
      </c>
      <c r="AE826" s="9">
        <v>51.241999999999997</v>
      </c>
      <c r="AF826" s="11">
        <v>0</v>
      </c>
      <c r="AG826" s="11">
        <v>0</v>
      </c>
      <c r="AH826" s="11">
        <v>0</v>
      </c>
      <c r="AI826" s="11">
        <v>0</v>
      </c>
      <c r="AJ826" s="11">
        <v>12.62</v>
      </c>
      <c r="AK826" s="12">
        <v>44367.580983796295</v>
      </c>
      <c r="AL826" s="11">
        <v>0</v>
      </c>
      <c r="AM826" s="11">
        <v>0</v>
      </c>
      <c r="AN826" s="11">
        <v>0</v>
      </c>
      <c r="AO826" s="11">
        <v>0</v>
      </c>
      <c r="AP826" s="11">
        <v>0</v>
      </c>
      <c r="AQ826" s="11">
        <v>0</v>
      </c>
      <c r="AR826" s="11">
        <v>0</v>
      </c>
      <c r="AS826" s="8" t="s">
        <v>10908</v>
      </c>
      <c r="AT826" s="11">
        <v>34.630000000000003</v>
      </c>
      <c r="AU826" s="8" t="s">
        <v>11015</v>
      </c>
      <c r="AV826" s="8" t="s">
        <v>10909</v>
      </c>
    </row>
    <row r="827" spans="1:48" x14ac:dyDescent="0.25">
      <c r="A827" s="8" t="str">
        <f t="shared" si="12"/>
        <v>10006000137012200001327</v>
      </c>
      <c r="B827" s="8" t="s">
        <v>10894</v>
      </c>
      <c r="C827" s="8" t="s">
        <v>10895</v>
      </c>
      <c r="D827" s="8" t="s">
        <v>10896</v>
      </c>
      <c r="E827" s="8" t="s">
        <v>11015</v>
      </c>
      <c r="F827" s="8" t="s">
        <v>11016</v>
      </c>
      <c r="G827" s="8" t="s">
        <v>10916</v>
      </c>
      <c r="H827" s="8" t="s">
        <v>10900</v>
      </c>
      <c r="I827" s="8" t="s">
        <v>10901</v>
      </c>
      <c r="J827" s="8" t="s">
        <v>10902</v>
      </c>
      <c r="K827" s="8" t="s">
        <v>7709</v>
      </c>
      <c r="L827" s="8" t="s">
        <v>10903</v>
      </c>
      <c r="M827" s="8" t="s">
        <v>10904</v>
      </c>
      <c r="N827" s="8" t="s">
        <v>10905</v>
      </c>
      <c r="O827" s="9">
        <v>13.459</v>
      </c>
      <c r="P827" s="10">
        <v>0.750166</v>
      </c>
      <c r="Q827" s="11">
        <v>3.65</v>
      </c>
      <c r="R827" s="11">
        <v>4</v>
      </c>
      <c r="S827" s="8" t="s">
        <v>10906</v>
      </c>
      <c r="T827" s="8" t="s">
        <v>10907</v>
      </c>
      <c r="U827" s="9">
        <v>10.933</v>
      </c>
      <c r="V827" s="10">
        <v>1</v>
      </c>
      <c r="W827" s="11">
        <v>5</v>
      </c>
      <c r="X827" s="9">
        <v>58.134999999999998</v>
      </c>
      <c r="Y827" s="8" t="s">
        <v>10901</v>
      </c>
      <c r="Z827" s="10">
        <v>1</v>
      </c>
      <c r="AA827" s="10">
        <v>1</v>
      </c>
      <c r="AB827" s="9">
        <v>58.134999999999998</v>
      </c>
      <c r="AC827" s="10">
        <v>1</v>
      </c>
      <c r="AD827" s="10">
        <v>1</v>
      </c>
      <c r="AE827" s="9">
        <v>58.134999999999998</v>
      </c>
      <c r="AF827" s="11">
        <v>15</v>
      </c>
      <c r="AG827" s="11">
        <v>4</v>
      </c>
      <c r="AH827" s="11">
        <v>9.25</v>
      </c>
      <c r="AI827" s="11">
        <v>0</v>
      </c>
      <c r="AJ827" s="11">
        <v>0</v>
      </c>
      <c r="AK827" s="12">
        <v>44368.061840277776</v>
      </c>
      <c r="AL827" s="11">
        <v>9.43</v>
      </c>
      <c r="AM827" s="11">
        <v>100</v>
      </c>
      <c r="AN827" s="11">
        <v>0</v>
      </c>
      <c r="AO827" s="11">
        <v>2.52</v>
      </c>
      <c r="AP827" s="11">
        <v>5.82</v>
      </c>
      <c r="AQ827" s="11">
        <v>0</v>
      </c>
      <c r="AR827" s="11">
        <v>3.61</v>
      </c>
      <c r="AS827" s="8" t="s">
        <v>10908</v>
      </c>
      <c r="AT827" s="11">
        <v>0</v>
      </c>
      <c r="AU827" s="8" t="s">
        <v>11015</v>
      </c>
      <c r="AV827" s="8" t="s">
        <v>10909</v>
      </c>
    </row>
    <row r="828" spans="1:48" x14ac:dyDescent="0.25">
      <c r="A828" s="8" t="str">
        <f t="shared" si="12"/>
        <v>10006000137012200001421</v>
      </c>
      <c r="B828" s="8" t="s">
        <v>10894</v>
      </c>
      <c r="C828" s="8" t="s">
        <v>10895</v>
      </c>
      <c r="D828" s="8" t="s">
        <v>10896</v>
      </c>
      <c r="E828" s="8" t="s">
        <v>11015</v>
      </c>
      <c r="F828" s="8" t="s">
        <v>11016</v>
      </c>
      <c r="G828" s="8" t="s">
        <v>10917</v>
      </c>
      <c r="H828" s="8" t="s">
        <v>10918</v>
      </c>
      <c r="I828" s="8" t="s">
        <v>10901</v>
      </c>
      <c r="J828" s="8" t="s">
        <v>10902</v>
      </c>
      <c r="K828" s="8" t="s">
        <v>7709</v>
      </c>
      <c r="L828" s="8" t="s">
        <v>10903</v>
      </c>
      <c r="M828" s="8" t="s">
        <v>10904</v>
      </c>
      <c r="N828" s="8" t="s">
        <v>10905</v>
      </c>
      <c r="O828" s="9">
        <v>9.15</v>
      </c>
      <c r="P828" s="10">
        <v>1</v>
      </c>
      <c r="Q828" s="11">
        <v>9.25</v>
      </c>
      <c r="R828" s="11">
        <v>4</v>
      </c>
      <c r="S828" s="8" t="s">
        <v>10906</v>
      </c>
      <c r="T828" s="8" t="s">
        <v>10907</v>
      </c>
      <c r="U828" s="9">
        <v>10.548</v>
      </c>
      <c r="V828" s="10">
        <v>1</v>
      </c>
      <c r="W828" s="11">
        <v>4</v>
      </c>
      <c r="X828" s="9">
        <v>55.401000000000003</v>
      </c>
      <c r="Y828" s="8" t="s">
        <v>10901</v>
      </c>
      <c r="Z828" s="10">
        <v>1</v>
      </c>
      <c r="AA828" s="10">
        <v>1</v>
      </c>
      <c r="AB828" s="9">
        <v>55.401000000000003</v>
      </c>
      <c r="AC828" s="10">
        <v>1</v>
      </c>
      <c r="AD828" s="10">
        <v>1</v>
      </c>
      <c r="AE828" s="9">
        <v>55.401000000000003</v>
      </c>
      <c r="AF828" s="11">
        <v>15</v>
      </c>
      <c r="AG828" s="11">
        <v>4</v>
      </c>
      <c r="AH828" s="11">
        <v>9.25</v>
      </c>
      <c r="AI828" s="11">
        <v>0</v>
      </c>
      <c r="AJ828" s="11">
        <v>0</v>
      </c>
      <c r="AK828" s="12">
        <v>44368.061840277776</v>
      </c>
      <c r="AL828" s="11">
        <v>9.1</v>
      </c>
      <c r="AM828" s="11">
        <v>100</v>
      </c>
      <c r="AN828" s="11">
        <v>0</v>
      </c>
      <c r="AO828" s="11">
        <v>2.4300000000000002</v>
      </c>
      <c r="AP828" s="11">
        <v>5.61</v>
      </c>
      <c r="AQ828" s="11">
        <v>0</v>
      </c>
      <c r="AR828" s="11">
        <v>2.79</v>
      </c>
      <c r="AS828" s="8" t="s">
        <v>10908</v>
      </c>
      <c r="AT828" s="11">
        <v>0</v>
      </c>
      <c r="AU828" s="8" t="s">
        <v>11015</v>
      </c>
      <c r="AV828" s="8" t="s">
        <v>10909</v>
      </c>
    </row>
    <row r="829" spans="1:48" x14ac:dyDescent="0.25">
      <c r="A829" s="8" t="str">
        <f t="shared" si="12"/>
        <v>11006000137012000005105</v>
      </c>
      <c r="B829" s="8" t="s">
        <v>10919</v>
      </c>
      <c r="C829" s="8" t="s">
        <v>10901</v>
      </c>
      <c r="D829" s="8" t="s">
        <v>10896</v>
      </c>
      <c r="E829" s="8" t="s">
        <v>11015</v>
      </c>
      <c r="F829" s="8" t="s">
        <v>11016</v>
      </c>
      <c r="G829" s="8" t="s">
        <v>10920</v>
      </c>
      <c r="H829" s="8" t="s">
        <v>10921</v>
      </c>
      <c r="I829" s="8" t="s">
        <v>10895</v>
      </c>
      <c r="J829" s="8" t="s">
        <v>10902</v>
      </c>
      <c r="K829" s="8" t="s">
        <v>7709</v>
      </c>
      <c r="L829" s="8" t="s">
        <v>10922</v>
      </c>
      <c r="M829" s="8" t="s">
        <v>10904</v>
      </c>
      <c r="N829" s="8" t="s">
        <v>10905</v>
      </c>
      <c r="O829" s="9">
        <v>8.9120000000000008</v>
      </c>
      <c r="P829" s="10">
        <v>1</v>
      </c>
      <c r="Q829" s="11">
        <v>9.25</v>
      </c>
      <c r="R829" s="11">
        <v>4</v>
      </c>
      <c r="S829" s="8" t="s">
        <v>10906</v>
      </c>
      <c r="T829" s="8" t="s">
        <v>10907</v>
      </c>
      <c r="U829" s="9">
        <v>10.273</v>
      </c>
      <c r="V829" s="10">
        <v>1</v>
      </c>
      <c r="W829" s="11">
        <v>4</v>
      </c>
      <c r="X829" s="9">
        <v>59.43</v>
      </c>
      <c r="Y829" s="8" t="s">
        <v>10901</v>
      </c>
      <c r="Z829" s="10">
        <v>1</v>
      </c>
      <c r="AA829" s="10">
        <v>1</v>
      </c>
      <c r="AB829" s="9">
        <v>59.43</v>
      </c>
      <c r="AC829" s="10">
        <v>1</v>
      </c>
      <c r="AD829" s="10">
        <v>1</v>
      </c>
      <c r="AE829" s="9">
        <v>59.43</v>
      </c>
      <c r="AF829" s="11">
        <v>15</v>
      </c>
      <c r="AG829" s="11">
        <v>4</v>
      </c>
      <c r="AH829" s="11">
        <v>0</v>
      </c>
      <c r="AI829" s="11">
        <v>0</v>
      </c>
      <c r="AJ829" s="11">
        <v>0</v>
      </c>
      <c r="AK829" s="12">
        <v>44367.622314814813</v>
      </c>
      <c r="AL829" s="11">
        <v>8.86</v>
      </c>
      <c r="AM829" s="11">
        <v>100</v>
      </c>
      <c r="AN829" s="11">
        <v>0</v>
      </c>
      <c r="AO829" s="11">
        <v>2.36</v>
      </c>
      <c r="AP829" s="11">
        <v>0</v>
      </c>
      <c r="AQ829" s="11">
        <v>0</v>
      </c>
      <c r="AR829" s="11">
        <v>2.72</v>
      </c>
      <c r="AS829" s="8" t="s">
        <v>10908</v>
      </c>
      <c r="AT829" s="11">
        <v>0</v>
      </c>
      <c r="AU829" s="8" t="s">
        <v>11015</v>
      </c>
      <c r="AV829" s="8" t="s">
        <v>10909</v>
      </c>
    </row>
    <row r="830" spans="1:48" x14ac:dyDescent="0.25">
      <c r="A830" s="8" t="str">
        <f t="shared" si="12"/>
        <v>11006000137012200001327</v>
      </c>
      <c r="B830" s="8" t="s">
        <v>10919</v>
      </c>
      <c r="C830" s="8" t="s">
        <v>10895</v>
      </c>
      <c r="D830" s="8" t="s">
        <v>10896</v>
      </c>
      <c r="E830" s="8" t="s">
        <v>11015</v>
      </c>
      <c r="F830" s="8" t="s">
        <v>11016</v>
      </c>
      <c r="G830" s="8" t="s">
        <v>10916</v>
      </c>
      <c r="H830" s="8" t="s">
        <v>10900</v>
      </c>
      <c r="I830" s="8" t="s">
        <v>10901</v>
      </c>
      <c r="J830" s="8" t="s">
        <v>10902</v>
      </c>
      <c r="K830" s="8" t="s">
        <v>7709</v>
      </c>
      <c r="L830" s="8" t="s">
        <v>10922</v>
      </c>
      <c r="M830" s="8" t="s">
        <v>10904</v>
      </c>
      <c r="N830" s="8" t="s">
        <v>10923</v>
      </c>
      <c r="O830" s="9">
        <v>13.459</v>
      </c>
      <c r="P830" s="10">
        <v>0.750166</v>
      </c>
      <c r="Q830" s="11">
        <v>0</v>
      </c>
      <c r="R830" s="11">
        <v>4</v>
      </c>
      <c r="S830" s="8" t="s">
        <v>10906</v>
      </c>
      <c r="T830" s="8" t="s">
        <v>10907</v>
      </c>
      <c r="U830" s="9">
        <v>10.516999999999999</v>
      </c>
      <c r="V830" s="10">
        <v>1</v>
      </c>
      <c r="W830" s="11">
        <v>5</v>
      </c>
      <c r="X830" s="9">
        <v>61.533000000000001</v>
      </c>
      <c r="Y830" s="8" t="s">
        <v>10901</v>
      </c>
      <c r="Z830" s="10">
        <v>1</v>
      </c>
      <c r="AA830" s="10">
        <v>1</v>
      </c>
      <c r="AB830" s="9">
        <v>61.533000000000001</v>
      </c>
      <c r="AC830" s="10">
        <v>1</v>
      </c>
      <c r="AD830" s="10">
        <v>1</v>
      </c>
      <c r="AE830" s="9">
        <v>61.533000000000001</v>
      </c>
      <c r="AF830" s="11">
        <v>15</v>
      </c>
      <c r="AG830" s="11">
        <v>4</v>
      </c>
      <c r="AH830" s="11">
        <v>0</v>
      </c>
      <c r="AI830" s="11">
        <v>0</v>
      </c>
      <c r="AJ830" s="11">
        <v>0</v>
      </c>
      <c r="AK830" s="12">
        <v>44368.08221064815</v>
      </c>
      <c r="AL830" s="11">
        <v>9.07</v>
      </c>
      <c r="AM830" s="11">
        <v>100</v>
      </c>
      <c r="AN830" s="11">
        <v>0</v>
      </c>
      <c r="AO830" s="11">
        <v>2.42</v>
      </c>
      <c r="AP830" s="11">
        <v>0</v>
      </c>
      <c r="AQ830" s="11">
        <v>0</v>
      </c>
      <c r="AR830" s="11">
        <v>3.48</v>
      </c>
      <c r="AS830" s="8" t="s">
        <v>10908</v>
      </c>
      <c r="AT830" s="11">
        <v>0</v>
      </c>
      <c r="AU830" s="8" t="s">
        <v>11015</v>
      </c>
      <c r="AV830" s="8" t="s">
        <v>10909</v>
      </c>
    </row>
    <row r="831" spans="1:48" x14ac:dyDescent="0.25">
      <c r="A831" s="8" t="str">
        <f t="shared" si="12"/>
        <v>11006000137012200001421</v>
      </c>
      <c r="B831" s="8" t="s">
        <v>10919</v>
      </c>
      <c r="C831" s="8" t="s">
        <v>10895</v>
      </c>
      <c r="D831" s="8" t="s">
        <v>10896</v>
      </c>
      <c r="E831" s="8" t="s">
        <v>11015</v>
      </c>
      <c r="F831" s="8" t="s">
        <v>11016</v>
      </c>
      <c r="G831" s="8" t="s">
        <v>10917</v>
      </c>
      <c r="H831" s="8" t="s">
        <v>10918</v>
      </c>
      <c r="I831" s="8" t="s">
        <v>10901</v>
      </c>
      <c r="J831" s="8" t="s">
        <v>10902</v>
      </c>
      <c r="K831" s="8" t="s">
        <v>7709</v>
      </c>
      <c r="L831" s="8" t="s">
        <v>10922</v>
      </c>
      <c r="M831" s="8" t="s">
        <v>10904</v>
      </c>
      <c r="N831" s="8" t="s">
        <v>10905</v>
      </c>
      <c r="O831" s="9">
        <v>9.15</v>
      </c>
      <c r="P831" s="10">
        <v>1</v>
      </c>
      <c r="Q831" s="11">
        <v>9.25</v>
      </c>
      <c r="R831" s="11">
        <v>4</v>
      </c>
      <c r="S831" s="8" t="s">
        <v>10906</v>
      </c>
      <c r="T831" s="8" t="s">
        <v>10907</v>
      </c>
      <c r="U831" s="9">
        <v>10.548</v>
      </c>
      <c r="V831" s="10">
        <v>1</v>
      </c>
      <c r="W831" s="11">
        <v>3</v>
      </c>
      <c r="X831" s="9">
        <v>60.311</v>
      </c>
      <c r="Y831" s="8" t="s">
        <v>10901</v>
      </c>
      <c r="Z831" s="10">
        <v>1</v>
      </c>
      <c r="AA831" s="10">
        <v>1</v>
      </c>
      <c r="AB831" s="9">
        <v>60.311</v>
      </c>
      <c r="AC831" s="10">
        <v>1</v>
      </c>
      <c r="AD831" s="10">
        <v>1</v>
      </c>
      <c r="AE831" s="9">
        <v>60.311</v>
      </c>
      <c r="AF831" s="11">
        <v>15</v>
      </c>
      <c r="AG831" s="11">
        <v>4</v>
      </c>
      <c r="AH831" s="11">
        <v>0</v>
      </c>
      <c r="AI831" s="11">
        <v>0</v>
      </c>
      <c r="AJ831" s="11">
        <v>0</v>
      </c>
      <c r="AK831" s="12">
        <v>44368.08221064815</v>
      </c>
      <c r="AL831" s="11">
        <v>9.1</v>
      </c>
      <c r="AM831" s="11">
        <v>100</v>
      </c>
      <c r="AN831" s="11">
        <v>0</v>
      </c>
      <c r="AO831" s="11">
        <v>2.4300000000000002</v>
      </c>
      <c r="AP831" s="11">
        <v>0</v>
      </c>
      <c r="AQ831" s="11">
        <v>0</v>
      </c>
      <c r="AR831" s="11">
        <v>2.09</v>
      </c>
      <c r="AS831" s="8" t="s">
        <v>10908</v>
      </c>
      <c r="AT831" s="11">
        <v>0</v>
      </c>
      <c r="AU831" s="8" t="s">
        <v>11015</v>
      </c>
      <c r="AV831" s="8" t="s">
        <v>10909</v>
      </c>
    </row>
    <row r="832" spans="1:48" x14ac:dyDescent="0.25">
      <c r="A832" s="8" t="str">
        <f t="shared" si="12"/>
        <v>11106000137012000005105</v>
      </c>
      <c r="B832" s="8" t="s">
        <v>10924</v>
      </c>
      <c r="C832" s="8" t="s">
        <v>10901</v>
      </c>
      <c r="D832" s="8" t="s">
        <v>10896</v>
      </c>
      <c r="E832" s="8" t="s">
        <v>11015</v>
      </c>
      <c r="F832" s="8" t="s">
        <v>11016</v>
      </c>
      <c r="G832" s="8" t="s">
        <v>10920</v>
      </c>
      <c r="H832" s="8" t="s">
        <v>10921</v>
      </c>
      <c r="I832" s="8" t="s">
        <v>10895</v>
      </c>
      <c r="J832" s="8" t="s">
        <v>10902</v>
      </c>
      <c r="K832" s="8" t="s">
        <v>7709</v>
      </c>
      <c r="L832" s="8" t="s">
        <v>10922</v>
      </c>
      <c r="M832" s="8" t="s">
        <v>10904</v>
      </c>
      <c r="N832" s="8" t="s">
        <v>10925</v>
      </c>
      <c r="O832" s="9">
        <v>8.9120000000000008</v>
      </c>
      <c r="P832" s="10">
        <v>1</v>
      </c>
      <c r="Q832" s="11">
        <v>9.25</v>
      </c>
      <c r="R832" s="11">
        <v>4</v>
      </c>
      <c r="S832" s="8" t="s">
        <v>10906</v>
      </c>
      <c r="T832" s="8" t="s">
        <v>10907</v>
      </c>
      <c r="U832" s="9">
        <v>10.273</v>
      </c>
      <c r="V832" s="10">
        <v>1</v>
      </c>
      <c r="W832" s="11">
        <v>4</v>
      </c>
      <c r="X832" s="9">
        <v>77.39</v>
      </c>
      <c r="Y832" s="8" t="s">
        <v>10901</v>
      </c>
      <c r="Z832" s="10">
        <v>1</v>
      </c>
      <c r="AA832" s="10">
        <v>0.75026700000000002</v>
      </c>
      <c r="AB832" s="9">
        <v>77.39</v>
      </c>
      <c r="AC832" s="10">
        <v>1</v>
      </c>
      <c r="AD832" s="10">
        <v>0.75026700000000002</v>
      </c>
      <c r="AE832" s="9">
        <v>77.39</v>
      </c>
      <c r="AF832" s="11">
        <v>15</v>
      </c>
      <c r="AG832" s="11">
        <v>4</v>
      </c>
      <c r="AH832" s="11">
        <v>0</v>
      </c>
      <c r="AI832" s="11">
        <v>17</v>
      </c>
      <c r="AJ832" s="11">
        <v>0</v>
      </c>
      <c r="AK832" s="12">
        <v>44367.622314814813</v>
      </c>
      <c r="AL832" s="11">
        <v>8.86</v>
      </c>
      <c r="AM832" s="11">
        <v>100</v>
      </c>
      <c r="AN832" s="11">
        <v>0</v>
      </c>
      <c r="AO832" s="11">
        <v>2.36</v>
      </c>
      <c r="AP832" s="11">
        <v>0</v>
      </c>
      <c r="AQ832" s="11">
        <v>15</v>
      </c>
      <c r="AR832" s="11">
        <v>3.32</v>
      </c>
      <c r="AS832" s="8" t="s">
        <v>10908</v>
      </c>
      <c r="AT832" s="11">
        <v>0</v>
      </c>
      <c r="AU832" s="8" t="s">
        <v>11015</v>
      </c>
      <c r="AV832" s="8" t="s">
        <v>10909</v>
      </c>
    </row>
    <row r="833" spans="1:48" x14ac:dyDescent="0.25">
      <c r="A833" s="8" t="str">
        <f t="shared" si="12"/>
        <v>11106000137012200000102</v>
      </c>
      <c r="B833" s="8" t="s">
        <v>10924</v>
      </c>
      <c r="C833" s="8" t="s">
        <v>10895</v>
      </c>
      <c r="D833" s="8" t="s">
        <v>10896</v>
      </c>
      <c r="E833" s="8" t="s">
        <v>11015</v>
      </c>
      <c r="F833" s="8" t="s">
        <v>11016</v>
      </c>
      <c r="G833" s="8" t="s">
        <v>10899</v>
      </c>
      <c r="H833" s="8" t="s">
        <v>10900</v>
      </c>
      <c r="I833" s="8" t="s">
        <v>10901</v>
      </c>
      <c r="J833" s="8" t="s">
        <v>10902</v>
      </c>
      <c r="K833" s="8" t="s">
        <v>7709</v>
      </c>
      <c r="L833" s="8" t="s">
        <v>10922</v>
      </c>
      <c r="M833" s="8" t="s">
        <v>10904</v>
      </c>
      <c r="N833" s="8" t="s">
        <v>10926</v>
      </c>
      <c r="O833" s="9">
        <v>10.336</v>
      </c>
      <c r="P833" s="10">
        <v>1</v>
      </c>
      <c r="Q833" s="11">
        <v>0</v>
      </c>
      <c r="R833" s="11">
        <v>4</v>
      </c>
      <c r="S833" s="8" t="s">
        <v>10906</v>
      </c>
      <c r="T833" s="8" t="s">
        <v>10907</v>
      </c>
      <c r="U833" s="9">
        <v>10.766999999999999</v>
      </c>
      <c r="V833" s="10">
        <v>1</v>
      </c>
      <c r="W833" s="11">
        <v>4</v>
      </c>
      <c r="X833" s="9">
        <v>81.12</v>
      </c>
      <c r="Y833" s="8" t="s">
        <v>10901</v>
      </c>
      <c r="Z833" s="10">
        <v>1</v>
      </c>
      <c r="AA833" s="10">
        <v>0.76789099999999999</v>
      </c>
      <c r="AB833" s="9">
        <v>81.12</v>
      </c>
      <c r="AC833" s="10">
        <v>1</v>
      </c>
      <c r="AD833" s="10">
        <v>0.76789099999999999</v>
      </c>
      <c r="AE833" s="9">
        <v>81.12</v>
      </c>
      <c r="AF833" s="11">
        <v>15</v>
      </c>
      <c r="AG833" s="11">
        <v>4</v>
      </c>
      <c r="AH833" s="11">
        <v>0</v>
      </c>
      <c r="AI833" s="11">
        <v>17</v>
      </c>
      <c r="AJ833" s="11">
        <v>0</v>
      </c>
      <c r="AK833" s="12">
        <v>44368.08221064815</v>
      </c>
      <c r="AL833" s="11">
        <v>9.2899999999999991</v>
      </c>
      <c r="AM833" s="11">
        <v>100</v>
      </c>
      <c r="AN833" s="11">
        <v>0</v>
      </c>
      <c r="AO833" s="11">
        <v>2.48</v>
      </c>
      <c r="AP833" s="11">
        <v>0</v>
      </c>
      <c r="AQ833" s="11">
        <v>15.73</v>
      </c>
      <c r="AR833" s="11">
        <v>3.48</v>
      </c>
      <c r="AS833" s="8" t="s">
        <v>10908</v>
      </c>
      <c r="AT833" s="11">
        <v>0</v>
      </c>
      <c r="AU833" s="8" t="s">
        <v>11015</v>
      </c>
      <c r="AV833" s="8" t="s">
        <v>10909</v>
      </c>
    </row>
    <row r="834" spans="1:48" x14ac:dyDescent="0.25">
      <c r="A834" s="8" t="str">
        <f t="shared" si="12"/>
        <v>11106000137012200001421</v>
      </c>
      <c r="B834" s="8" t="s">
        <v>10924</v>
      </c>
      <c r="C834" s="8" t="s">
        <v>10895</v>
      </c>
      <c r="D834" s="8" t="s">
        <v>10896</v>
      </c>
      <c r="E834" s="8" t="s">
        <v>11015</v>
      </c>
      <c r="F834" s="8" t="s">
        <v>11016</v>
      </c>
      <c r="G834" s="8" t="s">
        <v>10917</v>
      </c>
      <c r="H834" s="8" t="s">
        <v>10918</v>
      </c>
      <c r="I834" s="8" t="s">
        <v>10901</v>
      </c>
      <c r="J834" s="8" t="s">
        <v>10902</v>
      </c>
      <c r="K834" s="8" t="s">
        <v>7709</v>
      </c>
      <c r="L834" s="8" t="s">
        <v>10922</v>
      </c>
      <c r="M834" s="8" t="s">
        <v>10904</v>
      </c>
      <c r="N834" s="8" t="s">
        <v>10925</v>
      </c>
      <c r="O834" s="9">
        <v>9.15</v>
      </c>
      <c r="P834" s="10">
        <v>1</v>
      </c>
      <c r="Q834" s="11">
        <v>9.25</v>
      </c>
      <c r="R834" s="11">
        <v>4</v>
      </c>
      <c r="S834" s="8" t="s">
        <v>10906</v>
      </c>
      <c r="T834" s="8" t="s">
        <v>10907</v>
      </c>
      <c r="U834" s="9">
        <v>10.548</v>
      </c>
      <c r="V834" s="10">
        <v>1</v>
      </c>
      <c r="W834" s="11">
        <v>1.5</v>
      </c>
      <c r="X834" s="9">
        <v>77.340999999999994</v>
      </c>
      <c r="Y834" s="8" t="s">
        <v>10901</v>
      </c>
      <c r="Z834" s="10">
        <v>1</v>
      </c>
      <c r="AA834" s="10">
        <v>0.74807900000000005</v>
      </c>
      <c r="AB834" s="9">
        <v>77.340999999999994</v>
      </c>
      <c r="AC834" s="10">
        <v>1</v>
      </c>
      <c r="AD834" s="10">
        <v>0.74807900000000005</v>
      </c>
      <c r="AE834" s="9">
        <v>77.340999999999994</v>
      </c>
      <c r="AF834" s="11">
        <v>15</v>
      </c>
      <c r="AG834" s="11">
        <v>4</v>
      </c>
      <c r="AH834" s="11">
        <v>0</v>
      </c>
      <c r="AI834" s="11">
        <v>17</v>
      </c>
      <c r="AJ834" s="11">
        <v>0</v>
      </c>
      <c r="AK834" s="12">
        <v>44368.08222222222</v>
      </c>
      <c r="AL834" s="11">
        <v>9.1</v>
      </c>
      <c r="AM834" s="11">
        <v>100</v>
      </c>
      <c r="AN834" s="11">
        <v>0</v>
      </c>
      <c r="AO834" s="11">
        <v>2.4300000000000002</v>
      </c>
      <c r="AP834" s="11">
        <v>0</v>
      </c>
      <c r="AQ834" s="11">
        <v>15.41</v>
      </c>
      <c r="AR834" s="11">
        <v>1.28</v>
      </c>
      <c r="AS834" s="8" t="s">
        <v>10908</v>
      </c>
      <c r="AT834" s="11">
        <v>0</v>
      </c>
      <c r="AU834" s="8" t="s">
        <v>11015</v>
      </c>
      <c r="AV834" s="8" t="s">
        <v>10909</v>
      </c>
    </row>
    <row r="835" spans="1:48" x14ac:dyDescent="0.25">
      <c r="A835" s="8" t="str">
        <f t="shared" ref="A835:A898" si="13">_xlfn.CONCAT(B835,E835,G835)</f>
        <v>12106000137012000005105</v>
      </c>
      <c r="B835" s="8" t="s">
        <v>10928</v>
      </c>
      <c r="C835" s="8" t="s">
        <v>10901</v>
      </c>
      <c r="D835" s="8" t="s">
        <v>10896</v>
      </c>
      <c r="E835" s="8" t="s">
        <v>11015</v>
      </c>
      <c r="F835" s="8" t="s">
        <v>11016</v>
      </c>
      <c r="G835" s="8" t="s">
        <v>10920</v>
      </c>
      <c r="H835" s="8" t="s">
        <v>10921</v>
      </c>
      <c r="I835" s="8" t="s">
        <v>10895</v>
      </c>
      <c r="J835" s="8" t="s">
        <v>10902</v>
      </c>
      <c r="K835" s="8" t="s">
        <v>7709</v>
      </c>
      <c r="L835" s="8" t="s">
        <v>10922</v>
      </c>
      <c r="M835" s="8" t="s">
        <v>10904</v>
      </c>
      <c r="N835" s="8" t="s">
        <v>10905</v>
      </c>
      <c r="O835" s="9">
        <v>8.9120000000000008</v>
      </c>
      <c r="P835" s="10">
        <v>1</v>
      </c>
      <c r="Q835" s="11">
        <v>9.25</v>
      </c>
      <c r="R835" s="11">
        <v>4</v>
      </c>
      <c r="S835" s="8" t="s">
        <v>10906</v>
      </c>
      <c r="T835" s="8" t="s">
        <v>10907</v>
      </c>
      <c r="U835" s="9">
        <v>10.273</v>
      </c>
      <c r="V835" s="10">
        <v>1</v>
      </c>
      <c r="W835" s="11">
        <v>2</v>
      </c>
      <c r="X835" s="9">
        <v>52.61</v>
      </c>
      <c r="Y835" s="8" t="s">
        <v>10901</v>
      </c>
      <c r="Z835" s="10">
        <v>1</v>
      </c>
      <c r="AA835" s="10">
        <v>1</v>
      </c>
      <c r="AB835" s="9">
        <v>52.61</v>
      </c>
      <c r="AC835" s="10">
        <v>1</v>
      </c>
      <c r="AD835" s="10">
        <v>1</v>
      </c>
      <c r="AE835" s="9">
        <v>52.61</v>
      </c>
      <c r="AF835" s="11">
        <v>15</v>
      </c>
      <c r="AG835" s="11">
        <v>4</v>
      </c>
      <c r="AH835" s="11">
        <v>9.25</v>
      </c>
      <c r="AI835" s="11">
        <v>0</v>
      </c>
      <c r="AJ835" s="11">
        <v>0</v>
      </c>
      <c r="AK835" s="12">
        <v>44367.553506944445</v>
      </c>
      <c r="AL835" s="11">
        <v>8.86</v>
      </c>
      <c r="AM835" s="11">
        <v>100</v>
      </c>
      <c r="AN835" s="11">
        <v>0</v>
      </c>
      <c r="AO835" s="11">
        <v>2.36</v>
      </c>
      <c r="AP835" s="11">
        <v>5.46</v>
      </c>
      <c r="AQ835" s="11">
        <v>0</v>
      </c>
      <c r="AR835" s="11">
        <v>1.36</v>
      </c>
      <c r="AS835" s="8" t="s">
        <v>10908</v>
      </c>
      <c r="AT835" s="11">
        <v>0</v>
      </c>
      <c r="AU835" s="8" t="s">
        <v>11015</v>
      </c>
      <c r="AV835" s="8" t="s">
        <v>10909</v>
      </c>
    </row>
    <row r="836" spans="1:48" x14ac:dyDescent="0.25">
      <c r="A836" s="8" t="str">
        <f t="shared" si="13"/>
        <v>12106000137012200001421</v>
      </c>
      <c r="B836" s="8" t="s">
        <v>10928</v>
      </c>
      <c r="C836" s="8" t="s">
        <v>10895</v>
      </c>
      <c r="D836" s="8" t="s">
        <v>10896</v>
      </c>
      <c r="E836" s="8" t="s">
        <v>11015</v>
      </c>
      <c r="F836" s="8" t="s">
        <v>11016</v>
      </c>
      <c r="G836" s="8" t="s">
        <v>10917</v>
      </c>
      <c r="H836" s="8" t="s">
        <v>10918</v>
      </c>
      <c r="I836" s="8" t="s">
        <v>10901</v>
      </c>
      <c r="J836" s="8" t="s">
        <v>10902</v>
      </c>
      <c r="K836" s="8" t="s">
        <v>7709</v>
      </c>
      <c r="L836" s="8" t="s">
        <v>10922</v>
      </c>
      <c r="M836" s="8" t="s">
        <v>10904</v>
      </c>
      <c r="N836" s="8" t="s">
        <v>10905</v>
      </c>
      <c r="O836" s="9">
        <v>9.15</v>
      </c>
      <c r="P836" s="10">
        <v>1</v>
      </c>
      <c r="Q836" s="11">
        <v>9.25</v>
      </c>
      <c r="R836" s="11">
        <v>18</v>
      </c>
      <c r="S836" s="8" t="s">
        <v>10906</v>
      </c>
      <c r="T836" s="8" t="s">
        <v>10907</v>
      </c>
      <c r="U836" s="9">
        <v>12.577</v>
      </c>
      <c r="V836" s="10">
        <v>1</v>
      </c>
      <c r="W836" s="11">
        <v>0</v>
      </c>
      <c r="X836" s="9">
        <v>52.607999999999997</v>
      </c>
      <c r="Y836" s="8" t="s">
        <v>10901</v>
      </c>
      <c r="Z836" s="10">
        <v>1</v>
      </c>
      <c r="AA836" s="10">
        <v>1</v>
      </c>
      <c r="AB836" s="9">
        <v>52.607999999999997</v>
      </c>
      <c r="AC836" s="10">
        <v>1</v>
      </c>
      <c r="AD836" s="10">
        <v>1</v>
      </c>
      <c r="AE836" s="9">
        <v>52.607999999999997</v>
      </c>
      <c r="AF836" s="11">
        <v>15</v>
      </c>
      <c r="AG836" s="11">
        <v>18</v>
      </c>
      <c r="AH836" s="11">
        <v>9.25</v>
      </c>
      <c r="AI836" s="11">
        <v>0</v>
      </c>
      <c r="AJ836" s="11">
        <v>0</v>
      </c>
      <c r="AK836" s="12">
        <v>44368.00744212963</v>
      </c>
      <c r="AL836" s="11">
        <v>10.85</v>
      </c>
      <c r="AM836" s="11">
        <v>100</v>
      </c>
      <c r="AN836" s="11">
        <v>0</v>
      </c>
      <c r="AO836" s="11">
        <v>13.02</v>
      </c>
      <c r="AP836" s="11">
        <v>6.69</v>
      </c>
      <c r="AQ836" s="11">
        <v>0</v>
      </c>
      <c r="AR836" s="11">
        <v>0</v>
      </c>
      <c r="AS836" s="8" t="s">
        <v>10908</v>
      </c>
      <c r="AT836" s="11">
        <v>0</v>
      </c>
      <c r="AU836" s="8" t="s">
        <v>11015</v>
      </c>
      <c r="AV836" s="8" t="s">
        <v>10909</v>
      </c>
    </row>
    <row r="837" spans="1:48" x14ac:dyDescent="0.25">
      <c r="A837" s="8" t="str">
        <f t="shared" si="13"/>
        <v>14006000137012000005105</v>
      </c>
      <c r="B837" s="8" t="s">
        <v>10931</v>
      </c>
      <c r="C837" s="8" t="s">
        <v>10901</v>
      </c>
      <c r="D837" s="8" t="s">
        <v>10896</v>
      </c>
      <c r="E837" s="8" t="s">
        <v>11015</v>
      </c>
      <c r="F837" s="8" t="s">
        <v>11016</v>
      </c>
      <c r="G837" s="8" t="s">
        <v>10920</v>
      </c>
      <c r="H837" s="8" t="s">
        <v>10921</v>
      </c>
      <c r="I837" s="8" t="s">
        <v>10895</v>
      </c>
      <c r="J837" s="8" t="s">
        <v>10902</v>
      </c>
      <c r="K837" s="8" t="s">
        <v>7709</v>
      </c>
      <c r="L837" s="8" t="s">
        <v>10922</v>
      </c>
      <c r="M837" s="8" t="s">
        <v>10904</v>
      </c>
      <c r="N837" s="8" t="s">
        <v>10905</v>
      </c>
      <c r="O837" s="9">
        <v>8.9120000000000008</v>
      </c>
      <c r="P837" s="10">
        <v>1</v>
      </c>
      <c r="Q837" s="11">
        <v>9.25</v>
      </c>
      <c r="R837" s="11">
        <v>4</v>
      </c>
      <c r="S837" s="8" t="s">
        <v>10906</v>
      </c>
      <c r="T837" s="8" t="s">
        <v>10907</v>
      </c>
      <c r="U837" s="9">
        <v>10.273</v>
      </c>
      <c r="V837" s="10">
        <v>1</v>
      </c>
      <c r="W837" s="11">
        <v>2</v>
      </c>
      <c r="X837" s="9">
        <v>52.61</v>
      </c>
      <c r="Y837" s="8" t="s">
        <v>10901</v>
      </c>
      <c r="Z837" s="10">
        <v>1</v>
      </c>
      <c r="AA837" s="10">
        <v>1</v>
      </c>
      <c r="AB837" s="9">
        <v>52.61</v>
      </c>
      <c r="AC837" s="10">
        <v>1</v>
      </c>
      <c r="AD837" s="10">
        <v>1</v>
      </c>
      <c r="AE837" s="9">
        <v>52.61</v>
      </c>
      <c r="AF837" s="11">
        <v>15</v>
      </c>
      <c r="AG837" s="11">
        <v>4</v>
      </c>
      <c r="AH837" s="11">
        <v>9.25</v>
      </c>
      <c r="AI837" s="11">
        <v>0</v>
      </c>
      <c r="AJ837" s="11">
        <v>0</v>
      </c>
      <c r="AK837" s="12">
        <v>44367.555856481478</v>
      </c>
      <c r="AL837" s="11">
        <v>8.86</v>
      </c>
      <c r="AM837" s="11">
        <v>100</v>
      </c>
      <c r="AN837" s="11">
        <v>0</v>
      </c>
      <c r="AO837" s="11">
        <v>2.36</v>
      </c>
      <c r="AP837" s="11">
        <v>5.46</v>
      </c>
      <c r="AQ837" s="11">
        <v>0</v>
      </c>
      <c r="AR837" s="11">
        <v>1.36</v>
      </c>
      <c r="AS837" s="8" t="s">
        <v>10908</v>
      </c>
      <c r="AT837" s="11">
        <v>0</v>
      </c>
      <c r="AU837" s="8" t="s">
        <v>11015</v>
      </c>
      <c r="AV837" s="8" t="s">
        <v>10909</v>
      </c>
    </row>
    <row r="838" spans="1:48" x14ac:dyDescent="0.25">
      <c r="A838" s="8" t="str">
        <f t="shared" si="13"/>
        <v>14006000137012200000102</v>
      </c>
      <c r="B838" s="8" t="s">
        <v>10931</v>
      </c>
      <c r="C838" s="8" t="s">
        <v>10895</v>
      </c>
      <c r="D838" s="8" t="s">
        <v>10896</v>
      </c>
      <c r="E838" s="8" t="s">
        <v>11015</v>
      </c>
      <c r="F838" s="8" t="s">
        <v>11016</v>
      </c>
      <c r="G838" s="8" t="s">
        <v>10899</v>
      </c>
      <c r="H838" s="8" t="s">
        <v>10900</v>
      </c>
      <c r="I838" s="8" t="s">
        <v>10901</v>
      </c>
      <c r="J838" s="8" t="s">
        <v>10902</v>
      </c>
      <c r="K838" s="8" t="s">
        <v>7709</v>
      </c>
      <c r="L838" s="8" t="s">
        <v>10922</v>
      </c>
      <c r="M838" s="8" t="s">
        <v>10904</v>
      </c>
      <c r="N838" s="8" t="s">
        <v>10905</v>
      </c>
      <c r="O838" s="9">
        <v>10.336</v>
      </c>
      <c r="P838" s="10">
        <v>1</v>
      </c>
      <c r="Q838" s="11">
        <v>3.65</v>
      </c>
      <c r="R838" s="11">
        <v>4</v>
      </c>
      <c r="S838" s="8" t="s">
        <v>10906</v>
      </c>
      <c r="T838" s="8" t="s">
        <v>10907</v>
      </c>
      <c r="U838" s="9">
        <v>11.192</v>
      </c>
      <c r="V838" s="10">
        <v>1</v>
      </c>
      <c r="W838" s="11">
        <v>2</v>
      </c>
      <c r="X838" s="9">
        <v>57.314</v>
      </c>
      <c r="Y838" s="8" t="s">
        <v>10901</v>
      </c>
      <c r="Z838" s="10">
        <v>1</v>
      </c>
      <c r="AA838" s="10">
        <v>1</v>
      </c>
      <c r="AB838" s="9">
        <v>57.314</v>
      </c>
      <c r="AC838" s="10">
        <v>1</v>
      </c>
      <c r="AD838" s="10">
        <v>1</v>
      </c>
      <c r="AE838" s="9">
        <v>57.314</v>
      </c>
      <c r="AF838" s="11">
        <v>15</v>
      </c>
      <c r="AG838" s="11">
        <v>4</v>
      </c>
      <c r="AH838" s="11">
        <v>9.25</v>
      </c>
      <c r="AI838" s="11">
        <v>0</v>
      </c>
      <c r="AJ838" s="11">
        <v>0</v>
      </c>
      <c r="AK838" s="12">
        <v>44368.028020833335</v>
      </c>
      <c r="AL838" s="11">
        <v>9.65</v>
      </c>
      <c r="AM838" s="11">
        <v>100</v>
      </c>
      <c r="AN838" s="11">
        <v>0</v>
      </c>
      <c r="AO838" s="11">
        <v>2.57</v>
      </c>
      <c r="AP838" s="11">
        <v>5.95</v>
      </c>
      <c r="AQ838" s="11">
        <v>0</v>
      </c>
      <c r="AR838" s="11">
        <v>1.48</v>
      </c>
      <c r="AS838" s="8" t="s">
        <v>10908</v>
      </c>
      <c r="AT838" s="11">
        <v>0</v>
      </c>
      <c r="AU838" s="8" t="s">
        <v>11015</v>
      </c>
      <c r="AV838" s="8" t="s">
        <v>10909</v>
      </c>
    </row>
    <row r="839" spans="1:48" x14ac:dyDescent="0.25">
      <c r="A839" s="8" t="str">
        <f t="shared" si="13"/>
        <v>17006000137012000005105</v>
      </c>
      <c r="B839" s="8" t="s">
        <v>10932</v>
      </c>
      <c r="C839" s="8" t="s">
        <v>10895</v>
      </c>
      <c r="D839" s="8" t="s">
        <v>10896</v>
      </c>
      <c r="E839" s="8" t="s">
        <v>11015</v>
      </c>
      <c r="F839" s="8" t="s">
        <v>11016</v>
      </c>
      <c r="G839" s="8" t="s">
        <v>10920</v>
      </c>
      <c r="H839" s="8" t="s">
        <v>10921</v>
      </c>
      <c r="I839" s="8" t="s">
        <v>10901</v>
      </c>
      <c r="J839" s="8" t="s">
        <v>10902</v>
      </c>
      <c r="K839" s="8" t="s">
        <v>7709</v>
      </c>
      <c r="L839" s="8" t="s">
        <v>10922</v>
      </c>
      <c r="M839" s="8" t="s">
        <v>10904</v>
      </c>
      <c r="N839" s="8" t="s">
        <v>10933</v>
      </c>
      <c r="O839" s="9">
        <v>9.48</v>
      </c>
      <c r="P839" s="10">
        <v>1</v>
      </c>
      <c r="Q839" s="11">
        <v>9.25</v>
      </c>
      <c r="R839" s="11">
        <v>4</v>
      </c>
      <c r="S839" s="8" t="s">
        <v>10906</v>
      </c>
      <c r="T839" s="8" t="s">
        <v>10907</v>
      </c>
      <c r="U839" s="9">
        <v>10.928000000000001</v>
      </c>
      <c r="V839" s="10">
        <v>0.25</v>
      </c>
      <c r="W839" s="11">
        <v>7</v>
      </c>
      <c r="X839" s="9">
        <v>23.678999999999998</v>
      </c>
      <c r="Y839" s="8" t="s">
        <v>10901</v>
      </c>
      <c r="Z839" s="10">
        <v>4</v>
      </c>
      <c r="AA839" s="10">
        <v>1</v>
      </c>
      <c r="AB839" s="9">
        <v>94.715999999999994</v>
      </c>
      <c r="AC839" s="10">
        <v>1</v>
      </c>
      <c r="AD839" s="10">
        <v>1</v>
      </c>
      <c r="AE839" s="9">
        <v>94.715999999999994</v>
      </c>
      <c r="AF839" s="11">
        <v>15</v>
      </c>
      <c r="AG839" s="11">
        <v>4</v>
      </c>
      <c r="AH839" s="11">
        <v>0</v>
      </c>
      <c r="AI839" s="11">
        <v>17</v>
      </c>
      <c r="AJ839" s="11">
        <v>0</v>
      </c>
      <c r="AK839" s="12">
        <v>44368.03020833333</v>
      </c>
      <c r="AL839" s="11">
        <v>2.36</v>
      </c>
      <c r="AM839" s="11">
        <v>100</v>
      </c>
      <c r="AN839" s="11">
        <v>0</v>
      </c>
      <c r="AO839" s="11">
        <v>0.63</v>
      </c>
      <c r="AP839" s="11">
        <v>0</v>
      </c>
      <c r="AQ839" s="11">
        <v>4.0599999999999996</v>
      </c>
      <c r="AR839" s="11">
        <v>1.55</v>
      </c>
      <c r="AS839" s="8" t="s">
        <v>10908</v>
      </c>
      <c r="AT839" s="11">
        <v>0</v>
      </c>
      <c r="AU839" s="8" t="s">
        <v>11015</v>
      </c>
      <c r="AV839" s="8" t="s">
        <v>10909</v>
      </c>
    </row>
    <row r="840" spans="1:48" x14ac:dyDescent="0.25">
      <c r="A840" s="8" t="str">
        <f t="shared" si="13"/>
        <v>17006000137012200001421</v>
      </c>
      <c r="B840" s="8" t="s">
        <v>10932</v>
      </c>
      <c r="C840" s="8" t="s">
        <v>10901</v>
      </c>
      <c r="D840" s="8" t="s">
        <v>10896</v>
      </c>
      <c r="E840" s="8" t="s">
        <v>11015</v>
      </c>
      <c r="F840" s="8" t="s">
        <v>11016</v>
      </c>
      <c r="G840" s="8" t="s">
        <v>10917</v>
      </c>
      <c r="H840" s="8" t="s">
        <v>10918</v>
      </c>
      <c r="I840" s="8" t="s">
        <v>10895</v>
      </c>
      <c r="J840" s="8" t="s">
        <v>10902</v>
      </c>
      <c r="K840" s="8" t="s">
        <v>7709</v>
      </c>
      <c r="L840" s="8" t="s">
        <v>10922</v>
      </c>
      <c r="M840" s="8" t="s">
        <v>10904</v>
      </c>
      <c r="N840" s="8" t="s">
        <v>10933</v>
      </c>
      <c r="O840" s="9">
        <v>9.15</v>
      </c>
      <c r="P840" s="10">
        <v>1</v>
      </c>
      <c r="Q840" s="11">
        <v>9.25</v>
      </c>
      <c r="R840" s="11">
        <v>4</v>
      </c>
      <c r="S840" s="8" t="s">
        <v>10906</v>
      </c>
      <c r="T840" s="8" t="s">
        <v>10907</v>
      </c>
      <c r="U840" s="9">
        <v>10.548</v>
      </c>
      <c r="V840" s="10">
        <v>0.25</v>
      </c>
      <c r="W840" s="11">
        <v>3</v>
      </c>
      <c r="X840" s="9">
        <v>21.992999999999999</v>
      </c>
      <c r="Y840" s="8" t="s">
        <v>10901</v>
      </c>
      <c r="Z840" s="10">
        <v>4</v>
      </c>
      <c r="AA840" s="10">
        <v>1</v>
      </c>
      <c r="AB840" s="9">
        <v>87.971999999999994</v>
      </c>
      <c r="AC840" s="10">
        <v>1</v>
      </c>
      <c r="AD840" s="10">
        <v>1</v>
      </c>
      <c r="AE840" s="9">
        <v>87.971999999999994</v>
      </c>
      <c r="AF840" s="11">
        <v>15</v>
      </c>
      <c r="AG840" s="11">
        <v>4</v>
      </c>
      <c r="AH840" s="11">
        <v>0</v>
      </c>
      <c r="AI840" s="11">
        <v>17</v>
      </c>
      <c r="AJ840" s="11">
        <v>0</v>
      </c>
      <c r="AK840" s="12">
        <v>44367.599988425929</v>
      </c>
      <c r="AL840" s="11">
        <v>2.27</v>
      </c>
      <c r="AM840" s="11">
        <v>100</v>
      </c>
      <c r="AN840" s="11">
        <v>0</v>
      </c>
      <c r="AO840" s="11">
        <v>0.61</v>
      </c>
      <c r="AP840" s="11">
        <v>0</v>
      </c>
      <c r="AQ840" s="11">
        <v>3.92</v>
      </c>
      <c r="AR840" s="11">
        <v>0.64</v>
      </c>
      <c r="AS840" s="8" t="s">
        <v>10908</v>
      </c>
      <c r="AT840" s="11">
        <v>0</v>
      </c>
      <c r="AU840" s="8" t="s">
        <v>11015</v>
      </c>
      <c r="AV840" s="8" t="s">
        <v>10909</v>
      </c>
    </row>
    <row r="841" spans="1:48" x14ac:dyDescent="0.25">
      <c r="A841" s="8" t="str">
        <f t="shared" si="13"/>
        <v>10006000183712200000102</v>
      </c>
      <c r="B841" s="8" t="s">
        <v>10894</v>
      </c>
      <c r="C841" s="8" t="s">
        <v>10895</v>
      </c>
      <c r="D841" s="8" t="s">
        <v>10896</v>
      </c>
      <c r="E841" s="8" t="s">
        <v>11017</v>
      </c>
      <c r="F841" s="8" t="s">
        <v>11018</v>
      </c>
      <c r="G841" s="8" t="s">
        <v>10899</v>
      </c>
      <c r="H841" s="8" t="s">
        <v>10900</v>
      </c>
      <c r="I841" s="8" t="s">
        <v>10901</v>
      </c>
      <c r="J841" s="8" t="s">
        <v>11019</v>
      </c>
      <c r="K841" s="8" t="s">
        <v>7709</v>
      </c>
      <c r="L841" s="8" t="s">
        <v>10903</v>
      </c>
      <c r="M841" s="8" t="s">
        <v>10904</v>
      </c>
      <c r="N841" s="8" t="s">
        <v>10905</v>
      </c>
      <c r="O841" s="9">
        <v>16.081</v>
      </c>
      <c r="P841" s="10">
        <v>1</v>
      </c>
      <c r="Q841" s="11">
        <v>3.65</v>
      </c>
      <c r="R841" s="11">
        <v>4</v>
      </c>
      <c r="S841" s="8" t="s">
        <v>10906</v>
      </c>
      <c r="T841" s="8" t="s">
        <v>10907</v>
      </c>
      <c r="U841" s="9">
        <v>17.413</v>
      </c>
      <c r="V841" s="10">
        <v>1</v>
      </c>
      <c r="W841" s="11">
        <v>4.5</v>
      </c>
      <c r="X841" s="9">
        <v>92.034999999999997</v>
      </c>
      <c r="Y841" s="8" t="s">
        <v>10901</v>
      </c>
      <c r="Z841" s="10">
        <v>1</v>
      </c>
      <c r="AA841" s="10">
        <v>1</v>
      </c>
      <c r="AB841" s="9">
        <v>92.034999999999997</v>
      </c>
      <c r="AC841" s="10">
        <v>1</v>
      </c>
      <c r="AD841" s="10">
        <v>1</v>
      </c>
      <c r="AE841" s="9">
        <v>92.034999999999997</v>
      </c>
      <c r="AF841" s="11">
        <v>15</v>
      </c>
      <c r="AG841" s="11">
        <v>4</v>
      </c>
      <c r="AH841" s="11">
        <v>9.25</v>
      </c>
      <c r="AI841" s="11">
        <v>0</v>
      </c>
      <c r="AJ841" s="11">
        <v>0</v>
      </c>
      <c r="AK841" s="12">
        <v>44368.078842592593</v>
      </c>
      <c r="AL841" s="11">
        <v>15.02</v>
      </c>
      <c r="AM841" s="11">
        <v>100</v>
      </c>
      <c r="AN841" s="11">
        <v>0</v>
      </c>
      <c r="AO841" s="11">
        <v>4.01</v>
      </c>
      <c r="AP841" s="11">
        <v>9.26</v>
      </c>
      <c r="AQ841" s="11">
        <v>0</v>
      </c>
      <c r="AR841" s="11">
        <v>5.18</v>
      </c>
      <c r="AS841" s="8" t="s">
        <v>10908</v>
      </c>
      <c r="AT841" s="11">
        <v>0</v>
      </c>
      <c r="AU841" s="8" t="s">
        <v>11017</v>
      </c>
      <c r="AV841" s="8" t="s">
        <v>10909</v>
      </c>
    </row>
    <row r="842" spans="1:48" x14ac:dyDescent="0.25">
      <c r="A842" s="8" t="str">
        <f t="shared" si="13"/>
        <v>10006000183712200001327</v>
      </c>
      <c r="B842" s="8" t="s">
        <v>10894</v>
      </c>
      <c r="C842" s="8" t="s">
        <v>10895</v>
      </c>
      <c r="D842" s="8" t="s">
        <v>10896</v>
      </c>
      <c r="E842" s="8" t="s">
        <v>11017</v>
      </c>
      <c r="F842" s="8" t="s">
        <v>11018</v>
      </c>
      <c r="G842" s="8" t="s">
        <v>10916</v>
      </c>
      <c r="H842" s="8" t="s">
        <v>10900</v>
      </c>
      <c r="I842" s="8" t="s">
        <v>10901</v>
      </c>
      <c r="J842" s="8" t="s">
        <v>11019</v>
      </c>
      <c r="K842" s="8" t="s">
        <v>7709</v>
      </c>
      <c r="L842" s="8" t="s">
        <v>10903</v>
      </c>
      <c r="M842" s="8" t="s">
        <v>10904</v>
      </c>
      <c r="N842" s="8" t="s">
        <v>10905</v>
      </c>
      <c r="O842" s="9">
        <v>20.943000000000001</v>
      </c>
      <c r="P842" s="10">
        <v>0.75027100000000002</v>
      </c>
      <c r="Q842" s="11">
        <v>3.65</v>
      </c>
      <c r="R842" s="11">
        <v>4</v>
      </c>
      <c r="S842" s="8" t="s">
        <v>10906</v>
      </c>
      <c r="T842" s="8" t="s">
        <v>10907</v>
      </c>
      <c r="U842" s="9">
        <v>17.015000000000001</v>
      </c>
      <c r="V842" s="10">
        <v>1</v>
      </c>
      <c r="W842" s="11">
        <v>5</v>
      </c>
      <c r="X842" s="9">
        <v>90.506</v>
      </c>
      <c r="Y842" s="8" t="s">
        <v>10901</v>
      </c>
      <c r="Z842" s="10">
        <v>1</v>
      </c>
      <c r="AA842" s="10">
        <v>1</v>
      </c>
      <c r="AB842" s="9">
        <v>90.506</v>
      </c>
      <c r="AC842" s="10">
        <v>1</v>
      </c>
      <c r="AD842" s="10">
        <v>1</v>
      </c>
      <c r="AE842" s="9">
        <v>90.506</v>
      </c>
      <c r="AF842" s="11">
        <v>15</v>
      </c>
      <c r="AG842" s="11">
        <v>4</v>
      </c>
      <c r="AH842" s="11">
        <v>9.25</v>
      </c>
      <c r="AI842" s="11">
        <v>0</v>
      </c>
      <c r="AJ842" s="11">
        <v>0</v>
      </c>
      <c r="AK842" s="12">
        <v>44368.078842592593</v>
      </c>
      <c r="AL842" s="11">
        <v>14.68</v>
      </c>
      <c r="AM842" s="11">
        <v>100</v>
      </c>
      <c r="AN842" s="11">
        <v>0</v>
      </c>
      <c r="AO842" s="11">
        <v>3.91</v>
      </c>
      <c r="AP842" s="11">
        <v>9.0500000000000007</v>
      </c>
      <c r="AQ842" s="11">
        <v>0</v>
      </c>
      <c r="AR842" s="11">
        <v>5.63</v>
      </c>
      <c r="AS842" s="8" t="s">
        <v>10908</v>
      </c>
      <c r="AT842" s="11">
        <v>0</v>
      </c>
      <c r="AU842" s="8" t="s">
        <v>11017</v>
      </c>
      <c r="AV842" s="8" t="s">
        <v>10909</v>
      </c>
    </row>
    <row r="843" spans="1:48" x14ac:dyDescent="0.25">
      <c r="A843" s="8" t="str">
        <f t="shared" si="13"/>
        <v>10006000183712200001421</v>
      </c>
      <c r="B843" s="8" t="s">
        <v>10894</v>
      </c>
      <c r="C843" s="8" t="s">
        <v>10895</v>
      </c>
      <c r="D843" s="8" t="s">
        <v>10896</v>
      </c>
      <c r="E843" s="8" t="s">
        <v>11017</v>
      </c>
      <c r="F843" s="8" t="s">
        <v>11018</v>
      </c>
      <c r="G843" s="8" t="s">
        <v>10917</v>
      </c>
      <c r="H843" s="8" t="s">
        <v>10918</v>
      </c>
      <c r="I843" s="8" t="s">
        <v>10901</v>
      </c>
      <c r="J843" s="8" t="s">
        <v>11019</v>
      </c>
      <c r="K843" s="8" t="s">
        <v>7709</v>
      </c>
      <c r="L843" s="8" t="s">
        <v>10903</v>
      </c>
      <c r="M843" s="8" t="s">
        <v>10904</v>
      </c>
      <c r="N843" s="8" t="s">
        <v>10905</v>
      </c>
      <c r="O843" s="9">
        <v>14.231999999999999</v>
      </c>
      <c r="P843" s="10">
        <v>1</v>
      </c>
      <c r="Q843" s="11">
        <v>9.25</v>
      </c>
      <c r="R843" s="11">
        <v>4</v>
      </c>
      <c r="S843" s="8" t="s">
        <v>10906</v>
      </c>
      <c r="T843" s="8" t="s">
        <v>10907</v>
      </c>
      <c r="U843" s="9">
        <v>16.405999999999999</v>
      </c>
      <c r="V843" s="10">
        <v>1</v>
      </c>
      <c r="W843" s="11">
        <v>4</v>
      </c>
      <c r="X843" s="9">
        <v>86.174999999999997</v>
      </c>
      <c r="Y843" s="8" t="s">
        <v>10901</v>
      </c>
      <c r="Z843" s="10">
        <v>1</v>
      </c>
      <c r="AA843" s="10">
        <v>1</v>
      </c>
      <c r="AB843" s="9">
        <v>86.174999999999997</v>
      </c>
      <c r="AC843" s="10">
        <v>1</v>
      </c>
      <c r="AD843" s="10">
        <v>1</v>
      </c>
      <c r="AE843" s="9">
        <v>86.174999999999997</v>
      </c>
      <c r="AF843" s="11">
        <v>15</v>
      </c>
      <c r="AG843" s="11">
        <v>4</v>
      </c>
      <c r="AH843" s="11">
        <v>9.25</v>
      </c>
      <c r="AI843" s="11">
        <v>0</v>
      </c>
      <c r="AJ843" s="11">
        <v>0</v>
      </c>
      <c r="AK843" s="12">
        <v>44368.07885416667</v>
      </c>
      <c r="AL843" s="11">
        <v>14.15</v>
      </c>
      <c r="AM843" s="11">
        <v>100</v>
      </c>
      <c r="AN843" s="11">
        <v>0</v>
      </c>
      <c r="AO843" s="11">
        <v>3.77</v>
      </c>
      <c r="AP843" s="11">
        <v>8.73</v>
      </c>
      <c r="AQ843" s="11">
        <v>0</v>
      </c>
      <c r="AR843" s="11">
        <v>4.34</v>
      </c>
      <c r="AS843" s="8" t="s">
        <v>10908</v>
      </c>
      <c r="AT843" s="11">
        <v>0</v>
      </c>
      <c r="AU843" s="8" t="s">
        <v>11017</v>
      </c>
      <c r="AV843" s="8" t="s">
        <v>10909</v>
      </c>
    </row>
    <row r="844" spans="1:48" x14ac:dyDescent="0.25">
      <c r="A844" s="8" t="str">
        <f t="shared" si="13"/>
        <v>10006000183712200008967</v>
      </c>
      <c r="B844" s="8" t="s">
        <v>10894</v>
      </c>
      <c r="C844" s="8" t="s">
        <v>10901</v>
      </c>
      <c r="D844" s="8" t="s">
        <v>10896</v>
      </c>
      <c r="E844" s="8" t="s">
        <v>11017</v>
      </c>
      <c r="F844" s="8" t="s">
        <v>11018</v>
      </c>
      <c r="G844" s="8" t="s">
        <v>10946</v>
      </c>
      <c r="H844" s="8" t="s">
        <v>10947</v>
      </c>
      <c r="I844" s="8" t="s">
        <v>10895</v>
      </c>
      <c r="J844" s="8" t="s">
        <v>11019</v>
      </c>
      <c r="K844" s="8" t="s">
        <v>7709</v>
      </c>
      <c r="L844" s="8" t="s">
        <v>10903</v>
      </c>
      <c r="M844" s="8" t="s">
        <v>10904</v>
      </c>
      <c r="N844" s="8" t="s">
        <v>10912</v>
      </c>
      <c r="O844" s="9">
        <v>0</v>
      </c>
      <c r="P844" s="10">
        <v>1</v>
      </c>
      <c r="Q844" s="11">
        <v>0</v>
      </c>
      <c r="R844" s="11">
        <v>0</v>
      </c>
      <c r="S844" s="8" t="s">
        <v>10906</v>
      </c>
      <c r="T844" s="8" t="s">
        <v>10907</v>
      </c>
      <c r="U844" s="9">
        <v>8.91</v>
      </c>
      <c r="V844" s="10">
        <v>1</v>
      </c>
      <c r="W844" s="11">
        <v>0</v>
      </c>
      <c r="X844" s="9">
        <v>68.972999999999999</v>
      </c>
      <c r="Y844" s="8" t="s">
        <v>10901</v>
      </c>
      <c r="Z844" s="10">
        <v>1</v>
      </c>
      <c r="AA844" s="10">
        <v>1</v>
      </c>
      <c r="AB844" s="9">
        <v>68.972999999999999</v>
      </c>
      <c r="AC844" s="10">
        <v>1.156004</v>
      </c>
      <c r="AD844" s="10">
        <v>1</v>
      </c>
      <c r="AE844" s="9">
        <v>79.733000000000004</v>
      </c>
      <c r="AF844" s="11">
        <v>0</v>
      </c>
      <c r="AG844" s="11">
        <v>0</v>
      </c>
      <c r="AH844" s="11">
        <v>0</v>
      </c>
      <c r="AI844" s="11">
        <v>0</v>
      </c>
      <c r="AJ844" s="11">
        <v>17.739999999999998</v>
      </c>
      <c r="AK844" s="12">
        <v>44367.604687500003</v>
      </c>
      <c r="AL844" s="11">
        <v>0</v>
      </c>
      <c r="AM844" s="11">
        <v>0</v>
      </c>
      <c r="AN844" s="11">
        <v>0</v>
      </c>
      <c r="AO844" s="11">
        <v>0</v>
      </c>
      <c r="AP844" s="11">
        <v>0</v>
      </c>
      <c r="AQ844" s="11">
        <v>0</v>
      </c>
      <c r="AR844" s="11">
        <v>0</v>
      </c>
      <c r="AS844" s="8" t="s">
        <v>10908</v>
      </c>
      <c r="AT844" s="11">
        <v>34.630000000000003</v>
      </c>
      <c r="AU844" s="8" t="s">
        <v>11017</v>
      </c>
      <c r="AV844" s="8" t="s">
        <v>10909</v>
      </c>
    </row>
    <row r="845" spans="1:48" x14ac:dyDescent="0.25">
      <c r="A845" s="8" t="str">
        <f t="shared" si="13"/>
        <v>11006000183712000005105</v>
      </c>
      <c r="B845" s="8" t="s">
        <v>10919</v>
      </c>
      <c r="C845" s="8" t="s">
        <v>10901</v>
      </c>
      <c r="D845" s="8" t="s">
        <v>10896</v>
      </c>
      <c r="E845" s="8" t="s">
        <v>11017</v>
      </c>
      <c r="F845" s="8" t="s">
        <v>11018</v>
      </c>
      <c r="G845" s="8" t="s">
        <v>10920</v>
      </c>
      <c r="H845" s="8" t="s">
        <v>10921</v>
      </c>
      <c r="I845" s="8" t="s">
        <v>10895</v>
      </c>
      <c r="J845" s="8" t="s">
        <v>11019</v>
      </c>
      <c r="K845" s="8" t="s">
        <v>7709</v>
      </c>
      <c r="L845" s="8" t="s">
        <v>10922</v>
      </c>
      <c r="M845" s="8" t="s">
        <v>10904</v>
      </c>
      <c r="N845" s="8" t="s">
        <v>10905</v>
      </c>
      <c r="O845" s="9">
        <v>13.867000000000001</v>
      </c>
      <c r="P845" s="10">
        <v>1</v>
      </c>
      <c r="Q845" s="11">
        <v>9.25</v>
      </c>
      <c r="R845" s="11">
        <v>4</v>
      </c>
      <c r="S845" s="8" t="s">
        <v>10906</v>
      </c>
      <c r="T845" s="8" t="s">
        <v>10907</v>
      </c>
      <c r="U845" s="9">
        <v>15.984999999999999</v>
      </c>
      <c r="V845" s="10">
        <v>1</v>
      </c>
      <c r="W845" s="11">
        <v>4</v>
      </c>
      <c r="X845" s="9">
        <v>92.463999999999999</v>
      </c>
      <c r="Y845" s="8" t="s">
        <v>10901</v>
      </c>
      <c r="Z845" s="10">
        <v>1</v>
      </c>
      <c r="AA845" s="10">
        <v>1</v>
      </c>
      <c r="AB845" s="9">
        <v>92.463999999999999</v>
      </c>
      <c r="AC845" s="10">
        <v>1</v>
      </c>
      <c r="AD845" s="10">
        <v>1</v>
      </c>
      <c r="AE845" s="9">
        <v>92.463999999999999</v>
      </c>
      <c r="AF845" s="11">
        <v>15</v>
      </c>
      <c r="AG845" s="11">
        <v>4</v>
      </c>
      <c r="AH845" s="11">
        <v>0</v>
      </c>
      <c r="AI845" s="11">
        <v>0</v>
      </c>
      <c r="AJ845" s="11">
        <v>0</v>
      </c>
      <c r="AK845" s="12">
        <v>44367.648101851853</v>
      </c>
      <c r="AL845" s="11">
        <v>13.79</v>
      </c>
      <c r="AM845" s="11">
        <v>100</v>
      </c>
      <c r="AN845" s="11">
        <v>0</v>
      </c>
      <c r="AO845" s="11">
        <v>3.68</v>
      </c>
      <c r="AP845" s="11">
        <v>0</v>
      </c>
      <c r="AQ845" s="11">
        <v>0</v>
      </c>
      <c r="AR845" s="11">
        <v>4.2300000000000004</v>
      </c>
      <c r="AS845" s="8" t="s">
        <v>10908</v>
      </c>
      <c r="AT845" s="11">
        <v>0</v>
      </c>
      <c r="AU845" s="8" t="s">
        <v>11017</v>
      </c>
      <c r="AV845" s="8" t="s">
        <v>10909</v>
      </c>
    </row>
    <row r="846" spans="1:48" x14ac:dyDescent="0.25">
      <c r="A846" s="8" t="str">
        <f t="shared" si="13"/>
        <v>11006000183712200001327</v>
      </c>
      <c r="B846" s="8" t="s">
        <v>10919</v>
      </c>
      <c r="C846" s="8" t="s">
        <v>10895</v>
      </c>
      <c r="D846" s="8" t="s">
        <v>10896</v>
      </c>
      <c r="E846" s="8" t="s">
        <v>11017</v>
      </c>
      <c r="F846" s="8" t="s">
        <v>11018</v>
      </c>
      <c r="G846" s="8" t="s">
        <v>10916</v>
      </c>
      <c r="H846" s="8" t="s">
        <v>10900</v>
      </c>
      <c r="I846" s="8" t="s">
        <v>10901</v>
      </c>
      <c r="J846" s="8" t="s">
        <v>11019</v>
      </c>
      <c r="K846" s="8" t="s">
        <v>7709</v>
      </c>
      <c r="L846" s="8" t="s">
        <v>10922</v>
      </c>
      <c r="M846" s="8" t="s">
        <v>10904</v>
      </c>
      <c r="N846" s="8" t="s">
        <v>10923</v>
      </c>
      <c r="O846" s="9">
        <v>20.943000000000001</v>
      </c>
      <c r="P846" s="10">
        <v>0.75027100000000002</v>
      </c>
      <c r="Q846" s="11">
        <v>0</v>
      </c>
      <c r="R846" s="11">
        <v>4</v>
      </c>
      <c r="S846" s="8" t="s">
        <v>10906</v>
      </c>
      <c r="T846" s="8" t="s">
        <v>10907</v>
      </c>
      <c r="U846" s="9">
        <v>16.367999999999999</v>
      </c>
      <c r="V846" s="10">
        <v>1</v>
      </c>
      <c r="W846" s="11">
        <v>5</v>
      </c>
      <c r="X846" s="9">
        <v>95.756</v>
      </c>
      <c r="Y846" s="8" t="s">
        <v>10901</v>
      </c>
      <c r="Z846" s="10">
        <v>1</v>
      </c>
      <c r="AA846" s="10">
        <v>1</v>
      </c>
      <c r="AB846" s="9">
        <v>95.756</v>
      </c>
      <c r="AC846" s="10">
        <v>1</v>
      </c>
      <c r="AD846" s="10">
        <v>1</v>
      </c>
      <c r="AE846" s="9">
        <v>95.756</v>
      </c>
      <c r="AF846" s="11">
        <v>15</v>
      </c>
      <c r="AG846" s="11">
        <v>4</v>
      </c>
      <c r="AH846" s="11">
        <v>0</v>
      </c>
      <c r="AI846" s="11">
        <v>0</v>
      </c>
      <c r="AJ846" s="11">
        <v>0</v>
      </c>
      <c r="AK846" s="12">
        <v>44368.102407407408</v>
      </c>
      <c r="AL846" s="11">
        <v>14.12</v>
      </c>
      <c r="AM846" s="11">
        <v>100</v>
      </c>
      <c r="AN846" s="11">
        <v>0</v>
      </c>
      <c r="AO846" s="11">
        <v>3.77</v>
      </c>
      <c r="AP846" s="11">
        <v>0</v>
      </c>
      <c r="AQ846" s="11">
        <v>0</v>
      </c>
      <c r="AR846" s="11">
        <v>5.41</v>
      </c>
      <c r="AS846" s="8" t="s">
        <v>10908</v>
      </c>
      <c r="AT846" s="11">
        <v>0</v>
      </c>
      <c r="AU846" s="8" t="s">
        <v>11017</v>
      </c>
      <c r="AV846" s="8" t="s">
        <v>10909</v>
      </c>
    </row>
    <row r="847" spans="1:48" x14ac:dyDescent="0.25">
      <c r="A847" s="8" t="str">
        <f t="shared" si="13"/>
        <v>11006000183712200001421</v>
      </c>
      <c r="B847" s="8" t="s">
        <v>10919</v>
      </c>
      <c r="C847" s="8" t="s">
        <v>10895</v>
      </c>
      <c r="D847" s="8" t="s">
        <v>10896</v>
      </c>
      <c r="E847" s="8" t="s">
        <v>11017</v>
      </c>
      <c r="F847" s="8" t="s">
        <v>11018</v>
      </c>
      <c r="G847" s="8" t="s">
        <v>10917</v>
      </c>
      <c r="H847" s="8" t="s">
        <v>10918</v>
      </c>
      <c r="I847" s="8" t="s">
        <v>10901</v>
      </c>
      <c r="J847" s="8" t="s">
        <v>11019</v>
      </c>
      <c r="K847" s="8" t="s">
        <v>7709</v>
      </c>
      <c r="L847" s="8" t="s">
        <v>10922</v>
      </c>
      <c r="M847" s="8" t="s">
        <v>10904</v>
      </c>
      <c r="N847" s="8" t="s">
        <v>10905</v>
      </c>
      <c r="O847" s="9">
        <v>14.231999999999999</v>
      </c>
      <c r="P847" s="10">
        <v>1</v>
      </c>
      <c r="Q847" s="11">
        <v>9.25</v>
      </c>
      <c r="R847" s="11">
        <v>4</v>
      </c>
      <c r="S847" s="8" t="s">
        <v>10906</v>
      </c>
      <c r="T847" s="8" t="s">
        <v>10907</v>
      </c>
      <c r="U847" s="9">
        <v>16.405999999999999</v>
      </c>
      <c r="V847" s="10">
        <v>1</v>
      </c>
      <c r="W847" s="11">
        <v>3</v>
      </c>
      <c r="X847" s="9">
        <v>93.814999999999998</v>
      </c>
      <c r="Y847" s="8" t="s">
        <v>10901</v>
      </c>
      <c r="Z847" s="10">
        <v>1</v>
      </c>
      <c r="AA847" s="10">
        <v>1</v>
      </c>
      <c r="AB847" s="9">
        <v>93.814999999999998</v>
      </c>
      <c r="AC847" s="10">
        <v>1</v>
      </c>
      <c r="AD847" s="10">
        <v>1</v>
      </c>
      <c r="AE847" s="9">
        <v>93.814999999999998</v>
      </c>
      <c r="AF847" s="11">
        <v>15</v>
      </c>
      <c r="AG847" s="11">
        <v>4</v>
      </c>
      <c r="AH847" s="11">
        <v>0</v>
      </c>
      <c r="AI847" s="11">
        <v>0</v>
      </c>
      <c r="AJ847" s="11">
        <v>0</v>
      </c>
      <c r="AK847" s="12">
        <v>44368.102418981478</v>
      </c>
      <c r="AL847" s="11">
        <v>14.15</v>
      </c>
      <c r="AM847" s="11">
        <v>100</v>
      </c>
      <c r="AN847" s="11">
        <v>0</v>
      </c>
      <c r="AO847" s="11">
        <v>3.77</v>
      </c>
      <c r="AP847" s="11">
        <v>0</v>
      </c>
      <c r="AQ847" s="11">
        <v>0</v>
      </c>
      <c r="AR847" s="11">
        <v>3.25</v>
      </c>
      <c r="AS847" s="8" t="s">
        <v>10908</v>
      </c>
      <c r="AT847" s="11">
        <v>0</v>
      </c>
      <c r="AU847" s="8" t="s">
        <v>11017</v>
      </c>
      <c r="AV847" s="8" t="s">
        <v>10909</v>
      </c>
    </row>
    <row r="848" spans="1:48" x14ac:dyDescent="0.25">
      <c r="A848" s="8" t="str">
        <f t="shared" si="13"/>
        <v>11106000183712000005105</v>
      </c>
      <c r="B848" s="8" t="s">
        <v>10924</v>
      </c>
      <c r="C848" s="8" t="s">
        <v>10901</v>
      </c>
      <c r="D848" s="8" t="s">
        <v>10896</v>
      </c>
      <c r="E848" s="8" t="s">
        <v>11017</v>
      </c>
      <c r="F848" s="8" t="s">
        <v>11018</v>
      </c>
      <c r="G848" s="8" t="s">
        <v>10920</v>
      </c>
      <c r="H848" s="8" t="s">
        <v>10921</v>
      </c>
      <c r="I848" s="8" t="s">
        <v>10895</v>
      </c>
      <c r="J848" s="8" t="s">
        <v>11019</v>
      </c>
      <c r="K848" s="8" t="s">
        <v>7709</v>
      </c>
      <c r="L848" s="8" t="s">
        <v>10922</v>
      </c>
      <c r="M848" s="8" t="s">
        <v>10904</v>
      </c>
      <c r="N848" s="8" t="s">
        <v>10925</v>
      </c>
      <c r="O848" s="9">
        <v>13.867000000000001</v>
      </c>
      <c r="P848" s="10">
        <v>1</v>
      </c>
      <c r="Q848" s="11">
        <v>9.25</v>
      </c>
      <c r="R848" s="11">
        <v>4</v>
      </c>
      <c r="S848" s="8" t="s">
        <v>10906</v>
      </c>
      <c r="T848" s="8" t="s">
        <v>10907</v>
      </c>
      <c r="U848" s="9">
        <v>15.984999999999999</v>
      </c>
      <c r="V848" s="10">
        <v>1</v>
      </c>
      <c r="W848" s="11">
        <v>4</v>
      </c>
      <c r="X848" s="9">
        <v>120.42400000000001</v>
      </c>
      <c r="Y848" s="8" t="s">
        <v>10901</v>
      </c>
      <c r="Z848" s="10">
        <v>1</v>
      </c>
      <c r="AA848" s="10">
        <v>0.75022800000000001</v>
      </c>
      <c r="AB848" s="9">
        <v>120.42400000000001</v>
      </c>
      <c r="AC848" s="10">
        <v>1</v>
      </c>
      <c r="AD848" s="10">
        <v>0.75022800000000001</v>
      </c>
      <c r="AE848" s="9">
        <v>120.42400000000001</v>
      </c>
      <c r="AF848" s="11">
        <v>15</v>
      </c>
      <c r="AG848" s="11">
        <v>4</v>
      </c>
      <c r="AH848" s="11">
        <v>0</v>
      </c>
      <c r="AI848" s="11">
        <v>17</v>
      </c>
      <c r="AJ848" s="11">
        <v>0</v>
      </c>
      <c r="AK848" s="12">
        <v>44367.648101851853</v>
      </c>
      <c r="AL848" s="11">
        <v>13.79</v>
      </c>
      <c r="AM848" s="11">
        <v>100</v>
      </c>
      <c r="AN848" s="11">
        <v>0</v>
      </c>
      <c r="AO848" s="11">
        <v>3.68</v>
      </c>
      <c r="AP848" s="11">
        <v>0</v>
      </c>
      <c r="AQ848" s="11">
        <v>23.35</v>
      </c>
      <c r="AR848" s="11">
        <v>5.16</v>
      </c>
      <c r="AS848" s="8" t="s">
        <v>10908</v>
      </c>
      <c r="AT848" s="11">
        <v>0</v>
      </c>
      <c r="AU848" s="8" t="s">
        <v>11017</v>
      </c>
      <c r="AV848" s="8" t="s">
        <v>10909</v>
      </c>
    </row>
    <row r="849" spans="1:48" x14ac:dyDescent="0.25">
      <c r="A849" s="8" t="str">
        <f t="shared" si="13"/>
        <v>11106000183712200000102</v>
      </c>
      <c r="B849" s="8" t="s">
        <v>10924</v>
      </c>
      <c r="C849" s="8" t="s">
        <v>10895</v>
      </c>
      <c r="D849" s="8" t="s">
        <v>10896</v>
      </c>
      <c r="E849" s="8" t="s">
        <v>11017</v>
      </c>
      <c r="F849" s="8" t="s">
        <v>11018</v>
      </c>
      <c r="G849" s="8" t="s">
        <v>10899</v>
      </c>
      <c r="H849" s="8" t="s">
        <v>10900</v>
      </c>
      <c r="I849" s="8" t="s">
        <v>10901</v>
      </c>
      <c r="J849" s="8" t="s">
        <v>11019</v>
      </c>
      <c r="K849" s="8" t="s">
        <v>7709</v>
      </c>
      <c r="L849" s="8" t="s">
        <v>10922</v>
      </c>
      <c r="M849" s="8" t="s">
        <v>10904</v>
      </c>
      <c r="N849" s="8" t="s">
        <v>10926</v>
      </c>
      <c r="O849" s="9">
        <v>16.081</v>
      </c>
      <c r="P849" s="10">
        <v>1</v>
      </c>
      <c r="Q849" s="11">
        <v>0</v>
      </c>
      <c r="R849" s="11">
        <v>4</v>
      </c>
      <c r="S849" s="8" t="s">
        <v>10906</v>
      </c>
      <c r="T849" s="8" t="s">
        <v>10907</v>
      </c>
      <c r="U849" s="9">
        <v>16.751000000000001</v>
      </c>
      <c r="V849" s="10">
        <v>1</v>
      </c>
      <c r="W849" s="11">
        <v>4</v>
      </c>
      <c r="X849" s="9">
        <v>126.19799999999999</v>
      </c>
      <c r="Y849" s="8" t="s">
        <v>10901</v>
      </c>
      <c r="Z849" s="10">
        <v>1</v>
      </c>
      <c r="AA849" s="10">
        <v>0.767845</v>
      </c>
      <c r="AB849" s="9">
        <v>126.19799999999999</v>
      </c>
      <c r="AC849" s="10">
        <v>1</v>
      </c>
      <c r="AD849" s="10">
        <v>0.767845</v>
      </c>
      <c r="AE849" s="9">
        <v>126.19799999999999</v>
      </c>
      <c r="AF849" s="11">
        <v>15</v>
      </c>
      <c r="AG849" s="11">
        <v>4</v>
      </c>
      <c r="AH849" s="11">
        <v>0</v>
      </c>
      <c r="AI849" s="11">
        <v>17</v>
      </c>
      <c r="AJ849" s="11">
        <v>0</v>
      </c>
      <c r="AK849" s="12">
        <v>44368.102418981478</v>
      </c>
      <c r="AL849" s="11">
        <v>14.45</v>
      </c>
      <c r="AM849" s="11">
        <v>100</v>
      </c>
      <c r="AN849" s="11">
        <v>0</v>
      </c>
      <c r="AO849" s="11">
        <v>3.85</v>
      </c>
      <c r="AP849" s="11">
        <v>0</v>
      </c>
      <c r="AQ849" s="11">
        <v>24.47</v>
      </c>
      <c r="AR849" s="11">
        <v>5.41</v>
      </c>
      <c r="AS849" s="8" t="s">
        <v>10908</v>
      </c>
      <c r="AT849" s="11">
        <v>0</v>
      </c>
      <c r="AU849" s="8" t="s">
        <v>11017</v>
      </c>
      <c r="AV849" s="8" t="s">
        <v>10909</v>
      </c>
    </row>
    <row r="850" spans="1:48" x14ac:dyDescent="0.25">
      <c r="A850" s="8" t="str">
        <f t="shared" si="13"/>
        <v>11106000183712200001421</v>
      </c>
      <c r="B850" s="8" t="s">
        <v>10924</v>
      </c>
      <c r="C850" s="8" t="s">
        <v>10895</v>
      </c>
      <c r="D850" s="8" t="s">
        <v>10896</v>
      </c>
      <c r="E850" s="8" t="s">
        <v>11017</v>
      </c>
      <c r="F850" s="8" t="s">
        <v>11018</v>
      </c>
      <c r="G850" s="8" t="s">
        <v>10917</v>
      </c>
      <c r="H850" s="8" t="s">
        <v>10918</v>
      </c>
      <c r="I850" s="8" t="s">
        <v>10901</v>
      </c>
      <c r="J850" s="8" t="s">
        <v>11019</v>
      </c>
      <c r="K850" s="8" t="s">
        <v>7709</v>
      </c>
      <c r="L850" s="8" t="s">
        <v>10922</v>
      </c>
      <c r="M850" s="8" t="s">
        <v>10904</v>
      </c>
      <c r="N850" s="8" t="s">
        <v>10925</v>
      </c>
      <c r="O850" s="9">
        <v>14.231999999999999</v>
      </c>
      <c r="P850" s="10">
        <v>1</v>
      </c>
      <c r="Q850" s="11">
        <v>9.25</v>
      </c>
      <c r="R850" s="11">
        <v>4</v>
      </c>
      <c r="S850" s="8" t="s">
        <v>10906</v>
      </c>
      <c r="T850" s="8" t="s">
        <v>10907</v>
      </c>
      <c r="U850" s="9">
        <v>16.405999999999999</v>
      </c>
      <c r="V850" s="10">
        <v>1</v>
      </c>
      <c r="W850" s="11">
        <v>1.5</v>
      </c>
      <c r="X850" s="9">
        <v>120.285</v>
      </c>
      <c r="Y850" s="8" t="s">
        <v>10901</v>
      </c>
      <c r="Z850" s="10">
        <v>1</v>
      </c>
      <c r="AA850" s="10">
        <v>0.74815100000000001</v>
      </c>
      <c r="AB850" s="9">
        <v>120.285</v>
      </c>
      <c r="AC850" s="10">
        <v>1</v>
      </c>
      <c r="AD850" s="10">
        <v>0.74815100000000001</v>
      </c>
      <c r="AE850" s="9">
        <v>120.285</v>
      </c>
      <c r="AF850" s="11">
        <v>15</v>
      </c>
      <c r="AG850" s="11">
        <v>4</v>
      </c>
      <c r="AH850" s="11">
        <v>0</v>
      </c>
      <c r="AI850" s="11">
        <v>17</v>
      </c>
      <c r="AJ850" s="11">
        <v>0</v>
      </c>
      <c r="AK850" s="12">
        <v>44368.102418981478</v>
      </c>
      <c r="AL850" s="11">
        <v>14.15</v>
      </c>
      <c r="AM850" s="11">
        <v>100</v>
      </c>
      <c r="AN850" s="11">
        <v>0</v>
      </c>
      <c r="AO850" s="11">
        <v>3.77</v>
      </c>
      <c r="AP850" s="11">
        <v>0</v>
      </c>
      <c r="AQ850" s="11">
        <v>23.96</v>
      </c>
      <c r="AR850" s="11">
        <v>1.99</v>
      </c>
      <c r="AS850" s="8" t="s">
        <v>10908</v>
      </c>
      <c r="AT850" s="11">
        <v>0</v>
      </c>
      <c r="AU850" s="8" t="s">
        <v>11017</v>
      </c>
      <c r="AV850" s="8" t="s">
        <v>10909</v>
      </c>
    </row>
    <row r="851" spans="1:48" x14ac:dyDescent="0.25">
      <c r="A851" s="8" t="str">
        <f t="shared" si="13"/>
        <v>13006000183712000005105</v>
      </c>
      <c r="B851" s="8" t="s">
        <v>10929</v>
      </c>
      <c r="C851" s="8" t="s">
        <v>10901</v>
      </c>
      <c r="D851" s="8" t="s">
        <v>10896</v>
      </c>
      <c r="E851" s="8" t="s">
        <v>11017</v>
      </c>
      <c r="F851" s="8" t="s">
        <v>11018</v>
      </c>
      <c r="G851" s="8" t="s">
        <v>10920</v>
      </c>
      <c r="H851" s="8" t="s">
        <v>10921</v>
      </c>
      <c r="I851" s="8" t="s">
        <v>10895</v>
      </c>
      <c r="J851" s="8" t="s">
        <v>11019</v>
      </c>
      <c r="K851" s="8" t="s">
        <v>7709</v>
      </c>
      <c r="L851" s="8" t="s">
        <v>10922</v>
      </c>
      <c r="M851" s="8" t="s">
        <v>10904</v>
      </c>
      <c r="N851" s="8" t="s">
        <v>10930</v>
      </c>
      <c r="O851" s="9">
        <v>13.867000000000001</v>
      </c>
      <c r="P851" s="10">
        <v>1</v>
      </c>
      <c r="Q851" s="11">
        <v>9.25</v>
      </c>
      <c r="R851" s="11">
        <v>4</v>
      </c>
      <c r="S851" s="8" t="s">
        <v>10906</v>
      </c>
      <c r="T851" s="8" t="s">
        <v>10907</v>
      </c>
      <c r="U851" s="9">
        <v>15.984999999999999</v>
      </c>
      <c r="V851" s="10">
        <v>1</v>
      </c>
      <c r="W851" s="11">
        <v>6</v>
      </c>
      <c r="X851" s="9">
        <v>112.044</v>
      </c>
      <c r="Y851" s="8" t="s">
        <v>10901</v>
      </c>
      <c r="Z851" s="10">
        <v>1</v>
      </c>
      <c r="AA851" s="10">
        <v>1</v>
      </c>
      <c r="AB851" s="9">
        <v>112.044</v>
      </c>
      <c r="AC851" s="10">
        <v>1</v>
      </c>
      <c r="AD851" s="10">
        <v>1</v>
      </c>
      <c r="AE851" s="9">
        <v>112.044</v>
      </c>
      <c r="AF851" s="11">
        <v>15</v>
      </c>
      <c r="AG851" s="11">
        <v>0</v>
      </c>
      <c r="AH851" s="11">
        <v>0</v>
      </c>
      <c r="AI851" s="11">
        <v>0</v>
      </c>
      <c r="AJ851" s="11">
        <v>0</v>
      </c>
      <c r="AK851" s="12">
        <v>44367.540706018517</v>
      </c>
      <c r="AL851" s="11">
        <v>13.79</v>
      </c>
      <c r="AM851" s="11">
        <v>0</v>
      </c>
      <c r="AN851" s="11">
        <v>0</v>
      </c>
      <c r="AO851" s="11">
        <v>0</v>
      </c>
      <c r="AP851" s="11">
        <v>0</v>
      </c>
      <c r="AQ851" s="11">
        <v>0</v>
      </c>
      <c r="AR851" s="11">
        <v>6.34</v>
      </c>
      <c r="AS851" s="8" t="s">
        <v>10908</v>
      </c>
      <c r="AT851" s="11">
        <v>0</v>
      </c>
      <c r="AU851" s="8" t="s">
        <v>11017</v>
      </c>
      <c r="AV851" s="8" t="s">
        <v>10909</v>
      </c>
    </row>
    <row r="852" spans="1:48" x14ac:dyDescent="0.25">
      <c r="A852" s="8" t="str">
        <f t="shared" si="13"/>
        <v>14006000183712000005105</v>
      </c>
      <c r="B852" s="8" t="s">
        <v>10931</v>
      </c>
      <c r="C852" s="8" t="s">
        <v>10901</v>
      </c>
      <c r="D852" s="8" t="s">
        <v>10896</v>
      </c>
      <c r="E852" s="8" t="s">
        <v>11017</v>
      </c>
      <c r="F852" s="8" t="s">
        <v>11018</v>
      </c>
      <c r="G852" s="8" t="s">
        <v>10920</v>
      </c>
      <c r="H852" s="8" t="s">
        <v>10921</v>
      </c>
      <c r="I852" s="8" t="s">
        <v>10895</v>
      </c>
      <c r="J852" s="8" t="s">
        <v>11019</v>
      </c>
      <c r="K852" s="8" t="s">
        <v>7709</v>
      </c>
      <c r="L852" s="8" t="s">
        <v>10922</v>
      </c>
      <c r="M852" s="8" t="s">
        <v>10904</v>
      </c>
      <c r="N852" s="8" t="s">
        <v>10905</v>
      </c>
      <c r="O852" s="9">
        <v>13.867000000000001</v>
      </c>
      <c r="P852" s="10">
        <v>1</v>
      </c>
      <c r="Q852" s="11">
        <v>9.25</v>
      </c>
      <c r="R852" s="11">
        <v>4</v>
      </c>
      <c r="S852" s="8" t="s">
        <v>10906</v>
      </c>
      <c r="T852" s="8" t="s">
        <v>10907</v>
      </c>
      <c r="U852" s="9">
        <v>15.984999999999999</v>
      </c>
      <c r="V852" s="10">
        <v>1</v>
      </c>
      <c r="W852" s="11">
        <v>2</v>
      </c>
      <c r="X852" s="9">
        <v>81.834000000000003</v>
      </c>
      <c r="Y852" s="8" t="s">
        <v>10901</v>
      </c>
      <c r="Z852" s="10">
        <v>1</v>
      </c>
      <c r="AA852" s="10">
        <v>1</v>
      </c>
      <c r="AB852" s="9">
        <v>81.834000000000003</v>
      </c>
      <c r="AC852" s="10">
        <v>1</v>
      </c>
      <c r="AD852" s="10">
        <v>1</v>
      </c>
      <c r="AE852" s="9">
        <v>81.834000000000003</v>
      </c>
      <c r="AF852" s="11">
        <v>15</v>
      </c>
      <c r="AG852" s="11">
        <v>4</v>
      </c>
      <c r="AH852" s="11">
        <v>9.25</v>
      </c>
      <c r="AI852" s="11">
        <v>0</v>
      </c>
      <c r="AJ852" s="11">
        <v>0</v>
      </c>
      <c r="AK852" s="12">
        <v>44367.571886574071</v>
      </c>
      <c r="AL852" s="11">
        <v>13.79</v>
      </c>
      <c r="AM852" s="11">
        <v>100</v>
      </c>
      <c r="AN852" s="11">
        <v>0</v>
      </c>
      <c r="AO852" s="11">
        <v>3.68</v>
      </c>
      <c r="AP852" s="11">
        <v>8.51</v>
      </c>
      <c r="AQ852" s="11">
        <v>0</v>
      </c>
      <c r="AR852" s="11">
        <v>2.11</v>
      </c>
      <c r="AS852" s="8" t="s">
        <v>10908</v>
      </c>
      <c r="AT852" s="11">
        <v>0</v>
      </c>
      <c r="AU852" s="8" t="s">
        <v>11017</v>
      </c>
      <c r="AV852" s="8" t="s">
        <v>10909</v>
      </c>
    </row>
    <row r="853" spans="1:48" x14ac:dyDescent="0.25">
      <c r="A853" s="8" t="str">
        <f t="shared" si="13"/>
        <v>14006000183712200000102</v>
      </c>
      <c r="B853" s="8" t="s">
        <v>10931</v>
      </c>
      <c r="C853" s="8" t="s">
        <v>10895</v>
      </c>
      <c r="D853" s="8" t="s">
        <v>10896</v>
      </c>
      <c r="E853" s="8" t="s">
        <v>11017</v>
      </c>
      <c r="F853" s="8" t="s">
        <v>11018</v>
      </c>
      <c r="G853" s="8" t="s">
        <v>10899</v>
      </c>
      <c r="H853" s="8" t="s">
        <v>10900</v>
      </c>
      <c r="I853" s="8" t="s">
        <v>10901</v>
      </c>
      <c r="J853" s="8" t="s">
        <v>11019</v>
      </c>
      <c r="K853" s="8" t="s">
        <v>7709</v>
      </c>
      <c r="L853" s="8" t="s">
        <v>10922</v>
      </c>
      <c r="M853" s="8" t="s">
        <v>10904</v>
      </c>
      <c r="N853" s="8" t="s">
        <v>10905</v>
      </c>
      <c r="O853" s="9">
        <v>16.081</v>
      </c>
      <c r="P853" s="10">
        <v>1</v>
      </c>
      <c r="Q853" s="11">
        <v>3.65</v>
      </c>
      <c r="R853" s="11">
        <v>4</v>
      </c>
      <c r="S853" s="8" t="s">
        <v>10906</v>
      </c>
      <c r="T853" s="8" t="s">
        <v>10907</v>
      </c>
      <c r="U853" s="9">
        <v>17.413</v>
      </c>
      <c r="V853" s="10">
        <v>1</v>
      </c>
      <c r="W853" s="11">
        <v>2</v>
      </c>
      <c r="X853" s="9">
        <v>89.155000000000001</v>
      </c>
      <c r="Y853" s="8" t="s">
        <v>10901</v>
      </c>
      <c r="Z853" s="10">
        <v>1</v>
      </c>
      <c r="AA853" s="10">
        <v>1</v>
      </c>
      <c r="AB853" s="9">
        <v>89.155000000000001</v>
      </c>
      <c r="AC853" s="10">
        <v>1</v>
      </c>
      <c r="AD853" s="10">
        <v>1</v>
      </c>
      <c r="AE853" s="9">
        <v>89.155000000000001</v>
      </c>
      <c r="AF853" s="11">
        <v>15</v>
      </c>
      <c r="AG853" s="11">
        <v>4</v>
      </c>
      <c r="AH853" s="11">
        <v>9.25</v>
      </c>
      <c r="AI853" s="11">
        <v>0</v>
      </c>
      <c r="AJ853" s="11">
        <v>0</v>
      </c>
      <c r="AK853" s="12">
        <v>44368.034571759257</v>
      </c>
      <c r="AL853" s="11">
        <v>15.02</v>
      </c>
      <c r="AM853" s="11">
        <v>100</v>
      </c>
      <c r="AN853" s="11">
        <v>0</v>
      </c>
      <c r="AO853" s="11">
        <v>4.01</v>
      </c>
      <c r="AP853" s="11">
        <v>9.26</v>
      </c>
      <c r="AQ853" s="11">
        <v>0</v>
      </c>
      <c r="AR853" s="11">
        <v>2.2999999999999998</v>
      </c>
      <c r="AS853" s="8" t="s">
        <v>10908</v>
      </c>
      <c r="AT853" s="11">
        <v>0</v>
      </c>
      <c r="AU853" s="8" t="s">
        <v>11017</v>
      </c>
      <c r="AV853" s="8" t="s">
        <v>10909</v>
      </c>
    </row>
    <row r="854" spans="1:48" x14ac:dyDescent="0.25">
      <c r="A854" s="8" t="str">
        <f t="shared" si="13"/>
        <v>10006000184462200000102</v>
      </c>
      <c r="B854" s="8" t="s">
        <v>10894</v>
      </c>
      <c r="C854" s="8" t="s">
        <v>10895</v>
      </c>
      <c r="D854" s="8" t="s">
        <v>10896</v>
      </c>
      <c r="E854" s="8" t="s">
        <v>11020</v>
      </c>
      <c r="F854" s="8" t="s">
        <v>11021</v>
      </c>
      <c r="G854" s="8" t="s">
        <v>10899</v>
      </c>
      <c r="H854" s="8" t="s">
        <v>10900</v>
      </c>
      <c r="I854" s="8" t="s">
        <v>10901</v>
      </c>
      <c r="J854" s="8" t="s">
        <v>11019</v>
      </c>
      <c r="K854" s="8" t="s">
        <v>7709</v>
      </c>
      <c r="L854" s="8" t="s">
        <v>10903</v>
      </c>
      <c r="M854" s="8" t="s">
        <v>10904</v>
      </c>
      <c r="N854" s="8" t="s">
        <v>10905</v>
      </c>
      <c r="O854" s="9">
        <v>14.066000000000001</v>
      </c>
      <c r="P854" s="10">
        <v>1</v>
      </c>
      <c r="Q854" s="11">
        <v>3.65</v>
      </c>
      <c r="R854" s="11">
        <v>4</v>
      </c>
      <c r="S854" s="8" t="s">
        <v>10906</v>
      </c>
      <c r="T854" s="8" t="s">
        <v>10907</v>
      </c>
      <c r="U854" s="9">
        <v>15.231</v>
      </c>
      <c r="V854" s="10">
        <v>1</v>
      </c>
      <c r="W854" s="11">
        <v>4.5</v>
      </c>
      <c r="X854" s="9">
        <v>80.498000000000005</v>
      </c>
      <c r="Y854" s="8" t="s">
        <v>10901</v>
      </c>
      <c r="Z854" s="10">
        <v>1</v>
      </c>
      <c r="AA854" s="10">
        <v>1</v>
      </c>
      <c r="AB854" s="9">
        <v>80.498000000000005</v>
      </c>
      <c r="AC854" s="10">
        <v>1</v>
      </c>
      <c r="AD854" s="10">
        <v>1</v>
      </c>
      <c r="AE854" s="9">
        <v>80.498000000000005</v>
      </c>
      <c r="AF854" s="11">
        <v>15</v>
      </c>
      <c r="AG854" s="11">
        <v>4</v>
      </c>
      <c r="AH854" s="11">
        <v>9.25</v>
      </c>
      <c r="AI854" s="11">
        <v>0</v>
      </c>
      <c r="AJ854" s="11">
        <v>0</v>
      </c>
      <c r="AK854" s="12">
        <v>44368.078900462962</v>
      </c>
      <c r="AL854" s="11">
        <v>13.14</v>
      </c>
      <c r="AM854" s="11">
        <v>100</v>
      </c>
      <c r="AN854" s="11">
        <v>0</v>
      </c>
      <c r="AO854" s="11">
        <v>3.5</v>
      </c>
      <c r="AP854" s="11">
        <v>8.11</v>
      </c>
      <c r="AQ854" s="11">
        <v>0</v>
      </c>
      <c r="AR854" s="11">
        <v>4.53</v>
      </c>
      <c r="AS854" s="8" t="s">
        <v>10908</v>
      </c>
      <c r="AT854" s="11">
        <v>0</v>
      </c>
      <c r="AU854" s="8" t="s">
        <v>11020</v>
      </c>
      <c r="AV854" s="8" t="s">
        <v>10909</v>
      </c>
    </row>
    <row r="855" spans="1:48" x14ac:dyDescent="0.25">
      <c r="A855" s="8" t="str">
        <f t="shared" si="13"/>
        <v>10006000184462200001286</v>
      </c>
      <c r="B855" s="8" t="s">
        <v>10894</v>
      </c>
      <c r="C855" s="8" t="s">
        <v>10895</v>
      </c>
      <c r="D855" s="8" t="s">
        <v>10896</v>
      </c>
      <c r="E855" s="8" t="s">
        <v>11020</v>
      </c>
      <c r="F855" s="8" t="s">
        <v>11021</v>
      </c>
      <c r="G855" s="8" t="s">
        <v>10913</v>
      </c>
      <c r="H855" s="8" t="s">
        <v>10914</v>
      </c>
      <c r="I855" s="8" t="s">
        <v>10901</v>
      </c>
      <c r="J855" s="8" t="s">
        <v>11019</v>
      </c>
      <c r="K855" s="8" t="s">
        <v>7709</v>
      </c>
      <c r="L855" s="8" t="s">
        <v>10903</v>
      </c>
      <c r="M855" s="8" t="s">
        <v>10904</v>
      </c>
      <c r="N855" s="8" t="s">
        <v>10915</v>
      </c>
      <c r="O855" s="9">
        <v>17.045999999999999</v>
      </c>
      <c r="P855" s="10">
        <v>1</v>
      </c>
      <c r="Q855" s="11">
        <v>3.65</v>
      </c>
      <c r="R855" s="11">
        <v>1</v>
      </c>
      <c r="S855" s="8" t="s">
        <v>10906</v>
      </c>
      <c r="T855" s="8" t="s">
        <v>10907</v>
      </c>
      <c r="U855" s="9">
        <v>17.876999999999999</v>
      </c>
      <c r="V855" s="10">
        <v>1</v>
      </c>
      <c r="W855" s="11">
        <v>6</v>
      </c>
      <c r="X855" s="9">
        <v>95.343000000000004</v>
      </c>
      <c r="Y855" s="8" t="s">
        <v>10901</v>
      </c>
      <c r="Z855" s="10">
        <v>1</v>
      </c>
      <c r="AA855" s="10">
        <v>1</v>
      </c>
      <c r="AB855" s="9">
        <v>95.343000000000004</v>
      </c>
      <c r="AC855" s="10">
        <v>1</v>
      </c>
      <c r="AD855" s="10">
        <v>1</v>
      </c>
      <c r="AE855" s="9">
        <v>95.343000000000004</v>
      </c>
      <c r="AF855" s="11">
        <v>0</v>
      </c>
      <c r="AG855" s="11">
        <v>4</v>
      </c>
      <c r="AH855" s="11">
        <v>9.25</v>
      </c>
      <c r="AI855" s="11">
        <v>0</v>
      </c>
      <c r="AJ855" s="11">
        <v>0</v>
      </c>
      <c r="AK855" s="12">
        <v>44368.078912037039</v>
      </c>
      <c r="AL855" s="11">
        <v>0</v>
      </c>
      <c r="AM855" s="11">
        <v>100</v>
      </c>
      <c r="AN855" s="11">
        <v>0</v>
      </c>
      <c r="AO855" s="11">
        <v>4.1100000000000003</v>
      </c>
      <c r="AP855" s="11">
        <v>9.51</v>
      </c>
      <c r="AQ855" s="11">
        <v>0</v>
      </c>
      <c r="AR855" s="11">
        <v>6.17</v>
      </c>
      <c r="AS855" s="8" t="s">
        <v>10908</v>
      </c>
      <c r="AT855" s="11">
        <v>0</v>
      </c>
      <c r="AU855" s="8" t="s">
        <v>11020</v>
      </c>
      <c r="AV855" s="8" t="s">
        <v>10909</v>
      </c>
    </row>
    <row r="856" spans="1:48" x14ac:dyDescent="0.25">
      <c r="A856" s="8" t="str">
        <f t="shared" si="13"/>
        <v>10006000184462200001327</v>
      </c>
      <c r="B856" s="8" t="s">
        <v>10894</v>
      </c>
      <c r="C856" s="8" t="s">
        <v>10895</v>
      </c>
      <c r="D856" s="8" t="s">
        <v>10896</v>
      </c>
      <c r="E856" s="8" t="s">
        <v>11020</v>
      </c>
      <c r="F856" s="8" t="s">
        <v>11021</v>
      </c>
      <c r="G856" s="8" t="s">
        <v>10916</v>
      </c>
      <c r="H856" s="8" t="s">
        <v>10900</v>
      </c>
      <c r="I856" s="8" t="s">
        <v>10901</v>
      </c>
      <c r="J856" s="8" t="s">
        <v>11019</v>
      </c>
      <c r="K856" s="8" t="s">
        <v>7709</v>
      </c>
      <c r="L856" s="8" t="s">
        <v>10903</v>
      </c>
      <c r="M856" s="8" t="s">
        <v>10904</v>
      </c>
      <c r="N856" s="8" t="s">
        <v>10905</v>
      </c>
      <c r="O856" s="9">
        <v>18.32</v>
      </c>
      <c r="P856" s="10">
        <v>0.75015600000000004</v>
      </c>
      <c r="Q856" s="11">
        <v>3.65</v>
      </c>
      <c r="R856" s="11">
        <v>4</v>
      </c>
      <c r="S856" s="8" t="s">
        <v>10906</v>
      </c>
      <c r="T856" s="8" t="s">
        <v>10907</v>
      </c>
      <c r="U856" s="9">
        <v>14.881</v>
      </c>
      <c r="V856" s="10">
        <v>1</v>
      </c>
      <c r="W856" s="11">
        <v>5</v>
      </c>
      <c r="X856" s="9">
        <v>79.156000000000006</v>
      </c>
      <c r="Y856" s="8" t="s">
        <v>10901</v>
      </c>
      <c r="Z856" s="10">
        <v>1</v>
      </c>
      <c r="AA856" s="10">
        <v>1</v>
      </c>
      <c r="AB856" s="9">
        <v>79.156000000000006</v>
      </c>
      <c r="AC856" s="10">
        <v>1</v>
      </c>
      <c r="AD856" s="10">
        <v>1</v>
      </c>
      <c r="AE856" s="9">
        <v>79.156000000000006</v>
      </c>
      <c r="AF856" s="11">
        <v>15</v>
      </c>
      <c r="AG856" s="11">
        <v>4</v>
      </c>
      <c r="AH856" s="11">
        <v>9.25</v>
      </c>
      <c r="AI856" s="11">
        <v>0</v>
      </c>
      <c r="AJ856" s="11">
        <v>0</v>
      </c>
      <c r="AK856" s="12">
        <v>44368.078912037039</v>
      </c>
      <c r="AL856" s="11">
        <v>12.84</v>
      </c>
      <c r="AM856" s="11">
        <v>100</v>
      </c>
      <c r="AN856" s="11">
        <v>0</v>
      </c>
      <c r="AO856" s="11">
        <v>3.42</v>
      </c>
      <c r="AP856" s="11">
        <v>7.91</v>
      </c>
      <c r="AQ856" s="11">
        <v>0</v>
      </c>
      <c r="AR856" s="11">
        <v>4.92</v>
      </c>
      <c r="AS856" s="8" t="s">
        <v>10908</v>
      </c>
      <c r="AT856" s="11">
        <v>0</v>
      </c>
      <c r="AU856" s="8" t="s">
        <v>11020</v>
      </c>
      <c r="AV856" s="8" t="s">
        <v>10909</v>
      </c>
    </row>
    <row r="857" spans="1:48" x14ac:dyDescent="0.25">
      <c r="A857" s="8" t="str">
        <f t="shared" si="13"/>
        <v>10006000184462200008967</v>
      </c>
      <c r="B857" s="8" t="s">
        <v>10894</v>
      </c>
      <c r="C857" s="8" t="s">
        <v>10901</v>
      </c>
      <c r="D857" s="8" t="s">
        <v>10896</v>
      </c>
      <c r="E857" s="8" t="s">
        <v>11020</v>
      </c>
      <c r="F857" s="8" t="s">
        <v>11021</v>
      </c>
      <c r="G857" s="8" t="s">
        <v>10946</v>
      </c>
      <c r="H857" s="8" t="s">
        <v>10947</v>
      </c>
      <c r="I857" s="8" t="s">
        <v>10895</v>
      </c>
      <c r="J857" s="8" t="s">
        <v>11019</v>
      </c>
      <c r="K857" s="8" t="s">
        <v>7709</v>
      </c>
      <c r="L857" s="8" t="s">
        <v>10903</v>
      </c>
      <c r="M857" s="8" t="s">
        <v>10904</v>
      </c>
      <c r="N857" s="8" t="s">
        <v>10912</v>
      </c>
      <c r="O857" s="9">
        <v>0</v>
      </c>
      <c r="P857" s="10">
        <v>1</v>
      </c>
      <c r="Q857" s="11">
        <v>0</v>
      </c>
      <c r="R857" s="11">
        <v>0</v>
      </c>
      <c r="S857" s="8" t="s">
        <v>10906</v>
      </c>
      <c r="T857" s="8" t="s">
        <v>10907</v>
      </c>
      <c r="U857" s="9">
        <v>9.01</v>
      </c>
      <c r="V857" s="10">
        <v>1</v>
      </c>
      <c r="W857" s="11">
        <v>0</v>
      </c>
      <c r="X857" s="9">
        <v>69.748000000000005</v>
      </c>
      <c r="Y857" s="8" t="s">
        <v>10901</v>
      </c>
      <c r="Z857" s="10">
        <v>1</v>
      </c>
      <c r="AA857" s="10">
        <v>1</v>
      </c>
      <c r="AB857" s="9">
        <v>69.748000000000005</v>
      </c>
      <c r="AC857" s="10">
        <v>1</v>
      </c>
      <c r="AD857" s="10">
        <v>1</v>
      </c>
      <c r="AE857" s="9">
        <v>69.748000000000005</v>
      </c>
      <c r="AF857" s="11">
        <v>0</v>
      </c>
      <c r="AG857" s="11">
        <v>0</v>
      </c>
      <c r="AH857" s="11">
        <v>0</v>
      </c>
      <c r="AI857" s="11">
        <v>0</v>
      </c>
      <c r="AJ857" s="11">
        <v>17.940000000000001</v>
      </c>
      <c r="AK857" s="12">
        <v>44367.60496527778</v>
      </c>
      <c r="AL857" s="11">
        <v>0</v>
      </c>
      <c r="AM857" s="11">
        <v>0</v>
      </c>
      <c r="AN857" s="11">
        <v>0</v>
      </c>
      <c r="AO857" s="11">
        <v>0</v>
      </c>
      <c r="AP857" s="11">
        <v>0</v>
      </c>
      <c r="AQ857" s="11">
        <v>0</v>
      </c>
      <c r="AR857" s="11">
        <v>0</v>
      </c>
      <c r="AS857" s="8" t="s">
        <v>10908</v>
      </c>
      <c r="AT857" s="11">
        <v>34.630000000000003</v>
      </c>
      <c r="AU857" s="8" t="s">
        <v>11020</v>
      </c>
      <c r="AV857" s="8" t="s">
        <v>10909</v>
      </c>
    </row>
    <row r="858" spans="1:48" x14ac:dyDescent="0.25">
      <c r="A858" s="8" t="str">
        <f t="shared" si="13"/>
        <v>11006000184462000005105</v>
      </c>
      <c r="B858" s="8" t="s">
        <v>10919</v>
      </c>
      <c r="C858" s="8" t="s">
        <v>10901</v>
      </c>
      <c r="D858" s="8" t="s">
        <v>10896</v>
      </c>
      <c r="E858" s="8" t="s">
        <v>11020</v>
      </c>
      <c r="F858" s="8" t="s">
        <v>11021</v>
      </c>
      <c r="G858" s="8" t="s">
        <v>10920</v>
      </c>
      <c r="H858" s="8" t="s">
        <v>10921</v>
      </c>
      <c r="I858" s="8" t="s">
        <v>10895</v>
      </c>
      <c r="J858" s="8" t="s">
        <v>11019</v>
      </c>
      <c r="K858" s="8" t="s">
        <v>7709</v>
      </c>
      <c r="L858" s="8" t="s">
        <v>10922</v>
      </c>
      <c r="M858" s="8" t="s">
        <v>10904</v>
      </c>
      <c r="N858" s="8" t="s">
        <v>10905</v>
      </c>
      <c r="O858" s="9">
        <v>12.13</v>
      </c>
      <c r="P858" s="10">
        <v>1</v>
      </c>
      <c r="Q858" s="11">
        <v>9.25</v>
      </c>
      <c r="R858" s="11">
        <v>4</v>
      </c>
      <c r="S858" s="8" t="s">
        <v>10906</v>
      </c>
      <c r="T858" s="8" t="s">
        <v>10907</v>
      </c>
      <c r="U858" s="9">
        <v>13.983000000000001</v>
      </c>
      <c r="V858" s="10">
        <v>1</v>
      </c>
      <c r="W858" s="11">
        <v>4</v>
      </c>
      <c r="X858" s="9">
        <v>80.882000000000005</v>
      </c>
      <c r="Y858" s="8" t="s">
        <v>10901</v>
      </c>
      <c r="Z858" s="10">
        <v>1</v>
      </c>
      <c r="AA858" s="10">
        <v>1</v>
      </c>
      <c r="AB858" s="9">
        <v>80.882000000000005</v>
      </c>
      <c r="AC858" s="10">
        <v>1</v>
      </c>
      <c r="AD858" s="10">
        <v>1</v>
      </c>
      <c r="AE858" s="9">
        <v>80.882000000000005</v>
      </c>
      <c r="AF858" s="11">
        <v>15</v>
      </c>
      <c r="AG858" s="11">
        <v>4</v>
      </c>
      <c r="AH858" s="11">
        <v>0</v>
      </c>
      <c r="AI858" s="11">
        <v>0</v>
      </c>
      <c r="AJ858" s="11">
        <v>0</v>
      </c>
      <c r="AK858" s="12">
        <v>44367.648761574077</v>
      </c>
      <c r="AL858" s="11">
        <v>12.06</v>
      </c>
      <c r="AM858" s="11">
        <v>100</v>
      </c>
      <c r="AN858" s="11">
        <v>0</v>
      </c>
      <c r="AO858" s="11">
        <v>3.22</v>
      </c>
      <c r="AP858" s="11">
        <v>0</v>
      </c>
      <c r="AQ858" s="11">
        <v>0</v>
      </c>
      <c r="AR858" s="11">
        <v>3.7</v>
      </c>
      <c r="AS858" s="8" t="s">
        <v>10908</v>
      </c>
      <c r="AT858" s="11">
        <v>0</v>
      </c>
      <c r="AU858" s="8" t="s">
        <v>11020</v>
      </c>
      <c r="AV858" s="8" t="s">
        <v>10909</v>
      </c>
    </row>
    <row r="859" spans="1:48" x14ac:dyDescent="0.25">
      <c r="A859" s="8" t="str">
        <f t="shared" si="13"/>
        <v>11006000184462200001286</v>
      </c>
      <c r="B859" s="8" t="s">
        <v>10919</v>
      </c>
      <c r="C859" s="8" t="s">
        <v>10895</v>
      </c>
      <c r="D859" s="8" t="s">
        <v>10896</v>
      </c>
      <c r="E859" s="8" t="s">
        <v>11020</v>
      </c>
      <c r="F859" s="8" t="s">
        <v>11021</v>
      </c>
      <c r="G859" s="8" t="s">
        <v>10913</v>
      </c>
      <c r="H859" s="8" t="s">
        <v>10914</v>
      </c>
      <c r="I859" s="8" t="s">
        <v>10901</v>
      </c>
      <c r="J859" s="8" t="s">
        <v>11019</v>
      </c>
      <c r="K859" s="8" t="s">
        <v>7709</v>
      </c>
      <c r="L859" s="8" t="s">
        <v>10922</v>
      </c>
      <c r="M859" s="8" t="s">
        <v>10904</v>
      </c>
      <c r="N859" s="8" t="s">
        <v>10915</v>
      </c>
      <c r="O859" s="9">
        <v>17.045999999999999</v>
      </c>
      <c r="P859" s="10">
        <v>1</v>
      </c>
      <c r="Q859" s="11">
        <v>3.65</v>
      </c>
      <c r="R859" s="11">
        <v>1</v>
      </c>
      <c r="S859" s="8" t="s">
        <v>10906</v>
      </c>
      <c r="T859" s="8" t="s">
        <v>10907</v>
      </c>
      <c r="U859" s="9">
        <v>17.876999999999999</v>
      </c>
      <c r="V859" s="10">
        <v>1</v>
      </c>
      <c r="W859" s="11">
        <v>5</v>
      </c>
      <c r="X859" s="9">
        <v>103.82299999999999</v>
      </c>
      <c r="Y859" s="8" t="s">
        <v>10901</v>
      </c>
      <c r="Z859" s="10">
        <v>1</v>
      </c>
      <c r="AA859" s="10">
        <v>1</v>
      </c>
      <c r="AB859" s="9">
        <v>103.82299999999999</v>
      </c>
      <c r="AC859" s="10">
        <v>1</v>
      </c>
      <c r="AD859" s="10">
        <v>1</v>
      </c>
      <c r="AE859" s="9">
        <v>103.82299999999999</v>
      </c>
      <c r="AF859" s="11">
        <v>0</v>
      </c>
      <c r="AG859" s="11">
        <v>4</v>
      </c>
      <c r="AH859" s="11">
        <v>0</v>
      </c>
      <c r="AI859" s="11">
        <v>0</v>
      </c>
      <c r="AJ859" s="11">
        <v>0</v>
      </c>
      <c r="AK859" s="12">
        <v>44368.102453703701</v>
      </c>
      <c r="AL859" s="11">
        <v>0</v>
      </c>
      <c r="AM859" s="11">
        <v>100</v>
      </c>
      <c r="AN859" s="11">
        <v>0</v>
      </c>
      <c r="AO859" s="11">
        <v>4.1100000000000003</v>
      </c>
      <c r="AP859" s="11">
        <v>0</v>
      </c>
      <c r="AQ859" s="11">
        <v>0</v>
      </c>
      <c r="AR859" s="11">
        <v>5.14</v>
      </c>
      <c r="AS859" s="8" t="s">
        <v>10908</v>
      </c>
      <c r="AT859" s="11">
        <v>0</v>
      </c>
      <c r="AU859" s="8" t="s">
        <v>11020</v>
      </c>
      <c r="AV859" s="8" t="s">
        <v>10909</v>
      </c>
    </row>
    <row r="860" spans="1:48" x14ac:dyDescent="0.25">
      <c r="A860" s="8" t="str">
        <f t="shared" si="13"/>
        <v>11006000184462200001327</v>
      </c>
      <c r="B860" s="8" t="s">
        <v>10919</v>
      </c>
      <c r="C860" s="8" t="s">
        <v>10895</v>
      </c>
      <c r="D860" s="8" t="s">
        <v>10896</v>
      </c>
      <c r="E860" s="8" t="s">
        <v>11020</v>
      </c>
      <c r="F860" s="8" t="s">
        <v>11021</v>
      </c>
      <c r="G860" s="8" t="s">
        <v>10916</v>
      </c>
      <c r="H860" s="8" t="s">
        <v>10900</v>
      </c>
      <c r="I860" s="8" t="s">
        <v>10901</v>
      </c>
      <c r="J860" s="8" t="s">
        <v>11019</v>
      </c>
      <c r="K860" s="8" t="s">
        <v>7709</v>
      </c>
      <c r="L860" s="8" t="s">
        <v>10922</v>
      </c>
      <c r="M860" s="8" t="s">
        <v>10904</v>
      </c>
      <c r="N860" s="8" t="s">
        <v>10923</v>
      </c>
      <c r="O860" s="9">
        <v>18.32</v>
      </c>
      <c r="P860" s="10">
        <v>0.75015600000000004</v>
      </c>
      <c r="Q860" s="11">
        <v>0</v>
      </c>
      <c r="R860" s="11">
        <v>4</v>
      </c>
      <c r="S860" s="8" t="s">
        <v>10906</v>
      </c>
      <c r="T860" s="8" t="s">
        <v>10907</v>
      </c>
      <c r="U860" s="9">
        <v>14.315</v>
      </c>
      <c r="V860" s="10">
        <v>1</v>
      </c>
      <c r="W860" s="11">
        <v>5</v>
      </c>
      <c r="X860" s="9">
        <v>83.751000000000005</v>
      </c>
      <c r="Y860" s="8" t="s">
        <v>10901</v>
      </c>
      <c r="Z860" s="10">
        <v>1</v>
      </c>
      <c r="AA860" s="10">
        <v>1</v>
      </c>
      <c r="AB860" s="9">
        <v>83.751000000000005</v>
      </c>
      <c r="AC860" s="10">
        <v>1</v>
      </c>
      <c r="AD860" s="10">
        <v>1</v>
      </c>
      <c r="AE860" s="9">
        <v>83.751000000000005</v>
      </c>
      <c r="AF860" s="11">
        <v>15</v>
      </c>
      <c r="AG860" s="11">
        <v>4</v>
      </c>
      <c r="AH860" s="11">
        <v>0</v>
      </c>
      <c r="AI860" s="11">
        <v>0</v>
      </c>
      <c r="AJ860" s="11">
        <v>0</v>
      </c>
      <c r="AK860" s="12">
        <v>44368.102453703701</v>
      </c>
      <c r="AL860" s="11">
        <v>12.35</v>
      </c>
      <c r="AM860" s="11">
        <v>100</v>
      </c>
      <c r="AN860" s="11">
        <v>0</v>
      </c>
      <c r="AO860" s="11">
        <v>3.29</v>
      </c>
      <c r="AP860" s="11">
        <v>0</v>
      </c>
      <c r="AQ860" s="11">
        <v>0</v>
      </c>
      <c r="AR860" s="11">
        <v>4.7300000000000004</v>
      </c>
      <c r="AS860" s="8" t="s">
        <v>10908</v>
      </c>
      <c r="AT860" s="11">
        <v>0</v>
      </c>
      <c r="AU860" s="8" t="s">
        <v>11020</v>
      </c>
      <c r="AV860" s="8" t="s">
        <v>10909</v>
      </c>
    </row>
    <row r="861" spans="1:48" x14ac:dyDescent="0.25">
      <c r="A861" s="8" t="str">
        <f t="shared" si="13"/>
        <v>11106000184462000005105</v>
      </c>
      <c r="B861" s="8" t="s">
        <v>10924</v>
      </c>
      <c r="C861" s="8" t="s">
        <v>10901</v>
      </c>
      <c r="D861" s="8" t="s">
        <v>10896</v>
      </c>
      <c r="E861" s="8" t="s">
        <v>11020</v>
      </c>
      <c r="F861" s="8" t="s">
        <v>11021</v>
      </c>
      <c r="G861" s="8" t="s">
        <v>10920</v>
      </c>
      <c r="H861" s="8" t="s">
        <v>10921</v>
      </c>
      <c r="I861" s="8" t="s">
        <v>10895</v>
      </c>
      <c r="J861" s="8" t="s">
        <v>11019</v>
      </c>
      <c r="K861" s="8" t="s">
        <v>7709</v>
      </c>
      <c r="L861" s="8" t="s">
        <v>10922</v>
      </c>
      <c r="M861" s="8" t="s">
        <v>10904</v>
      </c>
      <c r="N861" s="8" t="s">
        <v>10925</v>
      </c>
      <c r="O861" s="9">
        <v>12.13</v>
      </c>
      <c r="P861" s="10">
        <v>1</v>
      </c>
      <c r="Q861" s="11">
        <v>9.25</v>
      </c>
      <c r="R861" s="11">
        <v>4</v>
      </c>
      <c r="S861" s="8" t="s">
        <v>10906</v>
      </c>
      <c r="T861" s="8" t="s">
        <v>10907</v>
      </c>
      <c r="U861" s="9">
        <v>13.983000000000001</v>
      </c>
      <c r="V861" s="10">
        <v>1</v>
      </c>
      <c r="W861" s="11">
        <v>4</v>
      </c>
      <c r="X861" s="9">
        <v>105.342</v>
      </c>
      <c r="Y861" s="8" t="s">
        <v>10901</v>
      </c>
      <c r="Z861" s="10">
        <v>1</v>
      </c>
      <c r="AA861" s="10">
        <v>0.75029299999999999</v>
      </c>
      <c r="AB861" s="9">
        <v>105.342</v>
      </c>
      <c r="AC861" s="10">
        <v>1</v>
      </c>
      <c r="AD861" s="10">
        <v>0.75029299999999999</v>
      </c>
      <c r="AE861" s="9">
        <v>105.342</v>
      </c>
      <c r="AF861" s="11">
        <v>15</v>
      </c>
      <c r="AG861" s="11">
        <v>4</v>
      </c>
      <c r="AH861" s="11">
        <v>0</v>
      </c>
      <c r="AI861" s="11">
        <v>17</v>
      </c>
      <c r="AJ861" s="11">
        <v>0</v>
      </c>
      <c r="AK861" s="12">
        <v>44367.648773148147</v>
      </c>
      <c r="AL861" s="11">
        <v>12.06</v>
      </c>
      <c r="AM861" s="11">
        <v>100</v>
      </c>
      <c r="AN861" s="11">
        <v>0</v>
      </c>
      <c r="AO861" s="11">
        <v>3.22</v>
      </c>
      <c r="AP861" s="11">
        <v>0</v>
      </c>
      <c r="AQ861" s="11">
        <v>20.420000000000002</v>
      </c>
      <c r="AR861" s="11">
        <v>4.5199999999999996</v>
      </c>
      <c r="AS861" s="8" t="s">
        <v>10908</v>
      </c>
      <c r="AT861" s="11">
        <v>0</v>
      </c>
      <c r="AU861" s="8" t="s">
        <v>11020</v>
      </c>
      <c r="AV861" s="8" t="s">
        <v>10909</v>
      </c>
    </row>
    <row r="862" spans="1:48" x14ac:dyDescent="0.25">
      <c r="A862" s="8" t="str">
        <f t="shared" si="13"/>
        <v>11106000184462200000102</v>
      </c>
      <c r="B862" s="8" t="s">
        <v>10924</v>
      </c>
      <c r="C862" s="8" t="s">
        <v>10895</v>
      </c>
      <c r="D862" s="8" t="s">
        <v>10896</v>
      </c>
      <c r="E862" s="8" t="s">
        <v>11020</v>
      </c>
      <c r="F862" s="8" t="s">
        <v>11021</v>
      </c>
      <c r="G862" s="8" t="s">
        <v>10899</v>
      </c>
      <c r="H862" s="8" t="s">
        <v>10900</v>
      </c>
      <c r="I862" s="8" t="s">
        <v>10901</v>
      </c>
      <c r="J862" s="8" t="s">
        <v>11019</v>
      </c>
      <c r="K862" s="8" t="s">
        <v>7709</v>
      </c>
      <c r="L862" s="8" t="s">
        <v>10922</v>
      </c>
      <c r="M862" s="8" t="s">
        <v>10904</v>
      </c>
      <c r="N862" s="8" t="s">
        <v>10926</v>
      </c>
      <c r="O862" s="9">
        <v>14.066000000000001</v>
      </c>
      <c r="P862" s="10">
        <v>1</v>
      </c>
      <c r="Q862" s="11">
        <v>0</v>
      </c>
      <c r="R862" s="11">
        <v>4</v>
      </c>
      <c r="S862" s="8" t="s">
        <v>10906</v>
      </c>
      <c r="T862" s="8" t="s">
        <v>10907</v>
      </c>
      <c r="U862" s="9">
        <v>14.651999999999999</v>
      </c>
      <c r="V862" s="10">
        <v>1</v>
      </c>
      <c r="W862" s="11">
        <v>4</v>
      </c>
      <c r="X862" s="9">
        <v>110.379</v>
      </c>
      <c r="Y862" s="8" t="s">
        <v>10901</v>
      </c>
      <c r="Z862" s="10">
        <v>1</v>
      </c>
      <c r="AA862" s="10">
        <v>0.76778100000000005</v>
      </c>
      <c r="AB862" s="9">
        <v>110.379</v>
      </c>
      <c r="AC862" s="10">
        <v>1</v>
      </c>
      <c r="AD862" s="10">
        <v>0.76778100000000005</v>
      </c>
      <c r="AE862" s="9">
        <v>110.379</v>
      </c>
      <c r="AF862" s="11">
        <v>15</v>
      </c>
      <c r="AG862" s="11">
        <v>4</v>
      </c>
      <c r="AH862" s="11">
        <v>0</v>
      </c>
      <c r="AI862" s="11">
        <v>17</v>
      </c>
      <c r="AJ862" s="11">
        <v>0</v>
      </c>
      <c r="AK862" s="12">
        <v>44368.102465277778</v>
      </c>
      <c r="AL862" s="11">
        <v>12.64</v>
      </c>
      <c r="AM862" s="11">
        <v>100</v>
      </c>
      <c r="AN862" s="11">
        <v>0</v>
      </c>
      <c r="AO862" s="11">
        <v>3.37</v>
      </c>
      <c r="AP862" s="11">
        <v>0</v>
      </c>
      <c r="AQ862" s="11">
        <v>21.4</v>
      </c>
      <c r="AR862" s="11">
        <v>4.7300000000000004</v>
      </c>
      <c r="AS862" s="8" t="s">
        <v>10908</v>
      </c>
      <c r="AT862" s="11">
        <v>0</v>
      </c>
      <c r="AU862" s="8" t="s">
        <v>11020</v>
      </c>
      <c r="AV862" s="8" t="s">
        <v>10909</v>
      </c>
    </row>
    <row r="863" spans="1:48" x14ac:dyDescent="0.25">
      <c r="A863" s="8" t="str">
        <f t="shared" si="13"/>
        <v>11106000184462200001286</v>
      </c>
      <c r="B863" s="8" t="s">
        <v>10924</v>
      </c>
      <c r="C863" s="8" t="s">
        <v>10895</v>
      </c>
      <c r="D863" s="8" t="s">
        <v>10896</v>
      </c>
      <c r="E863" s="8" t="s">
        <v>11020</v>
      </c>
      <c r="F863" s="8" t="s">
        <v>11021</v>
      </c>
      <c r="G863" s="8" t="s">
        <v>10913</v>
      </c>
      <c r="H863" s="8" t="s">
        <v>10914</v>
      </c>
      <c r="I863" s="8" t="s">
        <v>10901</v>
      </c>
      <c r="J863" s="8" t="s">
        <v>11019</v>
      </c>
      <c r="K863" s="8" t="s">
        <v>7709</v>
      </c>
      <c r="L863" s="8" t="s">
        <v>10922</v>
      </c>
      <c r="M863" s="8" t="s">
        <v>10904</v>
      </c>
      <c r="N863" s="8" t="s">
        <v>10927</v>
      </c>
      <c r="O863" s="9">
        <v>17.045999999999999</v>
      </c>
      <c r="P863" s="10">
        <v>1</v>
      </c>
      <c r="Q863" s="11">
        <v>3.65</v>
      </c>
      <c r="R863" s="11">
        <v>1</v>
      </c>
      <c r="S863" s="8" t="s">
        <v>10906</v>
      </c>
      <c r="T863" s="8" t="s">
        <v>10907</v>
      </c>
      <c r="U863" s="9">
        <v>17.876999999999999</v>
      </c>
      <c r="V863" s="10">
        <v>1</v>
      </c>
      <c r="W863" s="11">
        <v>5</v>
      </c>
      <c r="X863" s="9">
        <v>135.35300000000001</v>
      </c>
      <c r="Y863" s="8" t="s">
        <v>10901</v>
      </c>
      <c r="Z863" s="10">
        <v>1</v>
      </c>
      <c r="AA863" s="10">
        <v>0.74946299999999999</v>
      </c>
      <c r="AB863" s="9">
        <v>135.35300000000001</v>
      </c>
      <c r="AC863" s="10">
        <v>1</v>
      </c>
      <c r="AD863" s="10">
        <v>0.74946299999999999</v>
      </c>
      <c r="AE863" s="9">
        <v>135.35300000000001</v>
      </c>
      <c r="AF863" s="11">
        <v>0</v>
      </c>
      <c r="AG863" s="11">
        <v>4</v>
      </c>
      <c r="AH863" s="11">
        <v>0</v>
      </c>
      <c r="AI863" s="11">
        <v>17</v>
      </c>
      <c r="AJ863" s="11">
        <v>0</v>
      </c>
      <c r="AK863" s="12">
        <v>44368.102465277778</v>
      </c>
      <c r="AL863" s="11">
        <v>0</v>
      </c>
      <c r="AM863" s="11">
        <v>100</v>
      </c>
      <c r="AN863" s="11">
        <v>0</v>
      </c>
      <c r="AO863" s="11">
        <v>4.1100000000000003</v>
      </c>
      <c r="AP863" s="11">
        <v>0</v>
      </c>
      <c r="AQ863" s="11">
        <v>26.11</v>
      </c>
      <c r="AR863" s="11">
        <v>6.45</v>
      </c>
      <c r="AS863" s="8" t="s">
        <v>10908</v>
      </c>
      <c r="AT863" s="11">
        <v>0</v>
      </c>
      <c r="AU863" s="8" t="s">
        <v>11020</v>
      </c>
      <c r="AV863" s="8" t="s">
        <v>10909</v>
      </c>
    </row>
    <row r="864" spans="1:48" x14ac:dyDescent="0.25">
      <c r="A864" s="8" t="str">
        <f t="shared" si="13"/>
        <v>13006000184462000005105</v>
      </c>
      <c r="B864" s="8" t="s">
        <v>10929</v>
      </c>
      <c r="C864" s="8" t="s">
        <v>10901</v>
      </c>
      <c r="D864" s="8" t="s">
        <v>10896</v>
      </c>
      <c r="E864" s="8" t="s">
        <v>11020</v>
      </c>
      <c r="F864" s="8" t="s">
        <v>11021</v>
      </c>
      <c r="G864" s="8" t="s">
        <v>10920</v>
      </c>
      <c r="H864" s="8" t="s">
        <v>10921</v>
      </c>
      <c r="I864" s="8" t="s">
        <v>10895</v>
      </c>
      <c r="J864" s="8" t="s">
        <v>11019</v>
      </c>
      <c r="K864" s="8" t="s">
        <v>7709</v>
      </c>
      <c r="L864" s="8" t="s">
        <v>10922</v>
      </c>
      <c r="M864" s="8" t="s">
        <v>10904</v>
      </c>
      <c r="N864" s="8" t="s">
        <v>10930</v>
      </c>
      <c r="O864" s="9">
        <v>12.13</v>
      </c>
      <c r="P864" s="10">
        <v>1</v>
      </c>
      <c r="Q864" s="11">
        <v>9.25</v>
      </c>
      <c r="R864" s="11">
        <v>4</v>
      </c>
      <c r="S864" s="8" t="s">
        <v>10906</v>
      </c>
      <c r="T864" s="8" t="s">
        <v>10907</v>
      </c>
      <c r="U864" s="9">
        <v>13.983000000000001</v>
      </c>
      <c r="V864" s="10">
        <v>1</v>
      </c>
      <c r="W864" s="11">
        <v>6</v>
      </c>
      <c r="X864" s="9">
        <v>98.012</v>
      </c>
      <c r="Y864" s="8" t="s">
        <v>10901</v>
      </c>
      <c r="Z864" s="10">
        <v>1</v>
      </c>
      <c r="AA864" s="10">
        <v>1</v>
      </c>
      <c r="AB864" s="9">
        <v>98.012</v>
      </c>
      <c r="AC864" s="10">
        <v>1</v>
      </c>
      <c r="AD864" s="10">
        <v>1</v>
      </c>
      <c r="AE864" s="9">
        <v>98.012</v>
      </c>
      <c r="AF864" s="11">
        <v>15</v>
      </c>
      <c r="AG864" s="11">
        <v>0</v>
      </c>
      <c r="AH864" s="11">
        <v>0</v>
      </c>
      <c r="AI864" s="11">
        <v>0</v>
      </c>
      <c r="AJ864" s="11">
        <v>0</v>
      </c>
      <c r="AK864" s="12">
        <v>44367.54111111111</v>
      </c>
      <c r="AL864" s="11">
        <v>12.06</v>
      </c>
      <c r="AM864" s="11">
        <v>0</v>
      </c>
      <c r="AN864" s="11">
        <v>0</v>
      </c>
      <c r="AO864" s="11">
        <v>0</v>
      </c>
      <c r="AP864" s="11">
        <v>0</v>
      </c>
      <c r="AQ864" s="11">
        <v>0</v>
      </c>
      <c r="AR864" s="11">
        <v>5.55</v>
      </c>
      <c r="AS864" s="8" t="s">
        <v>10908</v>
      </c>
      <c r="AT864" s="11">
        <v>0</v>
      </c>
      <c r="AU864" s="8" t="s">
        <v>11020</v>
      </c>
      <c r="AV864" s="8" t="s">
        <v>10909</v>
      </c>
    </row>
    <row r="865" spans="1:48" x14ac:dyDescent="0.25">
      <c r="A865" s="8" t="str">
        <f t="shared" si="13"/>
        <v>13006000184462200000102</v>
      </c>
      <c r="B865" s="8" t="s">
        <v>10929</v>
      </c>
      <c r="C865" s="8" t="s">
        <v>10895</v>
      </c>
      <c r="D865" s="8" t="s">
        <v>10896</v>
      </c>
      <c r="E865" s="8" t="s">
        <v>11020</v>
      </c>
      <c r="F865" s="8" t="s">
        <v>11021</v>
      </c>
      <c r="G865" s="8" t="s">
        <v>10899</v>
      </c>
      <c r="H865" s="8" t="s">
        <v>10900</v>
      </c>
      <c r="I865" s="8" t="s">
        <v>10901</v>
      </c>
      <c r="J865" s="8" t="s">
        <v>11019</v>
      </c>
      <c r="K865" s="8" t="s">
        <v>7709</v>
      </c>
      <c r="L865" s="8" t="s">
        <v>10922</v>
      </c>
      <c r="M865" s="8" t="s">
        <v>10904</v>
      </c>
      <c r="N865" s="8" t="s">
        <v>10930</v>
      </c>
      <c r="O865" s="9">
        <v>14.066000000000001</v>
      </c>
      <c r="P865" s="10">
        <v>1</v>
      </c>
      <c r="Q865" s="11">
        <v>3.65</v>
      </c>
      <c r="R865" s="11">
        <v>4</v>
      </c>
      <c r="S865" s="8" t="s">
        <v>10906</v>
      </c>
      <c r="T865" s="8" t="s">
        <v>10907</v>
      </c>
      <c r="U865" s="9">
        <v>15.231</v>
      </c>
      <c r="V865" s="10">
        <v>1</v>
      </c>
      <c r="W865" s="11">
        <v>3.5</v>
      </c>
      <c r="X865" s="9">
        <v>104.248</v>
      </c>
      <c r="Y865" s="8" t="s">
        <v>10901</v>
      </c>
      <c r="Z865" s="10">
        <v>1</v>
      </c>
      <c r="AA865" s="10">
        <v>1</v>
      </c>
      <c r="AB865" s="9">
        <v>104.248</v>
      </c>
      <c r="AC865" s="10">
        <v>1</v>
      </c>
      <c r="AD865" s="10">
        <v>1</v>
      </c>
      <c r="AE865" s="9">
        <v>104.248</v>
      </c>
      <c r="AF865" s="11">
        <v>15</v>
      </c>
      <c r="AG865" s="11">
        <v>0</v>
      </c>
      <c r="AH865" s="11">
        <v>0</v>
      </c>
      <c r="AI865" s="11">
        <v>0</v>
      </c>
      <c r="AJ865" s="11">
        <v>0</v>
      </c>
      <c r="AK865" s="12">
        <v>44368.030613425923</v>
      </c>
      <c r="AL865" s="11">
        <v>13.14</v>
      </c>
      <c r="AM865" s="11">
        <v>0</v>
      </c>
      <c r="AN865" s="11">
        <v>0</v>
      </c>
      <c r="AO865" s="11">
        <v>0</v>
      </c>
      <c r="AP865" s="11">
        <v>0</v>
      </c>
      <c r="AQ865" s="11">
        <v>0</v>
      </c>
      <c r="AR865" s="11">
        <v>3.53</v>
      </c>
      <c r="AS865" s="8" t="s">
        <v>10908</v>
      </c>
      <c r="AT865" s="11">
        <v>0</v>
      </c>
      <c r="AU865" s="8" t="s">
        <v>11020</v>
      </c>
      <c r="AV865" s="8" t="s">
        <v>10909</v>
      </c>
    </row>
    <row r="866" spans="1:48" x14ac:dyDescent="0.25">
      <c r="A866" s="8" t="str">
        <f t="shared" si="13"/>
        <v>13006000184462200001327</v>
      </c>
      <c r="B866" s="8" t="s">
        <v>10929</v>
      </c>
      <c r="C866" s="8" t="s">
        <v>10895</v>
      </c>
      <c r="D866" s="8" t="s">
        <v>10896</v>
      </c>
      <c r="E866" s="8" t="s">
        <v>11020</v>
      </c>
      <c r="F866" s="8" t="s">
        <v>11021</v>
      </c>
      <c r="G866" s="8" t="s">
        <v>10916</v>
      </c>
      <c r="H866" s="8" t="s">
        <v>10900</v>
      </c>
      <c r="I866" s="8" t="s">
        <v>10901</v>
      </c>
      <c r="J866" s="8" t="s">
        <v>11019</v>
      </c>
      <c r="K866" s="8" t="s">
        <v>7709</v>
      </c>
      <c r="L866" s="8" t="s">
        <v>10922</v>
      </c>
      <c r="M866" s="8" t="s">
        <v>10904</v>
      </c>
      <c r="N866" s="8" t="s">
        <v>10930</v>
      </c>
      <c r="O866" s="9">
        <v>18.32</v>
      </c>
      <c r="P866" s="10">
        <v>0.75015600000000004</v>
      </c>
      <c r="Q866" s="11">
        <v>3.65</v>
      </c>
      <c r="R866" s="11">
        <v>4</v>
      </c>
      <c r="S866" s="8" t="s">
        <v>10906</v>
      </c>
      <c r="T866" s="8" t="s">
        <v>10907</v>
      </c>
      <c r="U866" s="9">
        <v>14.881</v>
      </c>
      <c r="V866" s="10">
        <v>1</v>
      </c>
      <c r="W866" s="11">
        <v>2</v>
      </c>
      <c r="X866" s="9">
        <v>100.376</v>
      </c>
      <c r="Y866" s="8" t="s">
        <v>10901</v>
      </c>
      <c r="Z866" s="10">
        <v>1</v>
      </c>
      <c r="AA866" s="10">
        <v>1</v>
      </c>
      <c r="AB866" s="9">
        <v>100.376</v>
      </c>
      <c r="AC866" s="10">
        <v>1</v>
      </c>
      <c r="AD866" s="10">
        <v>1</v>
      </c>
      <c r="AE866" s="9">
        <v>100.376</v>
      </c>
      <c r="AF866" s="11">
        <v>15</v>
      </c>
      <c r="AG866" s="11">
        <v>0</v>
      </c>
      <c r="AH866" s="11">
        <v>0</v>
      </c>
      <c r="AI866" s="11">
        <v>0</v>
      </c>
      <c r="AJ866" s="11">
        <v>0</v>
      </c>
      <c r="AK866" s="12">
        <v>44368.030613425923</v>
      </c>
      <c r="AL866" s="11">
        <v>12.84</v>
      </c>
      <c r="AM866" s="11">
        <v>0</v>
      </c>
      <c r="AN866" s="11">
        <v>0</v>
      </c>
      <c r="AO866" s="11">
        <v>0</v>
      </c>
      <c r="AP866" s="11">
        <v>0</v>
      </c>
      <c r="AQ866" s="11">
        <v>0</v>
      </c>
      <c r="AR866" s="11">
        <v>1.97</v>
      </c>
      <c r="AS866" s="8" t="s">
        <v>10908</v>
      </c>
      <c r="AT866" s="11">
        <v>0</v>
      </c>
      <c r="AU866" s="8" t="s">
        <v>11020</v>
      </c>
      <c r="AV866" s="8" t="s">
        <v>10909</v>
      </c>
    </row>
    <row r="867" spans="1:48" x14ac:dyDescent="0.25">
      <c r="A867" s="8" t="str">
        <f t="shared" si="13"/>
        <v>10006000184472200000102</v>
      </c>
      <c r="B867" s="8" t="s">
        <v>10894</v>
      </c>
      <c r="C867" s="8" t="s">
        <v>10895</v>
      </c>
      <c r="D867" s="8" t="s">
        <v>10896</v>
      </c>
      <c r="E867" s="8" t="s">
        <v>11022</v>
      </c>
      <c r="F867" s="8" t="s">
        <v>11023</v>
      </c>
      <c r="G867" s="8" t="s">
        <v>10899</v>
      </c>
      <c r="H867" s="8" t="s">
        <v>10900</v>
      </c>
      <c r="I867" s="8" t="s">
        <v>10901</v>
      </c>
      <c r="J867" s="8" t="s">
        <v>11019</v>
      </c>
      <c r="K867" s="8" t="s">
        <v>7709</v>
      </c>
      <c r="L867" s="8" t="s">
        <v>10903</v>
      </c>
      <c r="M867" s="8" t="s">
        <v>10904</v>
      </c>
      <c r="N867" s="8" t="s">
        <v>10905</v>
      </c>
      <c r="O867" s="9">
        <v>17.329000000000001</v>
      </c>
      <c r="P867" s="10">
        <v>1</v>
      </c>
      <c r="Q867" s="11">
        <v>3.65</v>
      </c>
      <c r="R867" s="11">
        <v>4</v>
      </c>
      <c r="S867" s="8" t="s">
        <v>10906</v>
      </c>
      <c r="T867" s="8" t="s">
        <v>10907</v>
      </c>
      <c r="U867" s="9">
        <v>18.763999999999999</v>
      </c>
      <c r="V867" s="10">
        <v>1</v>
      </c>
      <c r="W867" s="11">
        <v>4.5</v>
      </c>
      <c r="X867" s="9">
        <v>99.173000000000002</v>
      </c>
      <c r="Y867" s="8" t="s">
        <v>10901</v>
      </c>
      <c r="Z867" s="10">
        <v>1</v>
      </c>
      <c r="AA867" s="10">
        <v>1</v>
      </c>
      <c r="AB867" s="9">
        <v>99.173000000000002</v>
      </c>
      <c r="AC867" s="10">
        <v>1</v>
      </c>
      <c r="AD867" s="10">
        <v>1</v>
      </c>
      <c r="AE867" s="9">
        <v>99.173000000000002</v>
      </c>
      <c r="AF867" s="11">
        <v>15</v>
      </c>
      <c r="AG867" s="11">
        <v>4</v>
      </c>
      <c r="AH867" s="11">
        <v>9.25</v>
      </c>
      <c r="AI867" s="11">
        <v>0</v>
      </c>
      <c r="AJ867" s="11">
        <v>0</v>
      </c>
      <c r="AK867" s="12">
        <v>44368.078912037039</v>
      </c>
      <c r="AL867" s="11">
        <v>16.18</v>
      </c>
      <c r="AM867" s="11">
        <v>100</v>
      </c>
      <c r="AN867" s="11">
        <v>0</v>
      </c>
      <c r="AO867" s="11">
        <v>4.32</v>
      </c>
      <c r="AP867" s="11">
        <v>9.98</v>
      </c>
      <c r="AQ867" s="11">
        <v>0</v>
      </c>
      <c r="AR867" s="11">
        <v>5.58</v>
      </c>
      <c r="AS867" s="8" t="s">
        <v>10908</v>
      </c>
      <c r="AT867" s="11">
        <v>0</v>
      </c>
      <c r="AU867" s="8" t="s">
        <v>11022</v>
      </c>
      <c r="AV867" s="8" t="s">
        <v>10909</v>
      </c>
    </row>
    <row r="868" spans="1:48" x14ac:dyDescent="0.25">
      <c r="A868" s="8" t="str">
        <f t="shared" si="13"/>
        <v>10006000184472200001286</v>
      </c>
      <c r="B868" s="8" t="s">
        <v>10894</v>
      </c>
      <c r="C868" s="8" t="s">
        <v>10895</v>
      </c>
      <c r="D868" s="8" t="s">
        <v>10896</v>
      </c>
      <c r="E868" s="8" t="s">
        <v>11022</v>
      </c>
      <c r="F868" s="8" t="s">
        <v>11023</v>
      </c>
      <c r="G868" s="8" t="s">
        <v>10913</v>
      </c>
      <c r="H868" s="8" t="s">
        <v>10914</v>
      </c>
      <c r="I868" s="8" t="s">
        <v>10901</v>
      </c>
      <c r="J868" s="8" t="s">
        <v>11019</v>
      </c>
      <c r="K868" s="8" t="s">
        <v>7709</v>
      </c>
      <c r="L868" s="8" t="s">
        <v>10903</v>
      </c>
      <c r="M868" s="8" t="s">
        <v>10904</v>
      </c>
      <c r="N868" s="8" t="s">
        <v>10915</v>
      </c>
      <c r="O868" s="9">
        <v>20.997</v>
      </c>
      <c r="P868" s="10">
        <v>1</v>
      </c>
      <c r="Q868" s="11">
        <v>3.65</v>
      </c>
      <c r="R868" s="11">
        <v>1</v>
      </c>
      <c r="S868" s="8" t="s">
        <v>10906</v>
      </c>
      <c r="T868" s="8" t="s">
        <v>10907</v>
      </c>
      <c r="U868" s="9">
        <v>22.021000000000001</v>
      </c>
      <c r="V868" s="10">
        <v>1</v>
      </c>
      <c r="W868" s="11">
        <v>6</v>
      </c>
      <c r="X868" s="9">
        <v>117.441</v>
      </c>
      <c r="Y868" s="8" t="s">
        <v>10901</v>
      </c>
      <c r="Z868" s="10">
        <v>1</v>
      </c>
      <c r="AA868" s="10">
        <v>1</v>
      </c>
      <c r="AB868" s="9">
        <v>117.441</v>
      </c>
      <c r="AC868" s="10">
        <v>1</v>
      </c>
      <c r="AD868" s="10">
        <v>1</v>
      </c>
      <c r="AE868" s="9">
        <v>117.441</v>
      </c>
      <c r="AF868" s="11">
        <v>0</v>
      </c>
      <c r="AG868" s="11">
        <v>4</v>
      </c>
      <c r="AH868" s="11">
        <v>9.25</v>
      </c>
      <c r="AI868" s="11">
        <v>0</v>
      </c>
      <c r="AJ868" s="11">
        <v>0</v>
      </c>
      <c r="AK868" s="12">
        <v>44368.078923611109</v>
      </c>
      <c r="AL868" s="11">
        <v>0</v>
      </c>
      <c r="AM868" s="11">
        <v>100</v>
      </c>
      <c r="AN868" s="11">
        <v>0</v>
      </c>
      <c r="AO868" s="11">
        <v>5.07</v>
      </c>
      <c r="AP868" s="11">
        <v>11.71</v>
      </c>
      <c r="AQ868" s="11">
        <v>0</v>
      </c>
      <c r="AR868" s="11">
        <v>7.6</v>
      </c>
      <c r="AS868" s="8" t="s">
        <v>10908</v>
      </c>
      <c r="AT868" s="11">
        <v>0</v>
      </c>
      <c r="AU868" s="8" t="s">
        <v>11022</v>
      </c>
      <c r="AV868" s="8" t="s">
        <v>10909</v>
      </c>
    </row>
    <row r="869" spans="1:48" x14ac:dyDescent="0.25">
      <c r="A869" s="8" t="str">
        <f t="shared" si="13"/>
        <v>10006000184472200001327</v>
      </c>
      <c r="B869" s="8" t="s">
        <v>10894</v>
      </c>
      <c r="C869" s="8" t="s">
        <v>10895</v>
      </c>
      <c r="D869" s="8" t="s">
        <v>10896</v>
      </c>
      <c r="E869" s="8" t="s">
        <v>11022</v>
      </c>
      <c r="F869" s="8" t="s">
        <v>11023</v>
      </c>
      <c r="G869" s="8" t="s">
        <v>10916</v>
      </c>
      <c r="H869" s="8" t="s">
        <v>10900</v>
      </c>
      <c r="I869" s="8" t="s">
        <v>10901</v>
      </c>
      <c r="J869" s="8" t="s">
        <v>11019</v>
      </c>
      <c r="K869" s="8" t="s">
        <v>7709</v>
      </c>
      <c r="L869" s="8" t="s">
        <v>10903</v>
      </c>
      <c r="M869" s="8" t="s">
        <v>10904</v>
      </c>
      <c r="N869" s="8" t="s">
        <v>10905</v>
      </c>
      <c r="O869" s="9">
        <v>22.568000000000001</v>
      </c>
      <c r="P869" s="10">
        <v>0.75015699999999996</v>
      </c>
      <c r="Q869" s="11">
        <v>3.65</v>
      </c>
      <c r="R869" s="11">
        <v>4</v>
      </c>
      <c r="S869" s="8" t="s">
        <v>10906</v>
      </c>
      <c r="T869" s="8" t="s">
        <v>10907</v>
      </c>
      <c r="U869" s="9">
        <v>18.332000000000001</v>
      </c>
      <c r="V869" s="10">
        <v>1</v>
      </c>
      <c r="W869" s="11">
        <v>5</v>
      </c>
      <c r="X869" s="9">
        <v>97.498999999999995</v>
      </c>
      <c r="Y869" s="8" t="s">
        <v>10901</v>
      </c>
      <c r="Z869" s="10">
        <v>1</v>
      </c>
      <c r="AA869" s="10">
        <v>1</v>
      </c>
      <c r="AB869" s="9">
        <v>97.498999999999995</v>
      </c>
      <c r="AC869" s="10">
        <v>1</v>
      </c>
      <c r="AD869" s="10">
        <v>1</v>
      </c>
      <c r="AE869" s="9">
        <v>97.498999999999995</v>
      </c>
      <c r="AF869" s="11">
        <v>15</v>
      </c>
      <c r="AG869" s="11">
        <v>4</v>
      </c>
      <c r="AH869" s="11">
        <v>9.25</v>
      </c>
      <c r="AI869" s="11">
        <v>0</v>
      </c>
      <c r="AJ869" s="11">
        <v>0</v>
      </c>
      <c r="AK869" s="12">
        <v>44368.078923611109</v>
      </c>
      <c r="AL869" s="11">
        <v>15.81</v>
      </c>
      <c r="AM869" s="11">
        <v>100</v>
      </c>
      <c r="AN869" s="11">
        <v>0</v>
      </c>
      <c r="AO869" s="11">
        <v>4.22</v>
      </c>
      <c r="AP869" s="11">
        <v>9.75</v>
      </c>
      <c r="AQ869" s="11">
        <v>0</v>
      </c>
      <c r="AR869" s="11">
        <v>6.06</v>
      </c>
      <c r="AS869" s="8" t="s">
        <v>10908</v>
      </c>
      <c r="AT869" s="11">
        <v>0</v>
      </c>
      <c r="AU869" s="8" t="s">
        <v>11022</v>
      </c>
      <c r="AV869" s="8" t="s">
        <v>10909</v>
      </c>
    </row>
    <row r="870" spans="1:48" x14ac:dyDescent="0.25">
      <c r="A870" s="8" t="str">
        <f t="shared" si="13"/>
        <v>10006000184472200008967</v>
      </c>
      <c r="B870" s="8" t="s">
        <v>10894</v>
      </c>
      <c r="C870" s="8" t="s">
        <v>10901</v>
      </c>
      <c r="D870" s="8" t="s">
        <v>10896</v>
      </c>
      <c r="E870" s="8" t="s">
        <v>11022</v>
      </c>
      <c r="F870" s="8" t="s">
        <v>11023</v>
      </c>
      <c r="G870" s="8" t="s">
        <v>10946</v>
      </c>
      <c r="H870" s="8" t="s">
        <v>10947</v>
      </c>
      <c r="I870" s="8" t="s">
        <v>10895</v>
      </c>
      <c r="J870" s="8" t="s">
        <v>11019</v>
      </c>
      <c r="K870" s="8" t="s">
        <v>7709</v>
      </c>
      <c r="L870" s="8" t="s">
        <v>10903</v>
      </c>
      <c r="M870" s="8" t="s">
        <v>10904</v>
      </c>
      <c r="N870" s="8" t="s">
        <v>10912</v>
      </c>
      <c r="O870" s="9">
        <v>0</v>
      </c>
      <c r="P870" s="10">
        <v>1</v>
      </c>
      <c r="Q870" s="11">
        <v>0</v>
      </c>
      <c r="R870" s="11">
        <v>0</v>
      </c>
      <c r="S870" s="8" t="s">
        <v>10906</v>
      </c>
      <c r="T870" s="8" t="s">
        <v>10907</v>
      </c>
      <c r="U870" s="9">
        <v>11.1</v>
      </c>
      <c r="V870" s="10">
        <v>1</v>
      </c>
      <c r="W870" s="11">
        <v>0</v>
      </c>
      <c r="X870" s="9">
        <v>85.924999999999997</v>
      </c>
      <c r="Y870" s="8" t="s">
        <v>10901</v>
      </c>
      <c r="Z870" s="10">
        <v>1</v>
      </c>
      <c r="AA870" s="10">
        <v>1</v>
      </c>
      <c r="AB870" s="9">
        <v>85.924999999999997</v>
      </c>
      <c r="AC870" s="10">
        <v>1</v>
      </c>
      <c r="AD870" s="10">
        <v>1</v>
      </c>
      <c r="AE870" s="9">
        <v>85.924999999999997</v>
      </c>
      <c r="AF870" s="11">
        <v>0</v>
      </c>
      <c r="AG870" s="11">
        <v>0</v>
      </c>
      <c r="AH870" s="11">
        <v>0</v>
      </c>
      <c r="AI870" s="11">
        <v>0</v>
      </c>
      <c r="AJ870" s="11">
        <v>22.1</v>
      </c>
      <c r="AK870" s="12">
        <v>44367.60497685185</v>
      </c>
      <c r="AL870" s="11">
        <v>0</v>
      </c>
      <c r="AM870" s="11">
        <v>0</v>
      </c>
      <c r="AN870" s="11">
        <v>0</v>
      </c>
      <c r="AO870" s="11">
        <v>0</v>
      </c>
      <c r="AP870" s="11">
        <v>0</v>
      </c>
      <c r="AQ870" s="11">
        <v>0</v>
      </c>
      <c r="AR870" s="11">
        <v>0</v>
      </c>
      <c r="AS870" s="8" t="s">
        <v>10908</v>
      </c>
      <c r="AT870" s="11">
        <v>34.630000000000003</v>
      </c>
      <c r="AU870" s="8" t="s">
        <v>11022</v>
      </c>
      <c r="AV870" s="8" t="s">
        <v>10909</v>
      </c>
    </row>
    <row r="871" spans="1:48" x14ac:dyDescent="0.25">
      <c r="A871" s="8" t="str">
        <f t="shared" si="13"/>
        <v>11006000184472000005105</v>
      </c>
      <c r="B871" s="8" t="s">
        <v>10919</v>
      </c>
      <c r="C871" s="8" t="s">
        <v>10901</v>
      </c>
      <c r="D871" s="8" t="s">
        <v>10896</v>
      </c>
      <c r="E871" s="8" t="s">
        <v>11022</v>
      </c>
      <c r="F871" s="8" t="s">
        <v>11023</v>
      </c>
      <c r="G871" s="8" t="s">
        <v>10920</v>
      </c>
      <c r="H871" s="8" t="s">
        <v>10921</v>
      </c>
      <c r="I871" s="8" t="s">
        <v>10895</v>
      </c>
      <c r="J871" s="8" t="s">
        <v>11019</v>
      </c>
      <c r="K871" s="8" t="s">
        <v>7709</v>
      </c>
      <c r="L871" s="8" t="s">
        <v>10922</v>
      </c>
      <c r="M871" s="8" t="s">
        <v>10904</v>
      </c>
      <c r="N871" s="8" t="s">
        <v>10905</v>
      </c>
      <c r="O871" s="9">
        <v>14.943</v>
      </c>
      <c r="P871" s="10">
        <v>1</v>
      </c>
      <c r="Q871" s="11">
        <v>9.25</v>
      </c>
      <c r="R871" s="11">
        <v>4</v>
      </c>
      <c r="S871" s="8" t="s">
        <v>10906</v>
      </c>
      <c r="T871" s="8" t="s">
        <v>10907</v>
      </c>
      <c r="U871" s="9">
        <v>17.225000000000001</v>
      </c>
      <c r="V871" s="10">
        <v>1</v>
      </c>
      <c r="W871" s="11">
        <v>4</v>
      </c>
      <c r="X871" s="9">
        <v>99.644000000000005</v>
      </c>
      <c r="Y871" s="8" t="s">
        <v>10901</v>
      </c>
      <c r="Z871" s="10">
        <v>1</v>
      </c>
      <c r="AA871" s="10">
        <v>1</v>
      </c>
      <c r="AB871" s="9">
        <v>99.644000000000005</v>
      </c>
      <c r="AC871" s="10">
        <v>1</v>
      </c>
      <c r="AD871" s="10">
        <v>1</v>
      </c>
      <c r="AE871" s="9">
        <v>99.644000000000005</v>
      </c>
      <c r="AF871" s="11">
        <v>15</v>
      </c>
      <c r="AG871" s="11">
        <v>4</v>
      </c>
      <c r="AH871" s="11">
        <v>0</v>
      </c>
      <c r="AI871" s="11">
        <v>0</v>
      </c>
      <c r="AJ871" s="11">
        <v>0</v>
      </c>
      <c r="AK871" s="12">
        <v>44367.648784722223</v>
      </c>
      <c r="AL871" s="11">
        <v>14.86</v>
      </c>
      <c r="AM871" s="11">
        <v>100</v>
      </c>
      <c r="AN871" s="11">
        <v>0</v>
      </c>
      <c r="AO871" s="11">
        <v>3.96</v>
      </c>
      <c r="AP871" s="11">
        <v>0</v>
      </c>
      <c r="AQ871" s="11">
        <v>0</v>
      </c>
      <c r="AR871" s="11">
        <v>4.5599999999999996</v>
      </c>
      <c r="AS871" s="8" t="s">
        <v>10908</v>
      </c>
      <c r="AT871" s="11">
        <v>0</v>
      </c>
      <c r="AU871" s="8" t="s">
        <v>11022</v>
      </c>
      <c r="AV871" s="8" t="s">
        <v>10909</v>
      </c>
    </row>
    <row r="872" spans="1:48" x14ac:dyDescent="0.25">
      <c r="A872" s="8" t="str">
        <f t="shared" si="13"/>
        <v>11006000184472200001286</v>
      </c>
      <c r="B872" s="8" t="s">
        <v>10919</v>
      </c>
      <c r="C872" s="8" t="s">
        <v>10895</v>
      </c>
      <c r="D872" s="8" t="s">
        <v>10896</v>
      </c>
      <c r="E872" s="8" t="s">
        <v>11022</v>
      </c>
      <c r="F872" s="8" t="s">
        <v>11023</v>
      </c>
      <c r="G872" s="8" t="s">
        <v>10913</v>
      </c>
      <c r="H872" s="8" t="s">
        <v>10914</v>
      </c>
      <c r="I872" s="8" t="s">
        <v>10901</v>
      </c>
      <c r="J872" s="8" t="s">
        <v>11019</v>
      </c>
      <c r="K872" s="8" t="s">
        <v>7709</v>
      </c>
      <c r="L872" s="8" t="s">
        <v>10922</v>
      </c>
      <c r="M872" s="8" t="s">
        <v>10904</v>
      </c>
      <c r="N872" s="8" t="s">
        <v>10915</v>
      </c>
      <c r="O872" s="9">
        <v>20.997</v>
      </c>
      <c r="P872" s="10">
        <v>1</v>
      </c>
      <c r="Q872" s="11">
        <v>3.65</v>
      </c>
      <c r="R872" s="11">
        <v>1</v>
      </c>
      <c r="S872" s="8" t="s">
        <v>10906</v>
      </c>
      <c r="T872" s="8" t="s">
        <v>10907</v>
      </c>
      <c r="U872" s="9">
        <v>22.021000000000001</v>
      </c>
      <c r="V872" s="10">
        <v>1</v>
      </c>
      <c r="W872" s="11">
        <v>5</v>
      </c>
      <c r="X872" s="9">
        <v>127.881</v>
      </c>
      <c r="Y872" s="8" t="s">
        <v>10901</v>
      </c>
      <c r="Z872" s="10">
        <v>1</v>
      </c>
      <c r="AA872" s="10">
        <v>1</v>
      </c>
      <c r="AB872" s="9">
        <v>127.881</v>
      </c>
      <c r="AC872" s="10">
        <v>1</v>
      </c>
      <c r="AD872" s="10">
        <v>1</v>
      </c>
      <c r="AE872" s="9">
        <v>127.881</v>
      </c>
      <c r="AF872" s="11">
        <v>0</v>
      </c>
      <c r="AG872" s="11">
        <v>4</v>
      </c>
      <c r="AH872" s="11">
        <v>0</v>
      </c>
      <c r="AI872" s="11">
        <v>0</v>
      </c>
      <c r="AJ872" s="11">
        <v>0</v>
      </c>
      <c r="AK872" s="12">
        <v>44368.102465277778</v>
      </c>
      <c r="AL872" s="11">
        <v>0</v>
      </c>
      <c r="AM872" s="11">
        <v>100</v>
      </c>
      <c r="AN872" s="11">
        <v>0</v>
      </c>
      <c r="AO872" s="11">
        <v>5.07</v>
      </c>
      <c r="AP872" s="11">
        <v>0</v>
      </c>
      <c r="AQ872" s="11">
        <v>0</v>
      </c>
      <c r="AR872" s="11">
        <v>6.33</v>
      </c>
      <c r="AS872" s="8" t="s">
        <v>10908</v>
      </c>
      <c r="AT872" s="11">
        <v>0</v>
      </c>
      <c r="AU872" s="8" t="s">
        <v>11022</v>
      </c>
      <c r="AV872" s="8" t="s">
        <v>10909</v>
      </c>
    </row>
    <row r="873" spans="1:48" x14ac:dyDescent="0.25">
      <c r="A873" s="8" t="str">
        <f t="shared" si="13"/>
        <v>11006000184472200001327</v>
      </c>
      <c r="B873" s="8" t="s">
        <v>10919</v>
      </c>
      <c r="C873" s="8" t="s">
        <v>10895</v>
      </c>
      <c r="D873" s="8" t="s">
        <v>10896</v>
      </c>
      <c r="E873" s="8" t="s">
        <v>11022</v>
      </c>
      <c r="F873" s="8" t="s">
        <v>11023</v>
      </c>
      <c r="G873" s="8" t="s">
        <v>10916</v>
      </c>
      <c r="H873" s="8" t="s">
        <v>10900</v>
      </c>
      <c r="I873" s="8" t="s">
        <v>10901</v>
      </c>
      <c r="J873" s="8" t="s">
        <v>11019</v>
      </c>
      <c r="K873" s="8" t="s">
        <v>7709</v>
      </c>
      <c r="L873" s="8" t="s">
        <v>10922</v>
      </c>
      <c r="M873" s="8" t="s">
        <v>10904</v>
      </c>
      <c r="N873" s="8" t="s">
        <v>10923</v>
      </c>
      <c r="O873" s="9">
        <v>22.568000000000001</v>
      </c>
      <c r="P873" s="10">
        <v>0.75015699999999996</v>
      </c>
      <c r="Q873" s="11">
        <v>0</v>
      </c>
      <c r="R873" s="11">
        <v>4</v>
      </c>
      <c r="S873" s="8" t="s">
        <v>10906</v>
      </c>
      <c r="T873" s="8" t="s">
        <v>10907</v>
      </c>
      <c r="U873" s="9">
        <v>17.635000000000002</v>
      </c>
      <c r="V873" s="10">
        <v>1</v>
      </c>
      <c r="W873" s="11">
        <v>5</v>
      </c>
      <c r="X873" s="9">
        <v>103.17100000000001</v>
      </c>
      <c r="Y873" s="8" t="s">
        <v>10901</v>
      </c>
      <c r="Z873" s="10">
        <v>1</v>
      </c>
      <c r="AA873" s="10">
        <v>1</v>
      </c>
      <c r="AB873" s="9">
        <v>103.17100000000001</v>
      </c>
      <c r="AC873" s="10">
        <v>1</v>
      </c>
      <c r="AD873" s="10">
        <v>1</v>
      </c>
      <c r="AE873" s="9">
        <v>103.17100000000001</v>
      </c>
      <c r="AF873" s="11">
        <v>15</v>
      </c>
      <c r="AG873" s="11">
        <v>4</v>
      </c>
      <c r="AH873" s="11">
        <v>0</v>
      </c>
      <c r="AI873" s="11">
        <v>0</v>
      </c>
      <c r="AJ873" s="11">
        <v>0</v>
      </c>
      <c r="AK873" s="12">
        <v>44368.102465277778</v>
      </c>
      <c r="AL873" s="11">
        <v>15.21</v>
      </c>
      <c r="AM873" s="11">
        <v>100</v>
      </c>
      <c r="AN873" s="11">
        <v>0</v>
      </c>
      <c r="AO873" s="11">
        <v>4.0599999999999996</v>
      </c>
      <c r="AP873" s="11">
        <v>0</v>
      </c>
      <c r="AQ873" s="11">
        <v>0</v>
      </c>
      <c r="AR873" s="11">
        <v>5.83</v>
      </c>
      <c r="AS873" s="8" t="s">
        <v>10908</v>
      </c>
      <c r="AT873" s="11">
        <v>0</v>
      </c>
      <c r="AU873" s="8" t="s">
        <v>11022</v>
      </c>
      <c r="AV873" s="8" t="s">
        <v>10909</v>
      </c>
    </row>
    <row r="874" spans="1:48" x14ac:dyDescent="0.25">
      <c r="A874" s="8" t="str">
        <f t="shared" si="13"/>
        <v>11106000184472000005105</v>
      </c>
      <c r="B874" s="8" t="s">
        <v>10924</v>
      </c>
      <c r="C874" s="8" t="s">
        <v>10901</v>
      </c>
      <c r="D874" s="8" t="s">
        <v>10896</v>
      </c>
      <c r="E874" s="8" t="s">
        <v>11022</v>
      </c>
      <c r="F874" s="8" t="s">
        <v>11023</v>
      </c>
      <c r="G874" s="8" t="s">
        <v>10920</v>
      </c>
      <c r="H874" s="8" t="s">
        <v>10921</v>
      </c>
      <c r="I874" s="8" t="s">
        <v>10895</v>
      </c>
      <c r="J874" s="8" t="s">
        <v>11019</v>
      </c>
      <c r="K874" s="8" t="s">
        <v>7709</v>
      </c>
      <c r="L874" s="8" t="s">
        <v>10922</v>
      </c>
      <c r="M874" s="8" t="s">
        <v>10904</v>
      </c>
      <c r="N874" s="8" t="s">
        <v>10925</v>
      </c>
      <c r="O874" s="9">
        <v>14.943</v>
      </c>
      <c r="P874" s="10">
        <v>1</v>
      </c>
      <c r="Q874" s="11">
        <v>9.25</v>
      </c>
      <c r="R874" s="11">
        <v>4</v>
      </c>
      <c r="S874" s="8" t="s">
        <v>10906</v>
      </c>
      <c r="T874" s="8" t="s">
        <v>10907</v>
      </c>
      <c r="U874" s="9">
        <v>17.225000000000001</v>
      </c>
      <c r="V874" s="10">
        <v>1</v>
      </c>
      <c r="W874" s="11">
        <v>4</v>
      </c>
      <c r="X874" s="9">
        <v>129.76400000000001</v>
      </c>
      <c r="Y874" s="8" t="s">
        <v>10901</v>
      </c>
      <c r="Z874" s="10">
        <v>1</v>
      </c>
      <c r="AA874" s="10">
        <v>0.75017699999999998</v>
      </c>
      <c r="AB874" s="9">
        <v>129.76400000000001</v>
      </c>
      <c r="AC874" s="10">
        <v>1</v>
      </c>
      <c r="AD874" s="10">
        <v>0.75017699999999998</v>
      </c>
      <c r="AE874" s="9">
        <v>129.76400000000001</v>
      </c>
      <c r="AF874" s="11">
        <v>15</v>
      </c>
      <c r="AG874" s="11">
        <v>4</v>
      </c>
      <c r="AH874" s="11">
        <v>0</v>
      </c>
      <c r="AI874" s="11">
        <v>17</v>
      </c>
      <c r="AJ874" s="11">
        <v>0</v>
      </c>
      <c r="AK874" s="12">
        <v>44367.648784722223</v>
      </c>
      <c r="AL874" s="11">
        <v>14.86</v>
      </c>
      <c r="AM874" s="11">
        <v>100</v>
      </c>
      <c r="AN874" s="11">
        <v>0</v>
      </c>
      <c r="AO874" s="11">
        <v>3.96</v>
      </c>
      <c r="AP874" s="11">
        <v>0</v>
      </c>
      <c r="AQ874" s="11">
        <v>25.16</v>
      </c>
      <c r="AR874" s="11">
        <v>5.56</v>
      </c>
      <c r="AS874" s="8" t="s">
        <v>10908</v>
      </c>
      <c r="AT874" s="11">
        <v>0</v>
      </c>
      <c r="AU874" s="8" t="s">
        <v>11022</v>
      </c>
      <c r="AV874" s="8" t="s">
        <v>10909</v>
      </c>
    </row>
    <row r="875" spans="1:48" x14ac:dyDescent="0.25">
      <c r="A875" s="8" t="str">
        <f t="shared" si="13"/>
        <v>11106000184472200000102</v>
      </c>
      <c r="B875" s="8" t="s">
        <v>10924</v>
      </c>
      <c r="C875" s="8" t="s">
        <v>10895</v>
      </c>
      <c r="D875" s="8" t="s">
        <v>10896</v>
      </c>
      <c r="E875" s="8" t="s">
        <v>11022</v>
      </c>
      <c r="F875" s="8" t="s">
        <v>11023</v>
      </c>
      <c r="G875" s="8" t="s">
        <v>10899</v>
      </c>
      <c r="H875" s="8" t="s">
        <v>10900</v>
      </c>
      <c r="I875" s="8" t="s">
        <v>10901</v>
      </c>
      <c r="J875" s="8" t="s">
        <v>11019</v>
      </c>
      <c r="K875" s="8" t="s">
        <v>7709</v>
      </c>
      <c r="L875" s="8" t="s">
        <v>10922</v>
      </c>
      <c r="M875" s="8" t="s">
        <v>10904</v>
      </c>
      <c r="N875" s="8" t="s">
        <v>10926</v>
      </c>
      <c r="O875" s="9">
        <v>17.329000000000001</v>
      </c>
      <c r="P875" s="10">
        <v>1</v>
      </c>
      <c r="Q875" s="11">
        <v>0</v>
      </c>
      <c r="R875" s="11">
        <v>4</v>
      </c>
      <c r="S875" s="8" t="s">
        <v>10906</v>
      </c>
      <c r="T875" s="8" t="s">
        <v>10907</v>
      </c>
      <c r="U875" s="9">
        <v>18.050999999999998</v>
      </c>
      <c r="V875" s="10">
        <v>1</v>
      </c>
      <c r="W875" s="11">
        <v>4</v>
      </c>
      <c r="X875" s="9">
        <v>135.983</v>
      </c>
      <c r="Y875" s="8" t="s">
        <v>10901</v>
      </c>
      <c r="Z875" s="10">
        <v>1</v>
      </c>
      <c r="AA875" s="10">
        <v>0.76775899999999997</v>
      </c>
      <c r="AB875" s="9">
        <v>135.983</v>
      </c>
      <c r="AC875" s="10">
        <v>1</v>
      </c>
      <c r="AD875" s="10">
        <v>0.76775899999999997</v>
      </c>
      <c r="AE875" s="9">
        <v>135.983</v>
      </c>
      <c r="AF875" s="11">
        <v>15</v>
      </c>
      <c r="AG875" s="11">
        <v>4</v>
      </c>
      <c r="AH875" s="11">
        <v>0</v>
      </c>
      <c r="AI875" s="11">
        <v>17</v>
      </c>
      <c r="AJ875" s="11">
        <v>0</v>
      </c>
      <c r="AK875" s="12">
        <v>44368.102476851855</v>
      </c>
      <c r="AL875" s="11">
        <v>15.57</v>
      </c>
      <c r="AM875" s="11">
        <v>100</v>
      </c>
      <c r="AN875" s="11">
        <v>0</v>
      </c>
      <c r="AO875" s="11">
        <v>4.1500000000000004</v>
      </c>
      <c r="AP875" s="11">
        <v>0</v>
      </c>
      <c r="AQ875" s="11">
        <v>26.36</v>
      </c>
      <c r="AR875" s="11">
        <v>5.83</v>
      </c>
      <c r="AS875" s="8" t="s">
        <v>10908</v>
      </c>
      <c r="AT875" s="11">
        <v>0</v>
      </c>
      <c r="AU875" s="8" t="s">
        <v>11022</v>
      </c>
      <c r="AV875" s="8" t="s">
        <v>10909</v>
      </c>
    </row>
    <row r="876" spans="1:48" x14ac:dyDescent="0.25">
      <c r="A876" s="8" t="str">
        <f t="shared" si="13"/>
        <v>11106000184472200001286</v>
      </c>
      <c r="B876" s="8" t="s">
        <v>10924</v>
      </c>
      <c r="C876" s="8" t="s">
        <v>10895</v>
      </c>
      <c r="D876" s="8" t="s">
        <v>10896</v>
      </c>
      <c r="E876" s="8" t="s">
        <v>11022</v>
      </c>
      <c r="F876" s="8" t="s">
        <v>11023</v>
      </c>
      <c r="G876" s="8" t="s">
        <v>10913</v>
      </c>
      <c r="H876" s="8" t="s">
        <v>10914</v>
      </c>
      <c r="I876" s="8" t="s">
        <v>10901</v>
      </c>
      <c r="J876" s="8" t="s">
        <v>11019</v>
      </c>
      <c r="K876" s="8" t="s">
        <v>7709</v>
      </c>
      <c r="L876" s="8" t="s">
        <v>10922</v>
      </c>
      <c r="M876" s="8" t="s">
        <v>10904</v>
      </c>
      <c r="N876" s="8" t="s">
        <v>10927</v>
      </c>
      <c r="O876" s="9">
        <v>20.997</v>
      </c>
      <c r="P876" s="10">
        <v>1</v>
      </c>
      <c r="Q876" s="11">
        <v>3.65</v>
      </c>
      <c r="R876" s="11">
        <v>1</v>
      </c>
      <c r="S876" s="8" t="s">
        <v>10906</v>
      </c>
      <c r="T876" s="8" t="s">
        <v>10907</v>
      </c>
      <c r="U876" s="9">
        <v>22.021000000000001</v>
      </c>
      <c r="V876" s="10">
        <v>1</v>
      </c>
      <c r="W876" s="11">
        <v>5</v>
      </c>
      <c r="X876" s="9">
        <v>166.73099999999999</v>
      </c>
      <c r="Y876" s="8" t="s">
        <v>10901</v>
      </c>
      <c r="Z876" s="10">
        <v>1</v>
      </c>
      <c r="AA876" s="10">
        <v>0.74948099999999995</v>
      </c>
      <c r="AB876" s="9">
        <v>166.73099999999999</v>
      </c>
      <c r="AC876" s="10">
        <v>1</v>
      </c>
      <c r="AD876" s="10">
        <v>0.74948099999999995</v>
      </c>
      <c r="AE876" s="9">
        <v>166.73099999999999</v>
      </c>
      <c r="AF876" s="11">
        <v>0</v>
      </c>
      <c r="AG876" s="11">
        <v>4</v>
      </c>
      <c r="AH876" s="11">
        <v>0</v>
      </c>
      <c r="AI876" s="11">
        <v>17</v>
      </c>
      <c r="AJ876" s="11">
        <v>0</v>
      </c>
      <c r="AK876" s="12">
        <v>44368.102476851855</v>
      </c>
      <c r="AL876" s="11">
        <v>0</v>
      </c>
      <c r="AM876" s="11">
        <v>100</v>
      </c>
      <c r="AN876" s="11">
        <v>0</v>
      </c>
      <c r="AO876" s="11">
        <v>5.07</v>
      </c>
      <c r="AP876" s="11">
        <v>0</v>
      </c>
      <c r="AQ876" s="11">
        <v>32.17</v>
      </c>
      <c r="AR876" s="11">
        <v>7.94</v>
      </c>
      <c r="AS876" s="8" t="s">
        <v>10908</v>
      </c>
      <c r="AT876" s="11">
        <v>0</v>
      </c>
      <c r="AU876" s="8" t="s">
        <v>11022</v>
      </c>
      <c r="AV876" s="8" t="s">
        <v>10909</v>
      </c>
    </row>
    <row r="877" spans="1:48" x14ac:dyDescent="0.25">
      <c r="A877" s="8" t="str">
        <f t="shared" si="13"/>
        <v>13006000184472000005105</v>
      </c>
      <c r="B877" s="8" t="s">
        <v>10929</v>
      </c>
      <c r="C877" s="8" t="s">
        <v>10901</v>
      </c>
      <c r="D877" s="8" t="s">
        <v>10896</v>
      </c>
      <c r="E877" s="8" t="s">
        <v>11022</v>
      </c>
      <c r="F877" s="8" t="s">
        <v>11023</v>
      </c>
      <c r="G877" s="8" t="s">
        <v>10920</v>
      </c>
      <c r="H877" s="8" t="s">
        <v>10921</v>
      </c>
      <c r="I877" s="8" t="s">
        <v>10895</v>
      </c>
      <c r="J877" s="8" t="s">
        <v>11019</v>
      </c>
      <c r="K877" s="8" t="s">
        <v>7709</v>
      </c>
      <c r="L877" s="8" t="s">
        <v>10922</v>
      </c>
      <c r="M877" s="8" t="s">
        <v>10904</v>
      </c>
      <c r="N877" s="8" t="s">
        <v>10930</v>
      </c>
      <c r="O877" s="9">
        <v>14.943</v>
      </c>
      <c r="P877" s="10">
        <v>1</v>
      </c>
      <c r="Q877" s="11">
        <v>9.25</v>
      </c>
      <c r="R877" s="11">
        <v>4</v>
      </c>
      <c r="S877" s="8" t="s">
        <v>10906</v>
      </c>
      <c r="T877" s="8" t="s">
        <v>10907</v>
      </c>
      <c r="U877" s="9">
        <v>17.225000000000001</v>
      </c>
      <c r="V877" s="10">
        <v>1</v>
      </c>
      <c r="W877" s="11">
        <v>6</v>
      </c>
      <c r="X877" s="9">
        <v>120.73399999999999</v>
      </c>
      <c r="Y877" s="8" t="s">
        <v>10901</v>
      </c>
      <c r="Z877" s="10">
        <v>1</v>
      </c>
      <c r="AA877" s="10">
        <v>1</v>
      </c>
      <c r="AB877" s="9">
        <v>120.73399999999999</v>
      </c>
      <c r="AC877" s="10">
        <v>1</v>
      </c>
      <c r="AD877" s="10">
        <v>1</v>
      </c>
      <c r="AE877" s="9">
        <v>120.73399999999999</v>
      </c>
      <c r="AF877" s="11">
        <v>15</v>
      </c>
      <c r="AG877" s="11">
        <v>0</v>
      </c>
      <c r="AH877" s="11">
        <v>0</v>
      </c>
      <c r="AI877" s="11">
        <v>0</v>
      </c>
      <c r="AJ877" s="11">
        <v>0</v>
      </c>
      <c r="AK877" s="12">
        <v>44367.54111111111</v>
      </c>
      <c r="AL877" s="11">
        <v>14.86</v>
      </c>
      <c r="AM877" s="11">
        <v>0</v>
      </c>
      <c r="AN877" s="11">
        <v>0</v>
      </c>
      <c r="AO877" s="11">
        <v>0</v>
      </c>
      <c r="AP877" s="11">
        <v>0</v>
      </c>
      <c r="AQ877" s="11">
        <v>0</v>
      </c>
      <c r="AR877" s="11">
        <v>6.83</v>
      </c>
      <c r="AS877" s="8" t="s">
        <v>10908</v>
      </c>
      <c r="AT877" s="11">
        <v>0</v>
      </c>
      <c r="AU877" s="8" t="s">
        <v>11022</v>
      </c>
      <c r="AV877" s="8" t="s">
        <v>10909</v>
      </c>
    </row>
    <row r="878" spans="1:48" x14ac:dyDescent="0.25">
      <c r="A878" s="8" t="str">
        <f t="shared" si="13"/>
        <v>13006000184472200000102</v>
      </c>
      <c r="B878" s="8" t="s">
        <v>10929</v>
      </c>
      <c r="C878" s="8" t="s">
        <v>10895</v>
      </c>
      <c r="D878" s="8" t="s">
        <v>10896</v>
      </c>
      <c r="E878" s="8" t="s">
        <v>11022</v>
      </c>
      <c r="F878" s="8" t="s">
        <v>11023</v>
      </c>
      <c r="G878" s="8" t="s">
        <v>10899</v>
      </c>
      <c r="H878" s="8" t="s">
        <v>10900</v>
      </c>
      <c r="I878" s="8" t="s">
        <v>10901</v>
      </c>
      <c r="J878" s="8" t="s">
        <v>11019</v>
      </c>
      <c r="K878" s="8" t="s">
        <v>7709</v>
      </c>
      <c r="L878" s="8" t="s">
        <v>10922</v>
      </c>
      <c r="M878" s="8" t="s">
        <v>10904</v>
      </c>
      <c r="N878" s="8" t="s">
        <v>10930</v>
      </c>
      <c r="O878" s="9">
        <v>17.329000000000001</v>
      </c>
      <c r="P878" s="10">
        <v>1</v>
      </c>
      <c r="Q878" s="11">
        <v>3.65</v>
      </c>
      <c r="R878" s="11">
        <v>4</v>
      </c>
      <c r="S878" s="8" t="s">
        <v>10906</v>
      </c>
      <c r="T878" s="8" t="s">
        <v>10907</v>
      </c>
      <c r="U878" s="9">
        <v>18.763999999999999</v>
      </c>
      <c r="V878" s="10">
        <v>1</v>
      </c>
      <c r="W878" s="11">
        <v>3.5</v>
      </c>
      <c r="X878" s="9">
        <v>128.41300000000001</v>
      </c>
      <c r="Y878" s="8" t="s">
        <v>10901</v>
      </c>
      <c r="Z878" s="10">
        <v>1</v>
      </c>
      <c r="AA878" s="10">
        <v>1</v>
      </c>
      <c r="AB878" s="9">
        <v>128.41300000000001</v>
      </c>
      <c r="AC878" s="10">
        <v>1</v>
      </c>
      <c r="AD878" s="10">
        <v>1</v>
      </c>
      <c r="AE878" s="9">
        <v>128.41300000000001</v>
      </c>
      <c r="AF878" s="11">
        <v>15</v>
      </c>
      <c r="AG878" s="11">
        <v>0</v>
      </c>
      <c r="AH878" s="11">
        <v>0</v>
      </c>
      <c r="AI878" s="11">
        <v>0</v>
      </c>
      <c r="AJ878" s="11">
        <v>0</v>
      </c>
      <c r="AK878" s="12">
        <v>44368.030613425923</v>
      </c>
      <c r="AL878" s="11">
        <v>16.18</v>
      </c>
      <c r="AM878" s="11">
        <v>0</v>
      </c>
      <c r="AN878" s="11">
        <v>0</v>
      </c>
      <c r="AO878" s="11">
        <v>0</v>
      </c>
      <c r="AP878" s="11">
        <v>0</v>
      </c>
      <c r="AQ878" s="11">
        <v>0</v>
      </c>
      <c r="AR878" s="11">
        <v>4.34</v>
      </c>
      <c r="AS878" s="8" t="s">
        <v>10908</v>
      </c>
      <c r="AT878" s="11">
        <v>0</v>
      </c>
      <c r="AU878" s="8" t="s">
        <v>11022</v>
      </c>
      <c r="AV878" s="8" t="s">
        <v>10909</v>
      </c>
    </row>
    <row r="879" spans="1:48" x14ac:dyDescent="0.25">
      <c r="A879" s="8" t="str">
        <f t="shared" si="13"/>
        <v>13006000184472200001327</v>
      </c>
      <c r="B879" s="8" t="s">
        <v>10929</v>
      </c>
      <c r="C879" s="8" t="s">
        <v>10895</v>
      </c>
      <c r="D879" s="8" t="s">
        <v>10896</v>
      </c>
      <c r="E879" s="8" t="s">
        <v>11022</v>
      </c>
      <c r="F879" s="8" t="s">
        <v>11023</v>
      </c>
      <c r="G879" s="8" t="s">
        <v>10916</v>
      </c>
      <c r="H879" s="8" t="s">
        <v>10900</v>
      </c>
      <c r="I879" s="8" t="s">
        <v>10901</v>
      </c>
      <c r="J879" s="8" t="s">
        <v>11019</v>
      </c>
      <c r="K879" s="8" t="s">
        <v>7709</v>
      </c>
      <c r="L879" s="8" t="s">
        <v>10922</v>
      </c>
      <c r="M879" s="8" t="s">
        <v>10904</v>
      </c>
      <c r="N879" s="8" t="s">
        <v>10930</v>
      </c>
      <c r="O879" s="9">
        <v>22.568000000000001</v>
      </c>
      <c r="P879" s="10">
        <v>0.75015699999999996</v>
      </c>
      <c r="Q879" s="11">
        <v>3.65</v>
      </c>
      <c r="R879" s="11">
        <v>4</v>
      </c>
      <c r="S879" s="8" t="s">
        <v>10906</v>
      </c>
      <c r="T879" s="8" t="s">
        <v>10907</v>
      </c>
      <c r="U879" s="9">
        <v>18.332000000000001</v>
      </c>
      <c r="V879" s="10">
        <v>1</v>
      </c>
      <c r="W879" s="11">
        <v>2</v>
      </c>
      <c r="X879" s="9">
        <v>123.639</v>
      </c>
      <c r="Y879" s="8" t="s">
        <v>10901</v>
      </c>
      <c r="Z879" s="10">
        <v>1</v>
      </c>
      <c r="AA879" s="10">
        <v>1</v>
      </c>
      <c r="AB879" s="9">
        <v>123.639</v>
      </c>
      <c r="AC879" s="10">
        <v>1</v>
      </c>
      <c r="AD879" s="10">
        <v>1</v>
      </c>
      <c r="AE879" s="9">
        <v>123.639</v>
      </c>
      <c r="AF879" s="11">
        <v>15</v>
      </c>
      <c r="AG879" s="11">
        <v>0</v>
      </c>
      <c r="AH879" s="11">
        <v>0</v>
      </c>
      <c r="AI879" s="11">
        <v>0</v>
      </c>
      <c r="AJ879" s="11">
        <v>0</v>
      </c>
      <c r="AK879" s="12">
        <v>44368.030648148146</v>
      </c>
      <c r="AL879" s="11">
        <v>15.81</v>
      </c>
      <c r="AM879" s="11">
        <v>0</v>
      </c>
      <c r="AN879" s="11">
        <v>0</v>
      </c>
      <c r="AO879" s="11">
        <v>0</v>
      </c>
      <c r="AP879" s="11">
        <v>0</v>
      </c>
      <c r="AQ879" s="11">
        <v>0</v>
      </c>
      <c r="AR879" s="11">
        <v>2.42</v>
      </c>
      <c r="AS879" s="8" t="s">
        <v>10908</v>
      </c>
      <c r="AT879" s="11">
        <v>0</v>
      </c>
      <c r="AU879" s="8" t="s">
        <v>11022</v>
      </c>
      <c r="AV879" s="8" t="s">
        <v>10909</v>
      </c>
    </row>
    <row r="880" spans="1:48" x14ac:dyDescent="0.25">
      <c r="A880" s="8" t="str">
        <f t="shared" si="13"/>
        <v>10006000190642200000102</v>
      </c>
      <c r="B880" s="8" t="s">
        <v>10894</v>
      </c>
      <c r="C880" s="8" t="s">
        <v>10895</v>
      </c>
      <c r="D880" s="8" t="s">
        <v>10896</v>
      </c>
      <c r="E880" s="8" t="s">
        <v>11024</v>
      </c>
      <c r="F880" s="8" t="s">
        <v>11025</v>
      </c>
      <c r="G880" s="8" t="s">
        <v>10899</v>
      </c>
      <c r="H880" s="8" t="s">
        <v>10900</v>
      </c>
      <c r="I880" s="8" t="s">
        <v>10901</v>
      </c>
      <c r="J880" s="8" t="s">
        <v>11019</v>
      </c>
      <c r="K880" s="8" t="s">
        <v>7709</v>
      </c>
      <c r="L880" s="8" t="s">
        <v>10903</v>
      </c>
      <c r="M880" s="8" t="s">
        <v>10904</v>
      </c>
      <c r="N880" s="8" t="s">
        <v>10905</v>
      </c>
      <c r="O880" s="9">
        <v>13.989000000000001</v>
      </c>
      <c r="P880" s="10">
        <v>1</v>
      </c>
      <c r="Q880" s="11">
        <v>3.65</v>
      </c>
      <c r="R880" s="11">
        <v>4</v>
      </c>
      <c r="S880" s="8" t="s">
        <v>10906</v>
      </c>
      <c r="T880" s="8" t="s">
        <v>10907</v>
      </c>
      <c r="U880" s="9">
        <v>15.148</v>
      </c>
      <c r="V880" s="10">
        <v>1</v>
      </c>
      <c r="W880" s="11">
        <v>4.5</v>
      </c>
      <c r="X880" s="9">
        <v>80.070999999999998</v>
      </c>
      <c r="Y880" s="8" t="s">
        <v>10901</v>
      </c>
      <c r="Z880" s="10">
        <v>1</v>
      </c>
      <c r="AA880" s="10">
        <v>1</v>
      </c>
      <c r="AB880" s="9">
        <v>80.070999999999998</v>
      </c>
      <c r="AC880" s="10">
        <v>1</v>
      </c>
      <c r="AD880" s="10">
        <v>1</v>
      </c>
      <c r="AE880" s="9">
        <v>80.070999999999998</v>
      </c>
      <c r="AF880" s="11">
        <v>15</v>
      </c>
      <c r="AG880" s="11">
        <v>4</v>
      </c>
      <c r="AH880" s="11">
        <v>9.25</v>
      </c>
      <c r="AI880" s="11">
        <v>0</v>
      </c>
      <c r="AJ880" s="11">
        <v>0</v>
      </c>
      <c r="AK880" s="12">
        <v>44368.079143518517</v>
      </c>
      <c r="AL880" s="11">
        <v>13.07</v>
      </c>
      <c r="AM880" s="11">
        <v>100</v>
      </c>
      <c r="AN880" s="11">
        <v>0</v>
      </c>
      <c r="AO880" s="11">
        <v>3.48</v>
      </c>
      <c r="AP880" s="11">
        <v>8.06</v>
      </c>
      <c r="AQ880" s="11">
        <v>0</v>
      </c>
      <c r="AR880" s="11">
        <v>4.51</v>
      </c>
      <c r="AS880" s="8" t="s">
        <v>10908</v>
      </c>
      <c r="AT880" s="11">
        <v>0</v>
      </c>
      <c r="AU880" s="8" t="s">
        <v>11024</v>
      </c>
      <c r="AV880" s="8" t="s">
        <v>10909</v>
      </c>
    </row>
    <row r="881" spans="1:48" x14ac:dyDescent="0.25">
      <c r="A881" s="8" t="str">
        <f t="shared" si="13"/>
        <v>10006000190642200001327</v>
      </c>
      <c r="B881" s="8" t="s">
        <v>10894</v>
      </c>
      <c r="C881" s="8" t="s">
        <v>10895</v>
      </c>
      <c r="D881" s="8" t="s">
        <v>10896</v>
      </c>
      <c r="E881" s="8" t="s">
        <v>11024</v>
      </c>
      <c r="F881" s="8" t="s">
        <v>11025</v>
      </c>
      <c r="G881" s="8" t="s">
        <v>10916</v>
      </c>
      <c r="H881" s="8" t="s">
        <v>10900</v>
      </c>
      <c r="I881" s="8" t="s">
        <v>10901</v>
      </c>
      <c r="J881" s="8" t="s">
        <v>11019</v>
      </c>
      <c r="K881" s="8" t="s">
        <v>7709</v>
      </c>
      <c r="L881" s="8" t="s">
        <v>10903</v>
      </c>
      <c r="M881" s="8" t="s">
        <v>10904</v>
      </c>
      <c r="N881" s="8" t="s">
        <v>10905</v>
      </c>
      <c r="O881" s="9">
        <v>18.218</v>
      </c>
      <c r="P881" s="10">
        <v>0.750139</v>
      </c>
      <c r="Q881" s="11">
        <v>3.65</v>
      </c>
      <c r="R881" s="11">
        <v>4</v>
      </c>
      <c r="S881" s="8" t="s">
        <v>10906</v>
      </c>
      <c r="T881" s="8" t="s">
        <v>10907</v>
      </c>
      <c r="U881" s="9">
        <v>14.798</v>
      </c>
      <c r="V881" s="10">
        <v>1</v>
      </c>
      <c r="W881" s="11">
        <v>5</v>
      </c>
      <c r="X881" s="9">
        <v>78.709000000000003</v>
      </c>
      <c r="Y881" s="8" t="s">
        <v>10901</v>
      </c>
      <c r="Z881" s="10">
        <v>1</v>
      </c>
      <c r="AA881" s="10">
        <v>1</v>
      </c>
      <c r="AB881" s="9">
        <v>78.709000000000003</v>
      </c>
      <c r="AC881" s="10">
        <v>1</v>
      </c>
      <c r="AD881" s="10">
        <v>1</v>
      </c>
      <c r="AE881" s="9">
        <v>78.709000000000003</v>
      </c>
      <c r="AF881" s="11">
        <v>15</v>
      </c>
      <c r="AG881" s="11">
        <v>4</v>
      </c>
      <c r="AH881" s="11">
        <v>9.25</v>
      </c>
      <c r="AI881" s="11">
        <v>0</v>
      </c>
      <c r="AJ881" s="11">
        <v>0</v>
      </c>
      <c r="AK881" s="12">
        <v>44368.079282407409</v>
      </c>
      <c r="AL881" s="11">
        <v>12.76</v>
      </c>
      <c r="AM881" s="11">
        <v>100</v>
      </c>
      <c r="AN881" s="11">
        <v>0</v>
      </c>
      <c r="AO881" s="11">
        <v>3.4</v>
      </c>
      <c r="AP881" s="11">
        <v>7.87</v>
      </c>
      <c r="AQ881" s="11">
        <v>0</v>
      </c>
      <c r="AR881" s="11">
        <v>4.8899999999999997</v>
      </c>
      <c r="AS881" s="8" t="s">
        <v>10908</v>
      </c>
      <c r="AT881" s="11">
        <v>0</v>
      </c>
      <c r="AU881" s="8" t="s">
        <v>11024</v>
      </c>
      <c r="AV881" s="8" t="s">
        <v>10909</v>
      </c>
    </row>
    <row r="882" spans="1:48" x14ac:dyDescent="0.25">
      <c r="A882" s="8" t="str">
        <f t="shared" si="13"/>
        <v>10006000190642200008967</v>
      </c>
      <c r="B882" s="8" t="s">
        <v>10894</v>
      </c>
      <c r="C882" s="8" t="s">
        <v>10901</v>
      </c>
      <c r="D882" s="8" t="s">
        <v>10896</v>
      </c>
      <c r="E882" s="8" t="s">
        <v>11024</v>
      </c>
      <c r="F882" s="8" t="s">
        <v>11025</v>
      </c>
      <c r="G882" s="8" t="s">
        <v>10946</v>
      </c>
      <c r="H882" s="8" t="s">
        <v>10947</v>
      </c>
      <c r="I882" s="8" t="s">
        <v>10895</v>
      </c>
      <c r="J882" s="8" t="s">
        <v>11019</v>
      </c>
      <c r="K882" s="8" t="s">
        <v>7709</v>
      </c>
      <c r="L882" s="8" t="s">
        <v>10903</v>
      </c>
      <c r="M882" s="8" t="s">
        <v>10904</v>
      </c>
      <c r="N882" s="8" t="s">
        <v>10912</v>
      </c>
      <c r="O882" s="9">
        <v>0</v>
      </c>
      <c r="P882" s="10">
        <v>1</v>
      </c>
      <c r="Q882" s="11">
        <v>0</v>
      </c>
      <c r="R882" s="11">
        <v>0</v>
      </c>
      <c r="S882" s="8" t="s">
        <v>10906</v>
      </c>
      <c r="T882" s="8" t="s">
        <v>10907</v>
      </c>
      <c r="U882" s="9">
        <v>8.9600000000000009</v>
      </c>
      <c r="V882" s="10">
        <v>1</v>
      </c>
      <c r="W882" s="11">
        <v>0</v>
      </c>
      <c r="X882" s="9">
        <v>69.36</v>
      </c>
      <c r="Y882" s="8" t="s">
        <v>10901</v>
      </c>
      <c r="Z882" s="10">
        <v>1</v>
      </c>
      <c r="AA882" s="10">
        <v>1</v>
      </c>
      <c r="AB882" s="9">
        <v>69.36</v>
      </c>
      <c r="AC882" s="10">
        <v>1</v>
      </c>
      <c r="AD882" s="10">
        <v>1</v>
      </c>
      <c r="AE882" s="9">
        <v>69.36</v>
      </c>
      <c r="AF882" s="11">
        <v>0</v>
      </c>
      <c r="AG882" s="11">
        <v>0</v>
      </c>
      <c r="AH882" s="11">
        <v>0</v>
      </c>
      <c r="AI882" s="11">
        <v>0</v>
      </c>
      <c r="AJ882" s="11">
        <v>17.84</v>
      </c>
      <c r="AK882" s="12">
        <v>44367.608564814815</v>
      </c>
      <c r="AL882" s="11">
        <v>0</v>
      </c>
      <c r="AM882" s="11">
        <v>0</v>
      </c>
      <c r="AN882" s="11">
        <v>0</v>
      </c>
      <c r="AO882" s="11">
        <v>0</v>
      </c>
      <c r="AP882" s="11">
        <v>0</v>
      </c>
      <c r="AQ882" s="11">
        <v>0</v>
      </c>
      <c r="AR882" s="11">
        <v>0</v>
      </c>
      <c r="AS882" s="8" t="s">
        <v>10908</v>
      </c>
      <c r="AT882" s="11">
        <v>34.630000000000003</v>
      </c>
      <c r="AU882" s="8" t="s">
        <v>11024</v>
      </c>
      <c r="AV882" s="8" t="s">
        <v>10909</v>
      </c>
    </row>
    <row r="883" spans="1:48" x14ac:dyDescent="0.25">
      <c r="A883" s="8" t="str">
        <f t="shared" si="13"/>
        <v>11006000190642000005105</v>
      </c>
      <c r="B883" s="8" t="s">
        <v>10919</v>
      </c>
      <c r="C883" s="8" t="s">
        <v>10901</v>
      </c>
      <c r="D883" s="8" t="s">
        <v>10896</v>
      </c>
      <c r="E883" s="8" t="s">
        <v>11024</v>
      </c>
      <c r="F883" s="8" t="s">
        <v>11025</v>
      </c>
      <c r="G883" s="8" t="s">
        <v>10920</v>
      </c>
      <c r="H883" s="8" t="s">
        <v>10921</v>
      </c>
      <c r="I883" s="8" t="s">
        <v>10895</v>
      </c>
      <c r="J883" s="8" t="s">
        <v>11019</v>
      </c>
      <c r="K883" s="8" t="s">
        <v>7709</v>
      </c>
      <c r="L883" s="8" t="s">
        <v>10922</v>
      </c>
      <c r="M883" s="8" t="s">
        <v>10904</v>
      </c>
      <c r="N883" s="8" t="s">
        <v>10905</v>
      </c>
      <c r="O883" s="9">
        <v>12.063000000000001</v>
      </c>
      <c r="P883" s="10">
        <v>1</v>
      </c>
      <c r="Q883" s="11">
        <v>9.25</v>
      </c>
      <c r="R883" s="11">
        <v>4</v>
      </c>
      <c r="S883" s="8" t="s">
        <v>10906</v>
      </c>
      <c r="T883" s="8" t="s">
        <v>10907</v>
      </c>
      <c r="U883" s="9">
        <v>13.904999999999999</v>
      </c>
      <c r="V883" s="10">
        <v>1</v>
      </c>
      <c r="W883" s="11">
        <v>4</v>
      </c>
      <c r="X883" s="9">
        <v>80.433999999999997</v>
      </c>
      <c r="Y883" s="8" t="s">
        <v>10901</v>
      </c>
      <c r="Z883" s="10">
        <v>1</v>
      </c>
      <c r="AA883" s="10">
        <v>1</v>
      </c>
      <c r="AB883" s="9">
        <v>80.433999999999997</v>
      </c>
      <c r="AC883" s="10">
        <v>1</v>
      </c>
      <c r="AD883" s="10">
        <v>1</v>
      </c>
      <c r="AE883" s="9">
        <v>80.433999999999997</v>
      </c>
      <c r="AF883" s="11">
        <v>15</v>
      </c>
      <c r="AG883" s="11">
        <v>4</v>
      </c>
      <c r="AH883" s="11">
        <v>0</v>
      </c>
      <c r="AI883" s="11">
        <v>0</v>
      </c>
      <c r="AJ883" s="11">
        <v>0</v>
      </c>
      <c r="AK883" s="12">
        <v>44367.655914351853</v>
      </c>
      <c r="AL883" s="11">
        <v>11.99</v>
      </c>
      <c r="AM883" s="11">
        <v>100</v>
      </c>
      <c r="AN883" s="11">
        <v>0</v>
      </c>
      <c r="AO883" s="11">
        <v>3.2</v>
      </c>
      <c r="AP883" s="11">
        <v>0</v>
      </c>
      <c r="AQ883" s="11">
        <v>0</v>
      </c>
      <c r="AR883" s="11">
        <v>3.68</v>
      </c>
      <c r="AS883" s="8" t="s">
        <v>10908</v>
      </c>
      <c r="AT883" s="11">
        <v>0</v>
      </c>
      <c r="AU883" s="8" t="s">
        <v>11024</v>
      </c>
      <c r="AV883" s="8" t="s">
        <v>10909</v>
      </c>
    </row>
    <row r="884" spans="1:48" x14ac:dyDescent="0.25">
      <c r="A884" s="8" t="str">
        <f t="shared" si="13"/>
        <v>11006000190642200001327</v>
      </c>
      <c r="B884" s="8" t="s">
        <v>10919</v>
      </c>
      <c r="C884" s="8" t="s">
        <v>10895</v>
      </c>
      <c r="D884" s="8" t="s">
        <v>10896</v>
      </c>
      <c r="E884" s="8" t="s">
        <v>11024</v>
      </c>
      <c r="F884" s="8" t="s">
        <v>11025</v>
      </c>
      <c r="G884" s="8" t="s">
        <v>10916</v>
      </c>
      <c r="H884" s="8" t="s">
        <v>10900</v>
      </c>
      <c r="I884" s="8" t="s">
        <v>10901</v>
      </c>
      <c r="J884" s="8" t="s">
        <v>11019</v>
      </c>
      <c r="K884" s="8" t="s">
        <v>7709</v>
      </c>
      <c r="L884" s="8" t="s">
        <v>10922</v>
      </c>
      <c r="M884" s="8" t="s">
        <v>10904</v>
      </c>
      <c r="N884" s="8" t="s">
        <v>10923</v>
      </c>
      <c r="O884" s="9">
        <v>18.218</v>
      </c>
      <c r="P884" s="10">
        <v>0.750139</v>
      </c>
      <c r="Q884" s="11">
        <v>0</v>
      </c>
      <c r="R884" s="11">
        <v>4</v>
      </c>
      <c r="S884" s="8" t="s">
        <v>10906</v>
      </c>
      <c r="T884" s="8" t="s">
        <v>10907</v>
      </c>
      <c r="U884" s="9">
        <v>14.234999999999999</v>
      </c>
      <c r="V884" s="10">
        <v>1</v>
      </c>
      <c r="W884" s="11">
        <v>5</v>
      </c>
      <c r="X884" s="9">
        <v>83.290999999999997</v>
      </c>
      <c r="Y884" s="8" t="s">
        <v>10901</v>
      </c>
      <c r="Z884" s="10">
        <v>1</v>
      </c>
      <c r="AA884" s="10">
        <v>1</v>
      </c>
      <c r="AB884" s="9">
        <v>83.290999999999997</v>
      </c>
      <c r="AC884" s="10">
        <v>1</v>
      </c>
      <c r="AD884" s="10">
        <v>1</v>
      </c>
      <c r="AE884" s="9">
        <v>83.290999999999997</v>
      </c>
      <c r="AF884" s="11">
        <v>15</v>
      </c>
      <c r="AG884" s="11">
        <v>4</v>
      </c>
      <c r="AH884" s="11">
        <v>0</v>
      </c>
      <c r="AI884" s="11">
        <v>0</v>
      </c>
      <c r="AJ884" s="11">
        <v>0</v>
      </c>
      <c r="AK884" s="12">
        <v>44368.102777777778</v>
      </c>
      <c r="AL884" s="11">
        <v>12.28</v>
      </c>
      <c r="AM884" s="11">
        <v>100</v>
      </c>
      <c r="AN884" s="11">
        <v>0</v>
      </c>
      <c r="AO884" s="11">
        <v>3.27</v>
      </c>
      <c r="AP884" s="11">
        <v>0</v>
      </c>
      <c r="AQ884" s="11">
        <v>0</v>
      </c>
      <c r="AR884" s="11">
        <v>4.71</v>
      </c>
      <c r="AS884" s="8" t="s">
        <v>10908</v>
      </c>
      <c r="AT884" s="11">
        <v>0</v>
      </c>
      <c r="AU884" s="8" t="s">
        <v>11024</v>
      </c>
      <c r="AV884" s="8" t="s">
        <v>10909</v>
      </c>
    </row>
    <row r="885" spans="1:48" x14ac:dyDescent="0.25">
      <c r="A885" s="8" t="str">
        <f t="shared" si="13"/>
        <v>11106000190642000005105</v>
      </c>
      <c r="B885" s="8" t="s">
        <v>10924</v>
      </c>
      <c r="C885" s="8" t="s">
        <v>10901</v>
      </c>
      <c r="D885" s="8" t="s">
        <v>10896</v>
      </c>
      <c r="E885" s="8" t="s">
        <v>11024</v>
      </c>
      <c r="F885" s="8" t="s">
        <v>11025</v>
      </c>
      <c r="G885" s="8" t="s">
        <v>10920</v>
      </c>
      <c r="H885" s="8" t="s">
        <v>10921</v>
      </c>
      <c r="I885" s="8" t="s">
        <v>10895</v>
      </c>
      <c r="J885" s="8" t="s">
        <v>11019</v>
      </c>
      <c r="K885" s="8" t="s">
        <v>7709</v>
      </c>
      <c r="L885" s="8" t="s">
        <v>10922</v>
      </c>
      <c r="M885" s="8" t="s">
        <v>10904</v>
      </c>
      <c r="N885" s="8" t="s">
        <v>10925</v>
      </c>
      <c r="O885" s="9">
        <v>12.063000000000001</v>
      </c>
      <c r="P885" s="10">
        <v>1</v>
      </c>
      <c r="Q885" s="11">
        <v>9.25</v>
      </c>
      <c r="R885" s="11">
        <v>4</v>
      </c>
      <c r="S885" s="8" t="s">
        <v>10906</v>
      </c>
      <c r="T885" s="8" t="s">
        <v>10907</v>
      </c>
      <c r="U885" s="9">
        <v>13.904999999999999</v>
      </c>
      <c r="V885" s="10">
        <v>1</v>
      </c>
      <c r="W885" s="11">
        <v>4</v>
      </c>
      <c r="X885" s="9">
        <v>104.754</v>
      </c>
      <c r="Y885" s="8" t="s">
        <v>10901</v>
      </c>
      <c r="Z885" s="10">
        <v>1</v>
      </c>
      <c r="AA885" s="10">
        <v>0.75012800000000002</v>
      </c>
      <c r="AB885" s="9">
        <v>104.754</v>
      </c>
      <c r="AC885" s="10">
        <v>1</v>
      </c>
      <c r="AD885" s="10">
        <v>0.75012800000000002</v>
      </c>
      <c r="AE885" s="9">
        <v>104.754</v>
      </c>
      <c r="AF885" s="11">
        <v>15</v>
      </c>
      <c r="AG885" s="11">
        <v>4</v>
      </c>
      <c r="AH885" s="11">
        <v>0</v>
      </c>
      <c r="AI885" s="11">
        <v>17</v>
      </c>
      <c r="AJ885" s="11">
        <v>0</v>
      </c>
      <c r="AK885" s="12">
        <v>44367.655914351853</v>
      </c>
      <c r="AL885" s="11">
        <v>11.99</v>
      </c>
      <c r="AM885" s="11">
        <v>100</v>
      </c>
      <c r="AN885" s="11">
        <v>0</v>
      </c>
      <c r="AO885" s="11">
        <v>3.2</v>
      </c>
      <c r="AP885" s="11">
        <v>0</v>
      </c>
      <c r="AQ885" s="11">
        <v>20.309999999999999</v>
      </c>
      <c r="AR885" s="11">
        <v>4.49</v>
      </c>
      <c r="AS885" s="8" t="s">
        <v>10908</v>
      </c>
      <c r="AT885" s="11">
        <v>0</v>
      </c>
      <c r="AU885" s="8" t="s">
        <v>11024</v>
      </c>
      <c r="AV885" s="8" t="s">
        <v>10909</v>
      </c>
    </row>
    <row r="886" spans="1:48" x14ac:dyDescent="0.25">
      <c r="A886" s="8" t="str">
        <f t="shared" si="13"/>
        <v>11106000190642200000102</v>
      </c>
      <c r="B886" s="8" t="s">
        <v>10924</v>
      </c>
      <c r="C886" s="8" t="s">
        <v>10895</v>
      </c>
      <c r="D886" s="8" t="s">
        <v>10896</v>
      </c>
      <c r="E886" s="8" t="s">
        <v>11024</v>
      </c>
      <c r="F886" s="8" t="s">
        <v>11025</v>
      </c>
      <c r="G886" s="8" t="s">
        <v>10899</v>
      </c>
      <c r="H886" s="8" t="s">
        <v>10900</v>
      </c>
      <c r="I886" s="8" t="s">
        <v>10901</v>
      </c>
      <c r="J886" s="8" t="s">
        <v>11019</v>
      </c>
      <c r="K886" s="8" t="s">
        <v>7709</v>
      </c>
      <c r="L886" s="8" t="s">
        <v>10922</v>
      </c>
      <c r="M886" s="8" t="s">
        <v>10904</v>
      </c>
      <c r="N886" s="8" t="s">
        <v>10926</v>
      </c>
      <c r="O886" s="9">
        <v>13.989000000000001</v>
      </c>
      <c r="P886" s="10">
        <v>1</v>
      </c>
      <c r="Q886" s="11">
        <v>0</v>
      </c>
      <c r="R886" s="11">
        <v>4</v>
      </c>
      <c r="S886" s="8" t="s">
        <v>10906</v>
      </c>
      <c r="T886" s="8" t="s">
        <v>10907</v>
      </c>
      <c r="U886" s="9">
        <v>14.571999999999999</v>
      </c>
      <c r="V886" s="10">
        <v>1</v>
      </c>
      <c r="W886" s="11">
        <v>4</v>
      </c>
      <c r="X886" s="9">
        <v>109.779</v>
      </c>
      <c r="Y886" s="8" t="s">
        <v>10901</v>
      </c>
      <c r="Z886" s="10">
        <v>1</v>
      </c>
      <c r="AA886" s="10">
        <v>0.76776999999999995</v>
      </c>
      <c r="AB886" s="9">
        <v>109.779</v>
      </c>
      <c r="AC886" s="10">
        <v>1</v>
      </c>
      <c r="AD886" s="10">
        <v>0.76776999999999995</v>
      </c>
      <c r="AE886" s="9">
        <v>109.779</v>
      </c>
      <c r="AF886" s="11">
        <v>15</v>
      </c>
      <c r="AG886" s="11">
        <v>4</v>
      </c>
      <c r="AH886" s="11">
        <v>0</v>
      </c>
      <c r="AI886" s="11">
        <v>17</v>
      </c>
      <c r="AJ886" s="11">
        <v>0</v>
      </c>
      <c r="AK886" s="12">
        <v>44368.102789351855</v>
      </c>
      <c r="AL886" s="11">
        <v>12.57</v>
      </c>
      <c r="AM886" s="11">
        <v>100</v>
      </c>
      <c r="AN886" s="11">
        <v>0</v>
      </c>
      <c r="AO886" s="11">
        <v>3.35</v>
      </c>
      <c r="AP886" s="11">
        <v>0</v>
      </c>
      <c r="AQ886" s="11">
        <v>21.28</v>
      </c>
      <c r="AR886" s="11">
        <v>4.71</v>
      </c>
      <c r="AS886" s="8" t="s">
        <v>10908</v>
      </c>
      <c r="AT886" s="11">
        <v>0</v>
      </c>
      <c r="AU886" s="8" t="s">
        <v>11024</v>
      </c>
      <c r="AV886" s="8" t="s">
        <v>10909</v>
      </c>
    </row>
    <row r="887" spans="1:48" x14ac:dyDescent="0.25">
      <c r="A887" s="8" t="str">
        <f t="shared" si="13"/>
        <v>10006000190682200000102</v>
      </c>
      <c r="B887" s="8" t="s">
        <v>10894</v>
      </c>
      <c r="C887" s="8" t="s">
        <v>10895</v>
      </c>
      <c r="D887" s="8" t="s">
        <v>10896</v>
      </c>
      <c r="E887" s="8" t="s">
        <v>11026</v>
      </c>
      <c r="F887" s="8" t="s">
        <v>11027</v>
      </c>
      <c r="G887" s="8" t="s">
        <v>10899</v>
      </c>
      <c r="H887" s="8" t="s">
        <v>10900</v>
      </c>
      <c r="I887" s="8" t="s">
        <v>10901</v>
      </c>
      <c r="J887" s="8" t="s">
        <v>11019</v>
      </c>
      <c r="K887" s="8" t="s">
        <v>7709</v>
      </c>
      <c r="L887" s="8" t="s">
        <v>10903</v>
      </c>
      <c r="M887" s="8" t="s">
        <v>10904</v>
      </c>
      <c r="N887" s="8" t="s">
        <v>10905</v>
      </c>
      <c r="O887" s="9">
        <v>15.425000000000001</v>
      </c>
      <c r="P887" s="10">
        <v>1</v>
      </c>
      <c r="Q887" s="11">
        <v>3.65</v>
      </c>
      <c r="R887" s="11">
        <v>4</v>
      </c>
      <c r="S887" s="8" t="s">
        <v>10906</v>
      </c>
      <c r="T887" s="8" t="s">
        <v>10907</v>
      </c>
      <c r="U887" s="9">
        <v>16.702999999999999</v>
      </c>
      <c r="V887" s="10">
        <v>1</v>
      </c>
      <c r="W887" s="11">
        <v>4.5</v>
      </c>
      <c r="X887" s="9">
        <v>88.292000000000002</v>
      </c>
      <c r="Y887" s="8" t="s">
        <v>10901</v>
      </c>
      <c r="Z887" s="10">
        <v>1</v>
      </c>
      <c r="AA887" s="10">
        <v>1</v>
      </c>
      <c r="AB887" s="9">
        <v>88.292000000000002</v>
      </c>
      <c r="AC887" s="10">
        <v>1</v>
      </c>
      <c r="AD887" s="10">
        <v>1</v>
      </c>
      <c r="AE887" s="9">
        <v>88.292000000000002</v>
      </c>
      <c r="AF887" s="11">
        <v>15</v>
      </c>
      <c r="AG887" s="11">
        <v>4</v>
      </c>
      <c r="AH887" s="11">
        <v>9.25</v>
      </c>
      <c r="AI887" s="11">
        <v>0</v>
      </c>
      <c r="AJ887" s="11">
        <v>0</v>
      </c>
      <c r="AK887" s="12">
        <v>44368.079282407409</v>
      </c>
      <c r="AL887" s="11">
        <v>14.41</v>
      </c>
      <c r="AM887" s="11">
        <v>100</v>
      </c>
      <c r="AN887" s="11">
        <v>0</v>
      </c>
      <c r="AO887" s="11">
        <v>3.84</v>
      </c>
      <c r="AP887" s="11">
        <v>8.8800000000000008</v>
      </c>
      <c r="AQ887" s="11">
        <v>0</v>
      </c>
      <c r="AR887" s="11">
        <v>4.97</v>
      </c>
      <c r="AS887" s="8" t="s">
        <v>10908</v>
      </c>
      <c r="AT887" s="11">
        <v>0</v>
      </c>
      <c r="AU887" s="8" t="s">
        <v>11026</v>
      </c>
      <c r="AV887" s="8" t="s">
        <v>10909</v>
      </c>
    </row>
    <row r="888" spans="1:48" x14ac:dyDescent="0.25">
      <c r="A888" s="8" t="str">
        <f t="shared" si="13"/>
        <v>10006000190682200001327</v>
      </c>
      <c r="B888" s="8" t="s">
        <v>10894</v>
      </c>
      <c r="C888" s="8" t="s">
        <v>10895</v>
      </c>
      <c r="D888" s="8" t="s">
        <v>10896</v>
      </c>
      <c r="E888" s="8" t="s">
        <v>11026</v>
      </c>
      <c r="F888" s="8" t="s">
        <v>11027</v>
      </c>
      <c r="G888" s="8" t="s">
        <v>10916</v>
      </c>
      <c r="H888" s="8" t="s">
        <v>10900</v>
      </c>
      <c r="I888" s="8" t="s">
        <v>10901</v>
      </c>
      <c r="J888" s="8" t="s">
        <v>11019</v>
      </c>
      <c r="K888" s="8" t="s">
        <v>7709</v>
      </c>
      <c r="L888" s="8" t="s">
        <v>10903</v>
      </c>
      <c r="M888" s="8" t="s">
        <v>10904</v>
      </c>
      <c r="N888" s="8" t="s">
        <v>10905</v>
      </c>
      <c r="O888" s="9">
        <v>20.09</v>
      </c>
      <c r="P888" s="10">
        <v>0.750247</v>
      </c>
      <c r="Q888" s="11">
        <v>3.65</v>
      </c>
      <c r="R888" s="11">
        <v>4</v>
      </c>
      <c r="S888" s="8" t="s">
        <v>10906</v>
      </c>
      <c r="T888" s="8" t="s">
        <v>10907</v>
      </c>
      <c r="U888" s="9">
        <v>16.321000000000002</v>
      </c>
      <c r="V888" s="10">
        <v>1</v>
      </c>
      <c r="W888" s="11">
        <v>5</v>
      </c>
      <c r="X888" s="9">
        <v>86.816000000000003</v>
      </c>
      <c r="Y888" s="8" t="s">
        <v>10901</v>
      </c>
      <c r="Z888" s="10">
        <v>1</v>
      </c>
      <c r="AA888" s="10">
        <v>1</v>
      </c>
      <c r="AB888" s="9">
        <v>86.816000000000003</v>
      </c>
      <c r="AC888" s="10">
        <v>1</v>
      </c>
      <c r="AD888" s="10">
        <v>1</v>
      </c>
      <c r="AE888" s="9">
        <v>86.816000000000003</v>
      </c>
      <c r="AF888" s="11">
        <v>15</v>
      </c>
      <c r="AG888" s="11">
        <v>4</v>
      </c>
      <c r="AH888" s="11">
        <v>9.25</v>
      </c>
      <c r="AI888" s="11">
        <v>0</v>
      </c>
      <c r="AJ888" s="11">
        <v>0</v>
      </c>
      <c r="AK888" s="12">
        <v>44368.079282407409</v>
      </c>
      <c r="AL888" s="11">
        <v>14.08</v>
      </c>
      <c r="AM888" s="11">
        <v>100</v>
      </c>
      <c r="AN888" s="11">
        <v>0</v>
      </c>
      <c r="AO888" s="11">
        <v>3.75</v>
      </c>
      <c r="AP888" s="11">
        <v>8.68</v>
      </c>
      <c r="AQ888" s="11">
        <v>0</v>
      </c>
      <c r="AR888" s="11">
        <v>5.4</v>
      </c>
      <c r="AS888" s="8" t="s">
        <v>10908</v>
      </c>
      <c r="AT888" s="11">
        <v>0</v>
      </c>
      <c r="AU888" s="8" t="s">
        <v>11026</v>
      </c>
      <c r="AV888" s="8" t="s">
        <v>10909</v>
      </c>
    </row>
    <row r="889" spans="1:48" x14ac:dyDescent="0.25">
      <c r="A889" s="8" t="str">
        <f t="shared" si="13"/>
        <v>10006000190682200008967</v>
      </c>
      <c r="B889" s="8" t="s">
        <v>10894</v>
      </c>
      <c r="C889" s="8" t="s">
        <v>10901</v>
      </c>
      <c r="D889" s="8" t="s">
        <v>10896</v>
      </c>
      <c r="E889" s="8" t="s">
        <v>11026</v>
      </c>
      <c r="F889" s="8" t="s">
        <v>11027</v>
      </c>
      <c r="G889" s="8" t="s">
        <v>10946</v>
      </c>
      <c r="H889" s="8" t="s">
        <v>10947</v>
      </c>
      <c r="I889" s="8" t="s">
        <v>10895</v>
      </c>
      <c r="J889" s="8" t="s">
        <v>11019</v>
      </c>
      <c r="K889" s="8" t="s">
        <v>7709</v>
      </c>
      <c r="L889" s="8" t="s">
        <v>10903</v>
      </c>
      <c r="M889" s="8" t="s">
        <v>10904</v>
      </c>
      <c r="N889" s="8" t="s">
        <v>10912</v>
      </c>
      <c r="O889" s="9">
        <v>0</v>
      </c>
      <c r="P889" s="10">
        <v>1</v>
      </c>
      <c r="Q889" s="11">
        <v>0</v>
      </c>
      <c r="R889" s="11">
        <v>0</v>
      </c>
      <c r="S889" s="8" t="s">
        <v>10906</v>
      </c>
      <c r="T889" s="8" t="s">
        <v>10907</v>
      </c>
      <c r="U889" s="9">
        <v>9.8840000000000003</v>
      </c>
      <c r="V889" s="10">
        <v>1</v>
      </c>
      <c r="W889" s="11">
        <v>0</v>
      </c>
      <c r="X889" s="9">
        <v>76.513000000000005</v>
      </c>
      <c r="Y889" s="8" t="s">
        <v>10901</v>
      </c>
      <c r="Z889" s="10">
        <v>1</v>
      </c>
      <c r="AA889" s="10">
        <v>1</v>
      </c>
      <c r="AB889" s="9">
        <v>76.513000000000005</v>
      </c>
      <c r="AC889" s="10">
        <v>1</v>
      </c>
      <c r="AD889" s="10">
        <v>1</v>
      </c>
      <c r="AE889" s="9">
        <v>76.513000000000005</v>
      </c>
      <c r="AF889" s="11">
        <v>0</v>
      </c>
      <c r="AG889" s="11">
        <v>0</v>
      </c>
      <c r="AH889" s="11">
        <v>0</v>
      </c>
      <c r="AI889" s="11">
        <v>0</v>
      </c>
      <c r="AJ889" s="11">
        <v>19.68</v>
      </c>
      <c r="AK889" s="12">
        <v>44367.608576388891</v>
      </c>
      <c r="AL889" s="11">
        <v>0</v>
      </c>
      <c r="AM889" s="11">
        <v>0</v>
      </c>
      <c r="AN889" s="11">
        <v>0</v>
      </c>
      <c r="AO889" s="11">
        <v>0</v>
      </c>
      <c r="AP889" s="11">
        <v>0</v>
      </c>
      <c r="AQ889" s="11">
        <v>0</v>
      </c>
      <c r="AR889" s="11">
        <v>0</v>
      </c>
      <c r="AS889" s="8" t="s">
        <v>10908</v>
      </c>
      <c r="AT889" s="11">
        <v>34.630000000000003</v>
      </c>
      <c r="AU889" s="8" t="s">
        <v>11026</v>
      </c>
      <c r="AV889" s="8" t="s">
        <v>10909</v>
      </c>
    </row>
    <row r="890" spans="1:48" x14ac:dyDescent="0.25">
      <c r="A890" s="8" t="str">
        <f t="shared" si="13"/>
        <v>11006000190682000005105</v>
      </c>
      <c r="B890" s="8" t="s">
        <v>10919</v>
      </c>
      <c r="C890" s="8" t="s">
        <v>10901</v>
      </c>
      <c r="D890" s="8" t="s">
        <v>10896</v>
      </c>
      <c r="E890" s="8" t="s">
        <v>11026</v>
      </c>
      <c r="F890" s="8" t="s">
        <v>11027</v>
      </c>
      <c r="G890" s="8" t="s">
        <v>10920</v>
      </c>
      <c r="H890" s="8" t="s">
        <v>10921</v>
      </c>
      <c r="I890" s="8" t="s">
        <v>10895</v>
      </c>
      <c r="J890" s="8" t="s">
        <v>11019</v>
      </c>
      <c r="K890" s="8" t="s">
        <v>7709</v>
      </c>
      <c r="L890" s="8" t="s">
        <v>10922</v>
      </c>
      <c r="M890" s="8" t="s">
        <v>10904</v>
      </c>
      <c r="N890" s="8" t="s">
        <v>10905</v>
      </c>
      <c r="O890" s="9">
        <v>13.301</v>
      </c>
      <c r="P890" s="10">
        <v>1</v>
      </c>
      <c r="Q890" s="11">
        <v>9.25</v>
      </c>
      <c r="R890" s="11">
        <v>4</v>
      </c>
      <c r="S890" s="8" t="s">
        <v>10906</v>
      </c>
      <c r="T890" s="8" t="s">
        <v>10907</v>
      </c>
      <c r="U890" s="9">
        <v>15.333</v>
      </c>
      <c r="V890" s="10">
        <v>1</v>
      </c>
      <c r="W890" s="11">
        <v>4</v>
      </c>
      <c r="X890" s="9">
        <v>88.694999999999993</v>
      </c>
      <c r="Y890" s="8" t="s">
        <v>10901</v>
      </c>
      <c r="Z890" s="10">
        <v>1</v>
      </c>
      <c r="AA890" s="10">
        <v>1</v>
      </c>
      <c r="AB890" s="9">
        <v>88.694999999999993</v>
      </c>
      <c r="AC890" s="10">
        <v>1</v>
      </c>
      <c r="AD890" s="10">
        <v>1</v>
      </c>
      <c r="AE890" s="9">
        <v>88.694999999999993</v>
      </c>
      <c r="AF890" s="11">
        <v>15</v>
      </c>
      <c r="AG890" s="11">
        <v>4</v>
      </c>
      <c r="AH890" s="11">
        <v>0</v>
      </c>
      <c r="AI890" s="11">
        <v>0</v>
      </c>
      <c r="AJ890" s="11">
        <v>0</v>
      </c>
      <c r="AK890" s="12">
        <v>44367.655949074076</v>
      </c>
      <c r="AL890" s="11">
        <v>13.23</v>
      </c>
      <c r="AM890" s="11">
        <v>100</v>
      </c>
      <c r="AN890" s="11">
        <v>0</v>
      </c>
      <c r="AO890" s="11">
        <v>3.53</v>
      </c>
      <c r="AP890" s="11">
        <v>0</v>
      </c>
      <c r="AQ890" s="11">
        <v>0</v>
      </c>
      <c r="AR890" s="11">
        <v>4.0599999999999996</v>
      </c>
      <c r="AS890" s="8" t="s">
        <v>10908</v>
      </c>
      <c r="AT890" s="11">
        <v>0</v>
      </c>
      <c r="AU890" s="8" t="s">
        <v>11026</v>
      </c>
      <c r="AV890" s="8" t="s">
        <v>10909</v>
      </c>
    </row>
    <row r="891" spans="1:48" x14ac:dyDescent="0.25">
      <c r="A891" s="8" t="str">
        <f t="shared" si="13"/>
        <v>11006000190682200001327</v>
      </c>
      <c r="B891" s="8" t="s">
        <v>10919</v>
      </c>
      <c r="C891" s="8" t="s">
        <v>10895</v>
      </c>
      <c r="D891" s="8" t="s">
        <v>10896</v>
      </c>
      <c r="E891" s="8" t="s">
        <v>11026</v>
      </c>
      <c r="F891" s="8" t="s">
        <v>11027</v>
      </c>
      <c r="G891" s="8" t="s">
        <v>10916</v>
      </c>
      <c r="H891" s="8" t="s">
        <v>10900</v>
      </c>
      <c r="I891" s="8" t="s">
        <v>10901</v>
      </c>
      <c r="J891" s="8" t="s">
        <v>11019</v>
      </c>
      <c r="K891" s="8" t="s">
        <v>7709</v>
      </c>
      <c r="L891" s="8" t="s">
        <v>10922</v>
      </c>
      <c r="M891" s="8" t="s">
        <v>10904</v>
      </c>
      <c r="N891" s="8" t="s">
        <v>10923</v>
      </c>
      <c r="O891" s="9">
        <v>20.09</v>
      </c>
      <c r="P891" s="10">
        <v>0.750247</v>
      </c>
      <c r="Q891" s="11">
        <v>0</v>
      </c>
      <c r="R891" s="11">
        <v>4</v>
      </c>
      <c r="S891" s="8" t="s">
        <v>10906</v>
      </c>
      <c r="T891" s="8" t="s">
        <v>10907</v>
      </c>
      <c r="U891" s="9">
        <v>15.7</v>
      </c>
      <c r="V891" s="10">
        <v>1</v>
      </c>
      <c r="W891" s="11">
        <v>5</v>
      </c>
      <c r="X891" s="9">
        <v>91.855000000000004</v>
      </c>
      <c r="Y891" s="8" t="s">
        <v>10901</v>
      </c>
      <c r="Z891" s="10">
        <v>1</v>
      </c>
      <c r="AA891" s="10">
        <v>1</v>
      </c>
      <c r="AB891" s="9">
        <v>91.855000000000004</v>
      </c>
      <c r="AC891" s="10">
        <v>1</v>
      </c>
      <c r="AD891" s="10">
        <v>1</v>
      </c>
      <c r="AE891" s="9">
        <v>91.855000000000004</v>
      </c>
      <c r="AF891" s="11">
        <v>15</v>
      </c>
      <c r="AG891" s="11">
        <v>4</v>
      </c>
      <c r="AH891" s="11">
        <v>0</v>
      </c>
      <c r="AI891" s="11">
        <v>0</v>
      </c>
      <c r="AJ891" s="11">
        <v>0</v>
      </c>
      <c r="AK891" s="12">
        <v>44368.102789351855</v>
      </c>
      <c r="AL891" s="11">
        <v>13.54</v>
      </c>
      <c r="AM891" s="11">
        <v>100</v>
      </c>
      <c r="AN891" s="11">
        <v>0</v>
      </c>
      <c r="AO891" s="11">
        <v>3.61</v>
      </c>
      <c r="AP891" s="11">
        <v>0</v>
      </c>
      <c r="AQ891" s="11">
        <v>0</v>
      </c>
      <c r="AR891" s="11">
        <v>5.19</v>
      </c>
      <c r="AS891" s="8" t="s">
        <v>10908</v>
      </c>
      <c r="AT891" s="11">
        <v>0</v>
      </c>
      <c r="AU891" s="8" t="s">
        <v>11026</v>
      </c>
      <c r="AV891" s="8" t="s">
        <v>10909</v>
      </c>
    </row>
    <row r="892" spans="1:48" x14ac:dyDescent="0.25">
      <c r="A892" s="8" t="str">
        <f t="shared" si="13"/>
        <v>11106000190682000005105</v>
      </c>
      <c r="B892" s="8" t="s">
        <v>10924</v>
      </c>
      <c r="C892" s="8" t="s">
        <v>10901</v>
      </c>
      <c r="D892" s="8" t="s">
        <v>10896</v>
      </c>
      <c r="E892" s="8" t="s">
        <v>11026</v>
      </c>
      <c r="F892" s="8" t="s">
        <v>11027</v>
      </c>
      <c r="G892" s="8" t="s">
        <v>10920</v>
      </c>
      <c r="H892" s="8" t="s">
        <v>10921</v>
      </c>
      <c r="I892" s="8" t="s">
        <v>10895</v>
      </c>
      <c r="J892" s="8" t="s">
        <v>11019</v>
      </c>
      <c r="K892" s="8" t="s">
        <v>7709</v>
      </c>
      <c r="L892" s="8" t="s">
        <v>10922</v>
      </c>
      <c r="M892" s="8" t="s">
        <v>10904</v>
      </c>
      <c r="N892" s="8" t="s">
        <v>10925</v>
      </c>
      <c r="O892" s="9">
        <v>13.301</v>
      </c>
      <c r="P892" s="10">
        <v>1</v>
      </c>
      <c r="Q892" s="11">
        <v>9.25</v>
      </c>
      <c r="R892" s="11">
        <v>4</v>
      </c>
      <c r="S892" s="8" t="s">
        <v>10906</v>
      </c>
      <c r="T892" s="8" t="s">
        <v>10907</v>
      </c>
      <c r="U892" s="9">
        <v>15.333</v>
      </c>
      <c r="V892" s="10">
        <v>1</v>
      </c>
      <c r="W892" s="11">
        <v>4</v>
      </c>
      <c r="X892" s="9">
        <v>115.515</v>
      </c>
      <c r="Y892" s="8" t="s">
        <v>10901</v>
      </c>
      <c r="Z892" s="10">
        <v>1</v>
      </c>
      <c r="AA892" s="10">
        <v>0.75022</v>
      </c>
      <c r="AB892" s="9">
        <v>115.515</v>
      </c>
      <c r="AC892" s="10">
        <v>1</v>
      </c>
      <c r="AD892" s="10">
        <v>0.75022</v>
      </c>
      <c r="AE892" s="9">
        <v>115.515</v>
      </c>
      <c r="AF892" s="11">
        <v>15</v>
      </c>
      <c r="AG892" s="11">
        <v>4</v>
      </c>
      <c r="AH892" s="11">
        <v>0</v>
      </c>
      <c r="AI892" s="11">
        <v>17</v>
      </c>
      <c r="AJ892" s="11">
        <v>0</v>
      </c>
      <c r="AK892" s="12">
        <v>44367.655949074076</v>
      </c>
      <c r="AL892" s="11">
        <v>13.23</v>
      </c>
      <c r="AM892" s="11">
        <v>100</v>
      </c>
      <c r="AN892" s="11">
        <v>0</v>
      </c>
      <c r="AO892" s="11">
        <v>3.53</v>
      </c>
      <c r="AP892" s="11">
        <v>0</v>
      </c>
      <c r="AQ892" s="11">
        <v>22.4</v>
      </c>
      <c r="AR892" s="11">
        <v>4.95</v>
      </c>
      <c r="AS892" s="8" t="s">
        <v>10908</v>
      </c>
      <c r="AT892" s="11">
        <v>0</v>
      </c>
      <c r="AU892" s="8" t="s">
        <v>11026</v>
      </c>
      <c r="AV892" s="8" t="s">
        <v>10909</v>
      </c>
    </row>
    <row r="893" spans="1:48" x14ac:dyDescent="0.25">
      <c r="A893" s="8" t="str">
        <f t="shared" si="13"/>
        <v>11106000190682200000102</v>
      </c>
      <c r="B893" s="8" t="s">
        <v>10924</v>
      </c>
      <c r="C893" s="8" t="s">
        <v>10895</v>
      </c>
      <c r="D893" s="8" t="s">
        <v>10896</v>
      </c>
      <c r="E893" s="8" t="s">
        <v>11026</v>
      </c>
      <c r="F893" s="8" t="s">
        <v>11027</v>
      </c>
      <c r="G893" s="8" t="s">
        <v>10899</v>
      </c>
      <c r="H893" s="8" t="s">
        <v>10900</v>
      </c>
      <c r="I893" s="8" t="s">
        <v>10901</v>
      </c>
      <c r="J893" s="8" t="s">
        <v>11019</v>
      </c>
      <c r="K893" s="8" t="s">
        <v>7709</v>
      </c>
      <c r="L893" s="8" t="s">
        <v>10922</v>
      </c>
      <c r="M893" s="8" t="s">
        <v>10904</v>
      </c>
      <c r="N893" s="8" t="s">
        <v>10926</v>
      </c>
      <c r="O893" s="9">
        <v>15.425000000000001</v>
      </c>
      <c r="P893" s="10">
        <v>1</v>
      </c>
      <c r="Q893" s="11">
        <v>0</v>
      </c>
      <c r="R893" s="11">
        <v>4</v>
      </c>
      <c r="S893" s="8" t="s">
        <v>10906</v>
      </c>
      <c r="T893" s="8" t="s">
        <v>10907</v>
      </c>
      <c r="U893" s="9">
        <v>16.068000000000001</v>
      </c>
      <c r="V893" s="10">
        <v>1</v>
      </c>
      <c r="W893" s="11">
        <v>4</v>
      </c>
      <c r="X893" s="9">
        <v>121.051</v>
      </c>
      <c r="Y893" s="8" t="s">
        <v>10901</v>
      </c>
      <c r="Z893" s="10">
        <v>1</v>
      </c>
      <c r="AA893" s="10">
        <v>0.76779600000000003</v>
      </c>
      <c r="AB893" s="9">
        <v>121.051</v>
      </c>
      <c r="AC893" s="10">
        <v>1</v>
      </c>
      <c r="AD893" s="10">
        <v>0.76779600000000003</v>
      </c>
      <c r="AE893" s="9">
        <v>121.051</v>
      </c>
      <c r="AF893" s="11">
        <v>15</v>
      </c>
      <c r="AG893" s="11">
        <v>4</v>
      </c>
      <c r="AH893" s="11">
        <v>0</v>
      </c>
      <c r="AI893" s="11">
        <v>17</v>
      </c>
      <c r="AJ893" s="11">
        <v>0</v>
      </c>
      <c r="AK893" s="12">
        <v>44368.102789351855</v>
      </c>
      <c r="AL893" s="11">
        <v>13.86</v>
      </c>
      <c r="AM893" s="11">
        <v>100</v>
      </c>
      <c r="AN893" s="11">
        <v>0</v>
      </c>
      <c r="AO893" s="11">
        <v>3.7</v>
      </c>
      <c r="AP893" s="11">
        <v>0</v>
      </c>
      <c r="AQ893" s="11">
        <v>23.47</v>
      </c>
      <c r="AR893" s="11">
        <v>5.19</v>
      </c>
      <c r="AS893" s="8" t="s">
        <v>10908</v>
      </c>
      <c r="AT893" s="11">
        <v>0</v>
      </c>
      <c r="AU893" s="8" t="s">
        <v>11026</v>
      </c>
      <c r="AV893" s="8" t="s">
        <v>10909</v>
      </c>
    </row>
    <row r="894" spans="1:48" x14ac:dyDescent="0.25">
      <c r="A894" s="8" t="str">
        <f t="shared" si="13"/>
        <v>10006000191152200000102</v>
      </c>
      <c r="B894" s="8" t="s">
        <v>10894</v>
      </c>
      <c r="C894" s="8" t="s">
        <v>10895</v>
      </c>
      <c r="D894" s="8" t="s">
        <v>10896</v>
      </c>
      <c r="E894" s="8" t="s">
        <v>11028</v>
      </c>
      <c r="F894" s="8" t="s">
        <v>11029</v>
      </c>
      <c r="G894" s="8" t="s">
        <v>10899</v>
      </c>
      <c r="H894" s="8" t="s">
        <v>10900</v>
      </c>
      <c r="I894" s="8" t="s">
        <v>10901</v>
      </c>
      <c r="J894" s="8" t="s">
        <v>11019</v>
      </c>
      <c r="K894" s="8" t="s">
        <v>7709</v>
      </c>
      <c r="L894" s="8" t="s">
        <v>10903</v>
      </c>
      <c r="M894" s="8" t="s">
        <v>10904</v>
      </c>
      <c r="N894" s="8" t="s">
        <v>10905</v>
      </c>
      <c r="O894" s="9">
        <v>21.858000000000001</v>
      </c>
      <c r="P894" s="10">
        <v>1</v>
      </c>
      <c r="Q894" s="11">
        <v>3.65</v>
      </c>
      <c r="R894" s="11">
        <v>4</v>
      </c>
      <c r="S894" s="8" t="s">
        <v>10906</v>
      </c>
      <c r="T894" s="8" t="s">
        <v>10907</v>
      </c>
      <c r="U894" s="9">
        <v>23.669</v>
      </c>
      <c r="V894" s="10">
        <v>1</v>
      </c>
      <c r="W894" s="11">
        <v>4.5</v>
      </c>
      <c r="X894" s="9">
        <v>125.107</v>
      </c>
      <c r="Y894" s="8" t="s">
        <v>10901</v>
      </c>
      <c r="Z894" s="10">
        <v>1</v>
      </c>
      <c r="AA894" s="10">
        <v>1</v>
      </c>
      <c r="AB894" s="9">
        <v>125.107</v>
      </c>
      <c r="AC894" s="10">
        <v>1</v>
      </c>
      <c r="AD894" s="10">
        <v>1</v>
      </c>
      <c r="AE894" s="9">
        <v>125.107</v>
      </c>
      <c r="AF894" s="11">
        <v>15</v>
      </c>
      <c r="AG894" s="11">
        <v>4</v>
      </c>
      <c r="AH894" s="11">
        <v>9.25</v>
      </c>
      <c r="AI894" s="11">
        <v>0</v>
      </c>
      <c r="AJ894" s="11">
        <v>0</v>
      </c>
      <c r="AK894" s="12">
        <v>44368.079293981478</v>
      </c>
      <c r="AL894" s="11">
        <v>20.420000000000002</v>
      </c>
      <c r="AM894" s="11">
        <v>100</v>
      </c>
      <c r="AN894" s="11">
        <v>0</v>
      </c>
      <c r="AO894" s="11">
        <v>5.44</v>
      </c>
      <c r="AP894" s="11">
        <v>12.59</v>
      </c>
      <c r="AQ894" s="11">
        <v>0</v>
      </c>
      <c r="AR894" s="11">
        <v>7.04</v>
      </c>
      <c r="AS894" s="8" t="s">
        <v>10908</v>
      </c>
      <c r="AT894" s="11">
        <v>0</v>
      </c>
      <c r="AU894" s="8" t="s">
        <v>11028</v>
      </c>
      <c r="AV894" s="8" t="s">
        <v>10909</v>
      </c>
    </row>
    <row r="895" spans="1:48" x14ac:dyDescent="0.25">
      <c r="A895" s="8" t="str">
        <f t="shared" si="13"/>
        <v>10006000191152200001327</v>
      </c>
      <c r="B895" s="8" t="s">
        <v>10894</v>
      </c>
      <c r="C895" s="8" t="s">
        <v>10895</v>
      </c>
      <c r="D895" s="8" t="s">
        <v>10896</v>
      </c>
      <c r="E895" s="8" t="s">
        <v>11028</v>
      </c>
      <c r="F895" s="8" t="s">
        <v>11029</v>
      </c>
      <c r="G895" s="8" t="s">
        <v>10916</v>
      </c>
      <c r="H895" s="8" t="s">
        <v>10900</v>
      </c>
      <c r="I895" s="8" t="s">
        <v>10901</v>
      </c>
      <c r="J895" s="8" t="s">
        <v>11019</v>
      </c>
      <c r="K895" s="8" t="s">
        <v>7709</v>
      </c>
      <c r="L895" s="8" t="s">
        <v>10903</v>
      </c>
      <c r="M895" s="8" t="s">
        <v>10904</v>
      </c>
      <c r="N895" s="8" t="s">
        <v>10905</v>
      </c>
      <c r="O895" s="9">
        <v>28.469000000000001</v>
      </c>
      <c r="P895" s="10">
        <v>0.75026000000000004</v>
      </c>
      <c r="Q895" s="11">
        <v>3.65</v>
      </c>
      <c r="R895" s="11">
        <v>4</v>
      </c>
      <c r="S895" s="8" t="s">
        <v>10906</v>
      </c>
      <c r="T895" s="8" t="s">
        <v>10907</v>
      </c>
      <c r="U895" s="9">
        <v>23.128</v>
      </c>
      <c r="V895" s="10">
        <v>1</v>
      </c>
      <c r="W895" s="11">
        <v>5</v>
      </c>
      <c r="X895" s="9">
        <v>123.01600000000001</v>
      </c>
      <c r="Y895" s="8" t="s">
        <v>10901</v>
      </c>
      <c r="Z895" s="10">
        <v>1</v>
      </c>
      <c r="AA895" s="10">
        <v>1</v>
      </c>
      <c r="AB895" s="9">
        <v>123.01600000000001</v>
      </c>
      <c r="AC895" s="10">
        <v>1</v>
      </c>
      <c r="AD895" s="10">
        <v>1</v>
      </c>
      <c r="AE895" s="9">
        <v>123.01600000000001</v>
      </c>
      <c r="AF895" s="11">
        <v>15</v>
      </c>
      <c r="AG895" s="11">
        <v>4</v>
      </c>
      <c r="AH895" s="11">
        <v>9.25</v>
      </c>
      <c r="AI895" s="11">
        <v>0</v>
      </c>
      <c r="AJ895" s="11">
        <v>0</v>
      </c>
      <c r="AK895" s="12">
        <v>44368.079293981478</v>
      </c>
      <c r="AL895" s="11">
        <v>19.95</v>
      </c>
      <c r="AM895" s="11">
        <v>100</v>
      </c>
      <c r="AN895" s="11">
        <v>0</v>
      </c>
      <c r="AO895" s="11">
        <v>5.32</v>
      </c>
      <c r="AP895" s="11">
        <v>12.3</v>
      </c>
      <c r="AQ895" s="11">
        <v>0</v>
      </c>
      <c r="AR895" s="11">
        <v>7.65</v>
      </c>
      <c r="AS895" s="8" t="s">
        <v>10908</v>
      </c>
      <c r="AT895" s="11">
        <v>0</v>
      </c>
      <c r="AU895" s="8" t="s">
        <v>11028</v>
      </c>
      <c r="AV895" s="8" t="s">
        <v>10909</v>
      </c>
    </row>
    <row r="896" spans="1:48" x14ac:dyDescent="0.25">
      <c r="A896" s="8" t="str">
        <f t="shared" si="13"/>
        <v>10006000191152200008967</v>
      </c>
      <c r="B896" s="8" t="s">
        <v>10894</v>
      </c>
      <c r="C896" s="8" t="s">
        <v>10901</v>
      </c>
      <c r="D896" s="8" t="s">
        <v>10896</v>
      </c>
      <c r="E896" s="8" t="s">
        <v>11028</v>
      </c>
      <c r="F896" s="8" t="s">
        <v>11029</v>
      </c>
      <c r="G896" s="8" t="s">
        <v>10946</v>
      </c>
      <c r="H896" s="8" t="s">
        <v>10947</v>
      </c>
      <c r="I896" s="8" t="s">
        <v>10895</v>
      </c>
      <c r="J896" s="8" t="s">
        <v>11019</v>
      </c>
      <c r="K896" s="8" t="s">
        <v>7709</v>
      </c>
      <c r="L896" s="8" t="s">
        <v>10903</v>
      </c>
      <c r="M896" s="8" t="s">
        <v>10904</v>
      </c>
      <c r="N896" s="8" t="s">
        <v>10912</v>
      </c>
      <c r="O896" s="9">
        <v>0</v>
      </c>
      <c r="P896" s="10">
        <v>1</v>
      </c>
      <c r="Q896" s="11">
        <v>0</v>
      </c>
      <c r="R896" s="11">
        <v>0</v>
      </c>
      <c r="S896" s="8" t="s">
        <v>10906</v>
      </c>
      <c r="T896" s="8" t="s">
        <v>10907</v>
      </c>
      <c r="U896" s="9">
        <v>13.773999999999999</v>
      </c>
      <c r="V896" s="10">
        <v>1</v>
      </c>
      <c r="W896" s="11">
        <v>0</v>
      </c>
      <c r="X896" s="9">
        <v>106.631</v>
      </c>
      <c r="Y896" s="8" t="s">
        <v>10901</v>
      </c>
      <c r="Z896" s="10">
        <v>1</v>
      </c>
      <c r="AA896" s="10">
        <v>1</v>
      </c>
      <c r="AB896" s="9">
        <v>106.631</v>
      </c>
      <c r="AC896" s="10">
        <v>1.016408</v>
      </c>
      <c r="AD896" s="10">
        <v>1</v>
      </c>
      <c r="AE896" s="9">
        <v>108.381</v>
      </c>
      <c r="AF896" s="11">
        <v>0</v>
      </c>
      <c r="AG896" s="11">
        <v>0</v>
      </c>
      <c r="AH896" s="11">
        <v>0</v>
      </c>
      <c r="AI896" s="11">
        <v>0</v>
      </c>
      <c r="AJ896" s="11">
        <v>27.43</v>
      </c>
      <c r="AK896" s="12">
        <v>44367.608784722222</v>
      </c>
      <c r="AL896" s="11">
        <v>0</v>
      </c>
      <c r="AM896" s="11">
        <v>0</v>
      </c>
      <c r="AN896" s="11">
        <v>0</v>
      </c>
      <c r="AO896" s="11">
        <v>0</v>
      </c>
      <c r="AP896" s="11">
        <v>0</v>
      </c>
      <c r="AQ896" s="11">
        <v>0</v>
      </c>
      <c r="AR896" s="11">
        <v>0</v>
      </c>
      <c r="AS896" s="8" t="s">
        <v>10908</v>
      </c>
      <c r="AT896" s="11">
        <v>34.630000000000003</v>
      </c>
      <c r="AU896" s="8" t="s">
        <v>11028</v>
      </c>
      <c r="AV896" s="8" t="s">
        <v>10909</v>
      </c>
    </row>
    <row r="897" spans="1:48" x14ac:dyDescent="0.25">
      <c r="A897" s="8" t="str">
        <f t="shared" si="13"/>
        <v>11006000191152000005105</v>
      </c>
      <c r="B897" s="8" t="s">
        <v>10919</v>
      </c>
      <c r="C897" s="8" t="s">
        <v>10901</v>
      </c>
      <c r="D897" s="8" t="s">
        <v>10896</v>
      </c>
      <c r="E897" s="8" t="s">
        <v>11028</v>
      </c>
      <c r="F897" s="8" t="s">
        <v>11029</v>
      </c>
      <c r="G897" s="8" t="s">
        <v>10920</v>
      </c>
      <c r="H897" s="8" t="s">
        <v>10921</v>
      </c>
      <c r="I897" s="8" t="s">
        <v>10895</v>
      </c>
      <c r="J897" s="8" t="s">
        <v>11019</v>
      </c>
      <c r="K897" s="8" t="s">
        <v>7709</v>
      </c>
      <c r="L897" s="8" t="s">
        <v>10922</v>
      </c>
      <c r="M897" s="8" t="s">
        <v>10904</v>
      </c>
      <c r="N897" s="8" t="s">
        <v>10905</v>
      </c>
      <c r="O897" s="9">
        <v>18.849</v>
      </c>
      <c r="P897" s="10">
        <v>1</v>
      </c>
      <c r="Q897" s="11">
        <v>9.25</v>
      </c>
      <c r="R897" s="11">
        <v>4</v>
      </c>
      <c r="S897" s="8" t="s">
        <v>10906</v>
      </c>
      <c r="T897" s="8" t="s">
        <v>10907</v>
      </c>
      <c r="U897" s="9">
        <v>21.728000000000002</v>
      </c>
      <c r="V897" s="10">
        <v>1</v>
      </c>
      <c r="W897" s="11">
        <v>4</v>
      </c>
      <c r="X897" s="9">
        <v>125.68600000000001</v>
      </c>
      <c r="Y897" s="8" t="s">
        <v>10901</v>
      </c>
      <c r="Z897" s="10">
        <v>1</v>
      </c>
      <c r="AA897" s="10">
        <v>1</v>
      </c>
      <c r="AB897" s="9">
        <v>125.68600000000001</v>
      </c>
      <c r="AC897" s="10">
        <v>1</v>
      </c>
      <c r="AD897" s="10">
        <v>1</v>
      </c>
      <c r="AE897" s="9">
        <v>125.68600000000001</v>
      </c>
      <c r="AF897" s="11">
        <v>15</v>
      </c>
      <c r="AG897" s="11">
        <v>4</v>
      </c>
      <c r="AH897" s="11">
        <v>0</v>
      </c>
      <c r="AI897" s="11">
        <v>0</v>
      </c>
      <c r="AJ897" s="11">
        <v>0</v>
      </c>
      <c r="AK897" s="12">
        <v>44367.656331018516</v>
      </c>
      <c r="AL897" s="11">
        <v>18.739999999999998</v>
      </c>
      <c r="AM897" s="11">
        <v>100</v>
      </c>
      <c r="AN897" s="11">
        <v>0</v>
      </c>
      <c r="AO897" s="11">
        <v>5</v>
      </c>
      <c r="AP897" s="11">
        <v>0</v>
      </c>
      <c r="AQ897" s="11">
        <v>0</v>
      </c>
      <c r="AR897" s="11">
        <v>5.75</v>
      </c>
      <c r="AS897" s="8" t="s">
        <v>10908</v>
      </c>
      <c r="AT897" s="11">
        <v>0</v>
      </c>
      <c r="AU897" s="8" t="s">
        <v>11028</v>
      </c>
      <c r="AV897" s="8" t="s">
        <v>10909</v>
      </c>
    </row>
    <row r="898" spans="1:48" x14ac:dyDescent="0.25">
      <c r="A898" s="8" t="str">
        <f t="shared" si="13"/>
        <v>11006000191152200001327</v>
      </c>
      <c r="B898" s="8" t="s">
        <v>10919</v>
      </c>
      <c r="C898" s="8" t="s">
        <v>10895</v>
      </c>
      <c r="D898" s="8" t="s">
        <v>10896</v>
      </c>
      <c r="E898" s="8" t="s">
        <v>11028</v>
      </c>
      <c r="F898" s="8" t="s">
        <v>11029</v>
      </c>
      <c r="G898" s="8" t="s">
        <v>10916</v>
      </c>
      <c r="H898" s="8" t="s">
        <v>10900</v>
      </c>
      <c r="I898" s="8" t="s">
        <v>10901</v>
      </c>
      <c r="J898" s="8" t="s">
        <v>11019</v>
      </c>
      <c r="K898" s="8" t="s">
        <v>7709</v>
      </c>
      <c r="L898" s="8" t="s">
        <v>10922</v>
      </c>
      <c r="M898" s="8" t="s">
        <v>10904</v>
      </c>
      <c r="N898" s="8" t="s">
        <v>10923</v>
      </c>
      <c r="O898" s="9">
        <v>28.469000000000001</v>
      </c>
      <c r="P898" s="10">
        <v>0.75026000000000004</v>
      </c>
      <c r="Q898" s="11">
        <v>0</v>
      </c>
      <c r="R898" s="11">
        <v>4</v>
      </c>
      <c r="S898" s="8" t="s">
        <v>10906</v>
      </c>
      <c r="T898" s="8" t="s">
        <v>10907</v>
      </c>
      <c r="U898" s="9">
        <v>22.248999999999999</v>
      </c>
      <c r="V898" s="10">
        <v>1</v>
      </c>
      <c r="W898" s="11">
        <v>5</v>
      </c>
      <c r="X898" s="9">
        <v>130.172</v>
      </c>
      <c r="Y898" s="8" t="s">
        <v>10901</v>
      </c>
      <c r="Z898" s="10">
        <v>1</v>
      </c>
      <c r="AA898" s="10">
        <v>1</v>
      </c>
      <c r="AB898" s="9">
        <v>130.172</v>
      </c>
      <c r="AC898" s="10">
        <v>1</v>
      </c>
      <c r="AD898" s="10">
        <v>1</v>
      </c>
      <c r="AE898" s="9">
        <v>130.172</v>
      </c>
      <c r="AF898" s="11">
        <v>15</v>
      </c>
      <c r="AG898" s="11">
        <v>4</v>
      </c>
      <c r="AH898" s="11">
        <v>0</v>
      </c>
      <c r="AI898" s="11">
        <v>0</v>
      </c>
      <c r="AJ898" s="11">
        <v>0</v>
      </c>
      <c r="AK898" s="12">
        <v>44368.102800925924</v>
      </c>
      <c r="AL898" s="11">
        <v>19.190000000000001</v>
      </c>
      <c r="AM898" s="11">
        <v>100</v>
      </c>
      <c r="AN898" s="11">
        <v>0</v>
      </c>
      <c r="AO898" s="11">
        <v>5.12</v>
      </c>
      <c r="AP898" s="11">
        <v>0</v>
      </c>
      <c r="AQ898" s="11">
        <v>0</v>
      </c>
      <c r="AR898" s="11">
        <v>7.36</v>
      </c>
      <c r="AS898" s="8" t="s">
        <v>10908</v>
      </c>
      <c r="AT898" s="11">
        <v>0</v>
      </c>
      <c r="AU898" s="8" t="s">
        <v>11028</v>
      </c>
      <c r="AV898" s="8" t="s">
        <v>10909</v>
      </c>
    </row>
    <row r="899" spans="1:48" x14ac:dyDescent="0.25">
      <c r="A899" s="8" t="str">
        <f t="shared" ref="A899:A962" si="14">_xlfn.CONCAT(B899,E899,G899)</f>
        <v>11106000191152000005105</v>
      </c>
      <c r="B899" s="8" t="s">
        <v>10924</v>
      </c>
      <c r="C899" s="8" t="s">
        <v>10901</v>
      </c>
      <c r="D899" s="8" t="s">
        <v>10896</v>
      </c>
      <c r="E899" s="8" t="s">
        <v>11028</v>
      </c>
      <c r="F899" s="8" t="s">
        <v>11029</v>
      </c>
      <c r="G899" s="8" t="s">
        <v>10920</v>
      </c>
      <c r="H899" s="8" t="s">
        <v>10921</v>
      </c>
      <c r="I899" s="8" t="s">
        <v>10895</v>
      </c>
      <c r="J899" s="8" t="s">
        <v>11019</v>
      </c>
      <c r="K899" s="8" t="s">
        <v>7709</v>
      </c>
      <c r="L899" s="8" t="s">
        <v>10922</v>
      </c>
      <c r="M899" s="8" t="s">
        <v>10904</v>
      </c>
      <c r="N899" s="8" t="s">
        <v>10925</v>
      </c>
      <c r="O899" s="9">
        <v>18.849</v>
      </c>
      <c r="P899" s="10">
        <v>1</v>
      </c>
      <c r="Q899" s="11">
        <v>9.25</v>
      </c>
      <c r="R899" s="11">
        <v>4</v>
      </c>
      <c r="S899" s="8" t="s">
        <v>10906</v>
      </c>
      <c r="T899" s="8" t="s">
        <v>10907</v>
      </c>
      <c r="U899" s="9">
        <v>21.728000000000002</v>
      </c>
      <c r="V899" s="10">
        <v>1</v>
      </c>
      <c r="W899" s="11">
        <v>4</v>
      </c>
      <c r="X899" s="9">
        <v>163.696</v>
      </c>
      <c r="Y899" s="8" t="s">
        <v>10901</v>
      </c>
      <c r="Z899" s="10">
        <v>1</v>
      </c>
      <c r="AA899" s="10">
        <v>0.75013200000000002</v>
      </c>
      <c r="AB899" s="9">
        <v>163.696</v>
      </c>
      <c r="AC899" s="10">
        <v>1</v>
      </c>
      <c r="AD899" s="10">
        <v>0.75013200000000002</v>
      </c>
      <c r="AE899" s="9">
        <v>163.696</v>
      </c>
      <c r="AF899" s="11">
        <v>15</v>
      </c>
      <c r="AG899" s="11">
        <v>4</v>
      </c>
      <c r="AH899" s="11">
        <v>0</v>
      </c>
      <c r="AI899" s="11">
        <v>17</v>
      </c>
      <c r="AJ899" s="11">
        <v>0</v>
      </c>
      <c r="AK899" s="12">
        <v>44367.656331018516</v>
      </c>
      <c r="AL899" s="11">
        <v>18.739999999999998</v>
      </c>
      <c r="AM899" s="11">
        <v>100</v>
      </c>
      <c r="AN899" s="11">
        <v>0</v>
      </c>
      <c r="AO899" s="11">
        <v>5</v>
      </c>
      <c r="AP899" s="11">
        <v>0</v>
      </c>
      <c r="AQ899" s="11">
        <v>31.74</v>
      </c>
      <c r="AR899" s="11">
        <v>7.02</v>
      </c>
      <c r="AS899" s="8" t="s">
        <v>10908</v>
      </c>
      <c r="AT899" s="11">
        <v>0</v>
      </c>
      <c r="AU899" s="8" t="s">
        <v>11028</v>
      </c>
      <c r="AV899" s="8" t="s">
        <v>10909</v>
      </c>
    </row>
    <row r="900" spans="1:48" x14ac:dyDescent="0.25">
      <c r="A900" s="8" t="str">
        <f t="shared" si="14"/>
        <v>11106000191152200000102</v>
      </c>
      <c r="B900" s="8" t="s">
        <v>10924</v>
      </c>
      <c r="C900" s="8" t="s">
        <v>10895</v>
      </c>
      <c r="D900" s="8" t="s">
        <v>10896</v>
      </c>
      <c r="E900" s="8" t="s">
        <v>11028</v>
      </c>
      <c r="F900" s="8" t="s">
        <v>11029</v>
      </c>
      <c r="G900" s="8" t="s">
        <v>10899</v>
      </c>
      <c r="H900" s="8" t="s">
        <v>10900</v>
      </c>
      <c r="I900" s="8" t="s">
        <v>10901</v>
      </c>
      <c r="J900" s="8" t="s">
        <v>11019</v>
      </c>
      <c r="K900" s="8" t="s">
        <v>7709</v>
      </c>
      <c r="L900" s="8" t="s">
        <v>10922</v>
      </c>
      <c r="M900" s="8" t="s">
        <v>10904</v>
      </c>
      <c r="N900" s="8" t="s">
        <v>10926</v>
      </c>
      <c r="O900" s="9">
        <v>21.858000000000001</v>
      </c>
      <c r="P900" s="10">
        <v>1</v>
      </c>
      <c r="Q900" s="11">
        <v>0</v>
      </c>
      <c r="R900" s="11">
        <v>4</v>
      </c>
      <c r="S900" s="8" t="s">
        <v>10906</v>
      </c>
      <c r="T900" s="8" t="s">
        <v>10907</v>
      </c>
      <c r="U900" s="9">
        <v>22.768999999999998</v>
      </c>
      <c r="V900" s="10">
        <v>1</v>
      </c>
      <c r="W900" s="11">
        <v>4</v>
      </c>
      <c r="X900" s="9">
        <v>171.53200000000001</v>
      </c>
      <c r="Y900" s="8" t="s">
        <v>10901</v>
      </c>
      <c r="Z900" s="10">
        <v>1</v>
      </c>
      <c r="AA900" s="10">
        <v>0.76787899999999998</v>
      </c>
      <c r="AB900" s="9">
        <v>171.53200000000001</v>
      </c>
      <c r="AC900" s="10">
        <v>1</v>
      </c>
      <c r="AD900" s="10">
        <v>0.76787899999999998</v>
      </c>
      <c r="AE900" s="9">
        <v>171.53200000000001</v>
      </c>
      <c r="AF900" s="11">
        <v>15</v>
      </c>
      <c r="AG900" s="11">
        <v>4</v>
      </c>
      <c r="AH900" s="11">
        <v>0</v>
      </c>
      <c r="AI900" s="11">
        <v>17</v>
      </c>
      <c r="AJ900" s="11">
        <v>0</v>
      </c>
      <c r="AK900" s="12">
        <v>44368.102800925924</v>
      </c>
      <c r="AL900" s="11">
        <v>19.64</v>
      </c>
      <c r="AM900" s="11">
        <v>100</v>
      </c>
      <c r="AN900" s="11">
        <v>0</v>
      </c>
      <c r="AO900" s="11">
        <v>5.24</v>
      </c>
      <c r="AP900" s="11">
        <v>0</v>
      </c>
      <c r="AQ900" s="11">
        <v>33.26</v>
      </c>
      <c r="AR900" s="11">
        <v>7.35</v>
      </c>
      <c r="AS900" s="8" t="s">
        <v>10908</v>
      </c>
      <c r="AT900" s="11">
        <v>0</v>
      </c>
      <c r="AU900" s="8" t="s">
        <v>11028</v>
      </c>
      <c r="AV900" s="8" t="s">
        <v>10909</v>
      </c>
    </row>
    <row r="901" spans="1:48" x14ac:dyDescent="0.25">
      <c r="A901" s="8" t="str">
        <f t="shared" si="14"/>
        <v>10006000191172200000102</v>
      </c>
      <c r="B901" s="8" t="s">
        <v>10894</v>
      </c>
      <c r="C901" s="8" t="s">
        <v>10895</v>
      </c>
      <c r="D901" s="8" t="s">
        <v>10896</v>
      </c>
      <c r="E901" s="8" t="s">
        <v>11030</v>
      </c>
      <c r="F901" s="8" t="s">
        <v>11031</v>
      </c>
      <c r="G901" s="8" t="s">
        <v>10899</v>
      </c>
      <c r="H901" s="8" t="s">
        <v>10900</v>
      </c>
      <c r="I901" s="8" t="s">
        <v>10901</v>
      </c>
      <c r="J901" s="8" t="s">
        <v>11019</v>
      </c>
      <c r="K901" s="8" t="s">
        <v>7709</v>
      </c>
      <c r="L901" s="8" t="s">
        <v>10903</v>
      </c>
      <c r="M901" s="8" t="s">
        <v>10904</v>
      </c>
      <c r="N901" s="8" t="s">
        <v>10905</v>
      </c>
      <c r="O901" s="9">
        <v>12.677</v>
      </c>
      <c r="P901" s="10">
        <v>1</v>
      </c>
      <c r="Q901" s="11">
        <v>3.65</v>
      </c>
      <c r="R901" s="11">
        <v>4</v>
      </c>
      <c r="S901" s="8" t="s">
        <v>10906</v>
      </c>
      <c r="T901" s="8" t="s">
        <v>10907</v>
      </c>
      <c r="U901" s="9">
        <v>13.727</v>
      </c>
      <c r="V901" s="10">
        <v>1</v>
      </c>
      <c r="W901" s="11">
        <v>4.5</v>
      </c>
      <c r="X901" s="9">
        <v>72.55</v>
      </c>
      <c r="Y901" s="8" t="s">
        <v>10901</v>
      </c>
      <c r="Z901" s="10">
        <v>1</v>
      </c>
      <c r="AA901" s="10">
        <v>1</v>
      </c>
      <c r="AB901" s="9">
        <v>72.55</v>
      </c>
      <c r="AC901" s="10">
        <v>1</v>
      </c>
      <c r="AD901" s="10">
        <v>1</v>
      </c>
      <c r="AE901" s="9">
        <v>72.55</v>
      </c>
      <c r="AF901" s="11">
        <v>15</v>
      </c>
      <c r="AG901" s="11">
        <v>4</v>
      </c>
      <c r="AH901" s="11">
        <v>9.25</v>
      </c>
      <c r="AI901" s="11">
        <v>0</v>
      </c>
      <c r="AJ901" s="11">
        <v>0</v>
      </c>
      <c r="AK901" s="12">
        <v>44368.079293981478</v>
      </c>
      <c r="AL901" s="11">
        <v>11.84</v>
      </c>
      <c r="AM901" s="11">
        <v>100</v>
      </c>
      <c r="AN901" s="11">
        <v>0</v>
      </c>
      <c r="AO901" s="11">
        <v>3.16</v>
      </c>
      <c r="AP901" s="11">
        <v>7.3</v>
      </c>
      <c r="AQ901" s="11">
        <v>0</v>
      </c>
      <c r="AR901" s="11">
        <v>4.08</v>
      </c>
      <c r="AS901" s="8" t="s">
        <v>10908</v>
      </c>
      <c r="AT901" s="11">
        <v>0</v>
      </c>
      <c r="AU901" s="8" t="s">
        <v>11030</v>
      </c>
      <c r="AV901" s="8" t="s">
        <v>10909</v>
      </c>
    </row>
    <row r="902" spans="1:48" x14ac:dyDescent="0.25">
      <c r="A902" s="8" t="str">
        <f t="shared" si="14"/>
        <v>10006000191172200001327</v>
      </c>
      <c r="B902" s="8" t="s">
        <v>10894</v>
      </c>
      <c r="C902" s="8" t="s">
        <v>10895</v>
      </c>
      <c r="D902" s="8" t="s">
        <v>10896</v>
      </c>
      <c r="E902" s="8" t="s">
        <v>11030</v>
      </c>
      <c r="F902" s="8" t="s">
        <v>11031</v>
      </c>
      <c r="G902" s="8" t="s">
        <v>10916</v>
      </c>
      <c r="H902" s="8" t="s">
        <v>10900</v>
      </c>
      <c r="I902" s="8" t="s">
        <v>10901</v>
      </c>
      <c r="J902" s="8" t="s">
        <v>11019</v>
      </c>
      <c r="K902" s="8" t="s">
        <v>7709</v>
      </c>
      <c r="L902" s="8" t="s">
        <v>10903</v>
      </c>
      <c r="M902" s="8" t="s">
        <v>10904</v>
      </c>
      <c r="N902" s="8" t="s">
        <v>10905</v>
      </c>
      <c r="O902" s="9">
        <v>16.512</v>
      </c>
      <c r="P902" s="10">
        <v>0.75011499999999998</v>
      </c>
      <c r="Q902" s="11">
        <v>3.65</v>
      </c>
      <c r="R902" s="11">
        <v>4</v>
      </c>
      <c r="S902" s="8" t="s">
        <v>10906</v>
      </c>
      <c r="T902" s="8" t="s">
        <v>10907</v>
      </c>
      <c r="U902" s="9">
        <v>13.412000000000001</v>
      </c>
      <c r="V902" s="10">
        <v>1</v>
      </c>
      <c r="W902" s="11">
        <v>5</v>
      </c>
      <c r="X902" s="9">
        <v>71.328999999999994</v>
      </c>
      <c r="Y902" s="8" t="s">
        <v>10901</v>
      </c>
      <c r="Z902" s="10">
        <v>1</v>
      </c>
      <c r="AA902" s="10">
        <v>1</v>
      </c>
      <c r="AB902" s="9">
        <v>71.328999999999994</v>
      </c>
      <c r="AC902" s="10">
        <v>1</v>
      </c>
      <c r="AD902" s="10">
        <v>1</v>
      </c>
      <c r="AE902" s="9">
        <v>71.328999999999994</v>
      </c>
      <c r="AF902" s="11">
        <v>15</v>
      </c>
      <c r="AG902" s="11">
        <v>4</v>
      </c>
      <c r="AH902" s="11">
        <v>9.25</v>
      </c>
      <c r="AI902" s="11">
        <v>0</v>
      </c>
      <c r="AJ902" s="11">
        <v>0</v>
      </c>
      <c r="AK902" s="12">
        <v>44368.079305555555</v>
      </c>
      <c r="AL902" s="11">
        <v>11.57</v>
      </c>
      <c r="AM902" s="11">
        <v>100</v>
      </c>
      <c r="AN902" s="11">
        <v>0</v>
      </c>
      <c r="AO902" s="11">
        <v>3.09</v>
      </c>
      <c r="AP902" s="11">
        <v>7.13</v>
      </c>
      <c r="AQ902" s="11">
        <v>0</v>
      </c>
      <c r="AR902" s="11">
        <v>4.43</v>
      </c>
      <c r="AS902" s="8" t="s">
        <v>10908</v>
      </c>
      <c r="AT902" s="11">
        <v>0</v>
      </c>
      <c r="AU902" s="8" t="s">
        <v>11030</v>
      </c>
      <c r="AV902" s="8" t="s">
        <v>10909</v>
      </c>
    </row>
    <row r="903" spans="1:48" x14ac:dyDescent="0.25">
      <c r="A903" s="8" t="str">
        <f t="shared" si="14"/>
        <v>10006000191172200008967</v>
      </c>
      <c r="B903" s="8" t="s">
        <v>10894</v>
      </c>
      <c r="C903" s="8" t="s">
        <v>10901</v>
      </c>
      <c r="D903" s="8" t="s">
        <v>10896</v>
      </c>
      <c r="E903" s="8" t="s">
        <v>11030</v>
      </c>
      <c r="F903" s="8" t="s">
        <v>11031</v>
      </c>
      <c r="G903" s="8" t="s">
        <v>10946</v>
      </c>
      <c r="H903" s="8" t="s">
        <v>10947</v>
      </c>
      <c r="I903" s="8" t="s">
        <v>10895</v>
      </c>
      <c r="J903" s="8" t="s">
        <v>11019</v>
      </c>
      <c r="K903" s="8" t="s">
        <v>7709</v>
      </c>
      <c r="L903" s="8" t="s">
        <v>10903</v>
      </c>
      <c r="M903" s="8" t="s">
        <v>10904</v>
      </c>
      <c r="N903" s="8" t="s">
        <v>10912</v>
      </c>
      <c r="O903" s="9">
        <v>0</v>
      </c>
      <c r="P903" s="10">
        <v>1</v>
      </c>
      <c r="Q903" s="11">
        <v>0</v>
      </c>
      <c r="R903" s="11">
        <v>0</v>
      </c>
      <c r="S903" s="8" t="s">
        <v>10906</v>
      </c>
      <c r="T903" s="8" t="s">
        <v>10907</v>
      </c>
      <c r="U903" s="9">
        <v>8.1199999999999992</v>
      </c>
      <c r="V903" s="10">
        <v>1</v>
      </c>
      <c r="W903" s="11">
        <v>0</v>
      </c>
      <c r="X903" s="9">
        <v>62.86</v>
      </c>
      <c r="Y903" s="8" t="s">
        <v>10901</v>
      </c>
      <c r="Z903" s="10">
        <v>1</v>
      </c>
      <c r="AA903" s="10">
        <v>1</v>
      </c>
      <c r="AB903" s="9">
        <v>62.86</v>
      </c>
      <c r="AC903" s="10">
        <v>1</v>
      </c>
      <c r="AD903" s="10">
        <v>1</v>
      </c>
      <c r="AE903" s="9">
        <v>62.86</v>
      </c>
      <c r="AF903" s="11">
        <v>0</v>
      </c>
      <c r="AG903" s="11">
        <v>0</v>
      </c>
      <c r="AH903" s="11">
        <v>0</v>
      </c>
      <c r="AI903" s="11">
        <v>0</v>
      </c>
      <c r="AJ903" s="11">
        <v>16.170000000000002</v>
      </c>
      <c r="AK903" s="12">
        <v>44367.608796296299</v>
      </c>
      <c r="AL903" s="11">
        <v>0</v>
      </c>
      <c r="AM903" s="11">
        <v>0</v>
      </c>
      <c r="AN903" s="11">
        <v>0</v>
      </c>
      <c r="AO903" s="11">
        <v>0</v>
      </c>
      <c r="AP903" s="11">
        <v>0</v>
      </c>
      <c r="AQ903" s="11">
        <v>0</v>
      </c>
      <c r="AR903" s="11">
        <v>0</v>
      </c>
      <c r="AS903" s="8" t="s">
        <v>10908</v>
      </c>
      <c r="AT903" s="11">
        <v>34.630000000000003</v>
      </c>
      <c r="AU903" s="8" t="s">
        <v>11030</v>
      </c>
      <c r="AV903" s="8" t="s">
        <v>10909</v>
      </c>
    </row>
    <row r="904" spans="1:48" x14ac:dyDescent="0.25">
      <c r="A904" s="8" t="str">
        <f t="shared" si="14"/>
        <v>11006000191172000005105</v>
      </c>
      <c r="B904" s="8" t="s">
        <v>10919</v>
      </c>
      <c r="C904" s="8" t="s">
        <v>10901</v>
      </c>
      <c r="D904" s="8" t="s">
        <v>10896</v>
      </c>
      <c r="E904" s="8" t="s">
        <v>11030</v>
      </c>
      <c r="F904" s="8" t="s">
        <v>11031</v>
      </c>
      <c r="G904" s="8" t="s">
        <v>10920</v>
      </c>
      <c r="H904" s="8" t="s">
        <v>10921</v>
      </c>
      <c r="I904" s="8" t="s">
        <v>10895</v>
      </c>
      <c r="J904" s="8" t="s">
        <v>11019</v>
      </c>
      <c r="K904" s="8" t="s">
        <v>7709</v>
      </c>
      <c r="L904" s="8" t="s">
        <v>10922</v>
      </c>
      <c r="M904" s="8" t="s">
        <v>10904</v>
      </c>
      <c r="N904" s="8" t="s">
        <v>10905</v>
      </c>
      <c r="O904" s="9">
        <v>10.932</v>
      </c>
      <c r="P904" s="10">
        <v>1</v>
      </c>
      <c r="Q904" s="11">
        <v>9.25</v>
      </c>
      <c r="R904" s="11">
        <v>4</v>
      </c>
      <c r="S904" s="8" t="s">
        <v>10906</v>
      </c>
      <c r="T904" s="8" t="s">
        <v>10907</v>
      </c>
      <c r="U904" s="9">
        <v>12.602</v>
      </c>
      <c r="V904" s="10">
        <v>1</v>
      </c>
      <c r="W904" s="11">
        <v>4</v>
      </c>
      <c r="X904" s="9">
        <v>72.891999999999996</v>
      </c>
      <c r="Y904" s="8" t="s">
        <v>10901</v>
      </c>
      <c r="Z904" s="10">
        <v>1</v>
      </c>
      <c r="AA904" s="10">
        <v>1</v>
      </c>
      <c r="AB904" s="9">
        <v>72.891999999999996</v>
      </c>
      <c r="AC904" s="10">
        <v>1</v>
      </c>
      <c r="AD904" s="10">
        <v>1</v>
      </c>
      <c r="AE904" s="9">
        <v>72.891999999999996</v>
      </c>
      <c r="AF904" s="11">
        <v>15</v>
      </c>
      <c r="AG904" s="11">
        <v>4</v>
      </c>
      <c r="AH904" s="11">
        <v>0</v>
      </c>
      <c r="AI904" s="11">
        <v>0</v>
      </c>
      <c r="AJ904" s="11">
        <v>0</v>
      </c>
      <c r="AK904" s="12">
        <v>44367.656423611108</v>
      </c>
      <c r="AL904" s="11">
        <v>10.87</v>
      </c>
      <c r="AM904" s="11">
        <v>100</v>
      </c>
      <c r="AN904" s="11">
        <v>0</v>
      </c>
      <c r="AO904" s="11">
        <v>2.9</v>
      </c>
      <c r="AP904" s="11">
        <v>0</v>
      </c>
      <c r="AQ904" s="11">
        <v>0</v>
      </c>
      <c r="AR904" s="11">
        <v>3.33</v>
      </c>
      <c r="AS904" s="8" t="s">
        <v>10908</v>
      </c>
      <c r="AT904" s="11">
        <v>0</v>
      </c>
      <c r="AU904" s="8" t="s">
        <v>11030</v>
      </c>
      <c r="AV904" s="8" t="s">
        <v>10909</v>
      </c>
    </row>
    <row r="905" spans="1:48" x14ac:dyDescent="0.25">
      <c r="A905" s="8" t="str">
        <f t="shared" si="14"/>
        <v>11006000191172200001327</v>
      </c>
      <c r="B905" s="8" t="s">
        <v>10919</v>
      </c>
      <c r="C905" s="8" t="s">
        <v>10895</v>
      </c>
      <c r="D905" s="8" t="s">
        <v>10896</v>
      </c>
      <c r="E905" s="8" t="s">
        <v>11030</v>
      </c>
      <c r="F905" s="8" t="s">
        <v>11031</v>
      </c>
      <c r="G905" s="8" t="s">
        <v>10916</v>
      </c>
      <c r="H905" s="8" t="s">
        <v>10900</v>
      </c>
      <c r="I905" s="8" t="s">
        <v>10901</v>
      </c>
      <c r="J905" s="8" t="s">
        <v>11019</v>
      </c>
      <c r="K905" s="8" t="s">
        <v>7709</v>
      </c>
      <c r="L905" s="8" t="s">
        <v>10922</v>
      </c>
      <c r="M905" s="8" t="s">
        <v>10904</v>
      </c>
      <c r="N905" s="8" t="s">
        <v>10923</v>
      </c>
      <c r="O905" s="9">
        <v>16.512</v>
      </c>
      <c r="P905" s="10">
        <v>0.75011499999999998</v>
      </c>
      <c r="Q905" s="11">
        <v>0</v>
      </c>
      <c r="R905" s="11">
        <v>4</v>
      </c>
      <c r="S905" s="8" t="s">
        <v>10906</v>
      </c>
      <c r="T905" s="8" t="s">
        <v>10907</v>
      </c>
      <c r="U905" s="9">
        <v>12.901999999999999</v>
      </c>
      <c r="V905" s="10">
        <v>1</v>
      </c>
      <c r="W905" s="11">
        <v>5</v>
      </c>
      <c r="X905" s="9">
        <v>75.486999999999995</v>
      </c>
      <c r="Y905" s="8" t="s">
        <v>10901</v>
      </c>
      <c r="Z905" s="10">
        <v>1</v>
      </c>
      <c r="AA905" s="10">
        <v>1</v>
      </c>
      <c r="AB905" s="9">
        <v>75.486999999999995</v>
      </c>
      <c r="AC905" s="10">
        <v>1</v>
      </c>
      <c r="AD905" s="10">
        <v>1</v>
      </c>
      <c r="AE905" s="9">
        <v>75.486999999999995</v>
      </c>
      <c r="AF905" s="11">
        <v>15</v>
      </c>
      <c r="AG905" s="11">
        <v>4</v>
      </c>
      <c r="AH905" s="11">
        <v>0</v>
      </c>
      <c r="AI905" s="11">
        <v>0</v>
      </c>
      <c r="AJ905" s="11">
        <v>0</v>
      </c>
      <c r="AK905" s="12">
        <v>44368.102800925924</v>
      </c>
      <c r="AL905" s="11">
        <v>11.13</v>
      </c>
      <c r="AM905" s="11">
        <v>100</v>
      </c>
      <c r="AN905" s="11">
        <v>0</v>
      </c>
      <c r="AO905" s="11">
        <v>2.97</v>
      </c>
      <c r="AP905" s="11">
        <v>0</v>
      </c>
      <c r="AQ905" s="11">
        <v>0</v>
      </c>
      <c r="AR905" s="11">
        <v>4.2699999999999996</v>
      </c>
      <c r="AS905" s="8" t="s">
        <v>10908</v>
      </c>
      <c r="AT905" s="11">
        <v>0</v>
      </c>
      <c r="AU905" s="8" t="s">
        <v>11030</v>
      </c>
      <c r="AV905" s="8" t="s">
        <v>10909</v>
      </c>
    </row>
    <row r="906" spans="1:48" x14ac:dyDescent="0.25">
      <c r="A906" s="8" t="str">
        <f t="shared" si="14"/>
        <v>11106000191172000005105</v>
      </c>
      <c r="B906" s="8" t="s">
        <v>10924</v>
      </c>
      <c r="C906" s="8" t="s">
        <v>10901</v>
      </c>
      <c r="D906" s="8" t="s">
        <v>10896</v>
      </c>
      <c r="E906" s="8" t="s">
        <v>11030</v>
      </c>
      <c r="F906" s="8" t="s">
        <v>11031</v>
      </c>
      <c r="G906" s="8" t="s">
        <v>10920</v>
      </c>
      <c r="H906" s="8" t="s">
        <v>10921</v>
      </c>
      <c r="I906" s="8" t="s">
        <v>10895</v>
      </c>
      <c r="J906" s="8" t="s">
        <v>11019</v>
      </c>
      <c r="K906" s="8" t="s">
        <v>7709</v>
      </c>
      <c r="L906" s="8" t="s">
        <v>10922</v>
      </c>
      <c r="M906" s="8" t="s">
        <v>10904</v>
      </c>
      <c r="N906" s="8" t="s">
        <v>10925</v>
      </c>
      <c r="O906" s="9">
        <v>10.932</v>
      </c>
      <c r="P906" s="10">
        <v>1</v>
      </c>
      <c r="Q906" s="11">
        <v>9.25</v>
      </c>
      <c r="R906" s="11">
        <v>4</v>
      </c>
      <c r="S906" s="8" t="s">
        <v>10906</v>
      </c>
      <c r="T906" s="8" t="s">
        <v>10907</v>
      </c>
      <c r="U906" s="9">
        <v>12.602</v>
      </c>
      <c r="V906" s="10">
        <v>1</v>
      </c>
      <c r="W906" s="11">
        <v>4</v>
      </c>
      <c r="X906" s="9">
        <v>94.941999999999993</v>
      </c>
      <c r="Y906" s="8" t="s">
        <v>10901</v>
      </c>
      <c r="Z906" s="10">
        <v>1</v>
      </c>
      <c r="AA906" s="10">
        <v>0.75022800000000001</v>
      </c>
      <c r="AB906" s="9">
        <v>94.941999999999993</v>
      </c>
      <c r="AC906" s="10">
        <v>1</v>
      </c>
      <c r="AD906" s="10">
        <v>0.75022800000000001</v>
      </c>
      <c r="AE906" s="9">
        <v>94.941999999999993</v>
      </c>
      <c r="AF906" s="11">
        <v>15</v>
      </c>
      <c r="AG906" s="11">
        <v>4</v>
      </c>
      <c r="AH906" s="11">
        <v>0</v>
      </c>
      <c r="AI906" s="11">
        <v>17</v>
      </c>
      <c r="AJ906" s="11">
        <v>0</v>
      </c>
      <c r="AK906" s="12">
        <v>44367.656423611108</v>
      </c>
      <c r="AL906" s="11">
        <v>10.87</v>
      </c>
      <c r="AM906" s="11">
        <v>100</v>
      </c>
      <c r="AN906" s="11">
        <v>0</v>
      </c>
      <c r="AO906" s="11">
        <v>2.9</v>
      </c>
      <c r="AP906" s="11">
        <v>0</v>
      </c>
      <c r="AQ906" s="11">
        <v>18.41</v>
      </c>
      <c r="AR906" s="11">
        <v>4.07</v>
      </c>
      <c r="AS906" s="8" t="s">
        <v>10908</v>
      </c>
      <c r="AT906" s="11">
        <v>0</v>
      </c>
      <c r="AU906" s="8" t="s">
        <v>11030</v>
      </c>
      <c r="AV906" s="8" t="s">
        <v>10909</v>
      </c>
    </row>
    <row r="907" spans="1:48" x14ac:dyDescent="0.25">
      <c r="A907" s="8" t="str">
        <f t="shared" si="14"/>
        <v>11106000191172200000102</v>
      </c>
      <c r="B907" s="8" t="s">
        <v>10924</v>
      </c>
      <c r="C907" s="8" t="s">
        <v>10895</v>
      </c>
      <c r="D907" s="8" t="s">
        <v>10896</v>
      </c>
      <c r="E907" s="8" t="s">
        <v>11030</v>
      </c>
      <c r="F907" s="8" t="s">
        <v>11031</v>
      </c>
      <c r="G907" s="8" t="s">
        <v>10899</v>
      </c>
      <c r="H907" s="8" t="s">
        <v>10900</v>
      </c>
      <c r="I907" s="8" t="s">
        <v>10901</v>
      </c>
      <c r="J907" s="8" t="s">
        <v>11019</v>
      </c>
      <c r="K907" s="8" t="s">
        <v>7709</v>
      </c>
      <c r="L907" s="8" t="s">
        <v>10922</v>
      </c>
      <c r="M907" s="8" t="s">
        <v>10904</v>
      </c>
      <c r="N907" s="8" t="s">
        <v>10926</v>
      </c>
      <c r="O907" s="9">
        <v>12.677</v>
      </c>
      <c r="P907" s="10">
        <v>1</v>
      </c>
      <c r="Q907" s="11">
        <v>0</v>
      </c>
      <c r="R907" s="11">
        <v>4</v>
      </c>
      <c r="S907" s="8" t="s">
        <v>10906</v>
      </c>
      <c r="T907" s="8" t="s">
        <v>10907</v>
      </c>
      <c r="U907" s="9">
        <v>13.205</v>
      </c>
      <c r="V907" s="10">
        <v>1</v>
      </c>
      <c r="W907" s="11">
        <v>4</v>
      </c>
      <c r="X907" s="9">
        <v>99.478999999999999</v>
      </c>
      <c r="Y907" s="8" t="s">
        <v>10901</v>
      </c>
      <c r="Z907" s="10">
        <v>1</v>
      </c>
      <c r="AA907" s="10">
        <v>0.76766599999999996</v>
      </c>
      <c r="AB907" s="9">
        <v>99.478999999999999</v>
      </c>
      <c r="AC907" s="10">
        <v>1</v>
      </c>
      <c r="AD907" s="10">
        <v>0.76766599999999996</v>
      </c>
      <c r="AE907" s="9">
        <v>99.478999999999999</v>
      </c>
      <c r="AF907" s="11">
        <v>15</v>
      </c>
      <c r="AG907" s="11">
        <v>4</v>
      </c>
      <c r="AH907" s="11">
        <v>0</v>
      </c>
      <c r="AI907" s="11">
        <v>17</v>
      </c>
      <c r="AJ907" s="11">
        <v>0</v>
      </c>
      <c r="AK907" s="12">
        <v>44368.102812500001</v>
      </c>
      <c r="AL907" s="11">
        <v>11.39</v>
      </c>
      <c r="AM907" s="11">
        <v>100</v>
      </c>
      <c r="AN907" s="11">
        <v>0</v>
      </c>
      <c r="AO907" s="11">
        <v>3.04</v>
      </c>
      <c r="AP907" s="11">
        <v>0</v>
      </c>
      <c r="AQ907" s="11">
        <v>19.29</v>
      </c>
      <c r="AR907" s="11">
        <v>4.26</v>
      </c>
      <c r="AS907" s="8" t="s">
        <v>10908</v>
      </c>
      <c r="AT907" s="11">
        <v>0</v>
      </c>
      <c r="AU907" s="8" t="s">
        <v>11030</v>
      </c>
      <c r="AV907" s="8" t="s">
        <v>10909</v>
      </c>
    </row>
    <row r="908" spans="1:48" x14ac:dyDescent="0.25">
      <c r="A908" s="8" t="str">
        <f t="shared" si="14"/>
        <v>10006000191272200000102</v>
      </c>
      <c r="B908" s="8" t="s">
        <v>10894</v>
      </c>
      <c r="C908" s="8" t="s">
        <v>10895</v>
      </c>
      <c r="D908" s="8" t="s">
        <v>10896</v>
      </c>
      <c r="E908" s="8" t="s">
        <v>11032</v>
      </c>
      <c r="F908" s="8" t="s">
        <v>11033</v>
      </c>
      <c r="G908" s="8" t="s">
        <v>10899</v>
      </c>
      <c r="H908" s="8" t="s">
        <v>10900</v>
      </c>
      <c r="I908" s="8" t="s">
        <v>10901</v>
      </c>
      <c r="J908" s="8" t="s">
        <v>11019</v>
      </c>
      <c r="K908" s="8" t="s">
        <v>7709</v>
      </c>
      <c r="L908" s="8" t="s">
        <v>10903</v>
      </c>
      <c r="M908" s="8" t="s">
        <v>10904</v>
      </c>
      <c r="N908" s="8" t="s">
        <v>10905</v>
      </c>
      <c r="O908" s="9">
        <v>11.477</v>
      </c>
      <c r="P908" s="10">
        <v>1</v>
      </c>
      <c r="Q908" s="11">
        <v>3.65</v>
      </c>
      <c r="R908" s="11">
        <v>4</v>
      </c>
      <c r="S908" s="8" t="s">
        <v>10906</v>
      </c>
      <c r="T908" s="8" t="s">
        <v>10907</v>
      </c>
      <c r="U908" s="9">
        <v>12.428000000000001</v>
      </c>
      <c r="V908" s="10">
        <v>1</v>
      </c>
      <c r="W908" s="11">
        <v>4.5</v>
      </c>
      <c r="X908" s="9">
        <v>65.691000000000003</v>
      </c>
      <c r="Y908" s="8" t="s">
        <v>10901</v>
      </c>
      <c r="Z908" s="10">
        <v>1</v>
      </c>
      <c r="AA908" s="10">
        <v>1</v>
      </c>
      <c r="AB908" s="9">
        <v>65.691000000000003</v>
      </c>
      <c r="AC908" s="10">
        <v>1</v>
      </c>
      <c r="AD908" s="10">
        <v>1</v>
      </c>
      <c r="AE908" s="9">
        <v>65.691000000000003</v>
      </c>
      <c r="AF908" s="11">
        <v>15</v>
      </c>
      <c r="AG908" s="11">
        <v>4</v>
      </c>
      <c r="AH908" s="11">
        <v>9.25</v>
      </c>
      <c r="AI908" s="11">
        <v>0</v>
      </c>
      <c r="AJ908" s="11">
        <v>0</v>
      </c>
      <c r="AK908" s="12">
        <v>44368.079305555555</v>
      </c>
      <c r="AL908" s="11">
        <v>10.72</v>
      </c>
      <c r="AM908" s="11">
        <v>100</v>
      </c>
      <c r="AN908" s="11">
        <v>0</v>
      </c>
      <c r="AO908" s="11">
        <v>2.86</v>
      </c>
      <c r="AP908" s="11">
        <v>6.61</v>
      </c>
      <c r="AQ908" s="11">
        <v>0</v>
      </c>
      <c r="AR908" s="11">
        <v>3.7</v>
      </c>
      <c r="AS908" s="8" t="s">
        <v>10908</v>
      </c>
      <c r="AT908" s="11">
        <v>0</v>
      </c>
      <c r="AU908" s="8" t="s">
        <v>11032</v>
      </c>
      <c r="AV908" s="8" t="s">
        <v>10909</v>
      </c>
    </row>
    <row r="909" spans="1:48" x14ac:dyDescent="0.25">
      <c r="A909" s="8" t="str">
        <f t="shared" si="14"/>
        <v>10006000191272200001286</v>
      </c>
      <c r="B909" s="8" t="s">
        <v>10894</v>
      </c>
      <c r="C909" s="8" t="s">
        <v>10895</v>
      </c>
      <c r="D909" s="8" t="s">
        <v>10896</v>
      </c>
      <c r="E909" s="8" t="s">
        <v>11032</v>
      </c>
      <c r="F909" s="8" t="s">
        <v>11033</v>
      </c>
      <c r="G909" s="8" t="s">
        <v>10913</v>
      </c>
      <c r="H909" s="8" t="s">
        <v>10914</v>
      </c>
      <c r="I909" s="8" t="s">
        <v>10901</v>
      </c>
      <c r="J909" s="8" t="s">
        <v>11019</v>
      </c>
      <c r="K909" s="8" t="s">
        <v>7709</v>
      </c>
      <c r="L909" s="8" t="s">
        <v>10903</v>
      </c>
      <c r="M909" s="8" t="s">
        <v>10904</v>
      </c>
      <c r="N909" s="8" t="s">
        <v>10915</v>
      </c>
      <c r="O909" s="9">
        <v>13.906000000000001</v>
      </c>
      <c r="P909" s="10">
        <v>1</v>
      </c>
      <c r="Q909" s="11">
        <v>3.65</v>
      </c>
      <c r="R909" s="11">
        <v>1</v>
      </c>
      <c r="S909" s="8" t="s">
        <v>10906</v>
      </c>
      <c r="T909" s="8" t="s">
        <v>10907</v>
      </c>
      <c r="U909" s="9">
        <v>14.584</v>
      </c>
      <c r="V909" s="10">
        <v>1</v>
      </c>
      <c r="W909" s="11">
        <v>6</v>
      </c>
      <c r="X909" s="9">
        <v>77.787999999999997</v>
      </c>
      <c r="Y909" s="8" t="s">
        <v>10901</v>
      </c>
      <c r="Z909" s="10">
        <v>1</v>
      </c>
      <c r="AA909" s="10">
        <v>1</v>
      </c>
      <c r="AB909" s="9">
        <v>77.787999999999997</v>
      </c>
      <c r="AC909" s="10">
        <v>1</v>
      </c>
      <c r="AD909" s="10">
        <v>1</v>
      </c>
      <c r="AE909" s="9">
        <v>77.787999999999997</v>
      </c>
      <c r="AF909" s="11">
        <v>0</v>
      </c>
      <c r="AG909" s="11">
        <v>4</v>
      </c>
      <c r="AH909" s="11">
        <v>9.25</v>
      </c>
      <c r="AI909" s="11">
        <v>0</v>
      </c>
      <c r="AJ909" s="11">
        <v>0</v>
      </c>
      <c r="AK909" s="12">
        <v>44368.079305555555</v>
      </c>
      <c r="AL909" s="11">
        <v>0</v>
      </c>
      <c r="AM909" s="11">
        <v>100</v>
      </c>
      <c r="AN909" s="11">
        <v>0</v>
      </c>
      <c r="AO909" s="11">
        <v>3.35</v>
      </c>
      <c r="AP909" s="11">
        <v>7.75</v>
      </c>
      <c r="AQ909" s="11">
        <v>0</v>
      </c>
      <c r="AR909" s="11">
        <v>5.03</v>
      </c>
      <c r="AS909" s="8" t="s">
        <v>10908</v>
      </c>
      <c r="AT909" s="11">
        <v>0</v>
      </c>
      <c r="AU909" s="8" t="s">
        <v>11032</v>
      </c>
      <c r="AV909" s="8" t="s">
        <v>10909</v>
      </c>
    </row>
    <row r="910" spans="1:48" x14ac:dyDescent="0.25">
      <c r="A910" s="8" t="str">
        <f t="shared" si="14"/>
        <v>10006000191272200001327</v>
      </c>
      <c r="B910" s="8" t="s">
        <v>10894</v>
      </c>
      <c r="C910" s="8" t="s">
        <v>10895</v>
      </c>
      <c r="D910" s="8" t="s">
        <v>10896</v>
      </c>
      <c r="E910" s="8" t="s">
        <v>11032</v>
      </c>
      <c r="F910" s="8" t="s">
        <v>11033</v>
      </c>
      <c r="G910" s="8" t="s">
        <v>10916</v>
      </c>
      <c r="H910" s="8" t="s">
        <v>10900</v>
      </c>
      <c r="I910" s="8" t="s">
        <v>10901</v>
      </c>
      <c r="J910" s="8" t="s">
        <v>11019</v>
      </c>
      <c r="K910" s="8" t="s">
        <v>7709</v>
      </c>
      <c r="L910" s="8" t="s">
        <v>10903</v>
      </c>
      <c r="M910" s="8" t="s">
        <v>10904</v>
      </c>
      <c r="N910" s="8" t="s">
        <v>10905</v>
      </c>
      <c r="O910" s="9">
        <v>14.944000000000001</v>
      </c>
      <c r="P910" s="10">
        <v>0.75019499999999995</v>
      </c>
      <c r="Q910" s="11">
        <v>3.65</v>
      </c>
      <c r="R910" s="11">
        <v>4</v>
      </c>
      <c r="S910" s="8" t="s">
        <v>10906</v>
      </c>
      <c r="T910" s="8" t="s">
        <v>10907</v>
      </c>
      <c r="U910" s="9">
        <v>12.14</v>
      </c>
      <c r="V910" s="10">
        <v>1</v>
      </c>
      <c r="W910" s="11">
        <v>5</v>
      </c>
      <c r="X910" s="9">
        <v>64.564999999999998</v>
      </c>
      <c r="Y910" s="8" t="s">
        <v>10901</v>
      </c>
      <c r="Z910" s="10">
        <v>1</v>
      </c>
      <c r="AA910" s="10">
        <v>1</v>
      </c>
      <c r="AB910" s="9">
        <v>64.564999999999998</v>
      </c>
      <c r="AC910" s="10">
        <v>1</v>
      </c>
      <c r="AD910" s="10">
        <v>1</v>
      </c>
      <c r="AE910" s="9">
        <v>64.564999999999998</v>
      </c>
      <c r="AF910" s="11">
        <v>15</v>
      </c>
      <c r="AG910" s="11">
        <v>4</v>
      </c>
      <c r="AH910" s="11">
        <v>9.25</v>
      </c>
      <c r="AI910" s="11">
        <v>0</v>
      </c>
      <c r="AJ910" s="11">
        <v>0</v>
      </c>
      <c r="AK910" s="12">
        <v>44368.079305555555</v>
      </c>
      <c r="AL910" s="11">
        <v>10.47</v>
      </c>
      <c r="AM910" s="11">
        <v>100</v>
      </c>
      <c r="AN910" s="11">
        <v>0</v>
      </c>
      <c r="AO910" s="11">
        <v>2.79</v>
      </c>
      <c r="AP910" s="11">
        <v>6.46</v>
      </c>
      <c r="AQ910" s="11">
        <v>0</v>
      </c>
      <c r="AR910" s="11">
        <v>4.01</v>
      </c>
      <c r="AS910" s="8" t="s">
        <v>10908</v>
      </c>
      <c r="AT910" s="11">
        <v>0</v>
      </c>
      <c r="AU910" s="8" t="s">
        <v>11032</v>
      </c>
      <c r="AV910" s="8" t="s">
        <v>10909</v>
      </c>
    </row>
    <row r="911" spans="1:48" x14ac:dyDescent="0.25">
      <c r="A911" s="8" t="str">
        <f t="shared" si="14"/>
        <v>10006000191272200001421</v>
      </c>
      <c r="B911" s="8" t="s">
        <v>10894</v>
      </c>
      <c r="C911" s="8" t="s">
        <v>10895</v>
      </c>
      <c r="D911" s="8" t="s">
        <v>10896</v>
      </c>
      <c r="E911" s="8" t="s">
        <v>11032</v>
      </c>
      <c r="F911" s="8" t="s">
        <v>11033</v>
      </c>
      <c r="G911" s="8" t="s">
        <v>10917</v>
      </c>
      <c r="H911" s="8" t="s">
        <v>10918</v>
      </c>
      <c r="I911" s="8" t="s">
        <v>10901</v>
      </c>
      <c r="J911" s="8" t="s">
        <v>11019</v>
      </c>
      <c r="K911" s="8" t="s">
        <v>7709</v>
      </c>
      <c r="L911" s="8" t="s">
        <v>10903</v>
      </c>
      <c r="M911" s="8" t="s">
        <v>10904</v>
      </c>
      <c r="N911" s="8" t="s">
        <v>10905</v>
      </c>
      <c r="O911" s="9">
        <v>10.16</v>
      </c>
      <c r="P911" s="10">
        <v>1</v>
      </c>
      <c r="Q911" s="11">
        <v>9.25</v>
      </c>
      <c r="R911" s="11">
        <v>4</v>
      </c>
      <c r="S911" s="8" t="s">
        <v>10906</v>
      </c>
      <c r="T911" s="8" t="s">
        <v>10907</v>
      </c>
      <c r="U911" s="9">
        <v>11.712</v>
      </c>
      <c r="V911" s="10">
        <v>1</v>
      </c>
      <c r="W911" s="11">
        <v>4</v>
      </c>
      <c r="X911" s="9">
        <v>61.524000000000001</v>
      </c>
      <c r="Y911" s="8" t="s">
        <v>10901</v>
      </c>
      <c r="Z911" s="10">
        <v>1</v>
      </c>
      <c r="AA911" s="10">
        <v>1</v>
      </c>
      <c r="AB911" s="9">
        <v>61.524000000000001</v>
      </c>
      <c r="AC911" s="10">
        <v>1</v>
      </c>
      <c r="AD911" s="10">
        <v>1</v>
      </c>
      <c r="AE911" s="9">
        <v>61.524000000000001</v>
      </c>
      <c r="AF911" s="11">
        <v>15</v>
      </c>
      <c r="AG911" s="11">
        <v>4</v>
      </c>
      <c r="AH911" s="11">
        <v>9.25</v>
      </c>
      <c r="AI911" s="11">
        <v>0</v>
      </c>
      <c r="AJ911" s="11">
        <v>0</v>
      </c>
      <c r="AK911" s="12">
        <v>44368.079317129632</v>
      </c>
      <c r="AL911" s="11">
        <v>10.1</v>
      </c>
      <c r="AM911" s="11">
        <v>100</v>
      </c>
      <c r="AN911" s="11">
        <v>0</v>
      </c>
      <c r="AO911" s="11">
        <v>2.69</v>
      </c>
      <c r="AP911" s="11">
        <v>6.23</v>
      </c>
      <c r="AQ911" s="11">
        <v>0</v>
      </c>
      <c r="AR911" s="11">
        <v>3.1</v>
      </c>
      <c r="AS911" s="8" t="s">
        <v>10908</v>
      </c>
      <c r="AT911" s="11">
        <v>0</v>
      </c>
      <c r="AU911" s="8" t="s">
        <v>11032</v>
      </c>
      <c r="AV911" s="8" t="s">
        <v>10909</v>
      </c>
    </row>
    <row r="912" spans="1:48" x14ac:dyDescent="0.25">
      <c r="A912" s="8" t="str">
        <f t="shared" si="14"/>
        <v>10006000191272200008967</v>
      </c>
      <c r="B912" s="8" t="s">
        <v>10894</v>
      </c>
      <c r="C912" s="8" t="s">
        <v>10901</v>
      </c>
      <c r="D912" s="8" t="s">
        <v>10896</v>
      </c>
      <c r="E912" s="8" t="s">
        <v>11032</v>
      </c>
      <c r="F912" s="8" t="s">
        <v>11033</v>
      </c>
      <c r="G912" s="8" t="s">
        <v>10946</v>
      </c>
      <c r="H912" s="8" t="s">
        <v>10947</v>
      </c>
      <c r="I912" s="8" t="s">
        <v>10895</v>
      </c>
      <c r="J912" s="8" t="s">
        <v>11019</v>
      </c>
      <c r="K912" s="8" t="s">
        <v>7709</v>
      </c>
      <c r="L912" s="8" t="s">
        <v>10903</v>
      </c>
      <c r="M912" s="8" t="s">
        <v>10904</v>
      </c>
      <c r="N912" s="8" t="s">
        <v>10912</v>
      </c>
      <c r="O912" s="9">
        <v>0</v>
      </c>
      <c r="P912" s="10">
        <v>1</v>
      </c>
      <c r="Q912" s="11">
        <v>0</v>
      </c>
      <c r="R912" s="11">
        <v>0</v>
      </c>
      <c r="S912" s="8" t="s">
        <v>10906</v>
      </c>
      <c r="T912" s="8" t="s">
        <v>10907</v>
      </c>
      <c r="U912" s="9">
        <v>7.29</v>
      </c>
      <c r="V912" s="10">
        <v>1</v>
      </c>
      <c r="W912" s="11">
        <v>0</v>
      </c>
      <c r="X912" s="9">
        <v>56.438000000000002</v>
      </c>
      <c r="Y912" s="8" t="s">
        <v>10901</v>
      </c>
      <c r="Z912" s="10">
        <v>1</v>
      </c>
      <c r="AA912" s="10">
        <v>1</v>
      </c>
      <c r="AB912" s="9">
        <v>56.438000000000002</v>
      </c>
      <c r="AC912" s="10">
        <v>1.00823</v>
      </c>
      <c r="AD912" s="10">
        <v>1</v>
      </c>
      <c r="AE912" s="9">
        <v>56.902000000000001</v>
      </c>
      <c r="AF912" s="11">
        <v>0</v>
      </c>
      <c r="AG912" s="11">
        <v>0</v>
      </c>
      <c r="AH912" s="11">
        <v>0</v>
      </c>
      <c r="AI912" s="11">
        <v>0</v>
      </c>
      <c r="AJ912" s="11">
        <v>14.52</v>
      </c>
      <c r="AK912" s="12">
        <v>44367.608854166669</v>
      </c>
      <c r="AL912" s="11">
        <v>0</v>
      </c>
      <c r="AM912" s="11">
        <v>0</v>
      </c>
      <c r="AN912" s="11">
        <v>0</v>
      </c>
      <c r="AO912" s="11">
        <v>0</v>
      </c>
      <c r="AP912" s="11">
        <v>0</v>
      </c>
      <c r="AQ912" s="11">
        <v>0</v>
      </c>
      <c r="AR912" s="11">
        <v>0</v>
      </c>
      <c r="AS912" s="8" t="s">
        <v>10908</v>
      </c>
      <c r="AT912" s="11">
        <v>34.630000000000003</v>
      </c>
      <c r="AU912" s="8" t="s">
        <v>11032</v>
      </c>
      <c r="AV912" s="8" t="s">
        <v>10909</v>
      </c>
    </row>
    <row r="913" spans="1:48" x14ac:dyDescent="0.25">
      <c r="A913" s="8" t="str">
        <f t="shared" si="14"/>
        <v>11006000191272000005105</v>
      </c>
      <c r="B913" s="8" t="s">
        <v>10919</v>
      </c>
      <c r="C913" s="8" t="s">
        <v>10901</v>
      </c>
      <c r="D913" s="8" t="s">
        <v>10896</v>
      </c>
      <c r="E913" s="8" t="s">
        <v>11032</v>
      </c>
      <c r="F913" s="8" t="s">
        <v>11033</v>
      </c>
      <c r="G913" s="8" t="s">
        <v>10920</v>
      </c>
      <c r="H913" s="8" t="s">
        <v>10921</v>
      </c>
      <c r="I913" s="8" t="s">
        <v>10895</v>
      </c>
      <c r="J913" s="8" t="s">
        <v>11019</v>
      </c>
      <c r="K913" s="8" t="s">
        <v>7709</v>
      </c>
      <c r="L913" s="8" t="s">
        <v>10922</v>
      </c>
      <c r="M913" s="8" t="s">
        <v>10904</v>
      </c>
      <c r="N913" s="8" t="s">
        <v>10905</v>
      </c>
      <c r="O913" s="9">
        <v>9.8960000000000008</v>
      </c>
      <c r="P913" s="10">
        <v>1</v>
      </c>
      <c r="Q913" s="11">
        <v>9.25</v>
      </c>
      <c r="R913" s="11">
        <v>4</v>
      </c>
      <c r="S913" s="8" t="s">
        <v>10906</v>
      </c>
      <c r="T913" s="8" t="s">
        <v>10907</v>
      </c>
      <c r="U913" s="9">
        <v>11.407</v>
      </c>
      <c r="V913" s="10">
        <v>1</v>
      </c>
      <c r="W913" s="11">
        <v>4</v>
      </c>
      <c r="X913" s="9">
        <v>65.989999999999995</v>
      </c>
      <c r="Y913" s="8" t="s">
        <v>10901</v>
      </c>
      <c r="Z913" s="10">
        <v>1</v>
      </c>
      <c r="AA913" s="10">
        <v>1</v>
      </c>
      <c r="AB913" s="9">
        <v>65.989999999999995</v>
      </c>
      <c r="AC913" s="10">
        <v>1</v>
      </c>
      <c r="AD913" s="10">
        <v>1</v>
      </c>
      <c r="AE913" s="9">
        <v>65.989999999999995</v>
      </c>
      <c r="AF913" s="11">
        <v>15</v>
      </c>
      <c r="AG913" s="11">
        <v>4</v>
      </c>
      <c r="AH913" s="11">
        <v>0</v>
      </c>
      <c r="AI913" s="11">
        <v>0</v>
      </c>
      <c r="AJ913" s="11">
        <v>0</v>
      </c>
      <c r="AK913" s="12">
        <v>44367.656539351854</v>
      </c>
      <c r="AL913" s="11">
        <v>9.84</v>
      </c>
      <c r="AM913" s="11">
        <v>100</v>
      </c>
      <c r="AN913" s="11">
        <v>0</v>
      </c>
      <c r="AO913" s="11">
        <v>2.62</v>
      </c>
      <c r="AP913" s="11">
        <v>0</v>
      </c>
      <c r="AQ913" s="11">
        <v>0</v>
      </c>
      <c r="AR913" s="11">
        <v>3.02</v>
      </c>
      <c r="AS913" s="8" t="s">
        <v>10908</v>
      </c>
      <c r="AT913" s="11">
        <v>0</v>
      </c>
      <c r="AU913" s="8" t="s">
        <v>11032</v>
      </c>
      <c r="AV913" s="8" t="s">
        <v>10909</v>
      </c>
    </row>
    <row r="914" spans="1:48" x14ac:dyDescent="0.25">
      <c r="A914" s="8" t="str">
        <f t="shared" si="14"/>
        <v>11006000191272200001286</v>
      </c>
      <c r="B914" s="8" t="s">
        <v>10919</v>
      </c>
      <c r="C914" s="8" t="s">
        <v>10895</v>
      </c>
      <c r="D914" s="8" t="s">
        <v>10896</v>
      </c>
      <c r="E914" s="8" t="s">
        <v>11032</v>
      </c>
      <c r="F914" s="8" t="s">
        <v>11033</v>
      </c>
      <c r="G914" s="8" t="s">
        <v>10913</v>
      </c>
      <c r="H914" s="8" t="s">
        <v>10914</v>
      </c>
      <c r="I914" s="8" t="s">
        <v>10901</v>
      </c>
      <c r="J914" s="8" t="s">
        <v>11019</v>
      </c>
      <c r="K914" s="8" t="s">
        <v>7709</v>
      </c>
      <c r="L914" s="8" t="s">
        <v>10922</v>
      </c>
      <c r="M914" s="8" t="s">
        <v>10904</v>
      </c>
      <c r="N914" s="8" t="s">
        <v>10915</v>
      </c>
      <c r="O914" s="9">
        <v>13.906000000000001</v>
      </c>
      <c r="P914" s="10">
        <v>1</v>
      </c>
      <c r="Q914" s="11">
        <v>3.65</v>
      </c>
      <c r="R914" s="11">
        <v>1</v>
      </c>
      <c r="S914" s="8" t="s">
        <v>10906</v>
      </c>
      <c r="T914" s="8" t="s">
        <v>10907</v>
      </c>
      <c r="U914" s="9">
        <v>14.584</v>
      </c>
      <c r="V914" s="10">
        <v>1</v>
      </c>
      <c r="W914" s="11">
        <v>5</v>
      </c>
      <c r="X914" s="9">
        <v>84.697999999999993</v>
      </c>
      <c r="Y914" s="8" t="s">
        <v>10901</v>
      </c>
      <c r="Z914" s="10">
        <v>1</v>
      </c>
      <c r="AA914" s="10">
        <v>1</v>
      </c>
      <c r="AB914" s="9">
        <v>84.697999999999993</v>
      </c>
      <c r="AC914" s="10">
        <v>1</v>
      </c>
      <c r="AD914" s="10">
        <v>1</v>
      </c>
      <c r="AE914" s="9">
        <v>84.697999999999993</v>
      </c>
      <c r="AF914" s="11">
        <v>0</v>
      </c>
      <c r="AG914" s="11">
        <v>4</v>
      </c>
      <c r="AH914" s="11">
        <v>0</v>
      </c>
      <c r="AI914" s="11">
        <v>0</v>
      </c>
      <c r="AJ914" s="11">
        <v>0</v>
      </c>
      <c r="AK914" s="12">
        <v>44368.102812500001</v>
      </c>
      <c r="AL914" s="11">
        <v>0</v>
      </c>
      <c r="AM914" s="11">
        <v>100</v>
      </c>
      <c r="AN914" s="11">
        <v>0</v>
      </c>
      <c r="AO914" s="11">
        <v>3.35</v>
      </c>
      <c r="AP914" s="11">
        <v>0</v>
      </c>
      <c r="AQ914" s="11">
        <v>0</v>
      </c>
      <c r="AR914" s="11">
        <v>4.1900000000000004</v>
      </c>
      <c r="AS914" s="8" t="s">
        <v>10908</v>
      </c>
      <c r="AT914" s="11">
        <v>0</v>
      </c>
      <c r="AU914" s="8" t="s">
        <v>11032</v>
      </c>
      <c r="AV914" s="8" t="s">
        <v>10909</v>
      </c>
    </row>
    <row r="915" spans="1:48" x14ac:dyDescent="0.25">
      <c r="A915" s="8" t="str">
        <f t="shared" si="14"/>
        <v>11006000191272200001327</v>
      </c>
      <c r="B915" s="8" t="s">
        <v>10919</v>
      </c>
      <c r="C915" s="8" t="s">
        <v>10895</v>
      </c>
      <c r="D915" s="8" t="s">
        <v>10896</v>
      </c>
      <c r="E915" s="8" t="s">
        <v>11032</v>
      </c>
      <c r="F915" s="8" t="s">
        <v>11033</v>
      </c>
      <c r="G915" s="8" t="s">
        <v>10916</v>
      </c>
      <c r="H915" s="8" t="s">
        <v>10900</v>
      </c>
      <c r="I915" s="8" t="s">
        <v>10901</v>
      </c>
      <c r="J915" s="8" t="s">
        <v>11019</v>
      </c>
      <c r="K915" s="8" t="s">
        <v>7709</v>
      </c>
      <c r="L915" s="8" t="s">
        <v>10922</v>
      </c>
      <c r="M915" s="8" t="s">
        <v>10904</v>
      </c>
      <c r="N915" s="8" t="s">
        <v>10923</v>
      </c>
      <c r="O915" s="9">
        <v>14.944000000000001</v>
      </c>
      <c r="P915" s="10">
        <v>0.75019499999999995</v>
      </c>
      <c r="Q915" s="11">
        <v>0</v>
      </c>
      <c r="R915" s="11">
        <v>4</v>
      </c>
      <c r="S915" s="8" t="s">
        <v>10906</v>
      </c>
      <c r="T915" s="8" t="s">
        <v>10907</v>
      </c>
      <c r="U915" s="9">
        <v>11.678000000000001</v>
      </c>
      <c r="V915" s="10">
        <v>1</v>
      </c>
      <c r="W915" s="11">
        <v>5</v>
      </c>
      <c r="X915" s="9">
        <v>68.319000000000003</v>
      </c>
      <c r="Y915" s="8" t="s">
        <v>10901</v>
      </c>
      <c r="Z915" s="10">
        <v>1</v>
      </c>
      <c r="AA915" s="10">
        <v>1</v>
      </c>
      <c r="AB915" s="9">
        <v>68.319000000000003</v>
      </c>
      <c r="AC915" s="10">
        <v>1</v>
      </c>
      <c r="AD915" s="10">
        <v>1</v>
      </c>
      <c r="AE915" s="9">
        <v>68.319000000000003</v>
      </c>
      <c r="AF915" s="11">
        <v>15</v>
      </c>
      <c r="AG915" s="11">
        <v>4</v>
      </c>
      <c r="AH915" s="11">
        <v>0</v>
      </c>
      <c r="AI915" s="11">
        <v>0</v>
      </c>
      <c r="AJ915" s="11">
        <v>0</v>
      </c>
      <c r="AK915" s="12">
        <v>44368.102812500001</v>
      </c>
      <c r="AL915" s="11">
        <v>10.07</v>
      </c>
      <c r="AM915" s="11">
        <v>100</v>
      </c>
      <c r="AN915" s="11">
        <v>0</v>
      </c>
      <c r="AO915" s="11">
        <v>2.69</v>
      </c>
      <c r="AP915" s="11">
        <v>0</v>
      </c>
      <c r="AQ915" s="11">
        <v>0</v>
      </c>
      <c r="AR915" s="11">
        <v>3.86</v>
      </c>
      <c r="AS915" s="8" t="s">
        <v>10908</v>
      </c>
      <c r="AT915" s="11">
        <v>0</v>
      </c>
      <c r="AU915" s="8" t="s">
        <v>11032</v>
      </c>
      <c r="AV915" s="8" t="s">
        <v>10909</v>
      </c>
    </row>
    <row r="916" spans="1:48" x14ac:dyDescent="0.25">
      <c r="A916" s="8" t="str">
        <f t="shared" si="14"/>
        <v>11006000191272200001421</v>
      </c>
      <c r="B916" s="8" t="s">
        <v>10919</v>
      </c>
      <c r="C916" s="8" t="s">
        <v>10895</v>
      </c>
      <c r="D916" s="8" t="s">
        <v>10896</v>
      </c>
      <c r="E916" s="8" t="s">
        <v>11032</v>
      </c>
      <c r="F916" s="8" t="s">
        <v>11033</v>
      </c>
      <c r="G916" s="8" t="s">
        <v>10917</v>
      </c>
      <c r="H916" s="8" t="s">
        <v>10918</v>
      </c>
      <c r="I916" s="8" t="s">
        <v>10901</v>
      </c>
      <c r="J916" s="8" t="s">
        <v>11019</v>
      </c>
      <c r="K916" s="8" t="s">
        <v>7709</v>
      </c>
      <c r="L916" s="8" t="s">
        <v>10922</v>
      </c>
      <c r="M916" s="8" t="s">
        <v>10904</v>
      </c>
      <c r="N916" s="8" t="s">
        <v>10905</v>
      </c>
      <c r="O916" s="9">
        <v>10.16</v>
      </c>
      <c r="P916" s="10">
        <v>1</v>
      </c>
      <c r="Q916" s="11">
        <v>9.25</v>
      </c>
      <c r="R916" s="11">
        <v>4</v>
      </c>
      <c r="S916" s="8" t="s">
        <v>10906</v>
      </c>
      <c r="T916" s="8" t="s">
        <v>10907</v>
      </c>
      <c r="U916" s="9">
        <v>11.712</v>
      </c>
      <c r="V916" s="10">
        <v>1</v>
      </c>
      <c r="W916" s="11">
        <v>3</v>
      </c>
      <c r="X916" s="9">
        <v>66.974000000000004</v>
      </c>
      <c r="Y916" s="8" t="s">
        <v>10901</v>
      </c>
      <c r="Z916" s="10">
        <v>1</v>
      </c>
      <c r="AA916" s="10">
        <v>1</v>
      </c>
      <c r="AB916" s="9">
        <v>66.974000000000004</v>
      </c>
      <c r="AC916" s="10">
        <v>1</v>
      </c>
      <c r="AD916" s="10">
        <v>1</v>
      </c>
      <c r="AE916" s="9">
        <v>66.974000000000004</v>
      </c>
      <c r="AF916" s="11">
        <v>15</v>
      </c>
      <c r="AG916" s="11">
        <v>4</v>
      </c>
      <c r="AH916" s="11">
        <v>0</v>
      </c>
      <c r="AI916" s="11">
        <v>0</v>
      </c>
      <c r="AJ916" s="11">
        <v>0</v>
      </c>
      <c r="AK916" s="12">
        <v>44368.102812500001</v>
      </c>
      <c r="AL916" s="11">
        <v>10.1</v>
      </c>
      <c r="AM916" s="11">
        <v>100</v>
      </c>
      <c r="AN916" s="11">
        <v>0</v>
      </c>
      <c r="AO916" s="11">
        <v>2.69</v>
      </c>
      <c r="AP916" s="11">
        <v>0</v>
      </c>
      <c r="AQ916" s="11">
        <v>0</v>
      </c>
      <c r="AR916" s="11">
        <v>2.3199999999999998</v>
      </c>
      <c r="AS916" s="8" t="s">
        <v>10908</v>
      </c>
      <c r="AT916" s="11">
        <v>0</v>
      </c>
      <c r="AU916" s="8" t="s">
        <v>11032</v>
      </c>
      <c r="AV916" s="8" t="s">
        <v>10909</v>
      </c>
    </row>
    <row r="917" spans="1:48" x14ac:dyDescent="0.25">
      <c r="A917" s="8" t="str">
        <f t="shared" si="14"/>
        <v>11106000191272000005105</v>
      </c>
      <c r="B917" s="8" t="s">
        <v>10924</v>
      </c>
      <c r="C917" s="8" t="s">
        <v>10901</v>
      </c>
      <c r="D917" s="8" t="s">
        <v>10896</v>
      </c>
      <c r="E917" s="8" t="s">
        <v>11032</v>
      </c>
      <c r="F917" s="8" t="s">
        <v>11033</v>
      </c>
      <c r="G917" s="8" t="s">
        <v>10920</v>
      </c>
      <c r="H917" s="8" t="s">
        <v>10921</v>
      </c>
      <c r="I917" s="8" t="s">
        <v>10895</v>
      </c>
      <c r="J917" s="8" t="s">
        <v>11019</v>
      </c>
      <c r="K917" s="8" t="s">
        <v>7709</v>
      </c>
      <c r="L917" s="8" t="s">
        <v>10922</v>
      </c>
      <c r="M917" s="8" t="s">
        <v>10904</v>
      </c>
      <c r="N917" s="8" t="s">
        <v>10925</v>
      </c>
      <c r="O917" s="9">
        <v>9.8960000000000008</v>
      </c>
      <c r="P917" s="10">
        <v>1</v>
      </c>
      <c r="Q917" s="11">
        <v>9.25</v>
      </c>
      <c r="R917" s="11">
        <v>4</v>
      </c>
      <c r="S917" s="8" t="s">
        <v>10906</v>
      </c>
      <c r="T917" s="8" t="s">
        <v>10907</v>
      </c>
      <c r="U917" s="9">
        <v>11.407</v>
      </c>
      <c r="V917" s="10">
        <v>1</v>
      </c>
      <c r="W917" s="11">
        <v>4</v>
      </c>
      <c r="X917" s="9">
        <v>85.93</v>
      </c>
      <c r="Y917" s="8" t="s">
        <v>10901</v>
      </c>
      <c r="Z917" s="10">
        <v>1</v>
      </c>
      <c r="AA917" s="10">
        <v>0.75014499999999995</v>
      </c>
      <c r="AB917" s="9">
        <v>85.93</v>
      </c>
      <c r="AC917" s="10">
        <v>1</v>
      </c>
      <c r="AD917" s="10">
        <v>0.75014499999999995</v>
      </c>
      <c r="AE917" s="9">
        <v>85.93</v>
      </c>
      <c r="AF917" s="11">
        <v>15</v>
      </c>
      <c r="AG917" s="11">
        <v>4</v>
      </c>
      <c r="AH917" s="11">
        <v>0</v>
      </c>
      <c r="AI917" s="11">
        <v>17</v>
      </c>
      <c r="AJ917" s="11">
        <v>0</v>
      </c>
      <c r="AK917" s="12">
        <v>44367.656550925924</v>
      </c>
      <c r="AL917" s="11">
        <v>9.84</v>
      </c>
      <c r="AM917" s="11">
        <v>100</v>
      </c>
      <c r="AN917" s="11">
        <v>0</v>
      </c>
      <c r="AO917" s="11">
        <v>2.62</v>
      </c>
      <c r="AP917" s="11">
        <v>0</v>
      </c>
      <c r="AQ917" s="11">
        <v>16.66</v>
      </c>
      <c r="AR917" s="11">
        <v>3.68</v>
      </c>
      <c r="AS917" s="8" t="s">
        <v>10908</v>
      </c>
      <c r="AT917" s="11">
        <v>0</v>
      </c>
      <c r="AU917" s="8" t="s">
        <v>11032</v>
      </c>
      <c r="AV917" s="8" t="s">
        <v>10909</v>
      </c>
    </row>
    <row r="918" spans="1:48" x14ac:dyDescent="0.25">
      <c r="A918" s="8" t="str">
        <f t="shared" si="14"/>
        <v>11106000191272200000102</v>
      </c>
      <c r="B918" s="8" t="s">
        <v>10924</v>
      </c>
      <c r="C918" s="8" t="s">
        <v>10895</v>
      </c>
      <c r="D918" s="8" t="s">
        <v>10896</v>
      </c>
      <c r="E918" s="8" t="s">
        <v>11032</v>
      </c>
      <c r="F918" s="8" t="s">
        <v>11033</v>
      </c>
      <c r="G918" s="8" t="s">
        <v>10899</v>
      </c>
      <c r="H918" s="8" t="s">
        <v>10900</v>
      </c>
      <c r="I918" s="8" t="s">
        <v>10901</v>
      </c>
      <c r="J918" s="8" t="s">
        <v>11019</v>
      </c>
      <c r="K918" s="8" t="s">
        <v>7709</v>
      </c>
      <c r="L918" s="8" t="s">
        <v>10922</v>
      </c>
      <c r="M918" s="8" t="s">
        <v>10904</v>
      </c>
      <c r="N918" s="8" t="s">
        <v>10926</v>
      </c>
      <c r="O918" s="9">
        <v>11.477</v>
      </c>
      <c r="P918" s="10">
        <v>1</v>
      </c>
      <c r="Q918" s="11">
        <v>0</v>
      </c>
      <c r="R918" s="11">
        <v>4</v>
      </c>
      <c r="S918" s="8" t="s">
        <v>10906</v>
      </c>
      <c r="T918" s="8" t="s">
        <v>10907</v>
      </c>
      <c r="U918" s="9">
        <v>11.955</v>
      </c>
      <c r="V918" s="10">
        <v>1</v>
      </c>
      <c r="W918" s="11">
        <v>4</v>
      </c>
      <c r="X918" s="9">
        <v>90.061000000000007</v>
      </c>
      <c r="Y918" s="8" t="s">
        <v>10901</v>
      </c>
      <c r="Z918" s="10">
        <v>1</v>
      </c>
      <c r="AA918" s="10">
        <v>0.76791500000000001</v>
      </c>
      <c r="AB918" s="9">
        <v>90.061000000000007</v>
      </c>
      <c r="AC918" s="10">
        <v>1</v>
      </c>
      <c r="AD918" s="10">
        <v>0.76791500000000001</v>
      </c>
      <c r="AE918" s="9">
        <v>90.061000000000007</v>
      </c>
      <c r="AF918" s="11">
        <v>15</v>
      </c>
      <c r="AG918" s="11">
        <v>4</v>
      </c>
      <c r="AH918" s="11">
        <v>0</v>
      </c>
      <c r="AI918" s="11">
        <v>17</v>
      </c>
      <c r="AJ918" s="11">
        <v>0</v>
      </c>
      <c r="AK918" s="12">
        <v>44368.102812500001</v>
      </c>
      <c r="AL918" s="11">
        <v>10.31</v>
      </c>
      <c r="AM918" s="11">
        <v>100</v>
      </c>
      <c r="AN918" s="11">
        <v>0</v>
      </c>
      <c r="AO918" s="11">
        <v>2.75</v>
      </c>
      <c r="AP918" s="11">
        <v>0</v>
      </c>
      <c r="AQ918" s="11">
        <v>17.46</v>
      </c>
      <c r="AR918" s="11">
        <v>3.86</v>
      </c>
      <c r="AS918" s="8" t="s">
        <v>10908</v>
      </c>
      <c r="AT918" s="11">
        <v>0</v>
      </c>
      <c r="AU918" s="8" t="s">
        <v>11032</v>
      </c>
      <c r="AV918" s="8" t="s">
        <v>10909</v>
      </c>
    </row>
    <row r="919" spans="1:48" x14ac:dyDescent="0.25">
      <c r="A919" s="8" t="str">
        <f t="shared" si="14"/>
        <v>11106000191272200001286</v>
      </c>
      <c r="B919" s="8" t="s">
        <v>10924</v>
      </c>
      <c r="C919" s="8" t="s">
        <v>10895</v>
      </c>
      <c r="D919" s="8" t="s">
        <v>10896</v>
      </c>
      <c r="E919" s="8" t="s">
        <v>11032</v>
      </c>
      <c r="F919" s="8" t="s">
        <v>11033</v>
      </c>
      <c r="G919" s="8" t="s">
        <v>10913</v>
      </c>
      <c r="H919" s="8" t="s">
        <v>10914</v>
      </c>
      <c r="I919" s="8" t="s">
        <v>10901</v>
      </c>
      <c r="J919" s="8" t="s">
        <v>11019</v>
      </c>
      <c r="K919" s="8" t="s">
        <v>7709</v>
      </c>
      <c r="L919" s="8" t="s">
        <v>10922</v>
      </c>
      <c r="M919" s="8" t="s">
        <v>10904</v>
      </c>
      <c r="N919" s="8" t="s">
        <v>10927</v>
      </c>
      <c r="O919" s="9">
        <v>13.906000000000001</v>
      </c>
      <c r="P919" s="10">
        <v>1</v>
      </c>
      <c r="Q919" s="11">
        <v>3.65</v>
      </c>
      <c r="R919" s="11">
        <v>1</v>
      </c>
      <c r="S919" s="8" t="s">
        <v>10906</v>
      </c>
      <c r="T919" s="8" t="s">
        <v>10907</v>
      </c>
      <c r="U919" s="9">
        <v>14.584</v>
      </c>
      <c r="V919" s="10">
        <v>1</v>
      </c>
      <c r="W919" s="11">
        <v>5</v>
      </c>
      <c r="X919" s="9">
        <v>110.41800000000001</v>
      </c>
      <c r="Y919" s="8" t="s">
        <v>10901</v>
      </c>
      <c r="Z919" s="10">
        <v>1</v>
      </c>
      <c r="AA919" s="10">
        <v>0.74943700000000002</v>
      </c>
      <c r="AB919" s="9">
        <v>110.41800000000001</v>
      </c>
      <c r="AC919" s="10">
        <v>1</v>
      </c>
      <c r="AD919" s="10">
        <v>0.74943700000000002</v>
      </c>
      <c r="AE919" s="9">
        <v>110.41800000000001</v>
      </c>
      <c r="AF919" s="11">
        <v>0</v>
      </c>
      <c r="AG919" s="11">
        <v>4</v>
      </c>
      <c r="AH919" s="11">
        <v>0</v>
      </c>
      <c r="AI919" s="11">
        <v>17</v>
      </c>
      <c r="AJ919" s="11">
        <v>0</v>
      </c>
      <c r="AK919" s="12">
        <v>44368.102824074071</v>
      </c>
      <c r="AL919" s="11">
        <v>0</v>
      </c>
      <c r="AM919" s="11">
        <v>100</v>
      </c>
      <c r="AN919" s="11">
        <v>0</v>
      </c>
      <c r="AO919" s="11">
        <v>3.35</v>
      </c>
      <c r="AP919" s="11">
        <v>0</v>
      </c>
      <c r="AQ919" s="11">
        <v>21.3</v>
      </c>
      <c r="AR919" s="11">
        <v>5.26</v>
      </c>
      <c r="AS919" s="8" t="s">
        <v>10908</v>
      </c>
      <c r="AT919" s="11">
        <v>0</v>
      </c>
      <c r="AU919" s="8" t="s">
        <v>11032</v>
      </c>
      <c r="AV919" s="8" t="s">
        <v>10909</v>
      </c>
    </row>
    <row r="920" spans="1:48" x14ac:dyDescent="0.25">
      <c r="A920" s="8" t="str">
        <f t="shared" si="14"/>
        <v>11106000191272200001421</v>
      </c>
      <c r="B920" s="8" t="s">
        <v>10924</v>
      </c>
      <c r="C920" s="8" t="s">
        <v>10895</v>
      </c>
      <c r="D920" s="8" t="s">
        <v>10896</v>
      </c>
      <c r="E920" s="8" t="s">
        <v>11032</v>
      </c>
      <c r="F920" s="8" t="s">
        <v>11033</v>
      </c>
      <c r="G920" s="8" t="s">
        <v>10917</v>
      </c>
      <c r="H920" s="8" t="s">
        <v>10918</v>
      </c>
      <c r="I920" s="8" t="s">
        <v>10901</v>
      </c>
      <c r="J920" s="8" t="s">
        <v>11019</v>
      </c>
      <c r="K920" s="8" t="s">
        <v>7709</v>
      </c>
      <c r="L920" s="8" t="s">
        <v>10922</v>
      </c>
      <c r="M920" s="8" t="s">
        <v>10904</v>
      </c>
      <c r="N920" s="8" t="s">
        <v>10925</v>
      </c>
      <c r="O920" s="9">
        <v>10.16</v>
      </c>
      <c r="P920" s="10">
        <v>1</v>
      </c>
      <c r="Q920" s="11">
        <v>9.25</v>
      </c>
      <c r="R920" s="11">
        <v>4</v>
      </c>
      <c r="S920" s="8" t="s">
        <v>10906</v>
      </c>
      <c r="T920" s="8" t="s">
        <v>10907</v>
      </c>
      <c r="U920" s="9">
        <v>11.712</v>
      </c>
      <c r="V920" s="10">
        <v>1</v>
      </c>
      <c r="W920" s="11">
        <v>1.5</v>
      </c>
      <c r="X920" s="9">
        <v>85.873999999999995</v>
      </c>
      <c r="Y920" s="8" t="s">
        <v>10901</v>
      </c>
      <c r="Z920" s="10">
        <v>1</v>
      </c>
      <c r="AA920" s="10">
        <v>0.748108</v>
      </c>
      <c r="AB920" s="9">
        <v>85.873999999999995</v>
      </c>
      <c r="AC920" s="10">
        <v>1</v>
      </c>
      <c r="AD920" s="10">
        <v>0.748108</v>
      </c>
      <c r="AE920" s="9">
        <v>85.873999999999995</v>
      </c>
      <c r="AF920" s="11">
        <v>15</v>
      </c>
      <c r="AG920" s="11">
        <v>4</v>
      </c>
      <c r="AH920" s="11">
        <v>0</v>
      </c>
      <c r="AI920" s="11">
        <v>17</v>
      </c>
      <c r="AJ920" s="11">
        <v>0</v>
      </c>
      <c r="AK920" s="12">
        <v>44368.102824074071</v>
      </c>
      <c r="AL920" s="11">
        <v>10.1</v>
      </c>
      <c r="AM920" s="11">
        <v>100</v>
      </c>
      <c r="AN920" s="11">
        <v>0</v>
      </c>
      <c r="AO920" s="11">
        <v>2.69</v>
      </c>
      <c r="AP920" s="11">
        <v>0</v>
      </c>
      <c r="AQ920" s="11">
        <v>17.11</v>
      </c>
      <c r="AR920" s="11">
        <v>1.42</v>
      </c>
      <c r="AS920" s="8" t="s">
        <v>10908</v>
      </c>
      <c r="AT920" s="11">
        <v>0</v>
      </c>
      <c r="AU920" s="8" t="s">
        <v>11032</v>
      </c>
      <c r="AV920" s="8" t="s">
        <v>10909</v>
      </c>
    </row>
    <row r="921" spans="1:48" x14ac:dyDescent="0.25">
      <c r="A921" s="8" t="str">
        <f t="shared" si="14"/>
        <v>13006000191272000005105</v>
      </c>
      <c r="B921" s="8" t="s">
        <v>10929</v>
      </c>
      <c r="C921" s="8" t="s">
        <v>10901</v>
      </c>
      <c r="D921" s="8" t="s">
        <v>10896</v>
      </c>
      <c r="E921" s="8" t="s">
        <v>11032</v>
      </c>
      <c r="F921" s="8" t="s">
        <v>11033</v>
      </c>
      <c r="G921" s="8" t="s">
        <v>10920</v>
      </c>
      <c r="H921" s="8" t="s">
        <v>10921</v>
      </c>
      <c r="I921" s="8" t="s">
        <v>10895</v>
      </c>
      <c r="J921" s="8" t="s">
        <v>11019</v>
      </c>
      <c r="K921" s="8" t="s">
        <v>7709</v>
      </c>
      <c r="L921" s="8" t="s">
        <v>10922</v>
      </c>
      <c r="M921" s="8" t="s">
        <v>10904</v>
      </c>
      <c r="N921" s="8" t="s">
        <v>10930</v>
      </c>
      <c r="O921" s="9">
        <v>9.8960000000000008</v>
      </c>
      <c r="P921" s="10">
        <v>1</v>
      </c>
      <c r="Q921" s="11">
        <v>9.25</v>
      </c>
      <c r="R921" s="11">
        <v>4</v>
      </c>
      <c r="S921" s="8" t="s">
        <v>10906</v>
      </c>
      <c r="T921" s="8" t="s">
        <v>10907</v>
      </c>
      <c r="U921" s="9">
        <v>11.407</v>
      </c>
      <c r="V921" s="10">
        <v>1</v>
      </c>
      <c r="W921" s="11">
        <v>6</v>
      </c>
      <c r="X921" s="9">
        <v>79.959999999999994</v>
      </c>
      <c r="Y921" s="8" t="s">
        <v>10901</v>
      </c>
      <c r="Z921" s="10">
        <v>1</v>
      </c>
      <c r="AA921" s="10">
        <v>1</v>
      </c>
      <c r="AB921" s="9">
        <v>79.959999999999994</v>
      </c>
      <c r="AC921" s="10">
        <v>1</v>
      </c>
      <c r="AD921" s="10">
        <v>1</v>
      </c>
      <c r="AE921" s="9">
        <v>79.959999999999994</v>
      </c>
      <c r="AF921" s="11">
        <v>15</v>
      </c>
      <c r="AG921" s="11">
        <v>0</v>
      </c>
      <c r="AH921" s="11">
        <v>0</v>
      </c>
      <c r="AI921" s="11">
        <v>0</v>
      </c>
      <c r="AJ921" s="11">
        <v>0</v>
      </c>
      <c r="AK921" s="12">
        <v>44367.543229166666</v>
      </c>
      <c r="AL921" s="11">
        <v>9.84</v>
      </c>
      <c r="AM921" s="11">
        <v>0</v>
      </c>
      <c r="AN921" s="11">
        <v>0</v>
      </c>
      <c r="AO921" s="11">
        <v>0</v>
      </c>
      <c r="AP921" s="11">
        <v>0</v>
      </c>
      <c r="AQ921" s="11">
        <v>0</v>
      </c>
      <c r="AR921" s="11">
        <v>4.53</v>
      </c>
      <c r="AS921" s="8" t="s">
        <v>10908</v>
      </c>
      <c r="AT921" s="11">
        <v>0</v>
      </c>
      <c r="AU921" s="8" t="s">
        <v>11032</v>
      </c>
      <c r="AV921" s="8" t="s">
        <v>10909</v>
      </c>
    </row>
    <row r="922" spans="1:48" x14ac:dyDescent="0.25">
      <c r="A922" s="8" t="str">
        <f t="shared" si="14"/>
        <v>13006000191272200000102</v>
      </c>
      <c r="B922" s="8" t="s">
        <v>10929</v>
      </c>
      <c r="C922" s="8" t="s">
        <v>10895</v>
      </c>
      <c r="D922" s="8" t="s">
        <v>10896</v>
      </c>
      <c r="E922" s="8" t="s">
        <v>11032</v>
      </c>
      <c r="F922" s="8" t="s">
        <v>11033</v>
      </c>
      <c r="G922" s="8" t="s">
        <v>10899</v>
      </c>
      <c r="H922" s="8" t="s">
        <v>10900</v>
      </c>
      <c r="I922" s="8" t="s">
        <v>10901</v>
      </c>
      <c r="J922" s="8" t="s">
        <v>11019</v>
      </c>
      <c r="K922" s="8" t="s">
        <v>7709</v>
      </c>
      <c r="L922" s="8" t="s">
        <v>10922</v>
      </c>
      <c r="M922" s="8" t="s">
        <v>10904</v>
      </c>
      <c r="N922" s="8" t="s">
        <v>10930</v>
      </c>
      <c r="O922" s="9">
        <v>11.477</v>
      </c>
      <c r="P922" s="10">
        <v>1</v>
      </c>
      <c r="Q922" s="11">
        <v>3.65</v>
      </c>
      <c r="R922" s="11">
        <v>4</v>
      </c>
      <c r="S922" s="8" t="s">
        <v>10906</v>
      </c>
      <c r="T922" s="8" t="s">
        <v>10907</v>
      </c>
      <c r="U922" s="9">
        <v>12.428000000000001</v>
      </c>
      <c r="V922" s="10">
        <v>1</v>
      </c>
      <c r="W922" s="11">
        <v>3.5</v>
      </c>
      <c r="X922" s="9">
        <v>85.061000000000007</v>
      </c>
      <c r="Y922" s="8" t="s">
        <v>10901</v>
      </c>
      <c r="Z922" s="10">
        <v>1</v>
      </c>
      <c r="AA922" s="10">
        <v>1</v>
      </c>
      <c r="AB922" s="9">
        <v>85.061000000000007</v>
      </c>
      <c r="AC922" s="10">
        <v>1</v>
      </c>
      <c r="AD922" s="10">
        <v>1</v>
      </c>
      <c r="AE922" s="9">
        <v>85.061000000000007</v>
      </c>
      <c r="AF922" s="11">
        <v>15</v>
      </c>
      <c r="AG922" s="11">
        <v>0</v>
      </c>
      <c r="AH922" s="11">
        <v>0</v>
      </c>
      <c r="AI922" s="11">
        <v>0</v>
      </c>
      <c r="AJ922" s="11">
        <v>0</v>
      </c>
      <c r="AK922" s="12">
        <v>44368.031099537038</v>
      </c>
      <c r="AL922" s="11">
        <v>10.72</v>
      </c>
      <c r="AM922" s="11">
        <v>0</v>
      </c>
      <c r="AN922" s="11">
        <v>0</v>
      </c>
      <c r="AO922" s="11">
        <v>0</v>
      </c>
      <c r="AP922" s="11">
        <v>0</v>
      </c>
      <c r="AQ922" s="11">
        <v>0</v>
      </c>
      <c r="AR922" s="11">
        <v>2.88</v>
      </c>
      <c r="AS922" s="8" t="s">
        <v>10908</v>
      </c>
      <c r="AT922" s="11">
        <v>0</v>
      </c>
      <c r="AU922" s="8" t="s">
        <v>11032</v>
      </c>
      <c r="AV922" s="8" t="s">
        <v>10909</v>
      </c>
    </row>
    <row r="923" spans="1:48" x14ac:dyDescent="0.25">
      <c r="A923" s="8" t="str">
        <f t="shared" si="14"/>
        <v>13006000191272200001327</v>
      </c>
      <c r="B923" s="8" t="s">
        <v>10929</v>
      </c>
      <c r="C923" s="8" t="s">
        <v>10895</v>
      </c>
      <c r="D923" s="8" t="s">
        <v>10896</v>
      </c>
      <c r="E923" s="8" t="s">
        <v>11032</v>
      </c>
      <c r="F923" s="8" t="s">
        <v>11033</v>
      </c>
      <c r="G923" s="8" t="s">
        <v>10916</v>
      </c>
      <c r="H923" s="8" t="s">
        <v>10900</v>
      </c>
      <c r="I923" s="8" t="s">
        <v>10901</v>
      </c>
      <c r="J923" s="8" t="s">
        <v>11019</v>
      </c>
      <c r="K923" s="8" t="s">
        <v>7709</v>
      </c>
      <c r="L923" s="8" t="s">
        <v>10922</v>
      </c>
      <c r="M923" s="8" t="s">
        <v>10904</v>
      </c>
      <c r="N923" s="8" t="s">
        <v>10930</v>
      </c>
      <c r="O923" s="9">
        <v>14.944000000000001</v>
      </c>
      <c r="P923" s="10">
        <v>0.75019499999999995</v>
      </c>
      <c r="Q923" s="11">
        <v>3.65</v>
      </c>
      <c r="R923" s="11">
        <v>4</v>
      </c>
      <c r="S923" s="8" t="s">
        <v>10906</v>
      </c>
      <c r="T923" s="8" t="s">
        <v>10907</v>
      </c>
      <c r="U923" s="9">
        <v>12.14</v>
      </c>
      <c r="V923" s="10">
        <v>1</v>
      </c>
      <c r="W923" s="11">
        <v>2</v>
      </c>
      <c r="X923" s="9">
        <v>81.885000000000005</v>
      </c>
      <c r="Y923" s="8" t="s">
        <v>10901</v>
      </c>
      <c r="Z923" s="10">
        <v>1</v>
      </c>
      <c r="AA923" s="10">
        <v>1</v>
      </c>
      <c r="AB923" s="9">
        <v>81.885000000000005</v>
      </c>
      <c r="AC923" s="10">
        <v>1</v>
      </c>
      <c r="AD923" s="10">
        <v>1</v>
      </c>
      <c r="AE923" s="9">
        <v>81.885000000000005</v>
      </c>
      <c r="AF923" s="11">
        <v>15</v>
      </c>
      <c r="AG923" s="11">
        <v>0</v>
      </c>
      <c r="AH923" s="11">
        <v>0</v>
      </c>
      <c r="AI923" s="11">
        <v>0</v>
      </c>
      <c r="AJ923" s="11">
        <v>0</v>
      </c>
      <c r="AK923" s="12">
        <v>44368.031099537038</v>
      </c>
      <c r="AL923" s="11">
        <v>10.47</v>
      </c>
      <c r="AM923" s="11">
        <v>0</v>
      </c>
      <c r="AN923" s="11">
        <v>0</v>
      </c>
      <c r="AO923" s="11">
        <v>0</v>
      </c>
      <c r="AP923" s="11">
        <v>0</v>
      </c>
      <c r="AQ923" s="11">
        <v>0</v>
      </c>
      <c r="AR923" s="11">
        <v>1.61</v>
      </c>
      <c r="AS923" s="8" t="s">
        <v>10908</v>
      </c>
      <c r="AT923" s="11">
        <v>0</v>
      </c>
      <c r="AU923" s="8" t="s">
        <v>11032</v>
      </c>
      <c r="AV923" s="8" t="s">
        <v>10909</v>
      </c>
    </row>
    <row r="924" spans="1:48" x14ac:dyDescent="0.25">
      <c r="A924" s="8" t="str">
        <f t="shared" si="14"/>
        <v>13006000191272200001421</v>
      </c>
      <c r="B924" s="8" t="s">
        <v>10929</v>
      </c>
      <c r="C924" s="8" t="s">
        <v>10895</v>
      </c>
      <c r="D924" s="8" t="s">
        <v>10896</v>
      </c>
      <c r="E924" s="8" t="s">
        <v>11032</v>
      </c>
      <c r="F924" s="8" t="s">
        <v>11033</v>
      </c>
      <c r="G924" s="8" t="s">
        <v>10917</v>
      </c>
      <c r="H924" s="8" t="s">
        <v>10918</v>
      </c>
      <c r="I924" s="8" t="s">
        <v>10901</v>
      </c>
      <c r="J924" s="8" t="s">
        <v>11019</v>
      </c>
      <c r="K924" s="8" t="s">
        <v>7709</v>
      </c>
      <c r="L924" s="8" t="s">
        <v>10922</v>
      </c>
      <c r="M924" s="8" t="s">
        <v>10904</v>
      </c>
      <c r="N924" s="8" t="s">
        <v>10930</v>
      </c>
      <c r="O924" s="9">
        <v>10.16</v>
      </c>
      <c r="P924" s="10">
        <v>1</v>
      </c>
      <c r="Q924" s="11">
        <v>9.25</v>
      </c>
      <c r="R924" s="11">
        <v>4</v>
      </c>
      <c r="S924" s="8" t="s">
        <v>10906</v>
      </c>
      <c r="T924" s="8" t="s">
        <v>10907</v>
      </c>
      <c r="U924" s="9">
        <v>11.712</v>
      </c>
      <c r="V924" s="10">
        <v>1</v>
      </c>
      <c r="W924" s="11">
        <v>7</v>
      </c>
      <c r="X924" s="9">
        <v>82.864000000000004</v>
      </c>
      <c r="Y924" s="8" t="s">
        <v>10901</v>
      </c>
      <c r="Z924" s="10">
        <v>1</v>
      </c>
      <c r="AA924" s="10">
        <v>1</v>
      </c>
      <c r="AB924" s="9">
        <v>82.864000000000004</v>
      </c>
      <c r="AC924" s="10">
        <v>1</v>
      </c>
      <c r="AD924" s="10">
        <v>1</v>
      </c>
      <c r="AE924" s="9">
        <v>82.864000000000004</v>
      </c>
      <c r="AF924" s="11">
        <v>15</v>
      </c>
      <c r="AG924" s="11">
        <v>0</v>
      </c>
      <c r="AH924" s="11">
        <v>0</v>
      </c>
      <c r="AI924" s="11">
        <v>0</v>
      </c>
      <c r="AJ924" s="11">
        <v>0</v>
      </c>
      <c r="AK924" s="12">
        <v>44368.031099537038</v>
      </c>
      <c r="AL924" s="11">
        <v>10.1</v>
      </c>
      <c r="AM924" s="11">
        <v>0</v>
      </c>
      <c r="AN924" s="11">
        <v>0</v>
      </c>
      <c r="AO924" s="11">
        <v>0</v>
      </c>
      <c r="AP924" s="11">
        <v>0</v>
      </c>
      <c r="AQ924" s="11">
        <v>0</v>
      </c>
      <c r="AR924" s="11">
        <v>5.42</v>
      </c>
      <c r="AS924" s="8" t="s">
        <v>10908</v>
      </c>
      <c r="AT924" s="11">
        <v>0</v>
      </c>
      <c r="AU924" s="8" t="s">
        <v>11032</v>
      </c>
      <c r="AV924" s="8" t="s">
        <v>10909</v>
      </c>
    </row>
    <row r="925" spans="1:48" x14ac:dyDescent="0.25">
      <c r="A925" s="8" t="str">
        <f t="shared" si="14"/>
        <v>14006000191272000005105</v>
      </c>
      <c r="B925" s="8" t="s">
        <v>10931</v>
      </c>
      <c r="C925" s="8" t="s">
        <v>10901</v>
      </c>
      <c r="D925" s="8" t="s">
        <v>10896</v>
      </c>
      <c r="E925" s="8" t="s">
        <v>11032</v>
      </c>
      <c r="F925" s="8" t="s">
        <v>11033</v>
      </c>
      <c r="G925" s="8" t="s">
        <v>10920</v>
      </c>
      <c r="H925" s="8" t="s">
        <v>10921</v>
      </c>
      <c r="I925" s="8" t="s">
        <v>10895</v>
      </c>
      <c r="J925" s="8" t="s">
        <v>11019</v>
      </c>
      <c r="K925" s="8" t="s">
        <v>7709</v>
      </c>
      <c r="L925" s="8" t="s">
        <v>10922</v>
      </c>
      <c r="M925" s="8" t="s">
        <v>10904</v>
      </c>
      <c r="N925" s="8" t="s">
        <v>10905</v>
      </c>
      <c r="O925" s="9">
        <v>9.8960000000000008</v>
      </c>
      <c r="P925" s="10">
        <v>1</v>
      </c>
      <c r="Q925" s="11">
        <v>9.25</v>
      </c>
      <c r="R925" s="11">
        <v>4</v>
      </c>
      <c r="S925" s="8" t="s">
        <v>10906</v>
      </c>
      <c r="T925" s="8" t="s">
        <v>10907</v>
      </c>
      <c r="U925" s="9">
        <v>11.407</v>
      </c>
      <c r="V925" s="10">
        <v>1</v>
      </c>
      <c r="W925" s="11">
        <v>2</v>
      </c>
      <c r="X925" s="9">
        <v>58.42</v>
      </c>
      <c r="Y925" s="8" t="s">
        <v>10901</v>
      </c>
      <c r="Z925" s="10">
        <v>1</v>
      </c>
      <c r="AA925" s="10">
        <v>1</v>
      </c>
      <c r="AB925" s="9">
        <v>58.42</v>
      </c>
      <c r="AC925" s="10">
        <v>1</v>
      </c>
      <c r="AD925" s="10">
        <v>1</v>
      </c>
      <c r="AE925" s="9">
        <v>58.42</v>
      </c>
      <c r="AF925" s="11">
        <v>15</v>
      </c>
      <c r="AG925" s="11">
        <v>4</v>
      </c>
      <c r="AH925" s="11">
        <v>9.25</v>
      </c>
      <c r="AI925" s="11">
        <v>0</v>
      </c>
      <c r="AJ925" s="11">
        <v>0</v>
      </c>
      <c r="AK925" s="12">
        <v>44367.572002314817</v>
      </c>
      <c r="AL925" s="11">
        <v>9.84</v>
      </c>
      <c r="AM925" s="11">
        <v>100</v>
      </c>
      <c r="AN925" s="11">
        <v>0</v>
      </c>
      <c r="AO925" s="11">
        <v>2.62</v>
      </c>
      <c r="AP925" s="11">
        <v>6.06</v>
      </c>
      <c r="AQ925" s="11">
        <v>0</v>
      </c>
      <c r="AR925" s="11">
        <v>1.51</v>
      </c>
      <c r="AS925" s="8" t="s">
        <v>10908</v>
      </c>
      <c r="AT925" s="11">
        <v>0</v>
      </c>
      <c r="AU925" s="8" t="s">
        <v>11032</v>
      </c>
      <c r="AV925" s="8" t="s">
        <v>10909</v>
      </c>
    </row>
    <row r="926" spans="1:48" x14ac:dyDescent="0.25">
      <c r="A926" s="8" t="str">
        <f t="shared" si="14"/>
        <v>14006000191272200000102</v>
      </c>
      <c r="B926" s="8" t="s">
        <v>10931</v>
      </c>
      <c r="C926" s="8" t="s">
        <v>10895</v>
      </c>
      <c r="D926" s="8" t="s">
        <v>10896</v>
      </c>
      <c r="E926" s="8" t="s">
        <v>11032</v>
      </c>
      <c r="F926" s="8" t="s">
        <v>11033</v>
      </c>
      <c r="G926" s="8" t="s">
        <v>10899</v>
      </c>
      <c r="H926" s="8" t="s">
        <v>10900</v>
      </c>
      <c r="I926" s="8" t="s">
        <v>10901</v>
      </c>
      <c r="J926" s="8" t="s">
        <v>11019</v>
      </c>
      <c r="K926" s="8" t="s">
        <v>7709</v>
      </c>
      <c r="L926" s="8" t="s">
        <v>10922</v>
      </c>
      <c r="M926" s="8" t="s">
        <v>10904</v>
      </c>
      <c r="N926" s="8" t="s">
        <v>10905</v>
      </c>
      <c r="O926" s="9">
        <v>11.477</v>
      </c>
      <c r="P926" s="10">
        <v>1</v>
      </c>
      <c r="Q926" s="11">
        <v>3.65</v>
      </c>
      <c r="R926" s="11">
        <v>4</v>
      </c>
      <c r="S926" s="8" t="s">
        <v>10906</v>
      </c>
      <c r="T926" s="8" t="s">
        <v>10907</v>
      </c>
      <c r="U926" s="9">
        <v>12.428000000000001</v>
      </c>
      <c r="V926" s="10">
        <v>1</v>
      </c>
      <c r="W926" s="11">
        <v>2</v>
      </c>
      <c r="X926" s="9">
        <v>63.631</v>
      </c>
      <c r="Y926" s="8" t="s">
        <v>10901</v>
      </c>
      <c r="Z926" s="10">
        <v>1</v>
      </c>
      <c r="AA926" s="10">
        <v>1</v>
      </c>
      <c r="AB926" s="9">
        <v>63.631</v>
      </c>
      <c r="AC926" s="10">
        <v>1</v>
      </c>
      <c r="AD926" s="10">
        <v>1</v>
      </c>
      <c r="AE926" s="9">
        <v>63.631</v>
      </c>
      <c r="AF926" s="11">
        <v>15</v>
      </c>
      <c r="AG926" s="11">
        <v>4</v>
      </c>
      <c r="AH926" s="11">
        <v>9.25</v>
      </c>
      <c r="AI926" s="11">
        <v>0</v>
      </c>
      <c r="AJ926" s="11">
        <v>0</v>
      </c>
      <c r="AK926" s="12">
        <v>44368.034571759257</v>
      </c>
      <c r="AL926" s="11">
        <v>10.72</v>
      </c>
      <c r="AM926" s="11">
        <v>100</v>
      </c>
      <c r="AN926" s="11">
        <v>0</v>
      </c>
      <c r="AO926" s="11">
        <v>2.86</v>
      </c>
      <c r="AP926" s="11">
        <v>6.61</v>
      </c>
      <c r="AQ926" s="11">
        <v>0</v>
      </c>
      <c r="AR926" s="11">
        <v>1.64</v>
      </c>
      <c r="AS926" s="8" t="s">
        <v>10908</v>
      </c>
      <c r="AT926" s="11">
        <v>0</v>
      </c>
      <c r="AU926" s="8" t="s">
        <v>11032</v>
      </c>
      <c r="AV926" s="8" t="s">
        <v>10909</v>
      </c>
    </row>
    <row r="927" spans="1:48" x14ac:dyDescent="0.25">
      <c r="A927" s="8" t="str">
        <f t="shared" si="14"/>
        <v>14006000191272200001286</v>
      </c>
      <c r="B927" s="8" t="s">
        <v>10931</v>
      </c>
      <c r="C927" s="8" t="s">
        <v>10895</v>
      </c>
      <c r="D927" s="8" t="s">
        <v>10896</v>
      </c>
      <c r="E927" s="8" t="s">
        <v>11032</v>
      </c>
      <c r="F927" s="8" t="s">
        <v>11033</v>
      </c>
      <c r="G927" s="8" t="s">
        <v>10913</v>
      </c>
      <c r="H927" s="8" t="s">
        <v>10914</v>
      </c>
      <c r="I927" s="8" t="s">
        <v>10901</v>
      </c>
      <c r="J927" s="8" t="s">
        <v>11019</v>
      </c>
      <c r="K927" s="8" t="s">
        <v>7709</v>
      </c>
      <c r="L927" s="8" t="s">
        <v>10922</v>
      </c>
      <c r="M927" s="8" t="s">
        <v>10904</v>
      </c>
      <c r="N927" s="8" t="s">
        <v>10915</v>
      </c>
      <c r="O927" s="9">
        <v>13.906000000000001</v>
      </c>
      <c r="P927" s="10">
        <v>1</v>
      </c>
      <c r="Q927" s="11">
        <v>3.65</v>
      </c>
      <c r="R927" s="11">
        <v>1</v>
      </c>
      <c r="S927" s="8" t="s">
        <v>10906</v>
      </c>
      <c r="T927" s="8" t="s">
        <v>10907</v>
      </c>
      <c r="U927" s="9">
        <v>14.584</v>
      </c>
      <c r="V927" s="10">
        <v>1</v>
      </c>
      <c r="W927" s="11">
        <v>3</v>
      </c>
      <c r="X927" s="9">
        <v>75.278000000000006</v>
      </c>
      <c r="Y927" s="8" t="s">
        <v>10901</v>
      </c>
      <c r="Z927" s="10">
        <v>1</v>
      </c>
      <c r="AA927" s="10">
        <v>1</v>
      </c>
      <c r="AB927" s="9">
        <v>75.278000000000006</v>
      </c>
      <c r="AC927" s="10">
        <v>1</v>
      </c>
      <c r="AD927" s="10">
        <v>1</v>
      </c>
      <c r="AE927" s="9">
        <v>75.278000000000006</v>
      </c>
      <c r="AF927" s="11">
        <v>0</v>
      </c>
      <c r="AG927" s="11">
        <v>4</v>
      </c>
      <c r="AH927" s="11">
        <v>9.25</v>
      </c>
      <c r="AI927" s="11">
        <v>0</v>
      </c>
      <c r="AJ927" s="11">
        <v>0</v>
      </c>
      <c r="AK927" s="12">
        <v>44368.034594907411</v>
      </c>
      <c r="AL927" s="11">
        <v>0</v>
      </c>
      <c r="AM927" s="11">
        <v>100</v>
      </c>
      <c r="AN927" s="11">
        <v>0</v>
      </c>
      <c r="AO927" s="11">
        <v>3.35</v>
      </c>
      <c r="AP927" s="11">
        <v>7.75</v>
      </c>
      <c r="AQ927" s="11">
        <v>0</v>
      </c>
      <c r="AR927" s="11">
        <v>2.52</v>
      </c>
      <c r="AS927" s="8" t="s">
        <v>10908</v>
      </c>
      <c r="AT927" s="11">
        <v>0</v>
      </c>
      <c r="AU927" s="8" t="s">
        <v>11032</v>
      </c>
      <c r="AV927" s="8" t="s">
        <v>10909</v>
      </c>
    </row>
    <row r="928" spans="1:48" x14ac:dyDescent="0.25">
      <c r="A928" s="8" t="str">
        <f t="shared" si="14"/>
        <v>10006000192162200000102</v>
      </c>
      <c r="B928" s="8" t="s">
        <v>10894</v>
      </c>
      <c r="C928" s="8" t="s">
        <v>10895</v>
      </c>
      <c r="D928" s="8" t="s">
        <v>10896</v>
      </c>
      <c r="E928" s="8" t="s">
        <v>11034</v>
      </c>
      <c r="F928" s="8" t="s">
        <v>11035</v>
      </c>
      <c r="G928" s="8" t="s">
        <v>10899</v>
      </c>
      <c r="H928" s="8" t="s">
        <v>10900</v>
      </c>
      <c r="I928" s="8" t="s">
        <v>10901</v>
      </c>
      <c r="J928" s="8" t="s">
        <v>11019</v>
      </c>
      <c r="K928" s="8" t="s">
        <v>7709</v>
      </c>
      <c r="L928" s="8" t="s">
        <v>10903</v>
      </c>
      <c r="M928" s="8" t="s">
        <v>10904</v>
      </c>
      <c r="N928" s="8" t="s">
        <v>10905</v>
      </c>
      <c r="O928" s="9">
        <v>10.946</v>
      </c>
      <c r="P928" s="10">
        <v>1</v>
      </c>
      <c r="Q928" s="11">
        <v>3.65</v>
      </c>
      <c r="R928" s="11">
        <v>4</v>
      </c>
      <c r="S928" s="8" t="s">
        <v>10906</v>
      </c>
      <c r="T928" s="8" t="s">
        <v>10907</v>
      </c>
      <c r="U928" s="9">
        <v>11.853</v>
      </c>
      <c r="V928" s="10">
        <v>1</v>
      </c>
      <c r="W928" s="11">
        <v>4.5</v>
      </c>
      <c r="X928" s="9">
        <v>62.655000000000001</v>
      </c>
      <c r="Y928" s="8" t="s">
        <v>10901</v>
      </c>
      <c r="Z928" s="10">
        <v>1</v>
      </c>
      <c r="AA928" s="10">
        <v>1</v>
      </c>
      <c r="AB928" s="9">
        <v>62.655000000000001</v>
      </c>
      <c r="AC928" s="10">
        <v>1</v>
      </c>
      <c r="AD928" s="10">
        <v>1</v>
      </c>
      <c r="AE928" s="9">
        <v>62.655000000000001</v>
      </c>
      <c r="AF928" s="11">
        <v>15</v>
      </c>
      <c r="AG928" s="11">
        <v>4</v>
      </c>
      <c r="AH928" s="11">
        <v>9.25</v>
      </c>
      <c r="AI928" s="11">
        <v>0</v>
      </c>
      <c r="AJ928" s="11">
        <v>0</v>
      </c>
      <c r="AK928" s="12">
        <v>44368.079351851855</v>
      </c>
      <c r="AL928" s="11">
        <v>10.220000000000001</v>
      </c>
      <c r="AM928" s="11">
        <v>100</v>
      </c>
      <c r="AN928" s="11">
        <v>0</v>
      </c>
      <c r="AO928" s="11">
        <v>2.73</v>
      </c>
      <c r="AP928" s="11">
        <v>6.3</v>
      </c>
      <c r="AQ928" s="11">
        <v>0</v>
      </c>
      <c r="AR928" s="11">
        <v>3.53</v>
      </c>
      <c r="AS928" s="8" t="s">
        <v>10908</v>
      </c>
      <c r="AT928" s="11">
        <v>0</v>
      </c>
      <c r="AU928" s="8" t="s">
        <v>11034</v>
      </c>
      <c r="AV928" s="8" t="s">
        <v>10909</v>
      </c>
    </row>
    <row r="929" spans="1:48" x14ac:dyDescent="0.25">
      <c r="A929" s="8" t="str">
        <f t="shared" si="14"/>
        <v>10006000192162200001286</v>
      </c>
      <c r="B929" s="8" t="s">
        <v>10894</v>
      </c>
      <c r="C929" s="8" t="s">
        <v>10895</v>
      </c>
      <c r="D929" s="8" t="s">
        <v>10896</v>
      </c>
      <c r="E929" s="8" t="s">
        <v>11034</v>
      </c>
      <c r="F929" s="8" t="s">
        <v>11035</v>
      </c>
      <c r="G929" s="8" t="s">
        <v>10913</v>
      </c>
      <c r="H929" s="8" t="s">
        <v>10914</v>
      </c>
      <c r="I929" s="8" t="s">
        <v>10901</v>
      </c>
      <c r="J929" s="8" t="s">
        <v>11019</v>
      </c>
      <c r="K929" s="8" t="s">
        <v>7709</v>
      </c>
      <c r="L929" s="8" t="s">
        <v>10903</v>
      </c>
      <c r="M929" s="8" t="s">
        <v>10904</v>
      </c>
      <c r="N929" s="8" t="s">
        <v>10915</v>
      </c>
      <c r="O929" s="9">
        <v>13.263</v>
      </c>
      <c r="P929" s="10">
        <v>1</v>
      </c>
      <c r="Q929" s="11">
        <v>3.65</v>
      </c>
      <c r="R929" s="11">
        <v>1</v>
      </c>
      <c r="S929" s="8" t="s">
        <v>10906</v>
      </c>
      <c r="T929" s="8" t="s">
        <v>10907</v>
      </c>
      <c r="U929" s="9">
        <v>13.91</v>
      </c>
      <c r="V929" s="10">
        <v>1</v>
      </c>
      <c r="W929" s="11">
        <v>6</v>
      </c>
      <c r="X929" s="9">
        <v>74.183000000000007</v>
      </c>
      <c r="Y929" s="8" t="s">
        <v>10901</v>
      </c>
      <c r="Z929" s="10">
        <v>1</v>
      </c>
      <c r="AA929" s="10">
        <v>1</v>
      </c>
      <c r="AB929" s="9">
        <v>74.183000000000007</v>
      </c>
      <c r="AC929" s="10">
        <v>1</v>
      </c>
      <c r="AD929" s="10">
        <v>1</v>
      </c>
      <c r="AE929" s="9">
        <v>74.183000000000007</v>
      </c>
      <c r="AF929" s="11">
        <v>0</v>
      </c>
      <c r="AG929" s="11">
        <v>4</v>
      </c>
      <c r="AH929" s="11">
        <v>9.25</v>
      </c>
      <c r="AI929" s="11">
        <v>0</v>
      </c>
      <c r="AJ929" s="11">
        <v>0</v>
      </c>
      <c r="AK929" s="12">
        <v>44368.079363425924</v>
      </c>
      <c r="AL929" s="11">
        <v>0</v>
      </c>
      <c r="AM929" s="11">
        <v>100</v>
      </c>
      <c r="AN929" s="11">
        <v>0</v>
      </c>
      <c r="AO929" s="11">
        <v>3.2</v>
      </c>
      <c r="AP929" s="11">
        <v>7.4</v>
      </c>
      <c r="AQ929" s="11">
        <v>0</v>
      </c>
      <c r="AR929" s="11">
        <v>4.8</v>
      </c>
      <c r="AS929" s="8" t="s">
        <v>10908</v>
      </c>
      <c r="AT929" s="11">
        <v>0</v>
      </c>
      <c r="AU929" s="8" t="s">
        <v>11034</v>
      </c>
      <c r="AV929" s="8" t="s">
        <v>10909</v>
      </c>
    </row>
    <row r="930" spans="1:48" x14ac:dyDescent="0.25">
      <c r="A930" s="8" t="str">
        <f t="shared" si="14"/>
        <v>10006000192162200001327</v>
      </c>
      <c r="B930" s="8" t="s">
        <v>10894</v>
      </c>
      <c r="C930" s="8" t="s">
        <v>10895</v>
      </c>
      <c r="D930" s="8" t="s">
        <v>10896</v>
      </c>
      <c r="E930" s="8" t="s">
        <v>11034</v>
      </c>
      <c r="F930" s="8" t="s">
        <v>11035</v>
      </c>
      <c r="G930" s="8" t="s">
        <v>10916</v>
      </c>
      <c r="H930" s="8" t="s">
        <v>10900</v>
      </c>
      <c r="I930" s="8" t="s">
        <v>10901</v>
      </c>
      <c r="J930" s="8" t="s">
        <v>11019</v>
      </c>
      <c r="K930" s="8" t="s">
        <v>7709</v>
      </c>
      <c r="L930" s="8" t="s">
        <v>10903</v>
      </c>
      <c r="M930" s="8" t="s">
        <v>10904</v>
      </c>
      <c r="N930" s="8" t="s">
        <v>10905</v>
      </c>
      <c r="O930" s="9">
        <v>14.254</v>
      </c>
      <c r="P930" s="10">
        <v>0.75017500000000004</v>
      </c>
      <c r="Q930" s="11">
        <v>3.65</v>
      </c>
      <c r="R930" s="11">
        <v>4</v>
      </c>
      <c r="S930" s="8" t="s">
        <v>10906</v>
      </c>
      <c r="T930" s="8" t="s">
        <v>10907</v>
      </c>
      <c r="U930" s="9">
        <v>11.579000000000001</v>
      </c>
      <c r="V930" s="10">
        <v>1</v>
      </c>
      <c r="W930" s="11">
        <v>5</v>
      </c>
      <c r="X930" s="9">
        <v>61.588999999999999</v>
      </c>
      <c r="Y930" s="8" t="s">
        <v>10901</v>
      </c>
      <c r="Z930" s="10">
        <v>1</v>
      </c>
      <c r="AA930" s="10">
        <v>1</v>
      </c>
      <c r="AB930" s="9">
        <v>61.588999999999999</v>
      </c>
      <c r="AC930" s="10">
        <v>1</v>
      </c>
      <c r="AD930" s="10">
        <v>1</v>
      </c>
      <c r="AE930" s="9">
        <v>61.588999999999999</v>
      </c>
      <c r="AF930" s="11">
        <v>15</v>
      </c>
      <c r="AG930" s="11">
        <v>4</v>
      </c>
      <c r="AH930" s="11">
        <v>9.25</v>
      </c>
      <c r="AI930" s="11">
        <v>0</v>
      </c>
      <c r="AJ930" s="11">
        <v>0</v>
      </c>
      <c r="AK930" s="12">
        <v>44368.079363425924</v>
      </c>
      <c r="AL930" s="11">
        <v>9.99</v>
      </c>
      <c r="AM930" s="11">
        <v>100</v>
      </c>
      <c r="AN930" s="11">
        <v>0</v>
      </c>
      <c r="AO930" s="11">
        <v>2.66</v>
      </c>
      <c r="AP930" s="11">
        <v>6.16</v>
      </c>
      <c r="AQ930" s="11">
        <v>0</v>
      </c>
      <c r="AR930" s="11">
        <v>3.83</v>
      </c>
      <c r="AS930" s="8" t="s">
        <v>10908</v>
      </c>
      <c r="AT930" s="11">
        <v>0</v>
      </c>
      <c r="AU930" s="8" t="s">
        <v>11034</v>
      </c>
      <c r="AV930" s="8" t="s">
        <v>10909</v>
      </c>
    </row>
    <row r="931" spans="1:48" x14ac:dyDescent="0.25">
      <c r="A931" s="8" t="str">
        <f t="shared" si="14"/>
        <v>10006000192162200008967</v>
      </c>
      <c r="B931" s="8" t="s">
        <v>10894</v>
      </c>
      <c r="C931" s="8" t="s">
        <v>10901</v>
      </c>
      <c r="D931" s="8" t="s">
        <v>10896</v>
      </c>
      <c r="E931" s="8" t="s">
        <v>11034</v>
      </c>
      <c r="F931" s="8" t="s">
        <v>11035</v>
      </c>
      <c r="G931" s="8" t="s">
        <v>10946</v>
      </c>
      <c r="H931" s="8" t="s">
        <v>10947</v>
      </c>
      <c r="I931" s="8" t="s">
        <v>10895</v>
      </c>
      <c r="J931" s="8" t="s">
        <v>11019</v>
      </c>
      <c r="K931" s="8" t="s">
        <v>7709</v>
      </c>
      <c r="L931" s="8" t="s">
        <v>10903</v>
      </c>
      <c r="M931" s="8" t="s">
        <v>10904</v>
      </c>
      <c r="N931" s="8" t="s">
        <v>10912</v>
      </c>
      <c r="O931" s="9">
        <v>0</v>
      </c>
      <c r="P931" s="10">
        <v>1</v>
      </c>
      <c r="Q931" s="11">
        <v>0</v>
      </c>
      <c r="R931" s="11">
        <v>0</v>
      </c>
      <c r="S931" s="8" t="s">
        <v>10906</v>
      </c>
      <c r="T931" s="8" t="s">
        <v>10907</v>
      </c>
      <c r="U931" s="9">
        <v>7.72</v>
      </c>
      <c r="V931" s="10">
        <v>1</v>
      </c>
      <c r="W931" s="11">
        <v>0</v>
      </c>
      <c r="X931" s="9">
        <v>59.76</v>
      </c>
      <c r="Y931" s="8" t="s">
        <v>10901</v>
      </c>
      <c r="Z931" s="10">
        <v>1</v>
      </c>
      <c r="AA931" s="10">
        <v>1</v>
      </c>
      <c r="AB931" s="9">
        <v>59.76</v>
      </c>
      <c r="AC931" s="10">
        <v>0.90803100000000003</v>
      </c>
      <c r="AD931" s="10">
        <v>1</v>
      </c>
      <c r="AE931" s="9">
        <v>54.264000000000003</v>
      </c>
      <c r="AF931" s="11">
        <v>0</v>
      </c>
      <c r="AG931" s="11">
        <v>0</v>
      </c>
      <c r="AH931" s="11">
        <v>0</v>
      </c>
      <c r="AI931" s="11">
        <v>0</v>
      </c>
      <c r="AJ931" s="11">
        <v>15.37</v>
      </c>
      <c r="AK931" s="12">
        <v>44367.609259259261</v>
      </c>
      <c r="AL931" s="11">
        <v>0</v>
      </c>
      <c r="AM931" s="11">
        <v>0</v>
      </c>
      <c r="AN931" s="11">
        <v>0</v>
      </c>
      <c r="AO931" s="11">
        <v>0</v>
      </c>
      <c r="AP931" s="11">
        <v>0</v>
      </c>
      <c r="AQ931" s="11">
        <v>0</v>
      </c>
      <c r="AR931" s="11">
        <v>0</v>
      </c>
      <c r="AS931" s="8" t="s">
        <v>10908</v>
      </c>
      <c r="AT931" s="11">
        <v>34.630000000000003</v>
      </c>
      <c r="AU931" s="8" t="s">
        <v>11034</v>
      </c>
      <c r="AV931" s="8" t="s">
        <v>10909</v>
      </c>
    </row>
    <row r="932" spans="1:48" x14ac:dyDescent="0.25">
      <c r="A932" s="8" t="str">
        <f t="shared" si="14"/>
        <v>11006000192162000005105</v>
      </c>
      <c r="B932" s="8" t="s">
        <v>10919</v>
      </c>
      <c r="C932" s="8" t="s">
        <v>10901</v>
      </c>
      <c r="D932" s="8" t="s">
        <v>10896</v>
      </c>
      <c r="E932" s="8" t="s">
        <v>11034</v>
      </c>
      <c r="F932" s="8" t="s">
        <v>11035</v>
      </c>
      <c r="G932" s="8" t="s">
        <v>10920</v>
      </c>
      <c r="H932" s="8" t="s">
        <v>10921</v>
      </c>
      <c r="I932" s="8" t="s">
        <v>10895</v>
      </c>
      <c r="J932" s="8" t="s">
        <v>11019</v>
      </c>
      <c r="K932" s="8" t="s">
        <v>7709</v>
      </c>
      <c r="L932" s="8" t="s">
        <v>10922</v>
      </c>
      <c r="M932" s="8" t="s">
        <v>10904</v>
      </c>
      <c r="N932" s="8" t="s">
        <v>10905</v>
      </c>
      <c r="O932" s="9">
        <v>9.4380000000000006</v>
      </c>
      <c r="P932" s="10">
        <v>1</v>
      </c>
      <c r="Q932" s="11">
        <v>9.25</v>
      </c>
      <c r="R932" s="11">
        <v>4</v>
      </c>
      <c r="S932" s="8" t="s">
        <v>10906</v>
      </c>
      <c r="T932" s="8" t="s">
        <v>10907</v>
      </c>
      <c r="U932" s="9">
        <v>10.88</v>
      </c>
      <c r="V932" s="10">
        <v>1</v>
      </c>
      <c r="W932" s="11">
        <v>4</v>
      </c>
      <c r="X932" s="9">
        <v>62.94</v>
      </c>
      <c r="Y932" s="8" t="s">
        <v>10901</v>
      </c>
      <c r="Z932" s="10">
        <v>1</v>
      </c>
      <c r="AA932" s="10">
        <v>1</v>
      </c>
      <c r="AB932" s="9">
        <v>62.94</v>
      </c>
      <c r="AC932" s="10">
        <v>1</v>
      </c>
      <c r="AD932" s="10">
        <v>1</v>
      </c>
      <c r="AE932" s="9">
        <v>62.94</v>
      </c>
      <c r="AF932" s="11">
        <v>15</v>
      </c>
      <c r="AG932" s="11">
        <v>4</v>
      </c>
      <c r="AH932" s="11">
        <v>0</v>
      </c>
      <c r="AI932" s="11">
        <v>0</v>
      </c>
      <c r="AJ932" s="11">
        <v>0</v>
      </c>
      <c r="AK932" s="12">
        <v>44367.657268518517</v>
      </c>
      <c r="AL932" s="11">
        <v>9.3800000000000008</v>
      </c>
      <c r="AM932" s="11">
        <v>100</v>
      </c>
      <c r="AN932" s="11">
        <v>0</v>
      </c>
      <c r="AO932" s="11">
        <v>2.5</v>
      </c>
      <c r="AP932" s="11">
        <v>0</v>
      </c>
      <c r="AQ932" s="11">
        <v>0</v>
      </c>
      <c r="AR932" s="11">
        <v>2.88</v>
      </c>
      <c r="AS932" s="8" t="s">
        <v>10908</v>
      </c>
      <c r="AT932" s="11">
        <v>0</v>
      </c>
      <c r="AU932" s="8" t="s">
        <v>11034</v>
      </c>
      <c r="AV932" s="8" t="s">
        <v>10909</v>
      </c>
    </row>
    <row r="933" spans="1:48" x14ac:dyDescent="0.25">
      <c r="A933" s="8" t="str">
        <f t="shared" si="14"/>
        <v>11006000192162200001286</v>
      </c>
      <c r="B933" s="8" t="s">
        <v>10919</v>
      </c>
      <c r="C933" s="8" t="s">
        <v>10895</v>
      </c>
      <c r="D933" s="8" t="s">
        <v>10896</v>
      </c>
      <c r="E933" s="8" t="s">
        <v>11034</v>
      </c>
      <c r="F933" s="8" t="s">
        <v>11035</v>
      </c>
      <c r="G933" s="8" t="s">
        <v>10913</v>
      </c>
      <c r="H933" s="8" t="s">
        <v>10914</v>
      </c>
      <c r="I933" s="8" t="s">
        <v>10901</v>
      </c>
      <c r="J933" s="8" t="s">
        <v>11019</v>
      </c>
      <c r="K933" s="8" t="s">
        <v>7709</v>
      </c>
      <c r="L933" s="8" t="s">
        <v>10922</v>
      </c>
      <c r="M933" s="8" t="s">
        <v>10904</v>
      </c>
      <c r="N933" s="8" t="s">
        <v>10915</v>
      </c>
      <c r="O933" s="9">
        <v>13.263</v>
      </c>
      <c r="P933" s="10">
        <v>1</v>
      </c>
      <c r="Q933" s="11">
        <v>3.65</v>
      </c>
      <c r="R933" s="11">
        <v>1</v>
      </c>
      <c r="S933" s="8" t="s">
        <v>10906</v>
      </c>
      <c r="T933" s="8" t="s">
        <v>10907</v>
      </c>
      <c r="U933" s="9">
        <v>13.91</v>
      </c>
      <c r="V933" s="10">
        <v>1</v>
      </c>
      <c r="W933" s="11">
        <v>5</v>
      </c>
      <c r="X933" s="9">
        <v>80.783000000000001</v>
      </c>
      <c r="Y933" s="8" t="s">
        <v>10901</v>
      </c>
      <c r="Z933" s="10">
        <v>1</v>
      </c>
      <c r="AA933" s="10">
        <v>1</v>
      </c>
      <c r="AB933" s="9">
        <v>80.783000000000001</v>
      </c>
      <c r="AC933" s="10">
        <v>1</v>
      </c>
      <c r="AD933" s="10">
        <v>1</v>
      </c>
      <c r="AE933" s="9">
        <v>80.783000000000001</v>
      </c>
      <c r="AF933" s="11">
        <v>0</v>
      </c>
      <c r="AG933" s="11">
        <v>4</v>
      </c>
      <c r="AH933" s="11">
        <v>0</v>
      </c>
      <c r="AI933" s="11">
        <v>0</v>
      </c>
      <c r="AJ933" s="11">
        <v>0</v>
      </c>
      <c r="AK933" s="12">
        <v>44368.102835648147</v>
      </c>
      <c r="AL933" s="11">
        <v>0</v>
      </c>
      <c r="AM933" s="11">
        <v>100</v>
      </c>
      <c r="AN933" s="11">
        <v>0</v>
      </c>
      <c r="AO933" s="11">
        <v>3.2</v>
      </c>
      <c r="AP933" s="11">
        <v>0</v>
      </c>
      <c r="AQ933" s="11">
        <v>0</v>
      </c>
      <c r="AR933" s="11">
        <v>4</v>
      </c>
      <c r="AS933" s="8" t="s">
        <v>10908</v>
      </c>
      <c r="AT933" s="11">
        <v>0</v>
      </c>
      <c r="AU933" s="8" t="s">
        <v>11034</v>
      </c>
      <c r="AV933" s="8" t="s">
        <v>10909</v>
      </c>
    </row>
    <row r="934" spans="1:48" x14ac:dyDescent="0.25">
      <c r="A934" s="8" t="str">
        <f t="shared" si="14"/>
        <v>11006000192162200001327</v>
      </c>
      <c r="B934" s="8" t="s">
        <v>10919</v>
      </c>
      <c r="C934" s="8" t="s">
        <v>10895</v>
      </c>
      <c r="D934" s="8" t="s">
        <v>10896</v>
      </c>
      <c r="E934" s="8" t="s">
        <v>11034</v>
      </c>
      <c r="F934" s="8" t="s">
        <v>11035</v>
      </c>
      <c r="G934" s="8" t="s">
        <v>10916</v>
      </c>
      <c r="H934" s="8" t="s">
        <v>10900</v>
      </c>
      <c r="I934" s="8" t="s">
        <v>10901</v>
      </c>
      <c r="J934" s="8" t="s">
        <v>11019</v>
      </c>
      <c r="K934" s="8" t="s">
        <v>7709</v>
      </c>
      <c r="L934" s="8" t="s">
        <v>10922</v>
      </c>
      <c r="M934" s="8" t="s">
        <v>10904</v>
      </c>
      <c r="N934" s="8" t="s">
        <v>10923</v>
      </c>
      <c r="O934" s="9">
        <v>14.254</v>
      </c>
      <c r="P934" s="10">
        <v>0.75017500000000004</v>
      </c>
      <c r="Q934" s="11">
        <v>0</v>
      </c>
      <c r="R934" s="11">
        <v>4</v>
      </c>
      <c r="S934" s="8" t="s">
        <v>10906</v>
      </c>
      <c r="T934" s="8" t="s">
        <v>10907</v>
      </c>
      <c r="U934" s="9">
        <v>11.138999999999999</v>
      </c>
      <c r="V934" s="10">
        <v>1</v>
      </c>
      <c r="W934" s="11">
        <v>5</v>
      </c>
      <c r="X934" s="9">
        <v>65.168999999999997</v>
      </c>
      <c r="Y934" s="8" t="s">
        <v>10901</v>
      </c>
      <c r="Z934" s="10">
        <v>1</v>
      </c>
      <c r="AA934" s="10">
        <v>1</v>
      </c>
      <c r="AB934" s="9">
        <v>65.168999999999997</v>
      </c>
      <c r="AC934" s="10">
        <v>1</v>
      </c>
      <c r="AD934" s="10">
        <v>1</v>
      </c>
      <c r="AE934" s="9">
        <v>65.168999999999997</v>
      </c>
      <c r="AF934" s="11">
        <v>15</v>
      </c>
      <c r="AG934" s="11">
        <v>4</v>
      </c>
      <c r="AH934" s="11">
        <v>0</v>
      </c>
      <c r="AI934" s="11">
        <v>0</v>
      </c>
      <c r="AJ934" s="11">
        <v>0</v>
      </c>
      <c r="AK934" s="12">
        <v>44368.102835648147</v>
      </c>
      <c r="AL934" s="11">
        <v>9.61</v>
      </c>
      <c r="AM934" s="11">
        <v>100</v>
      </c>
      <c r="AN934" s="11">
        <v>0</v>
      </c>
      <c r="AO934" s="11">
        <v>2.56</v>
      </c>
      <c r="AP934" s="11">
        <v>0</v>
      </c>
      <c r="AQ934" s="11">
        <v>0</v>
      </c>
      <c r="AR934" s="11">
        <v>3.68</v>
      </c>
      <c r="AS934" s="8" t="s">
        <v>10908</v>
      </c>
      <c r="AT934" s="11">
        <v>0</v>
      </c>
      <c r="AU934" s="8" t="s">
        <v>11034</v>
      </c>
      <c r="AV934" s="8" t="s">
        <v>10909</v>
      </c>
    </row>
    <row r="935" spans="1:48" x14ac:dyDescent="0.25">
      <c r="A935" s="8" t="str">
        <f t="shared" si="14"/>
        <v>11106000192162000005105</v>
      </c>
      <c r="B935" s="8" t="s">
        <v>10924</v>
      </c>
      <c r="C935" s="8" t="s">
        <v>10901</v>
      </c>
      <c r="D935" s="8" t="s">
        <v>10896</v>
      </c>
      <c r="E935" s="8" t="s">
        <v>11034</v>
      </c>
      <c r="F935" s="8" t="s">
        <v>11035</v>
      </c>
      <c r="G935" s="8" t="s">
        <v>10920</v>
      </c>
      <c r="H935" s="8" t="s">
        <v>10921</v>
      </c>
      <c r="I935" s="8" t="s">
        <v>10895</v>
      </c>
      <c r="J935" s="8" t="s">
        <v>11019</v>
      </c>
      <c r="K935" s="8" t="s">
        <v>7709</v>
      </c>
      <c r="L935" s="8" t="s">
        <v>10922</v>
      </c>
      <c r="M935" s="8" t="s">
        <v>10904</v>
      </c>
      <c r="N935" s="8" t="s">
        <v>10925</v>
      </c>
      <c r="O935" s="9">
        <v>9.4380000000000006</v>
      </c>
      <c r="P935" s="10">
        <v>1</v>
      </c>
      <c r="Q935" s="11">
        <v>9.25</v>
      </c>
      <c r="R935" s="11">
        <v>4</v>
      </c>
      <c r="S935" s="8" t="s">
        <v>10906</v>
      </c>
      <c r="T935" s="8" t="s">
        <v>10907</v>
      </c>
      <c r="U935" s="9">
        <v>10.88</v>
      </c>
      <c r="V935" s="10">
        <v>1</v>
      </c>
      <c r="W935" s="11">
        <v>4</v>
      </c>
      <c r="X935" s="9">
        <v>81.96</v>
      </c>
      <c r="Y935" s="8" t="s">
        <v>10901</v>
      </c>
      <c r="Z935" s="10">
        <v>1</v>
      </c>
      <c r="AA935" s="10">
        <v>0.75024199999999996</v>
      </c>
      <c r="AB935" s="9">
        <v>81.96</v>
      </c>
      <c r="AC935" s="10">
        <v>1</v>
      </c>
      <c r="AD935" s="10">
        <v>0.75024199999999996</v>
      </c>
      <c r="AE935" s="9">
        <v>81.96</v>
      </c>
      <c r="AF935" s="11">
        <v>15</v>
      </c>
      <c r="AG935" s="11">
        <v>4</v>
      </c>
      <c r="AH935" s="11">
        <v>0</v>
      </c>
      <c r="AI935" s="11">
        <v>17</v>
      </c>
      <c r="AJ935" s="11">
        <v>0</v>
      </c>
      <c r="AK935" s="12">
        <v>44367.657268518517</v>
      </c>
      <c r="AL935" s="11">
        <v>9.3800000000000008</v>
      </c>
      <c r="AM935" s="11">
        <v>100</v>
      </c>
      <c r="AN935" s="11">
        <v>0</v>
      </c>
      <c r="AO935" s="11">
        <v>2.5</v>
      </c>
      <c r="AP935" s="11">
        <v>0</v>
      </c>
      <c r="AQ935" s="11">
        <v>15.89</v>
      </c>
      <c r="AR935" s="11">
        <v>3.51</v>
      </c>
      <c r="AS935" s="8" t="s">
        <v>10908</v>
      </c>
      <c r="AT935" s="11">
        <v>0</v>
      </c>
      <c r="AU935" s="8" t="s">
        <v>11034</v>
      </c>
      <c r="AV935" s="8" t="s">
        <v>10909</v>
      </c>
    </row>
    <row r="936" spans="1:48" x14ac:dyDescent="0.25">
      <c r="A936" s="8" t="str">
        <f t="shared" si="14"/>
        <v>11106000192162200000102</v>
      </c>
      <c r="B936" s="8" t="s">
        <v>10924</v>
      </c>
      <c r="C936" s="8" t="s">
        <v>10895</v>
      </c>
      <c r="D936" s="8" t="s">
        <v>10896</v>
      </c>
      <c r="E936" s="8" t="s">
        <v>11034</v>
      </c>
      <c r="F936" s="8" t="s">
        <v>11035</v>
      </c>
      <c r="G936" s="8" t="s">
        <v>10899</v>
      </c>
      <c r="H936" s="8" t="s">
        <v>10900</v>
      </c>
      <c r="I936" s="8" t="s">
        <v>10901</v>
      </c>
      <c r="J936" s="8" t="s">
        <v>11019</v>
      </c>
      <c r="K936" s="8" t="s">
        <v>7709</v>
      </c>
      <c r="L936" s="8" t="s">
        <v>10922</v>
      </c>
      <c r="M936" s="8" t="s">
        <v>10904</v>
      </c>
      <c r="N936" s="8" t="s">
        <v>10926</v>
      </c>
      <c r="O936" s="9">
        <v>10.946</v>
      </c>
      <c r="P936" s="10">
        <v>1</v>
      </c>
      <c r="Q936" s="11">
        <v>0</v>
      </c>
      <c r="R936" s="11">
        <v>4</v>
      </c>
      <c r="S936" s="8" t="s">
        <v>10906</v>
      </c>
      <c r="T936" s="8" t="s">
        <v>10907</v>
      </c>
      <c r="U936" s="9">
        <v>11.401999999999999</v>
      </c>
      <c r="V936" s="10">
        <v>1</v>
      </c>
      <c r="W936" s="11">
        <v>4</v>
      </c>
      <c r="X936" s="9">
        <v>85.891999999999996</v>
      </c>
      <c r="Y936" s="8" t="s">
        <v>10901</v>
      </c>
      <c r="Z936" s="10">
        <v>1</v>
      </c>
      <c r="AA936" s="10">
        <v>0.76788800000000001</v>
      </c>
      <c r="AB936" s="9">
        <v>85.891999999999996</v>
      </c>
      <c r="AC936" s="10">
        <v>1</v>
      </c>
      <c r="AD936" s="10">
        <v>0.76788800000000001</v>
      </c>
      <c r="AE936" s="9">
        <v>85.891999999999996</v>
      </c>
      <c r="AF936" s="11">
        <v>15</v>
      </c>
      <c r="AG936" s="11">
        <v>4</v>
      </c>
      <c r="AH936" s="11">
        <v>0</v>
      </c>
      <c r="AI936" s="11">
        <v>17</v>
      </c>
      <c r="AJ936" s="11">
        <v>0</v>
      </c>
      <c r="AK936" s="12">
        <v>44368.102905092594</v>
      </c>
      <c r="AL936" s="11">
        <v>9.83</v>
      </c>
      <c r="AM936" s="11">
        <v>100</v>
      </c>
      <c r="AN936" s="11">
        <v>0</v>
      </c>
      <c r="AO936" s="11">
        <v>2.62</v>
      </c>
      <c r="AP936" s="11">
        <v>0</v>
      </c>
      <c r="AQ936" s="11">
        <v>16.649999999999999</v>
      </c>
      <c r="AR936" s="11">
        <v>3.68</v>
      </c>
      <c r="AS936" s="8" t="s">
        <v>10908</v>
      </c>
      <c r="AT936" s="11">
        <v>0</v>
      </c>
      <c r="AU936" s="8" t="s">
        <v>11034</v>
      </c>
      <c r="AV936" s="8" t="s">
        <v>10909</v>
      </c>
    </row>
    <row r="937" spans="1:48" x14ac:dyDescent="0.25">
      <c r="A937" s="8" t="str">
        <f t="shared" si="14"/>
        <v>11106000192162200001286</v>
      </c>
      <c r="B937" s="8" t="s">
        <v>10924</v>
      </c>
      <c r="C937" s="8" t="s">
        <v>10895</v>
      </c>
      <c r="D937" s="8" t="s">
        <v>10896</v>
      </c>
      <c r="E937" s="8" t="s">
        <v>11034</v>
      </c>
      <c r="F937" s="8" t="s">
        <v>11035</v>
      </c>
      <c r="G937" s="8" t="s">
        <v>10913</v>
      </c>
      <c r="H937" s="8" t="s">
        <v>10914</v>
      </c>
      <c r="I937" s="8" t="s">
        <v>10901</v>
      </c>
      <c r="J937" s="8" t="s">
        <v>11019</v>
      </c>
      <c r="K937" s="8" t="s">
        <v>7709</v>
      </c>
      <c r="L937" s="8" t="s">
        <v>10922</v>
      </c>
      <c r="M937" s="8" t="s">
        <v>10904</v>
      </c>
      <c r="N937" s="8" t="s">
        <v>10927</v>
      </c>
      <c r="O937" s="9">
        <v>13.263</v>
      </c>
      <c r="P937" s="10">
        <v>1</v>
      </c>
      <c r="Q937" s="11">
        <v>3.65</v>
      </c>
      <c r="R937" s="11">
        <v>1</v>
      </c>
      <c r="S937" s="8" t="s">
        <v>10906</v>
      </c>
      <c r="T937" s="8" t="s">
        <v>10907</v>
      </c>
      <c r="U937" s="9">
        <v>13.91</v>
      </c>
      <c r="V937" s="10">
        <v>1</v>
      </c>
      <c r="W937" s="11">
        <v>5</v>
      </c>
      <c r="X937" s="9">
        <v>105.32299999999999</v>
      </c>
      <c r="Y937" s="8" t="s">
        <v>10901</v>
      </c>
      <c r="Z937" s="10">
        <v>1</v>
      </c>
      <c r="AA937" s="10">
        <v>0.74945300000000004</v>
      </c>
      <c r="AB937" s="9">
        <v>105.32299999999999</v>
      </c>
      <c r="AC937" s="10">
        <v>1</v>
      </c>
      <c r="AD937" s="10">
        <v>0.74945300000000004</v>
      </c>
      <c r="AE937" s="9">
        <v>105.32299999999999</v>
      </c>
      <c r="AF937" s="11">
        <v>0</v>
      </c>
      <c r="AG937" s="11">
        <v>4</v>
      </c>
      <c r="AH937" s="11">
        <v>0</v>
      </c>
      <c r="AI937" s="11">
        <v>17</v>
      </c>
      <c r="AJ937" s="11">
        <v>0</v>
      </c>
      <c r="AK937" s="12">
        <v>44368.102905092594</v>
      </c>
      <c r="AL937" s="11">
        <v>0</v>
      </c>
      <c r="AM937" s="11">
        <v>100</v>
      </c>
      <c r="AN937" s="11">
        <v>0</v>
      </c>
      <c r="AO937" s="11">
        <v>3.2</v>
      </c>
      <c r="AP937" s="11">
        <v>0</v>
      </c>
      <c r="AQ937" s="11">
        <v>20.32</v>
      </c>
      <c r="AR937" s="11">
        <v>5.0199999999999996</v>
      </c>
      <c r="AS937" s="8" t="s">
        <v>10908</v>
      </c>
      <c r="AT937" s="11">
        <v>0</v>
      </c>
      <c r="AU937" s="8" t="s">
        <v>11034</v>
      </c>
      <c r="AV937" s="8" t="s">
        <v>10909</v>
      </c>
    </row>
    <row r="938" spans="1:48" x14ac:dyDescent="0.25">
      <c r="A938" s="8" t="str">
        <f t="shared" si="14"/>
        <v>13006000192162000005105</v>
      </c>
      <c r="B938" s="8" t="s">
        <v>10929</v>
      </c>
      <c r="C938" s="8" t="s">
        <v>10901</v>
      </c>
      <c r="D938" s="8" t="s">
        <v>10896</v>
      </c>
      <c r="E938" s="8" t="s">
        <v>11034</v>
      </c>
      <c r="F938" s="8" t="s">
        <v>11035</v>
      </c>
      <c r="G938" s="8" t="s">
        <v>10920</v>
      </c>
      <c r="H938" s="8" t="s">
        <v>10921</v>
      </c>
      <c r="I938" s="8" t="s">
        <v>10895</v>
      </c>
      <c r="J938" s="8" t="s">
        <v>11019</v>
      </c>
      <c r="K938" s="8" t="s">
        <v>7709</v>
      </c>
      <c r="L938" s="8" t="s">
        <v>10922</v>
      </c>
      <c r="M938" s="8" t="s">
        <v>10904</v>
      </c>
      <c r="N938" s="8" t="s">
        <v>10930</v>
      </c>
      <c r="O938" s="9">
        <v>9.4380000000000006</v>
      </c>
      <c r="P938" s="10">
        <v>1</v>
      </c>
      <c r="Q938" s="11">
        <v>9.25</v>
      </c>
      <c r="R938" s="11">
        <v>4</v>
      </c>
      <c r="S938" s="8" t="s">
        <v>10906</v>
      </c>
      <c r="T938" s="8" t="s">
        <v>10907</v>
      </c>
      <c r="U938" s="9">
        <v>10.88</v>
      </c>
      <c r="V938" s="10">
        <v>1</v>
      </c>
      <c r="W938" s="11">
        <v>6</v>
      </c>
      <c r="X938" s="9">
        <v>76.260000000000005</v>
      </c>
      <c r="Y938" s="8" t="s">
        <v>10901</v>
      </c>
      <c r="Z938" s="10">
        <v>1</v>
      </c>
      <c r="AA938" s="10">
        <v>1</v>
      </c>
      <c r="AB938" s="9">
        <v>76.260000000000005</v>
      </c>
      <c r="AC938" s="10">
        <v>1</v>
      </c>
      <c r="AD938" s="10">
        <v>1</v>
      </c>
      <c r="AE938" s="9">
        <v>76.260000000000005</v>
      </c>
      <c r="AF938" s="11">
        <v>15</v>
      </c>
      <c r="AG938" s="11">
        <v>0</v>
      </c>
      <c r="AH938" s="11">
        <v>0</v>
      </c>
      <c r="AI938" s="11">
        <v>0</v>
      </c>
      <c r="AJ938" s="11">
        <v>0</v>
      </c>
      <c r="AK938" s="12">
        <v>44367.543252314812</v>
      </c>
      <c r="AL938" s="11">
        <v>9.3800000000000008</v>
      </c>
      <c r="AM938" s="11">
        <v>0</v>
      </c>
      <c r="AN938" s="11">
        <v>0</v>
      </c>
      <c r="AO938" s="11">
        <v>0</v>
      </c>
      <c r="AP938" s="11">
        <v>0</v>
      </c>
      <c r="AQ938" s="11">
        <v>0</v>
      </c>
      <c r="AR938" s="11">
        <v>4.32</v>
      </c>
      <c r="AS938" s="8" t="s">
        <v>10908</v>
      </c>
      <c r="AT938" s="11">
        <v>0</v>
      </c>
      <c r="AU938" s="8" t="s">
        <v>11034</v>
      </c>
      <c r="AV938" s="8" t="s">
        <v>10909</v>
      </c>
    </row>
    <row r="939" spans="1:48" x14ac:dyDescent="0.25">
      <c r="A939" s="8" t="str">
        <f t="shared" si="14"/>
        <v>13006000192162200000102</v>
      </c>
      <c r="B939" s="8" t="s">
        <v>10929</v>
      </c>
      <c r="C939" s="8" t="s">
        <v>10895</v>
      </c>
      <c r="D939" s="8" t="s">
        <v>10896</v>
      </c>
      <c r="E939" s="8" t="s">
        <v>11034</v>
      </c>
      <c r="F939" s="8" t="s">
        <v>11035</v>
      </c>
      <c r="G939" s="8" t="s">
        <v>10899</v>
      </c>
      <c r="H939" s="8" t="s">
        <v>10900</v>
      </c>
      <c r="I939" s="8" t="s">
        <v>10901</v>
      </c>
      <c r="J939" s="8" t="s">
        <v>11019</v>
      </c>
      <c r="K939" s="8" t="s">
        <v>7709</v>
      </c>
      <c r="L939" s="8" t="s">
        <v>10922</v>
      </c>
      <c r="M939" s="8" t="s">
        <v>10904</v>
      </c>
      <c r="N939" s="8" t="s">
        <v>10930</v>
      </c>
      <c r="O939" s="9">
        <v>10.946</v>
      </c>
      <c r="P939" s="10">
        <v>1</v>
      </c>
      <c r="Q939" s="11">
        <v>3.65</v>
      </c>
      <c r="R939" s="11">
        <v>4</v>
      </c>
      <c r="S939" s="8" t="s">
        <v>10906</v>
      </c>
      <c r="T939" s="8" t="s">
        <v>10907</v>
      </c>
      <c r="U939" s="9">
        <v>11.853</v>
      </c>
      <c r="V939" s="10">
        <v>1</v>
      </c>
      <c r="W939" s="11">
        <v>3.5</v>
      </c>
      <c r="X939" s="9">
        <v>81.114999999999995</v>
      </c>
      <c r="Y939" s="8" t="s">
        <v>10901</v>
      </c>
      <c r="Z939" s="10">
        <v>1</v>
      </c>
      <c r="AA939" s="10">
        <v>1</v>
      </c>
      <c r="AB939" s="9">
        <v>81.114999999999995</v>
      </c>
      <c r="AC939" s="10">
        <v>1</v>
      </c>
      <c r="AD939" s="10">
        <v>1</v>
      </c>
      <c r="AE939" s="9">
        <v>81.114999999999995</v>
      </c>
      <c r="AF939" s="11">
        <v>15</v>
      </c>
      <c r="AG939" s="11">
        <v>0</v>
      </c>
      <c r="AH939" s="11">
        <v>0</v>
      </c>
      <c r="AI939" s="11">
        <v>0</v>
      </c>
      <c r="AJ939" s="11">
        <v>0</v>
      </c>
      <c r="AK939" s="12">
        <v>44368.031099537038</v>
      </c>
      <c r="AL939" s="11">
        <v>10.220000000000001</v>
      </c>
      <c r="AM939" s="11">
        <v>0</v>
      </c>
      <c r="AN939" s="11">
        <v>0</v>
      </c>
      <c r="AO939" s="11">
        <v>0</v>
      </c>
      <c r="AP939" s="11">
        <v>0</v>
      </c>
      <c r="AQ939" s="11">
        <v>0</v>
      </c>
      <c r="AR939" s="11">
        <v>2.74</v>
      </c>
      <c r="AS939" s="8" t="s">
        <v>10908</v>
      </c>
      <c r="AT939" s="11">
        <v>0</v>
      </c>
      <c r="AU939" s="8" t="s">
        <v>11034</v>
      </c>
      <c r="AV939" s="8" t="s">
        <v>10909</v>
      </c>
    </row>
    <row r="940" spans="1:48" x14ac:dyDescent="0.25">
      <c r="A940" s="8" t="str">
        <f t="shared" si="14"/>
        <v>13006000192162200001327</v>
      </c>
      <c r="B940" s="8" t="s">
        <v>10929</v>
      </c>
      <c r="C940" s="8" t="s">
        <v>10895</v>
      </c>
      <c r="D940" s="8" t="s">
        <v>10896</v>
      </c>
      <c r="E940" s="8" t="s">
        <v>11034</v>
      </c>
      <c r="F940" s="8" t="s">
        <v>11035</v>
      </c>
      <c r="G940" s="8" t="s">
        <v>10916</v>
      </c>
      <c r="H940" s="8" t="s">
        <v>10900</v>
      </c>
      <c r="I940" s="8" t="s">
        <v>10901</v>
      </c>
      <c r="J940" s="8" t="s">
        <v>11019</v>
      </c>
      <c r="K940" s="8" t="s">
        <v>7709</v>
      </c>
      <c r="L940" s="8" t="s">
        <v>10922</v>
      </c>
      <c r="M940" s="8" t="s">
        <v>10904</v>
      </c>
      <c r="N940" s="8" t="s">
        <v>10930</v>
      </c>
      <c r="O940" s="9">
        <v>14.254</v>
      </c>
      <c r="P940" s="10">
        <v>0.75017500000000004</v>
      </c>
      <c r="Q940" s="11">
        <v>3.65</v>
      </c>
      <c r="R940" s="11">
        <v>4</v>
      </c>
      <c r="S940" s="8" t="s">
        <v>10906</v>
      </c>
      <c r="T940" s="8" t="s">
        <v>10907</v>
      </c>
      <c r="U940" s="9">
        <v>11.579000000000001</v>
      </c>
      <c r="V940" s="10">
        <v>1</v>
      </c>
      <c r="W940" s="11">
        <v>2</v>
      </c>
      <c r="X940" s="9">
        <v>78.099000000000004</v>
      </c>
      <c r="Y940" s="8" t="s">
        <v>10901</v>
      </c>
      <c r="Z940" s="10">
        <v>1</v>
      </c>
      <c r="AA940" s="10">
        <v>1</v>
      </c>
      <c r="AB940" s="9">
        <v>78.099000000000004</v>
      </c>
      <c r="AC940" s="10">
        <v>1</v>
      </c>
      <c r="AD940" s="10">
        <v>1</v>
      </c>
      <c r="AE940" s="9">
        <v>78.099000000000004</v>
      </c>
      <c r="AF940" s="11">
        <v>15</v>
      </c>
      <c r="AG940" s="11">
        <v>0</v>
      </c>
      <c r="AH940" s="11">
        <v>0</v>
      </c>
      <c r="AI940" s="11">
        <v>0</v>
      </c>
      <c r="AJ940" s="11">
        <v>0</v>
      </c>
      <c r="AK940" s="12">
        <v>44368.031099537038</v>
      </c>
      <c r="AL940" s="11">
        <v>9.99</v>
      </c>
      <c r="AM940" s="11">
        <v>0</v>
      </c>
      <c r="AN940" s="11">
        <v>0</v>
      </c>
      <c r="AO940" s="11">
        <v>0</v>
      </c>
      <c r="AP940" s="11">
        <v>0</v>
      </c>
      <c r="AQ940" s="11">
        <v>0</v>
      </c>
      <c r="AR940" s="11">
        <v>1.53</v>
      </c>
      <c r="AS940" s="8" t="s">
        <v>10908</v>
      </c>
      <c r="AT940" s="11">
        <v>0</v>
      </c>
      <c r="AU940" s="8" t="s">
        <v>11034</v>
      </c>
      <c r="AV940" s="8" t="s">
        <v>10909</v>
      </c>
    </row>
    <row r="941" spans="1:48" x14ac:dyDescent="0.25">
      <c r="A941" s="8" t="str">
        <f t="shared" si="14"/>
        <v>10006000192912200000102</v>
      </c>
      <c r="B941" s="8" t="s">
        <v>10894</v>
      </c>
      <c r="C941" s="8" t="s">
        <v>10895</v>
      </c>
      <c r="D941" s="8" t="s">
        <v>10896</v>
      </c>
      <c r="E941" s="8" t="s">
        <v>11036</v>
      </c>
      <c r="F941" s="8" t="s">
        <v>11037</v>
      </c>
      <c r="G941" s="8" t="s">
        <v>10899</v>
      </c>
      <c r="H941" s="8" t="s">
        <v>10900</v>
      </c>
      <c r="I941" s="8" t="s">
        <v>10901</v>
      </c>
      <c r="J941" s="8" t="s">
        <v>11019</v>
      </c>
      <c r="K941" s="8" t="s">
        <v>7709</v>
      </c>
      <c r="L941" s="8" t="s">
        <v>10903</v>
      </c>
      <c r="M941" s="8" t="s">
        <v>10904</v>
      </c>
      <c r="N941" s="8" t="s">
        <v>10905</v>
      </c>
      <c r="O941" s="9">
        <v>22.17</v>
      </c>
      <c r="P941" s="10">
        <v>1</v>
      </c>
      <c r="Q941" s="11">
        <v>3.65</v>
      </c>
      <c r="R941" s="11">
        <v>4</v>
      </c>
      <c r="S941" s="8" t="s">
        <v>10906</v>
      </c>
      <c r="T941" s="8" t="s">
        <v>10907</v>
      </c>
      <c r="U941" s="9">
        <v>24.006</v>
      </c>
      <c r="V941" s="10">
        <v>1</v>
      </c>
      <c r="W941" s="11">
        <v>4.5</v>
      </c>
      <c r="X941" s="9">
        <v>126.88500000000001</v>
      </c>
      <c r="Y941" s="8" t="s">
        <v>10901</v>
      </c>
      <c r="Z941" s="10">
        <v>1</v>
      </c>
      <c r="AA941" s="10">
        <v>1</v>
      </c>
      <c r="AB941" s="9">
        <v>126.88500000000001</v>
      </c>
      <c r="AC941" s="10">
        <v>1</v>
      </c>
      <c r="AD941" s="10">
        <v>1</v>
      </c>
      <c r="AE941" s="9">
        <v>126.88500000000001</v>
      </c>
      <c r="AF941" s="11">
        <v>15</v>
      </c>
      <c r="AG941" s="11">
        <v>4</v>
      </c>
      <c r="AH941" s="11">
        <v>9.25</v>
      </c>
      <c r="AI941" s="11">
        <v>0</v>
      </c>
      <c r="AJ941" s="11">
        <v>0</v>
      </c>
      <c r="AK941" s="12">
        <v>44368.079363425924</v>
      </c>
      <c r="AL941" s="11">
        <v>20.71</v>
      </c>
      <c r="AM941" s="11">
        <v>100</v>
      </c>
      <c r="AN941" s="11">
        <v>0</v>
      </c>
      <c r="AO941" s="11">
        <v>5.52</v>
      </c>
      <c r="AP941" s="11">
        <v>12.77</v>
      </c>
      <c r="AQ941" s="11">
        <v>0</v>
      </c>
      <c r="AR941" s="11">
        <v>7.14</v>
      </c>
      <c r="AS941" s="8" t="s">
        <v>10908</v>
      </c>
      <c r="AT941" s="11">
        <v>0</v>
      </c>
      <c r="AU941" s="8" t="s">
        <v>11036</v>
      </c>
      <c r="AV941" s="8" t="s">
        <v>10909</v>
      </c>
    </row>
    <row r="942" spans="1:48" x14ac:dyDescent="0.25">
      <c r="A942" s="8" t="str">
        <f t="shared" si="14"/>
        <v>10006000192912200001327</v>
      </c>
      <c r="B942" s="8" t="s">
        <v>10894</v>
      </c>
      <c r="C942" s="8" t="s">
        <v>10895</v>
      </c>
      <c r="D942" s="8" t="s">
        <v>10896</v>
      </c>
      <c r="E942" s="8" t="s">
        <v>11036</v>
      </c>
      <c r="F942" s="8" t="s">
        <v>11037</v>
      </c>
      <c r="G942" s="8" t="s">
        <v>10916</v>
      </c>
      <c r="H942" s="8" t="s">
        <v>10900</v>
      </c>
      <c r="I942" s="8" t="s">
        <v>10901</v>
      </c>
      <c r="J942" s="8" t="s">
        <v>11019</v>
      </c>
      <c r="K942" s="8" t="s">
        <v>7709</v>
      </c>
      <c r="L942" s="8" t="s">
        <v>10903</v>
      </c>
      <c r="M942" s="8" t="s">
        <v>10904</v>
      </c>
      <c r="N942" s="8" t="s">
        <v>10905</v>
      </c>
      <c r="O942" s="9">
        <v>28.875</v>
      </c>
      <c r="P942" s="10">
        <v>0.75026000000000004</v>
      </c>
      <c r="Q942" s="11">
        <v>3.65</v>
      </c>
      <c r="R942" s="11">
        <v>4</v>
      </c>
      <c r="S942" s="8" t="s">
        <v>10906</v>
      </c>
      <c r="T942" s="8" t="s">
        <v>10907</v>
      </c>
      <c r="U942" s="9">
        <v>23.457999999999998</v>
      </c>
      <c r="V942" s="10">
        <v>1</v>
      </c>
      <c r="W942" s="11">
        <v>5</v>
      </c>
      <c r="X942" s="9">
        <v>124.764</v>
      </c>
      <c r="Y942" s="8" t="s">
        <v>10901</v>
      </c>
      <c r="Z942" s="10">
        <v>1</v>
      </c>
      <c r="AA942" s="10">
        <v>1</v>
      </c>
      <c r="AB942" s="9">
        <v>124.764</v>
      </c>
      <c r="AC942" s="10">
        <v>1</v>
      </c>
      <c r="AD942" s="10">
        <v>1</v>
      </c>
      <c r="AE942" s="9">
        <v>124.764</v>
      </c>
      <c r="AF942" s="11">
        <v>15</v>
      </c>
      <c r="AG942" s="11">
        <v>4</v>
      </c>
      <c r="AH942" s="11">
        <v>9.25</v>
      </c>
      <c r="AI942" s="11">
        <v>0</v>
      </c>
      <c r="AJ942" s="11">
        <v>0</v>
      </c>
      <c r="AK942" s="12">
        <v>44368.079363425924</v>
      </c>
      <c r="AL942" s="11">
        <v>20.23</v>
      </c>
      <c r="AM942" s="11">
        <v>100</v>
      </c>
      <c r="AN942" s="11">
        <v>0</v>
      </c>
      <c r="AO942" s="11">
        <v>5.4</v>
      </c>
      <c r="AP942" s="11">
        <v>12.48</v>
      </c>
      <c r="AQ942" s="11">
        <v>0</v>
      </c>
      <c r="AR942" s="11">
        <v>7.76</v>
      </c>
      <c r="AS942" s="8" t="s">
        <v>10908</v>
      </c>
      <c r="AT942" s="11">
        <v>0</v>
      </c>
      <c r="AU942" s="8" t="s">
        <v>11036</v>
      </c>
      <c r="AV942" s="8" t="s">
        <v>10909</v>
      </c>
    </row>
    <row r="943" spans="1:48" x14ac:dyDescent="0.25">
      <c r="A943" s="8" t="str">
        <f t="shared" si="14"/>
        <v>10006000192912200008967</v>
      </c>
      <c r="B943" s="8" t="s">
        <v>10894</v>
      </c>
      <c r="C943" s="8" t="s">
        <v>10901</v>
      </c>
      <c r="D943" s="8" t="s">
        <v>10896</v>
      </c>
      <c r="E943" s="8" t="s">
        <v>11036</v>
      </c>
      <c r="F943" s="8" t="s">
        <v>11037</v>
      </c>
      <c r="G943" s="8" t="s">
        <v>10946</v>
      </c>
      <c r="H943" s="8" t="s">
        <v>10947</v>
      </c>
      <c r="I943" s="8" t="s">
        <v>10895</v>
      </c>
      <c r="J943" s="8" t="s">
        <v>11019</v>
      </c>
      <c r="K943" s="8" t="s">
        <v>7709</v>
      </c>
      <c r="L943" s="8" t="s">
        <v>10903</v>
      </c>
      <c r="M943" s="8" t="s">
        <v>10904</v>
      </c>
      <c r="N943" s="8" t="s">
        <v>10912</v>
      </c>
      <c r="O943" s="9">
        <v>0</v>
      </c>
      <c r="P943" s="10">
        <v>1</v>
      </c>
      <c r="Q943" s="11">
        <v>0</v>
      </c>
      <c r="R943" s="11">
        <v>0</v>
      </c>
      <c r="S943" s="8" t="s">
        <v>10906</v>
      </c>
      <c r="T943" s="8" t="s">
        <v>10907</v>
      </c>
      <c r="U943" s="9">
        <v>12.9</v>
      </c>
      <c r="V943" s="10">
        <v>1</v>
      </c>
      <c r="W943" s="11">
        <v>0</v>
      </c>
      <c r="X943" s="9">
        <v>99.864999999999995</v>
      </c>
      <c r="Y943" s="8" t="s">
        <v>10901</v>
      </c>
      <c r="Z943" s="10">
        <v>1</v>
      </c>
      <c r="AA943" s="10">
        <v>1</v>
      </c>
      <c r="AB943" s="9">
        <v>99.864999999999995</v>
      </c>
      <c r="AC943" s="10">
        <v>1.1007750000000001</v>
      </c>
      <c r="AD943" s="10">
        <v>1</v>
      </c>
      <c r="AE943" s="9">
        <v>109.929</v>
      </c>
      <c r="AF943" s="11">
        <v>0</v>
      </c>
      <c r="AG943" s="11">
        <v>0</v>
      </c>
      <c r="AH943" s="11">
        <v>0</v>
      </c>
      <c r="AI943" s="11">
        <v>0</v>
      </c>
      <c r="AJ943" s="11">
        <v>25.69</v>
      </c>
      <c r="AK943" s="12">
        <v>44367.609594907408</v>
      </c>
      <c r="AL943" s="11">
        <v>0</v>
      </c>
      <c r="AM943" s="11">
        <v>0</v>
      </c>
      <c r="AN943" s="11">
        <v>0</v>
      </c>
      <c r="AO943" s="11">
        <v>0</v>
      </c>
      <c r="AP943" s="11">
        <v>0</v>
      </c>
      <c r="AQ943" s="11">
        <v>0</v>
      </c>
      <c r="AR943" s="11">
        <v>0</v>
      </c>
      <c r="AS943" s="8" t="s">
        <v>10908</v>
      </c>
      <c r="AT943" s="11">
        <v>34.630000000000003</v>
      </c>
      <c r="AU943" s="8" t="s">
        <v>11036</v>
      </c>
      <c r="AV943" s="8" t="s">
        <v>10909</v>
      </c>
    </row>
    <row r="944" spans="1:48" x14ac:dyDescent="0.25">
      <c r="A944" s="8" t="str">
        <f t="shared" si="14"/>
        <v>11006000192912000005105</v>
      </c>
      <c r="B944" s="8" t="s">
        <v>10919</v>
      </c>
      <c r="C944" s="8" t="s">
        <v>10901</v>
      </c>
      <c r="D944" s="8" t="s">
        <v>10896</v>
      </c>
      <c r="E944" s="8" t="s">
        <v>11036</v>
      </c>
      <c r="F944" s="8" t="s">
        <v>11037</v>
      </c>
      <c r="G944" s="8" t="s">
        <v>10920</v>
      </c>
      <c r="H944" s="8" t="s">
        <v>10921</v>
      </c>
      <c r="I944" s="8" t="s">
        <v>10895</v>
      </c>
      <c r="J944" s="8" t="s">
        <v>11019</v>
      </c>
      <c r="K944" s="8" t="s">
        <v>7709</v>
      </c>
      <c r="L944" s="8" t="s">
        <v>10922</v>
      </c>
      <c r="M944" s="8" t="s">
        <v>10904</v>
      </c>
      <c r="N944" s="8" t="s">
        <v>10905</v>
      </c>
      <c r="O944" s="9">
        <v>19.117999999999999</v>
      </c>
      <c r="P944" s="10">
        <v>1</v>
      </c>
      <c r="Q944" s="11">
        <v>9.25</v>
      </c>
      <c r="R944" s="11">
        <v>4</v>
      </c>
      <c r="S944" s="8" t="s">
        <v>10906</v>
      </c>
      <c r="T944" s="8" t="s">
        <v>10907</v>
      </c>
      <c r="U944" s="9">
        <v>22.038</v>
      </c>
      <c r="V944" s="10">
        <v>1</v>
      </c>
      <c r="W944" s="11">
        <v>4</v>
      </c>
      <c r="X944" s="9">
        <v>127.479</v>
      </c>
      <c r="Y944" s="8" t="s">
        <v>10901</v>
      </c>
      <c r="Z944" s="10">
        <v>1</v>
      </c>
      <c r="AA944" s="10">
        <v>1</v>
      </c>
      <c r="AB944" s="9">
        <v>127.479</v>
      </c>
      <c r="AC944" s="10">
        <v>1</v>
      </c>
      <c r="AD944" s="10">
        <v>1</v>
      </c>
      <c r="AE944" s="9">
        <v>127.479</v>
      </c>
      <c r="AF944" s="11">
        <v>15</v>
      </c>
      <c r="AG944" s="11">
        <v>4</v>
      </c>
      <c r="AH944" s="11">
        <v>0</v>
      </c>
      <c r="AI944" s="11">
        <v>0</v>
      </c>
      <c r="AJ944" s="11">
        <v>0</v>
      </c>
      <c r="AK944" s="12">
        <v>44367.658032407409</v>
      </c>
      <c r="AL944" s="11">
        <v>19.010000000000002</v>
      </c>
      <c r="AM944" s="11">
        <v>100</v>
      </c>
      <c r="AN944" s="11">
        <v>0</v>
      </c>
      <c r="AO944" s="11">
        <v>5.07</v>
      </c>
      <c r="AP944" s="11">
        <v>0</v>
      </c>
      <c r="AQ944" s="11">
        <v>0</v>
      </c>
      <c r="AR944" s="11">
        <v>5.83</v>
      </c>
      <c r="AS944" s="8" t="s">
        <v>10908</v>
      </c>
      <c r="AT944" s="11">
        <v>0</v>
      </c>
      <c r="AU944" s="8" t="s">
        <v>11036</v>
      </c>
      <c r="AV944" s="8" t="s">
        <v>10909</v>
      </c>
    </row>
    <row r="945" spans="1:48" x14ac:dyDescent="0.25">
      <c r="A945" s="8" t="str">
        <f t="shared" si="14"/>
        <v>11006000192912200001327</v>
      </c>
      <c r="B945" s="8" t="s">
        <v>10919</v>
      </c>
      <c r="C945" s="8" t="s">
        <v>10895</v>
      </c>
      <c r="D945" s="8" t="s">
        <v>10896</v>
      </c>
      <c r="E945" s="8" t="s">
        <v>11036</v>
      </c>
      <c r="F945" s="8" t="s">
        <v>11037</v>
      </c>
      <c r="G945" s="8" t="s">
        <v>10916</v>
      </c>
      <c r="H945" s="8" t="s">
        <v>10900</v>
      </c>
      <c r="I945" s="8" t="s">
        <v>10901</v>
      </c>
      <c r="J945" s="8" t="s">
        <v>11019</v>
      </c>
      <c r="K945" s="8" t="s">
        <v>7709</v>
      </c>
      <c r="L945" s="8" t="s">
        <v>10922</v>
      </c>
      <c r="M945" s="8" t="s">
        <v>10904</v>
      </c>
      <c r="N945" s="8" t="s">
        <v>10923</v>
      </c>
      <c r="O945" s="9">
        <v>28.875</v>
      </c>
      <c r="P945" s="10">
        <v>0.75026000000000004</v>
      </c>
      <c r="Q945" s="11">
        <v>0</v>
      </c>
      <c r="R945" s="11">
        <v>4</v>
      </c>
      <c r="S945" s="8" t="s">
        <v>10906</v>
      </c>
      <c r="T945" s="8" t="s">
        <v>10907</v>
      </c>
      <c r="U945" s="9">
        <v>22.565999999999999</v>
      </c>
      <c r="V945" s="10">
        <v>1</v>
      </c>
      <c r="W945" s="11">
        <v>5</v>
      </c>
      <c r="X945" s="9">
        <v>132.02500000000001</v>
      </c>
      <c r="Y945" s="8" t="s">
        <v>10901</v>
      </c>
      <c r="Z945" s="10">
        <v>1</v>
      </c>
      <c r="AA945" s="10">
        <v>1</v>
      </c>
      <c r="AB945" s="9">
        <v>132.02500000000001</v>
      </c>
      <c r="AC945" s="10">
        <v>1</v>
      </c>
      <c r="AD945" s="10">
        <v>1</v>
      </c>
      <c r="AE945" s="9">
        <v>132.02500000000001</v>
      </c>
      <c r="AF945" s="11">
        <v>15</v>
      </c>
      <c r="AG945" s="11">
        <v>4</v>
      </c>
      <c r="AH945" s="11">
        <v>0</v>
      </c>
      <c r="AI945" s="11">
        <v>0</v>
      </c>
      <c r="AJ945" s="11">
        <v>0</v>
      </c>
      <c r="AK945" s="12">
        <v>44368.102905092594</v>
      </c>
      <c r="AL945" s="11">
        <v>19.46</v>
      </c>
      <c r="AM945" s="11">
        <v>100</v>
      </c>
      <c r="AN945" s="11">
        <v>0</v>
      </c>
      <c r="AO945" s="11">
        <v>5.19</v>
      </c>
      <c r="AP945" s="11">
        <v>0</v>
      </c>
      <c r="AQ945" s="11">
        <v>0</v>
      </c>
      <c r="AR945" s="11">
        <v>7.46</v>
      </c>
      <c r="AS945" s="8" t="s">
        <v>10908</v>
      </c>
      <c r="AT945" s="11">
        <v>0</v>
      </c>
      <c r="AU945" s="8" t="s">
        <v>11036</v>
      </c>
      <c r="AV945" s="8" t="s">
        <v>10909</v>
      </c>
    </row>
    <row r="946" spans="1:48" x14ac:dyDescent="0.25">
      <c r="A946" s="8" t="str">
        <f t="shared" si="14"/>
        <v>11106000192912000005105</v>
      </c>
      <c r="B946" s="8" t="s">
        <v>10924</v>
      </c>
      <c r="C946" s="8" t="s">
        <v>10901</v>
      </c>
      <c r="D946" s="8" t="s">
        <v>10896</v>
      </c>
      <c r="E946" s="8" t="s">
        <v>11036</v>
      </c>
      <c r="F946" s="8" t="s">
        <v>11037</v>
      </c>
      <c r="G946" s="8" t="s">
        <v>10920</v>
      </c>
      <c r="H946" s="8" t="s">
        <v>10921</v>
      </c>
      <c r="I946" s="8" t="s">
        <v>10895</v>
      </c>
      <c r="J946" s="8" t="s">
        <v>11019</v>
      </c>
      <c r="K946" s="8" t="s">
        <v>7709</v>
      </c>
      <c r="L946" s="8" t="s">
        <v>10922</v>
      </c>
      <c r="M946" s="8" t="s">
        <v>10904</v>
      </c>
      <c r="N946" s="8" t="s">
        <v>10925</v>
      </c>
      <c r="O946" s="9">
        <v>19.117999999999999</v>
      </c>
      <c r="P946" s="10">
        <v>1</v>
      </c>
      <c r="Q946" s="11">
        <v>9.25</v>
      </c>
      <c r="R946" s="11">
        <v>4</v>
      </c>
      <c r="S946" s="8" t="s">
        <v>10906</v>
      </c>
      <c r="T946" s="8" t="s">
        <v>10907</v>
      </c>
      <c r="U946" s="9">
        <v>22.038</v>
      </c>
      <c r="V946" s="10">
        <v>1</v>
      </c>
      <c r="W946" s="11">
        <v>4</v>
      </c>
      <c r="X946" s="9">
        <v>166.029</v>
      </c>
      <c r="Y946" s="8" t="s">
        <v>10901</v>
      </c>
      <c r="Z946" s="10">
        <v>1</v>
      </c>
      <c r="AA946" s="10">
        <v>0.75013200000000002</v>
      </c>
      <c r="AB946" s="9">
        <v>166.029</v>
      </c>
      <c r="AC946" s="10">
        <v>1</v>
      </c>
      <c r="AD946" s="10">
        <v>0.75013200000000002</v>
      </c>
      <c r="AE946" s="9">
        <v>166.029</v>
      </c>
      <c r="AF946" s="11">
        <v>15</v>
      </c>
      <c r="AG946" s="11">
        <v>4</v>
      </c>
      <c r="AH946" s="11">
        <v>0</v>
      </c>
      <c r="AI946" s="11">
        <v>17</v>
      </c>
      <c r="AJ946" s="11">
        <v>0</v>
      </c>
      <c r="AK946" s="12">
        <v>44367.658055555556</v>
      </c>
      <c r="AL946" s="11">
        <v>19.010000000000002</v>
      </c>
      <c r="AM946" s="11">
        <v>100</v>
      </c>
      <c r="AN946" s="11">
        <v>0</v>
      </c>
      <c r="AO946" s="11">
        <v>5.07</v>
      </c>
      <c r="AP946" s="11">
        <v>0</v>
      </c>
      <c r="AQ946" s="11">
        <v>32.19</v>
      </c>
      <c r="AR946" s="11">
        <v>7.12</v>
      </c>
      <c r="AS946" s="8" t="s">
        <v>10908</v>
      </c>
      <c r="AT946" s="11">
        <v>0</v>
      </c>
      <c r="AU946" s="8" t="s">
        <v>11036</v>
      </c>
      <c r="AV946" s="8" t="s">
        <v>10909</v>
      </c>
    </row>
    <row r="947" spans="1:48" x14ac:dyDescent="0.25">
      <c r="A947" s="8" t="str">
        <f t="shared" si="14"/>
        <v>11106000192912200000102</v>
      </c>
      <c r="B947" s="8" t="s">
        <v>10924</v>
      </c>
      <c r="C947" s="8" t="s">
        <v>10895</v>
      </c>
      <c r="D947" s="8" t="s">
        <v>10896</v>
      </c>
      <c r="E947" s="8" t="s">
        <v>11036</v>
      </c>
      <c r="F947" s="8" t="s">
        <v>11037</v>
      </c>
      <c r="G947" s="8" t="s">
        <v>10899</v>
      </c>
      <c r="H947" s="8" t="s">
        <v>10900</v>
      </c>
      <c r="I947" s="8" t="s">
        <v>10901</v>
      </c>
      <c r="J947" s="8" t="s">
        <v>11019</v>
      </c>
      <c r="K947" s="8" t="s">
        <v>7709</v>
      </c>
      <c r="L947" s="8" t="s">
        <v>10922</v>
      </c>
      <c r="M947" s="8" t="s">
        <v>10904</v>
      </c>
      <c r="N947" s="8" t="s">
        <v>10926</v>
      </c>
      <c r="O947" s="9">
        <v>22.17</v>
      </c>
      <c r="P947" s="10">
        <v>1</v>
      </c>
      <c r="Q947" s="11">
        <v>0</v>
      </c>
      <c r="R947" s="11">
        <v>4</v>
      </c>
      <c r="S947" s="8" t="s">
        <v>10906</v>
      </c>
      <c r="T947" s="8" t="s">
        <v>10907</v>
      </c>
      <c r="U947" s="9">
        <v>23.094000000000001</v>
      </c>
      <c r="V947" s="10">
        <v>1</v>
      </c>
      <c r="W947" s="11">
        <v>4</v>
      </c>
      <c r="X947" s="9">
        <v>173.98099999999999</v>
      </c>
      <c r="Y947" s="8" t="s">
        <v>10901</v>
      </c>
      <c r="Z947" s="10">
        <v>1</v>
      </c>
      <c r="AA947" s="10">
        <v>0.76787899999999998</v>
      </c>
      <c r="AB947" s="9">
        <v>173.98099999999999</v>
      </c>
      <c r="AC947" s="10">
        <v>1</v>
      </c>
      <c r="AD947" s="10">
        <v>0.76787899999999998</v>
      </c>
      <c r="AE947" s="9">
        <v>173.98099999999999</v>
      </c>
      <c r="AF947" s="11">
        <v>15</v>
      </c>
      <c r="AG947" s="11">
        <v>4</v>
      </c>
      <c r="AH947" s="11">
        <v>0</v>
      </c>
      <c r="AI947" s="11">
        <v>17</v>
      </c>
      <c r="AJ947" s="11">
        <v>0</v>
      </c>
      <c r="AK947" s="12">
        <v>44368.102905092594</v>
      </c>
      <c r="AL947" s="11">
        <v>19.920000000000002</v>
      </c>
      <c r="AM947" s="11">
        <v>100</v>
      </c>
      <c r="AN947" s="11">
        <v>0</v>
      </c>
      <c r="AO947" s="11">
        <v>5.31</v>
      </c>
      <c r="AP947" s="11">
        <v>0</v>
      </c>
      <c r="AQ947" s="11">
        <v>33.729999999999997</v>
      </c>
      <c r="AR947" s="11">
        <v>7.46</v>
      </c>
      <c r="AS947" s="8" t="s">
        <v>10908</v>
      </c>
      <c r="AT947" s="11">
        <v>0</v>
      </c>
      <c r="AU947" s="8" t="s">
        <v>11036</v>
      </c>
      <c r="AV947" s="8" t="s">
        <v>10909</v>
      </c>
    </row>
    <row r="948" spans="1:48" x14ac:dyDescent="0.25">
      <c r="A948" s="8" t="str">
        <f t="shared" si="14"/>
        <v>10006000192922200000102</v>
      </c>
      <c r="B948" s="8" t="s">
        <v>10894</v>
      </c>
      <c r="C948" s="8" t="s">
        <v>10895</v>
      </c>
      <c r="D948" s="8" t="s">
        <v>10896</v>
      </c>
      <c r="E948" s="8" t="s">
        <v>11038</v>
      </c>
      <c r="F948" s="8" t="s">
        <v>11039</v>
      </c>
      <c r="G948" s="8" t="s">
        <v>10899</v>
      </c>
      <c r="H948" s="8" t="s">
        <v>10900</v>
      </c>
      <c r="I948" s="8" t="s">
        <v>10901</v>
      </c>
      <c r="J948" s="8" t="s">
        <v>11019</v>
      </c>
      <c r="K948" s="8" t="s">
        <v>7709</v>
      </c>
      <c r="L948" s="8" t="s">
        <v>10903</v>
      </c>
      <c r="M948" s="8" t="s">
        <v>10904</v>
      </c>
      <c r="N948" s="8" t="s">
        <v>10905</v>
      </c>
      <c r="O948" s="9">
        <v>14.52</v>
      </c>
      <c r="P948" s="10">
        <v>1</v>
      </c>
      <c r="Q948" s="11">
        <v>3.65</v>
      </c>
      <c r="R948" s="11">
        <v>4</v>
      </c>
      <c r="S948" s="8" t="s">
        <v>10906</v>
      </c>
      <c r="T948" s="8" t="s">
        <v>10907</v>
      </c>
      <c r="U948" s="9">
        <v>15.723000000000001</v>
      </c>
      <c r="V948" s="10">
        <v>1</v>
      </c>
      <c r="W948" s="11">
        <v>4.5</v>
      </c>
      <c r="X948" s="9">
        <v>83.106999999999999</v>
      </c>
      <c r="Y948" s="8" t="s">
        <v>10901</v>
      </c>
      <c r="Z948" s="10">
        <v>1</v>
      </c>
      <c r="AA948" s="10">
        <v>1</v>
      </c>
      <c r="AB948" s="9">
        <v>83.106999999999999</v>
      </c>
      <c r="AC948" s="10">
        <v>1</v>
      </c>
      <c r="AD948" s="10">
        <v>1</v>
      </c>
      <c r="AE948" s="9">
        <v>83.106999999999999</v>
      </c>
      <c r="AF948" s="11">
        <v>15</v>
      </c>
      <c r="AG948" s="11">
        <v>4</v>
      </c>
      <c r="AH948" s="11">
        <v>9.25</v>
      </c>
      <c r="AI948" s="11">
        <v>0</v>
      </c>
      <c r="AJ948" s="11">
        <v>0</v>
      </c>
      <c r="AK948" s="12">
        <v>44368.079363425924</v>
      </c>
      <c r="AL948" s="11">
        <v>13.56</v>
      </c>
      <c r="AM948" s="11">
        <v>100</v>
      </c>
      <c r="AN948" s="11">
        <v>0</v>
      </c>
      <c r="AO948" s="11">
        <v>3.62</v>
      </c>
      <c r="AP948" s="11">
        <v>8.36</v>
      </c>
      <c r="AQ948" s="11">
        <v>0</v>
      </c>
      <c r="AR948" s="11">
        <v>4.68</v>
      </c>
      <c r="AS948" s="8" t="s">
        <v>10908</v>
      </c>
      <c r="AT948" s="11">
        <v>0</v>
      </c>
      <c r="AU948" s="8" t="s">
        <v>11038</v>
      </c>
      <c r="AV948" s="8" t="s">
        <v>10909</v>
      </c>
    </row>
    <row r="949" spans="1:48" x14ac:dyDescent="0.25">
      <c r="A949" s="8" t="str">
        <f t="shared" si="14"/>
        <v>10006000192922200001286</v>
      </c>
      <c r="B949" s="8" t="s">
        <v>10894</v>
      </c>
      <c r="C949" s="8" t="s">
        <v>10895</v>
      </c>
      <c r="D949" s="8" t="s">
        <v>10896</v>
      </c>
      <c r="E949" s="8" t="s">
        <v>11038</v>
      </c>
      <c r="F949" s="8" t="s">
        <v>11039</v>
      </c>
      <c r="G949" s="8" t="s">
        <v>10913</v>
      </c>
      <c r="H949" s="8" t="s">
        <v>10914</v>
      </c>
      <c r="I949" s="8" t="s">
        <v>10901</v>
      </c>
      <c r="J949" s="8" t="s">
        <v>11019</v>
      </c>
      <c r="K949" s="8" t="s">
        <v>7709</v>
      </c>
      <c r="L949" s="8" t="s">
        <v>10903</v>
      </c>
      <c r="M949" s="8" t="s">
        <v>10904</v>
      </c>
      <c r="N949" s="8" t="s">
        <v>10915</v>
      </c>
      <c r="O949" s="9">
        <v>17.594999999999999</v>
      </c>
      <c r="P949" s="10">
        <v>1</v>
      </c>
      <c r="Q949" s="11">
        <v>3.65</v>
      </c>
      <c r="R949" s="11">
        <v>1</v>
      </c>
      <c r="S949" s="8" t="s">
        <v>10906</v>
      </c>
      <c r="T949" s="8" t="s">
        <v>10907</v>
      </c>
      <c r="U949" s="9">
        <v>18.452999999999999</v>
      </c>
      <c r="V949" s="10">
        <v>1</v>
      </c>
      <c r="W949" s="11">
        <v>6</v>
      </c>
      <c r="X949" s="9">
        <v>98.424999999999997</v>
      </c>
      <c r="Y949" s="8" t="s">
        <v>10901</v>
      </c>
      <c r="Z949" s="10">
        <v>1</v>
      </c>
      <c r="AA949" s="10">
        <v>1</v>
      </c>
      <c r="AB949" s="9">
        <v>98.424999999999997</v>
      </c>
      <c r="AC949" s="10">
        <v>1</v>
      </c>
      <c r="AD949" s="10">
        <v>1</v>
      </c>
      <c r="AE949" s="9">
        <v>98.424999999999997</v>
      </c>
      <c r="AF949" s="11">
        <v>0</v>
      </c>
      <c r="AG949" s="11">
        <v>4</v>
      </c>
      <c r="AH949" s="11">
        <v>9.25</v>
      </c>
      <c r="AI949" s="11">
        <v>0</v>
      </c>
      <c r="AJ949" s="11">
        <v>0</v>
      </c>
      <c r="AK949" s="12">
        <v>44368.079375000001</v>
      </c>
      <c r="AL949" s="11">
        <v>0</v>
      </c>
      <c r="AM949" s="11">
        <v>100</v>
      </c>
      <c r="AN949" s="11">
        <v>0</v>
      </c>
      <c r="AO949" s="11">
        <v>4.24</v>
      </c>
      <c r="AP949" s="11">
        <v>9.81</v>
      </c>
      <c r="AQ949" s="11">
        <v>0</v>
      </c>
      <c r="AR949" s="11">
        <v>6.37</v>
      </c>
      <c r="AS949" s="8" t="s">
        <v>10908</v>
      </c>
      <c r="AT949" s="11">
        <v>0</v>
      </c>
      <c r="AU949" s="8" t="s">
        <v>11038</v>
      </c>
      <c r="AV949" s="8" t="s">
        <v>10909</v>
      </c>
    </row>
    <row r="950" spans="1:48" x14ac:dyDescent="0.25">
      <c r="A950" s="8" t="str">
        <f t="shared" si="14"/>
        <v>10006000192922200001327</v>
      </c>
      <c r="B950" s="8" t="s">
        <v>10894</v>
      </c>
      <c r="C950" s="8" t="s">
        <v>10895</v>
      </c>
      <c r="D950" s="8" t="s">
        <v>10896</v>
      </c>
      <c r="E950" s="8" t="s">
        <v>11038</v>
      </c>
      <c r="F950" s="8" t="s">
        <v>11039</v>
      </c>
      <c r="G950" s="8" t="s">
        <v>10916</v>
      </c>
      <c r="H950" s="8" t="s">
        <v>10900</v>
      </c>
      <c r="I950" s="8" t="s">
        <v>10901</v>
      </c>
      <c r="J950" s="8" t="s">
        <v>11019</v>
      </c>
      <c r="K950" s="8" t="s">
        <v>7709</v>
      </c>
      <c r="L950" s="8" t="s">
        <v>10903</v>
      </c>
      <c r="M950" s="8" t="s">
        <v>10904</v>
      </c>
      <c r="N950" s="8" t="s">
        <v>10905</v>
      </c>
      <c r="O950" s="9">
        <v>18.91</v>
      </c>
      <c r="P950" s="10">
        <v>0.75022900000000003</v>
      </c>
      <c r="Q950" s="11">
        <v>3.65</v>
      </c>
      <c r="R950" s="11">
        <v>4</v>
      </c>
      <c r="S950" s="8" t="s">
        <v>10906</v>
      </c>
      <c r="T950" s="8" t="s">
        <v>10907</v>
      </c>
      <c r="U950" s="9">
        <v>15.362</v>
      </c>
      <c r="V950" s="10">
        <v>1</v>
      </c>
      <c r="W950" s="11">
        <v>5</v>
      </c>
      <c r="X950" s="9">
        <v>81.712000000000003</v>
      </c>
      <c r="Y950" s="8" t="s">
        <v>10901</v>
      </c>
      <c r="Z950" s="10">
        <v>1</v>
      </c>
      <c r="AA950" s="10">
        <v>1</v>
      </c>
      <c r="AB950" s="9">
        <v>81.712000000000003</v>
      </c>
      <c r="AC950" s="10">
        <v>1</v>
      </c>
      <c r="AD950" s="10">
        <v>1</v>
      </c>
      <c r="AE950" s="9">
        <v>81.712000000000003</v>
      </c>
      <c r="AF950" s="11">
        <v>15</v>
      </c>
      <c r="AG950" s="11">
        <v>4</v>
      </c>
      <c r="AH950" s="11">
        <v>9.25</v>
      </c>
      <c r="AI950" s="11">
        <v>0</v>
      </c>
      <c r="AJ950" s="11">
        <v>0</v>
      </c>
      <c r="AK950" s="12">
        <v>44368.079375000001</v>
      </c>
      <c r="AL950" s="11">
        <v>13.25</v>
      </c>
      <c r="AM950" s="11">
        <v>100</v>
      </c>
      <c r="AN950" s="11">
        <v>0</v>
      </c>
      <c r="AO950" s="11">
        <v>3.53</v>
      </c>
      <c r="AP950" s="11">
        <v>8.17</v>
      </c>
      <c r="AQ950" s="11">
        <v>0</v>
      </c>
      <c r="AR950" s="11">
        <v>5.08</v>
      </c>
      <c r="AS950" s="8" t="s">
        <v>10908</v>
      </c>
      <c r="AT950" s="11">
        <v>0</v>
      </c>
      <c r="AU950" s="8" t="s">
        <v>11038</v>
      </c>
      <c r="AV950" s="8" t="s">
        <v>10909</v>
      </c>
    </row>
    <row r="951" spans="1:48" x14ac:dyDescent="0.25">
      <c r="A951" s="8" t="str">
        <f t="shared" si="14"/>
        <v>10006000192922200008967</v>
      </c>
      <c r="B951" s="8" t="s">
        <v>10894</v>
      </c>
      <c r="C951" s="8" t="s">
        <v>10901</v>
      </c>
      <c r="D951" s="8" t="s">
        <v>10896</v>
      </c>
      <c r="E951" s="8" t="s">
        <v>11038</v>
      </c>
      <c r="F951" s="8" t="s">
        <v>11039</v>
      </c>
      <c r="G951" s="8" t="s">
        <v>10946</v>
      </c>
      <c r="H951" s="8" t="s">
        <v>10947</v>
      </c>
      <c r="I951" s="8" t="s">
        <v>10895</v>
      </c>
      <c r="J951" s="8" t="s">
        <v>11019</v>
      </c>
      <c r="K951" s="8" t="s">
        <v>7709</v>
      </c>
      <c r="L951" s="8" t="s">
        <v>10903</v>
      </c>
      <c r="M951" s="8" t="s">
        <v>10904</v>
      </c>
      <c r="N951" s="8" t="s">
        <v>10912</v>
      </c>
      <c r="O951" s="9">
        <v>0</v>
      </c>
      <c r="P951" s="10">
        <v>1</v>
      </c>
      <c r="Q951" s="11">
        <v>0</v>
      </c>
      <c r="R951" s="11">
        <v>0</v>
      </c>
      <c r="S951" s="8" t="s">
        <v>10906</v>
      </c>
      <c r="T951" s="8" t="s">
        <v>10907</v>
      </c>
      <c r="U951" s="9">
        <v>9.3000000000000007</v>
      </c>
      <c r="V951" s="10">
        <v>1</v>
      </c>
      <c r="W951" s="11">
        <v>0</v>
      </c>
      <c r="X951" s="9">
        <v>71.995000000000005</v>
      </c>
      <c r="Y951" s="8" t="s">
        <v>10901</v>
      </c>
      <c r="Z951" s="10">
        <v>1</v>
      </c>
      <c r="AA951" s="10">
        <v>1</v>
      </c>
      <c r="AB951" s="9">
        <v>71.995000000000005</v>
      </c>
      <c r="AC951" s="10">
        <v>1</v>
      </c>
      <c r="AD951" s="10">
        <v>1</v>
      </c>
      <c r="AE951" s="9">
        <v>71.995000000000005</v>
      </c>
      <c r="AF951" s="11">
        <v>0</v>
      </c>
      <c r="AG951" s="11">
        <v>0</v>
      </c>
      <c r="AH951" s="11">
        <v>0</v>
      </c>
      <c r="AI951" s="11">
        <v>0</v>
      </c>
      <c r="AJ951" s="11">
        <v>18.52</v>
      </c>
      <c r="AK951" s="12">
        <v>44367.609594907408</v>
      </c>
      <c r="AL951" s="11">
        <v>0</v>
      </c>
      <c r="AM951" s="11">
        <v>0</v>
      </c>
      <c r="AN951" s="11">
        <v>0</v>
      </c>
      <c r="AO951" s="11">
        <v>0</v>
      </c>
      <c r="AP951" s="11">
        <v>0</v>
      </c>
      <c r="AQ951" s="11">
        <v>0</v>
      </c>
      <c r="AR951" s="11">
        <v>0</v>
      </c>
      <c r="AS951" s="8" t="s">
        <v>10908</v>
      </c>
      <c r="AT951" s="11">
        <v>34.630000000000003</v>
      </c>
      <c r="AU951" s="8" t="s">
        <v>11038</v>
      </c>
      <c r="AV951" s="8" t="s">
        <v>10909</v>
      </c>
    </row>
    <row r="952" spans="1:48" x14ac:dyDescent="0.25">
      <c r="A952" s="8" t="str">
        <f t="shared" si="14"/>
        <v>11006000192922000005105</v>
      </c>
      <c r="B952" s="8" t="s">
        <v>10919</v>
      </c>
      <c r="C952" s="8" t="s">
        <v>10901</v>
      </c>
      <c r="D952" s="8" t="s">
        <v>10896</v>
      </c>
      <c r="E952" s="8" t="s">
        <v>11038</v>
      </c>
      <c r="F952" s="8" t="s">
        <v>11039</v>
      </c>
      <c r="G952" s="8" t="s">
        <v>10920</v>
      </c>
      <c r="H952" s="8" t="s">
        <v>10921</v>
      </c>
      <c r="I952" s="8" t="s">
        <v>10895</v>
      </c>
      <c r="J952" s="8" t="s">
        <v>11019</v>
      </c>
      <c r="K952" s="8" t="s">
        <v>7709</v>
      </c>
      <c r="L952" s="8" t="s">
        <v>10922</v>
      </c>
      <c r="M952" s="8" t="s">
        <v>10904</v>
      </c>
      <c r="N952" s="8" t="s">
        <v>10905</v>
      </c>
      <c r="O952" s="9">
        <v>12.521000000000001</v>
      </c>
      <c r="P952" s="10">
        <v>1</v>
      </c>
      <c r="Q952" s="11">
        <v>9.25</v>
      </c>
      <c r="R952" s="11">
        <v>4</v>
      </c>
      <c r="S952" s="8" t="s">
        <v>10906</v>
      </c>
      <c r="T952" s="8" t="s">
        <v>10907</v>
      </c>
      <c r="U952" s="9">
        <v>14.433</v>
      </c>
      <c r="V952" s="10">
        <v>1</v>
      </c>
      <c r="W952" s="11">
        <v>4</v>
      </c>
      <c r="X952" s="9">
        <v>83.49</v>
      </c>
      <c r="Y952" s="8" t="s">
        <v>10901</v>
      </c>
      <c r="Z952" s="10">
        <v>1</v>
      </c>
      <c r="AA952" s="10">
        <v>1</v>
      </c>
      <c r="AB952" s="9">
        <v>83.49</v>
      </c>
      <c r="AC952" s="10">
        <v>1</v>
      </c>
      <c r="AD952" s="10">
        <v>1</v>
      </c>
      <c r="AE952" s="9">
        <v>83.49</v>
      </c>
      <c r="AF952" s="11">
        <v>15</v>
      </c>
      <c r="AG952" s="11">
        <v>4</v>
      </c>
      <c r="AH952" s="11">
        <v>0</v>
      </c>
      <c r="AI952" s="11">
        <v>0</v>
      </c>
      <c r="AJ952" s="11">
        <v>0</v>
      </c>
      <c r="AK952" s="12">
        <v>44367.658055555556</v>
      </c>
      <c r="AL952" s="11">
        <v>12.45</v>
      </c>
      <c r="AM952" s="11">
        <v>100</v>
      </c>
      <c r="AN952" s="11">
        <v>0</v>
      </c>
      <c r="AO952" s="11">
        <v>3.32</v>
      </c>
      <c r="AP952" s="11">
        <v>0</v>
      </c>
      <c r="AQ952" s="11">
        <v>0</v>
      </c>
      <c r="AR952" s="11">
        <v>3.82</v>
      </c>
      <c r="AS952" s="8" t="s">
        <v>10908</v>
      </c>
      <c r="AT952" s="11">
        <v>0</v>
      </c>
      <c r="AU952" s="8" t="s">
        <v>11038</v>
      </c>
      <c r="AV952" s="8" t="s">
        <v>10909</v>
      </c>
    </row>
    <row r="953" spans="1:48" x14ac:dyDescent="0.25">
      <c r="A953" s="8" t="str">
        <f t="shared" si="14"/>
        <v>11006000192922200001286</v>
      </c>
      <c r="B953" s="8" t="s">
        <v>10919</v>
      </c>
      <c r="C953" s="8" t="s">
        <v>10895</v>
      </c>
      <c r="D953" s="8" t="s">
        <v>10896</v>
      </c>
      <c r="E953" s="8" t="s">
        <v>11038</v>
      </c>
      <c r="F953" s="8" t="s">
        <v>11039</v>
      </c>
      <c r="G953" s="8" t="s">
        <v>10913</v>
      </c>
      <c r="H953" s="8" t="s">
        <v>10914</v>
      </c>
      <c r="I953" s="8" t="s">
        <v>10901</v>
      </c>
      <c r="J953" s="8" t="s">
        <v>11019</v>
      </c>
      <c r="K953" s="8" t="s">
        <v>7709</v>
      </c>
      <c r="L953" s="8" t="s">
        <v>10922</v>
      </c>
      <c r="M953" s="8" t="s">
        <v>10904</v>
      </c>
      <c r="N953" s="8" t="s">
        <v>10915</v>
      </c>
      <c r="O953" s="9">
        <v>17.594999999999999</v>
      </c>
      <c r="P953" s="10">
        <v>1</v>
      </c>
      <c r="Q953" s="11">
        <v>3.65</v>
      </c>
      <c r="R953" s="11">
        <v>1</v>
      </c>
      <c r="S953" s="8" t="s">
        <v>10906</v>
      </c>
      <c r="T953" s="8" t="s">
        <v>10907</v>
      </c>
      <c r="U953" s="9">
        <v>18.452999999999999</v>
      </c>
      <c r="V953" s="10">
        <v>1</v>
      </c>
      <c r="W953" s="11">
        <v>5</v>
      </c>
      <c r="X953" s="9">
        <v>107.175</v>
      </c>
      <c r="Y953" s="8" t="s">
        <v>10901</v>
      </c>
      <c r="Z953" s="10">
        <v>1</v>
      </c>
      <c r="AA953" s="10">
        <v>1</v>
      </c>
      <c r="AB953" s="9">
        <v>107.175</v>
      </c>
      <c r="AC953" s="10">
        <v>1</v>
      </c>
      <c r="AD953" s="10">
        <v>1</v>
      </c>
      <c r="AE953" s="9">
        <v>107.175</v>
      </c>
      <c r="AF953" s="11">
        <v>0</v>
      </c>
      <c r="AG953" s="11">
        <v>4</v>
      </c>
      <c r="AH953" s="11">
        <v>0</v>
      </c>
      <c r="AI953" s="11">
        <v>0</v>
      </c>
      <c r="AJ953" s="11">
        <v>0</v>
      </c>
      <c r="AK953" s="12">
        <v>44368.102905092594</v>
      </c>
      <c r="AL953" s="11">
        <v>0</v>
      </c>
      <c r="AM953" s="11">
        <v>100</v>
      </c>
      <c r="AN953" s="11">
        <v>0</v>
      </c>
      <c r="AO953" s="11">
        <v>4.24</v>
      </c>
      <c r="AP953" s="11">
        <v>0</v>
      </c>
      <c r="AQ953" s="11">
        <v>0</v>
      </c>
      <c r="AR953" s="11">
        <v>5.31</v>
      </c>
      <c r="AS953" s="8" t="s">
        <v>10908</v>
      </c>
      <c r="AT953" s="11">
        <v>0</v>
      </c>
      <c r="AU953" s="8" t="s">
        <v>11038</v>
      </c>
      <c r="AV953" s="8" t="s">
        <v>10909</v>
      </c>
    </row>
    <row r="954" spans="1:48" x14ac:dyDescent="0.25">
      <c r="A954" s="8" t="str">
        <f t="shared" si="14"/>
        <v>11006000192922200001327</v>
      </c>
      <c r="B954" s="8" t="s">
        <v>10919</v>
      </c>
      <c r="C954" s="8" t="s">
        <v>10895</v>
      </c>
      <c r="D954" s="8" t="s">
        <v>10896</v>
      </c>
      <c r="E954" s="8" t="s">
        <v>11038</v>
      </c>
      <c r="F954" s="8" t="s">
        <v>11039</v>
      </c>
      <c r="G954" s="8" t="s">
        <v>10916</v>
      </c>
      <c r="H954" s="8" t="s">
        <v>10900</v>
      </c>
      <c r="I954" s="8" t="s">
        <v>10901</v>
      </c>
      <c r="J954" s="8" t="s">
        <v>11019</v>
      </c>
      <c r="K954" s="8" t="s">
        <v>7709</v>
      </c>
      <c r="L954" s="8" t="s">
        <v>10922</v>
      </c>
      <c r="M954" s="8" t="s">
        <v>10904</v>
      </c>
      <c r="N954" s="8" t="s">
        <v>10923</v>
      </c>
      <c r="O954" s="9">
        <v>18.91</v>
      </c>
      <c r="P954" s="10">
        <v>0.75022900000000003</v>
      </c>
      <c r="Q954" s="11">
        <v>0</v>
      </c>
      <c r="R954" s="11">
        <v>4</v>
      </c>
      <c r="S954" s="8" t="s">
        <v>10906</v>
      </c>
      <c r="T954" s="8" t="s">
        <v>10907</v>
      </c>
      <c r="U954" s="9">
        <v>14.778</v>
      </c>
      <c r="V954" s="10">
        <v>1</v>
      </c>
      <c r="W954" s="11">
        <v>5</v>
      </c>
      <c r="X954" s="9">
        <v>86.463999999999999</v>
      </c>
      <c r="Y954" s="8" t="s">
        <v>10901</v>
      </c>
      <c r="Z954" s="10">
        <v>1</v>
      </c>
      <c r="AA954" s="10">
        <v>1</v>
      </c>
      <c r="AB954" s="9">
        <v>86.463999999999999</v>
      </c>
      <c r="AC954" s="10">
        <v>1</v>
      </c>
      <c r="AD954" s="10">
        <v>1</v>
      </c>
      <c r="AE954" s="9">
        <v>86.463999999999999</v>
      </c>
      <c r="AF954" s="11">
        <v>15</v>
      </c>
      <c r="AG954" s="11">
        <v>4</v>
      </c>
      <c r="AH954" s="11">
        <v>0</v>
      </c>
      <c r="AI954" s="11">
        <v>0</v>
      </c>
      <c r="AJ954" s="11">
        <v>0</v>
      </c>
      <c r="AK954" s="12">
        <v>44368.10292824074</v>
      </c>
      <c r="AL954" s="11">
        <v>12.75</v>
      </c>
      <c r="AM954" s="11">
        <v>100</v>
      </c>
      <c r="AN954" s="11">
        <v>0</v>
      </c>
      <c r="AO954" s="11">
        <v>3.4</v>
      </c>
      <c r="AP954" s="11">
        <v>0</v>
      </c>
      <c r="AQ954" s="11">
        <v>0</v>
      </c>
      <c r="AR954" s="11">
        <v>4.8899999999999997</v>
      </c>
      <c r="AS954" s="8" t="s">
        <v>10908</v>
      </c>
      <c r="AT954" s="11">
        <v>0</v>
      </c>
      <c r="AU954" s="8" t="s">
        <v>11038</v>
      </c>
      <c r="AV954" s="8" t="s">
        <v>10909</v>
      </c>
    </row>
    <row r="955" spans="1:48" x14ac:dyDescent="0.25">
      <c r="A955" s="8" t="str">
        <f t="shared" si="14"/>
        <v>11106000192922000005105</v>
      </c>
      <c r="B955" s="8" t="s">
        <v>10924</v>
      </c>
      <c r="C955" s="8" t="s">
        <v>10901</v>
      </c>
      <c r="D955" s="8" t="s">
        <v>10896</v>
      </c>
      <c r="E955" s="8" t="s">
        <v>11038</v>
      </c>
      <c r="F955" s="8" t="s">
        <v>11039</v>
      </c>
      <c r="G955" s="8" t="s">
        <v>10920</v>
      </c>
      <c r="H955" s="8" t="s">
        <v>10921</v>
      </c>
      <c r="I955" s="8" t="s">
        <v>10895</v>
      </c>
      <c r="J955" s="8" t="s">
        <v>11019</v>
      </c>
      <c r="K955" s="8" t="s">
        <v>7709</v>
      </c>
      <c r="L955" s="8" t="s">
        <v>10922</v>
      </c>
      <c r="M955" s="8" t="s">
        <v>10904</v>
      </c>
      <c r="N955" s="8" t="s">
        <v>10925</v>
      </c>
      <c r="O955" s="9">
        <v>12.521000000000001</v>
      </c>
      <c r="P955" s="10">
        <v>1</v>
      </c>
      <c r="Q955" s="11">
        <v>9.25</v>
      </c>
      <c r="R955" s="11">
        <v>4</v>
      </c>
      <c r="S955" s="8" t="s">
        <v>10906</v>
      </c>
      <c r="T955" s="8" t="s">
        <v>10907</v>
      </c>
      <c r="U955" s="9">
        <v>14.433</v>
      </c>
      <c r="V955" s="10">
        <v>1</v>
      </c>
      <c r="W955" s="11">
        <v>4</v>
      </c>
      <c r="X955" s="9">
        <v>108.73</v>
      </c>
      <c r="Y955" s="8" t="s">
        <v>10901</v>
      </c>
      <c r="Z955" s="10">
        <v>1</v>
      </c>
      <c r="AA955" s="10">
        <v>0.75014800000000004</v>
      </c>
      <c r="AB955" s="9">
        <v>108.73</v>
      </c>
      <c r="AC955" s="10">
        <v>1</v>
      </c>
      <c r="AD955" s="10">
        <v>0.75014800000000004</v>
      </c>
      <c r="AE955" s="9">
        <v>108.73</v>
      </c>
      <c r="AF955" s="11">
        <v>15</v>
      </c>
      <c r="AG955" s="11">
        <v>4</v>
      </c>
      <c r="AH955" s="11">
        <v>0</v>
      </c>
      <c r="AI955" s="11">
        <v>17</v>
      </c>
      <c r="AJ955" s="11">
        <v>0</v>
      </c>
      <c r="AK955" s="12">
        <v>44367.658055555556</v>
      </c>
      <c r="AL955" s="11">
        <v>12.45</v>
      </c>
      <c r="AM955" s="11">
        <v>100</v>
      </c>
      <c r="AN955" s="11">
        <v>0</v>
      </c>
      <c r="AO955" s="11">
        <v>3.32</v>
      </c>
      <c r="AP955" s="11">
        <v>0</v>
      </c>
      <c r="AQ955" s="11">
        <v>21.08</v>
      </c>
      <c r="AR955" s="11">
        <v>4.66</v>
      </c>
      <c r="AS955" s="8" t="s">
        <v>10908</v>
      </c>
      <c r="AT955" s="11">
        <v>0</v>
      </c>
      <c r="AU955" s="8" t="s">
        <v>11038</v>
      </c>
      <c r="AV955" s="8" t="s">
        <v>10909</v>
      </c>
    </row>
    <row r="956" spans="1:48" x14ac:dyDescent="0.25">
      <c r="A956" s="8" t="str">
        <f t="shared" si="14"/>
        <v>11106000192922200000102</v>
      </c>
      <c r="B956" s="8" t="s">
        <v>10924</v>
      </c>
      <c r="C956" s="8" t="s">
        <v>10895</v>
      </c>
      <c r="D956" s="8" t="s">
        <v>10896</v>
      </c>
      <c r="E956" s="8" t="s">
        <v>11038</v>
      </c>
      <c r="F956" s="8" t="s">
        <v>11039</v>
      </c>
      <c r="G956" s="8" t="s">
        <v>10899</v>
      </c>
      <c r="H956" s="8" t="s">
        <v>10900</v>
      </c>
      <c r="I956" s="8" t="s">
        <v>10901</v>
      </c>
      <c r="J956" s="8" t="s">
        <v>11019</v>
      </c>
      <c r="K956" s="8" t="s">
        <v>7709</v>
      </c>
      <c r="L956" s="8" t="s">
        <v>10922</v>
      </c>
      <c r="M956" s="8" t="s">
        <v>10904</v>
      </c>
      <c r="N956" s="8" t="s">
        <v>10926</v>
      </c>
      <c r="O956" s="9">
        <v>14.52</v>
      </c>
      <c r="P956" s="10">
        <v>1</v>
      </c>
      <c r="Q956" s="11">
        <v>0</v>
      </c>
      <c r="R956" s="11">
        <v>4</v>
      </c>
      <c r="S956" s="8" t="s">
        <v>10906</v>
      </c>
      <c r="T956" s="8" t="s">
        <v>10907</v>
      </c>
      <c r="U956" s="9">
        <v>15.125</v>
      </c>
      <c r="V956" s="10">
        <v>1</v>
      </c>
      <c r="W956" s="11">
        <v>4</v>
      </c>
      <c r="X956" s="9">
        <v>113.93899999999999</v>
      </c>
      <c r="Y956" s="8" t="s">
        <v>10901</v>
      </c>
      <c r="Z956" s="10">
        <v>1</v>
      </c>
      <c r="AA956" s="10">
        <v>0.76782300000000003</v>
      </c>
      <c r="AB956" s="9">
        <v>113.93899999999999</v>
      </c>
      <c r="AC956" s="10">
        <v>1</v>
      </c>
      <c r="AD956" s="10">
        <v>0.76782300000000003</v>
      </c>
      <c r="AE956" s="9">
        <v>113.93899999999999</v>
      </c>
      <c r="AF956" s="11">
        <v>15</v>
      </c>
      <c r="AG956" s="11">
        <v>4</v>
      </c>
      <c r="AH956" s="11">
        <v>0</v>
      </c>
      <c r="AI956" s="11">
        <v>17</v>
      </c>
      <c r="AJ956" s="11">
        <v>0</v>
      </c>
      <c r="AK956" s="12">
        <v>44368.10292824074</v>
      </c>
      <c r="AL956" s="11">
        <v>13.05</v>
      </c>
      <c r="AM956" s="11">
        <v>100</v>
      </c>
      <c r="AN956" s="11">
        <v>0</v>
      </c>
      <c r="AO956" s="11">
        <v>3.48</v>
      </c>
      <c r="AP956" s="11">
        <v>0</v>
      </c>
      <c r="AQ956" s="11">
        <v>22.09</v>
      </c>
      <c r="AR956" s="11">
        <v>4.88</v>
      </c>
      <c r="AS956" s="8" t="s">
        <v>10908</v>
      </c>
      <c r="AT956" s="11">
        <v>0</v>
      </c>
      <c r="AU956" s="8" t="s">
        <v>11038</v>
      </c>
      <c r="AV956" s="8" t="s">
        <v>10909</v>
      </c>
    </row>
    <row r="957" spans="1:48" x14ac:dyDescent="0.25">
      <c r="A957" s="8" t="str">
        <f t="shared" si="14"/>
        <v>11106000192922200001286</v>
      </c>
      <c r="B957" s="8" t="s">
        <v>10924</v>
      </c>
      <c r="C957" s="8" t="s">
        <v>10895</v>
      </c>
      <c r="D957" s="8" t="s">
        <v>10896</v>
      </c>
      <c r="E957" s="8" t="s">
        <v>11038</v>
      </c>
      <c r="F957" s="8" t="s">
        <v>11039</v>
      </c>
      <c r="G957" s="8" t="s">
        <v>10913</v>
      </c>
      <c r="H957" s="8" t="s">
        <v>10914</v>
      </c>
      <c r="I957" s="8" t="s">
        <v>10901</v>
      </c>
      <c r="J957" s="8" t="s">
        <v>11019</v>
      </c>
      <c r="K957" s="8" t="s">
        <v>7709</v>
      </c>
      <c r="L957" s="8" t="s">
        <v>10922</v>
      </c>
      <c r="M957" s="8" t="s">
        <v>10904</v>
      </c>
      <c r="N957" s="8" t="s">
        <v>10927</v>
      </c>
      <c r="O957" s="9">
        <v>17.594999999999999</v>
      </c>
      <c r="P957" s="10">
        <v>1</v>
      </c>
      <c r="Q957" s="11">
        <v>3.65</v>
      </c>
      <c r="R957" s="11">
        <v>1</v>
      </c>
      <c r="S957" s="8" t="s">
        <v>10906</v>
      </c>
      <c r="T957" s="8" t="s">
        <v>10907</v>
      </c>
      <c r="U957" s="9">
        <v>18.452999999999999</v>
      </c>
      <c r="V957" s="10">
        <v>1</v>
      </c>
      <c r="W957" s="11">
        <v>5</v>
      </c>
      <c r="X957" s="9">
        <v>139.70500000000001</v>
      </c>
      <c r="Y957" s="8" t="s">
        <v>10901</v>
      </c>
      <c r="Z957" s="10">
        <v>1</v>
      </c>
      <c r="AA957" s="10">
        <v>0.74939500000000003</v>
      </c>
      <c r="AB957" s="9">
        <v>139.70500000000001</v>
      </c>
      <c r="AC957" s="10">
        <v>1</v>
      </c>
      <c r="AD957" s="10">
        <v>0.74939500000000003</v>
      </c>
      <c r="AE957" s="9">
        <v>139.70500000000001</v>
      </c>
      <c r="AF957" s="11">
        <v>0</v>
      </c>
      <c r="AG957" s="11">
        <v>4</v>
      </c>
      <c r="AH957" s="11">
        <v>0</v>
      </c>
      <c r="AI957" s="11">
        <v>17</v>
      </c>
      <c r="AJ957" s="11">
        <v>0</v>
      </c>
      <c r="AK957" s="12">
        <v>44368.10292824074</v>
      </c>
      <c r="AL957" s="11">
        <v>0</v>
      </c>
      <c r="AM957" s="11">
        <v>100</v>
      </c>
      <c r="AN957" s="11">
        <v>0</v>
      </c>
      <c r="AO957" s="11">
        <v>4.24</v>
      </c>
      <c r="AP957" s="11">
        <v>0</v>
      </c>
      <c r="AQ957" s="11">
        <v>26.95</v>
      </c>
      <c r="AR957" s="11">
        <v>6.65</v>
      </c>
      <c r="AS957" s="8" t="s">
        <v>10908</v>
      </c>
      <c r="AT957" s="11">
        <v>0</v>
      </c>
      <c r="AU957" s="8" t="s">
        <v>11038</v>
      </c>
      <c r="AV957" s="8" t="s">
        <v>10909</v>
      </c>
    </row>
    <row r="958" spans="1:48" x14ac:dyDescent="0.25">
      <c r="A958" s="8" t="str">
        <f t="shared" si="14"/>
        <v>13006000192922000005105</v>
      </c>
      <c r="B958" s="8" t="s">
        <v>10929</v>
      </c>
      <c r="C958" s="8" t="s">
        <v>10901</v>
      </c>
      <c r="D958" s="8" t="s">
        <v>10896</v>
      </c>
      <c r="E958" s="8" t="s">
        <v>11038</v>
      </c>
      <c r="F958" s="8" t="s">
        <v>11039</v>
      </c>
      <c r="G958" s="8" t="s">
        <v>10920</v>
      </c>
      <c r="H958" s="8" t="s">
        <v>10921</v>
      </c>
      <c r="I958" s="8" t="s">
        <v>10895</v>
      </c>
      <c r="J958" s="8" t="s">
        <v>11019</v>
      </c>
      <c r="K958" s="8" t="s">
        <v>7709</v>
      </c>
      <c r="L958" s="8" t="s">
        <v>10922</v>
      </c>
      <c r="M958" s="8" t="s">
        <v>10904</v>
      </c>
      <c r="N958" s="8" t="s">
        <v>10930</v>
      </c>
      <c r="O958" s="9">
        <v>12.521000000000001</v>
      </c>
      <c r="P958" s="10">
        <v>1</v>
      </c>
      <c r="Q958" s="11">
        <v>9.25</v>
      </c>
      <c r="R958" s="11">
        <v>4</v>
      </c>
      <c r="S958" s="8" t="s">
        <v>10906</v>
      </c>
      <c r="T958" s="8" t="s">
        <v>10907</v>
      </c>
      <c r="U958" s="9">
        <v>14.433</v>
      </c>
      <c r="V958" s="10">
        <v>1</v>
      </c>
      <c r="W958" s="11">
        <v>6</v>
      </c>
      <c r="X958" s="9">
        <v>101.17</v>
      </c>
      <c r="Y958" s="8" t="s">
        <v>10901</v>
      </c>
      <c r="Z958" s="10">
        <v>1</v>
      </c>
      <c r="AA958" s="10">
        <v>1</v>
      </c>
      <c r="AB958" s="9">
        <v>101.17</v>
      </c>
      <c r="AC958" s="10">
        <v>1</v>
      </c>
      <c r="AD958" s="10">
        <v>1</v>
      </c>
      <c r="AE958" s="9">
        <v>101.17</v>
      </c>
      <c r="AF958" s="11">
        <v>15</v>
      </c>
      <c r="AG958" s="11">
        <v>0</v>
      </c>
      <c r="AH958" s="11">
        <v>0</v>
      </c>
      <c r="AI958" s="11">
        <v>0</v>
      </c>
      <c r="AJ958" s="11">
        <v>0</v>
      </c>
      <c r="AK958" s="12">
        <v>44367.543252314812</v>
      </c>
      <c r="AL958" s="11">
        <v>12.45</v>
      </c>
      <c r="AM958" s="11">
        <v>0</v>
      </c>
      <c r="AN958" s="11">
        <v>0</v>
      </c>
      <c r="AO958" s="11">
        <v>0</v>
      </c>
      <c r="AP958" s="11">
        <v>0</v>
      </c>
      <c r="AQ958" s="11">
        <v>0</v>
      </c>
      <c r="AR958" s="11">
        <v>5.73</v>
      </c>
      <c r="AS958" s="8" t="s">
        <v>10908</v>
      </c>
      <c r="AT958" s="11">
        <v>0</v>
      </c>
      <c r="AU958" s="8" t="s">
        <v>11038</v>
      </c>
      <c r="AV958" s="8" t="s">
        <v>10909</v>
      </c>
    </row>
    <row r="959" spans="1:48" x14ac:dyDescent="0.25">
      <c r="A959" s="8" t="str">
        <f t="shared" si="14"/>
        <v>13006000192922200000102</v>
      </c>
      <c r="B959" s="8" t="s">
        <v>10929</v>
      </c>
      <c r="C959" s="8" t="s">
        <v>10895</v>
      </c>
      <c r="D959" s="8" t="s">
        <v>10896</v>
      </c>
      <c r="E959" s="8" t="s">
        <v>11038</v>
      </c>
      <c r="F959" s="8" t="s">
        <v>11039</v>
      </c>
      <c r="G959" s="8" t="s">
        <v>10899</v>
      </c>
      <c r="H959" s="8" t="s">
        <v>10900</v>
      </c>
      <c r="I959" s="8" t="s">
        <v>10901</v>
      </c>
      <c r="J959" s="8" t="s">
        <v>11019</v>
      </c>
      <c r="K959" s="8" t="s">
        <v>7709</v>
      </c>
      <c r="L959" s="8" t="s">
        <v>10922</v>
      </c>
      <c r="M959" s="8" t="s">
        <v>10904</v>
      </c>
      <c r="N959" s="8" t="s">
        <v>10930</v>
      </c>
      <c r="O959" s="9">
        <v>14.52</v>
      </c>
      <c r="P959" s="10">
        <v>1</v>
      </c>
      <c r="Q959" s="11">
        <v>3.65</v>
      </c>
      <c r="R959" s="11">
        <v>4</v>
      </c>
      <c r="S959" s="8" t="s">
        <v>10906</v>
      </c>
      <c r="T959" s="8" t="s">
        <v>10907</v>
      </c>
      <c r="U959" s="9">
        <v>15.723000000000001</v>
      </c>
      <c r="V959" s="10">
        <v>1</v>
      </c>
      <c r="W959" s="11">
        <v>3.5</v>
      </c>
      <c r="X959" s="9">
        <v>107.607</v>
      </c>
      <c r="Y959" s="8" t="s">
        <v>10901</v>
      </c>
      <c r="Z959" s="10">
        <v>1</v>
      </c>
      <c r="AA959" s="10">
        <v>1</v>
      </c>
      <c r="AB959" s="9">
        <v>107.607</v>
      </c>
      <c r="AC959" s="10">
        <v>1</v>
      </c>
      <c r="AD959" s="10">
        <v>1</v>
      </c>
      <c r="AE959" s="9">
        <v>107.607</v>
      </c>
      <c r="AF959" s="11">
        <v>15</v>
      </c>
      <c r="AG959" s="11">
        <v>0</v>
      </c>
      <c r="AH959" s="11">
        <v>0</v>
      </c>
      <c r="AI959" s="11">
        <v>0</v>
      </c>
      <c r="AJ959" s="11">
        <v>0</v>
      </c>
      <c r="AK959" s="12">
        <v>44368.031122685185</v>
      </c>
      <c r="AL959" s="11">
        <v>13.56</v>
      </c>
      <c r="AM959" s="11">
        <v>0</v>
      </c>
      <c r="AN959" s="11">
        <v>0</v>
      </c>
      <c r="AO959" s="11">
        <v>0</v>
      </c>
      <c r="AP959" s="11">
        <v>0</v>
      </c>
      <c r="AQ959" s="11">
        <v>0</v>
      </c>
      <c r="AR959" s="11">
        <v>3.64</v>
      </c>
      <c r="AS959" s="8" t="s">
        <v>10908</v>
      </c>
      <c r="AT959" s="11">
        <v>0</v>
      </c>
      <c r="AU959" s="8" t="s">
        <v>11038</v>
      </c>
      <c r="AV959" s="8" t="s">
        <v>10909</v>
      </c>
    </row>
    <row r="960" spans="1:48" x14ac:dyDescent="0.25">
      <c r="A960" s="8" t="str">
        <f t="shared" si="14"/>
        <v>13006000192922200001327</v>
      </c>
      <c r="B960" s="8" t="s">
        <v>10929</v>
      </c>
      <c r="C960" s="8" t="s">
        <v>10895</v>
      </c>
      <c r="D960" s="8" t="s">
        <v>10896</v>
      </c>
      <c r="E960" s="8" t="s">
        <v>11038</v>
      </c>
      <c r="F960" s="8" t="s">
        <v>11039</v>
      </c>
      <c r="G960" s="8" t="s">
        <v>10916</v>
      </c>
      <c r="H960" s="8" t="s">
        <v>10900</v>
      </c>
      <c r="I960" s="8" t="s">
        <v>10901</v>
      </c>
      <c r="J960" s="8" t="s">
        <v>11019</v>
      </c>
      <c r="K960" s="8" t="s">
        <v>7709</v>
      </c>
      <c r="L960" s="8" t="s">
        <v>10922</v>
      </c>
      <c r="M960" s="8" t="s">
        <v>10904</v>
      </c>
      <c r="N960" s="8" t="s">
        <v>10930</v>
      </c>
      <c r="O960" s="9">
        <v>18.91</v>
      </c>
      <c r="P960" s="10">
        <v>0.75022900000000003</v>
      </c>
      <c r="Q960" s="11">
        <v>3.65</v>
      </c>
      <c r="R960" s="11">
        <v>4</v>
      </c>
      <c r="S960" s="8" t="s">
        <v>10906</v>
      </c>
      <c r="T960" s="8" t="s">
        <v>10907</v>
      </c>
      <c r="U960" s="9">
        <v>15.362</v>
      </c>
      <c r="V960" s="10">
        <v>1</v>
      </c>
      <c r="W960" s="11">
        <v>2</v>
      </c>
      <c r="X960" s="9">
        <v>103.61199999999999</v>
      </c>
      <c r="Y960" s="8" t="s">
        <v>10901</v>
      </c>
      <c r="Z960" s="10">
        <v>1</v>
      </c>
      <c r="AA960" s="10">
        <v>1</v>
      </c>
      <c r="AB960" s="9">
        <v>103.61199999999999</v>
      </c>
      <c r="AC960" s="10">
        <v>1</v>
      </c>
      <c r="AD960" s="10">
        <v>1</v>
      </c>
      <c r="AE960" s="9">
        <v>103.61199999999999</v>
      </c>
      <c r="AF960" s="11">
        <v>15</v>
      </c>
      <c r="AG960" s="11">
        <v>0</v>
      </c>
      <c r="AH960" s="11">
        <v>0</v>
      </c>
      <c r="AI960" s="11">
        <v>0</v>
      </c>
      <c r="AJ960" s="11">
        <v>0</v>
      </c>
      <c r="AK960" s="12">
        <v>44368.031122685185</v>
      </c>
      <c r="AL960" s="11">
        <v>13.25</v>
      </c>
      <c r="AM960" s="11">
        <v>0</v>
      </c>
      <c r="AN960" s="11">
        <v>0</v>
      </c>
      <c r="AO960" s="11">
        <v>0</v>
      </c>
      <c r="AP960" s="11">
        <v>0</v>
      </c>
      <c r="AQ960" s="11">
        <v>0</v>
      </c>
      <c r="AR960" s="11">
        <v>2.0299999999999998</v>
      </c>
      <c r="AS960" s="8" t="s">
        <v>10908</v>
      </c>
      <c r="AT960" s="11">
        <v>0</v>
      </c>
      <c r="AU960" s="8" t="s">
        <v>11038</v>
      </c>
      <c r="AV960" s="8" t="s">
        <v>10909</v>
      </c>
    </row>
    <row r="961" spans="1:48" x14ac:dyDescent="0.25">
      <c r="A961" s="8" t="str">
        <f t="shared" si="14"/>
        <v>10006000192952200000102</v>
      </c>
      <c r="B961" s="8" t="s">
        <v>10894</v>
      </c>
      <c r="C961" s="8" t="s">
        <v>10895</v>
      </c>
      <c r="D961" s="8" t="s">
        <v>10896</v>
      </c>
      <c r="E961" s="8" t="s">
        <v>11040</v>
      </c>
      <c r="F961" s="8" t="s">
        <v>11041</v>
      </c>
      <c r="G961" s="8" t="s">
        <v>10899</v>
      </c>
      <c r="H961" s="8" t="s">
        <v>10900</v>
      </c>
      <c r="I961" s="8" t="s">
        <v>10901</v>
      </c>
      <c r="J961" s="8" t="s">
        <v>11019</v>
      </c>
      <c r="K961" s="8" t="s">
        <v>7709</v>
      </c>
      <c r="L961" s="8" t="s">
        <v>10903</v>
      </c>
      <c r="M961" s="8" t="s">
        <v>10904</v>
      </c>
      <c r="N961" s="8" t="s">
        <v>10905</v>
      </c>
      <c r="O961" s="9">
        <v>12.488</v>
      </c>
      <c r="P961" s="10">
        <v>1</v>
      </c>
      <c r="Q961" s="11">
        <v>3.65</v>
      </c>
      <c r="R961" s="11">
        <v>4</v>
      </c>
      <c r="S961" s="8" t="s">
        <v>10906</v>
      </c>
      <c r="T961" s="8" t="s">
        <v>10907</v>
      </c>
      <c r="U961" s="9">
        <v>13.522</v>
      </c>
      <c r="V961" s="10">
        <v>1</v>
      </c>
      <c r="W961" s="11">
        <v>4.5</v>
      </c>
      <c r="X961" s="9">
        <v>71.471999999999994</v>
      </c>
      <c r="Y961" s="8" t="s">
        <v>10901</v>
      </c>
      <c r="Z961" s="10">
        <v>1</v>
      </c>
      <c r="AA961" s="10">
        <v>1</v>
      </c>
      <c r="AB961" s="9">
        <v>71.471999999999994</v>
      </c>
      <c r="AC961" s="10">
        <v>1</v>
      </c>
      <c r="AD961" s="10">
        <v>1</v>
      </c>
      <c r="AE961" s="9">
        <v>71.471999999999994</v>
      </c>
      <c r="AF961" s="11">
        <v>15</v>
      </c>
      <c r="AG961" s="11">
        <v>4</v>
      </c>
      <c r="AH961" s="11">
        <v>9.25</v>
      </c>
      <c r="AI961" s="11">
        <v>0</v>
      </c>
      <c r="AJ961" s="11">
        <v>0</v>
      </c>
      <c r="AK961" s="12">
        <v>44368.079375000001</v>
      </c>
      <c r="AL961" s="11">
        <v>11.66</v>
      </c>
      <c r="AM961" s="11">
        <v>100</v>
      </c>
      <c r="AN961" s="11">
        <v>0</v>
      </c>
      <c r="AO961" s="11">
        <v>3.11</v>
      </c>
      <c r="AP961" s="11">
        <v>7.19</v>
      </c>
      <c r="AQ961" s="11">
        <v>0</v>
      </c>
      <c r="AR961" s="11">
        <v>4.0199999999999996</v>
      </c>
      <c r="AS961" s="8" t="s">
        <v>10908</v>
      </c>
      <c r="AT961" s="11">
        <v>0</v>
      </c>
      <c r="AU961" s="8" t="s">
        <v>11040</v>
      </c>
      <c r="AV961" s="8" t="s">
        <v>10909</v>
      </c>
    </row>
    <row r="962" spans="1:48" x14ac:dyDescent="0.25">
      <c r="A962" s="8" t="str">
        <f t="shared" si="14"/>
        <v>10006000192952200001286</v>
      </c>
      <c r="B962" s="8" t="s">
        <v>10894</v>
      </c>
      <c r="C962" s="8" t="s">
        <v>10895</v>
      </c>
      <c r="D962" s="8" t="s">
        <v>10896</v>
      </c>
      <c r="E962" s="8" t="s">
        <v>11040</v>
      </c>
      <c r="F962" s="8" t="s">
        <v>11041</v>
      </c>
      <c r="G962" s="8" t="s">
        <v>10913</v>
      </c>
      <c r="H962" s="8" t="s">
        <v>10914</v>
      </c>
      <c r="I962" s="8" t="s">
        <v>10901</v>
      </c>
      <c r="J962" s="8" t="s">
        <v>11019</v>
      </c>
      <c r="K962" s="8" t="s">
        <v>7709</v>
      </c>
      <c r="L962" s="8" t="s">
        <v>10903</v>
      </c>
      <c r="M962" s="8" t="s">
        <v>10904</v>
      </c>
      <c r="N962" s="8" t="s">
        <v>10915</v>
      </c>
      <c r="O962" s="9">
        <v>15.135</v>
      </c>
      <c r="P962" s="10">
        <v>1</v>
      </c>
      <c r="Q962" s="11">
        <v>3.65</v>
      </c>
      <c r="R962" s="11">
        <v>1</v>
      </c>
      <c r="S962" s="8" t="s">
        <v>10906</v>
      </c>
      <c r="T962" s="8" t="s">
        <v>10907</v>
      </c>
      <c r="U962" s="9">
        <v>15.872999999999999</v>
      </c>
      <c r="V962" s="10">
        <v>1</v>
      </c>
      <c r="W962" s="11">
        <v>6</v>
      </c>
      <c r="X962" s="9">
        <v>84.65</v>
      </c>
      <c r="Y962" s="8" t="s">
        <v>10901</v>
      </c>
      <c r="Z962" s="10">
        <v>1</v>
      </c>
      <c r="AA962" s="10">
        <v>1</v>
      </c>
      <c r="AB962" s="9">
        <v>84.65</v>
      </c>
      <c r="AC962" s="10">
        <v>1</v>
      </c>
      <c r="AD962" s="10">
        <v>1</v>
      </c>
      <c r="AE962" s="9">
        <v>84.65</v>
      </c>
      <c r="AF962" s="11">
        <v>0</v>
      </c>
      <c r="AG962" s="11">
        <v>4</v>
      </c>
      <c r="AH962" s="11">
        <v>9.25</v>
      </c>
      <c r="AI962" s="11">
        <v>0</v>
      </c>
      <c r="AJ962" s="11">
        <v>0</v>
      </c>
      <c r="AK962" s="12">
        <v>44368.079386574071</v>
      </c>
      <c r="AL962" s="11">
        <v>0</v>
      </c>
      <c r="AM962" s="11">
        <v>100</v>
      </c>
      <c r="AN962" s="11">
        <v>0</v>
      </c>
      <c r="AO962" s="11">
        <v>3.65</v>
      </c>
      <c r="AP962" s="11">
        <v>8.4499999999999993</v>
      </c>
      <c r="AQ962" s="11">
        <v>0</v>
      </c>
      <c r="AR962" s="11">
        <v>5.48</v>
      </c>
      <c r="AS962" s="8" t="s">
        <v>10908</v>
      </c>
      <c r="AT962" s="11">
        <v>0</v>
      </c>
      <c r="AU962" s="8" t="s">
        <v>11040</v>
      </c>
      <c r="AV962" s="8" t="s">
        <v>10909</v>
      </c>
    </row>
    <row r="963" spans="1:48" x14ac:dyDescent="0.25">
      <c r="A963" s="8" t="str">
        <f t="shared" ref="A963:A1015" si="15">_xlfn.CONCAT(B963,E963,G963)</f>
        <v>10006000192952200001327</v>
      </c>
      <c r="B963" s="8" t="s">
        <v>10894</v>
      </c>
      <c r="C963" s="8" t="s">
        <v>10895</v>
      </c>
      <c r="D963" s="8" t="s">
        <v>10896</v>
      </c>
      <c r="E963" s="8" t="s">
        <v>11040</v>
      </c>
      <c r="F963" s="8" t="s">
        <v>11041</v>
      </c>
      <c r="G963" s="8" t="s">
        <v>10916</v>
      </c>
      <c r="H963" s="8" t="s">
        <v>10900</v>
      </c>
      <c r="I963" s="8" t="s">
        <v>10901</v>
      </c>
      <c r="J963" s="8" t="s">
        <v>11019</v>
      </c>
      <c r="K963" s="8" t="s">
        <v>7709</v>
      </c>
      <c r="L963" s="8" t="s">
        <v>10903</v>
      </c>
      <c r="M963" s="8" t="s">
        <v>10904</v>
      </c>
      <c r="N963" s="8" t="s">
        <v>10905</v>
      </c>
      <c r="O963" s="9">
        <v>16.265000000000001</v>
      </c>
      <c r="P963" s="10">
        <v>0.75022500000000003</v>
      </c>
      <c r="Q963" s="11">
        <v>3.65</v>
      </c>
      <c r="R963" s="11">
        <v>4</v>
      </c>
      <c r="S963" s="8" t="s">
        <v>10906</v>
      </c>
      <c r="T963" s="8" t="s">
        <v>10907</v>
      </c>
      <c r="U963" s="9">
        <v>13.212999999999999</v>
      </c>
      <c r="V963" s="10">
        <v>1</v>
      </c>
      <c r="W963" s="11">
        <v>5</v>
      </c>
      <c r="X963" s="9">
        <v>70.284999999999997</v>
      </c>
      <c r="Y963" s="8" t="s">
        <v>10901</v>
      </c>
      <c r="Z963" s="10">
        <v>1</v>
      </c>
      <c r="AA963" s="10">
        <v>1</v>
      </c>
      <c r="AB963" s="9">
        <v>70.284999999999997</v>
      </c>
      <c r="AC963" s="10">
        <v>1</v>
      </c>
      <c r="AD963" s="10">
        <v>1</v>
      </c>
      <c r="AE963" s="9">
        <v>70.284999999999997</v>
      </c>
      <c r="AF963" s="11">
        <v>15</v>
      </c>
      <c r="AG963" s="11">
        <v>4</v>
      </c>
      <c r="AH963" s="11">
        <v>9.25</v>
      </c>
      <c r="AI963" s="11">
        <v>0</v>
      </c>
      <c r="AJ963" s="11">
        <v>0</v>
      </c>
      <c r="AK963" s="12">
        <v>44368.079386574071</v>
      </c>
      <c r="AL963" s="11">
        <v>11.4</v>
      </c>
      <c r="AM963" s="11">
        <v>100</v>
      </c>
      <c r="AN963" s="11">
        <v>0</v>
      </c>
      <c r="AO963" s="11">
        <v>3.04</v>
      </c>
      <c r="AP963" s="11">
        <v>7.02</v>
      </c>
      <c r="AQ963" s="11">
        <v>0</v>
      </c>
      <c r="AR963" s="11">
        <v>4.37</v>
      </c>
      <c r="AS963" s="8" t="s">
        <v>10908</v>
      </c>
      <c r="AT963" s="11">
        <v>0</v>
      </c>
      <c r="AU963" s="8" t="s">
        <v>11040</v>
      </c>
      <c r="AV963" s="8" t="s">
        <v>10909</v>
      </c>
    </row>
    <row r="964" spans="1:48" x14ac:dyDescent="0.25">
      <c r="A964" s="8" t="str">
        <f t="shared" si="15"/>
        <v>10006000192952200001421</v>
      </c>
      <c r="B964" s="8" t="s">
        <v>10894</v>
      </c>
      <c r="C964" s="8" t="s">
        <v>10895</v>
      </c>
      <c r="D964" s="8" t="s">
        <v>10896</v>
      </c>
      <c r="E964" s="8" t="s">
        <v>11040</v>
      </c>
      <c r="F964" s="8" t="s">
        <v>11041</v>
      </c>
      <c r="G964" s="8" t="s">
        <v>10917</v>
      </c>
      <c r="H964" s="8" t="s">
        <v>10918</v>
      </c>
      <c r="I964" s="8" t="s">
        <v>10901</v>
      </c>
      <c r="J964" s="8" t="s">
        <v>11019</v>
      </c>
      <c r="K964" s="8" t="s">
        <v>7709</v>
      </c>
      <c r="L964" s="8" t="s">
        <v>10903</v>
      </c>
      <c r="M964" s="8" t="s">
        <v>10904</v>
      </c>
      <c r="N964" s="8" t="s">
        <v>10905</v>
      </c>
      <c r="O964" s="9">
        <v>11.053000000000001</v>
      </c>
      <c r="P964" s="10">
        <v>1</v>
      </c>
      <c r="Q964" s="11">
        <v>9.25</v>
      </c>
      <c r="R964" s="11">
        <v>4</v>
      </c>
      <c r="S964" s="8" t="s">
        <v>10906</v>
      </c>
      <c r="T964" s="8" t="s">
        <v>10907</v>
      </c>
      <c r="U964" s="9">
        <v>12.741</v>
      </c>
      <c r="V964" s="10">
        <v>1</v>
      </c>
      <c r="W964" s="11">
        <v>4</v>
      </c>
      <c r="X964" s="9">
        <v>66.921000000000006</v>
      </c>
      <c r="Y964" s="8" t="s">
        <v>10901</v>
      </c>
      <c r="Z964" s="10">
        <v>1</v>
      </c>
      <c r="AA964" s="10">
        <v>1</v>
      </c>
      <c r="AB964" s="9">
        <v>66.921000000000006</v>
      </c>
      <c r="AC964" s="10">
        <v>1</v>
      </c>
      <c r="AD964" s="10">
        <v>1</v>
      </c>
      <c r="AE964" s="9">
        <v>66.921000000000006</v>
      </c>
      <c r="AF964" s="11">
        <v>15</v>
      </c>
      <c r="AG964" s="11">
        <v>4</v>
      </c>
      <c r="AH964" s="11">
        <v>9.25</v>
      </c>
      <c r="AI964" s="11">
        <v>0</v>
      </c>
      <c r="AJ964" s="11">
        <v>0</v>
      </c>
      <c r="AK964" s="12">
        <v>44368.079386574071</v>
      </c>
      <c r="AL964" s="11">
        <v>10.99</v>
      </c>
      <c r="AM964" s="11">
        <v>100</v>
      </c>
      <c r="AN964" s="11">
        <v>0</v>
      </c>
      <c r="AO964" s="11">
        <v>2.93</v>
      </c>
      <c r="AP964" s="11">
        <v>6.78</v>
      </c>
      <c r="AQ964" s="11">
        <v>0</v>
      </c>
      <c r="AR964" s="11">
        <v>3.37</v>
      </c>
      <c r="AS964" s="8" t="s">
        <v>10908</v>
      </c>
      <c r="AT964" s="11">
        <v>0</v>
      </c>
      <c r="AU964" s="8" t="s">
        <v>11040</v>
      </c>
      <c r="AV964" s="8" t="s">
        <v>10909</v>
      </c>
    </row>
    <row r="965" spans="1:48" x14ac:dyDescent="0.25">
      <c r="A965" s="8" t="str">
        <f t="shared" si="15"/>
        <v>10006000192952200008967</v>
      </c>
      <c r="B965" s="8" t="s">
        <v>10894</v>
      </c>
      <c r="C965" s="8" t="s">
        <v>10901</v>
      </c>
      <c r="D965" s="8" t="s">
        <v>10896</v>
      </c>
      <c r="E965" s="8" t="s">
        <v>11040</v>
      </c>
      <c r="F965" s="8" t="s">
        <v>11041</v>
      </c>
      <c r="G965" s="8" t="s">
        <v>10946</v>
      </c>
      <c r="H965" s="8" t="s">
        <v>10947</v>
      </c>
      <c r="I965" s="8" t="s">
        <v>10895</v>
      </c>
      <c r="J965" s="8" t="s">
        <v>11019</v>
      </c>
      <c r="K965" s="8" t="s">
        <v>7709</v>
      </c>
      <c r="L965" s="8" t="s">
        <v>10903</v>
      </c>
      <c r="M965" s="8" t="s">
        <v>10904</v>
      </c>
      <c r="N965" s="8" t="s">
        <v>10912</v>
      </c>
      <c r="O965" s="9">
        <v>0</v>
      </c>
      <c r="P965" s="10">
        <v>1</v>
      </c>
      <c r="Q965" s="11">
        <v>0</v>
      </c>
      <c r="R965" s="11">
        <v>0</v>
      </c>
      <c r="S965" s="8" t="s">
        <v>10906</v>
      </c>
      <c r="T965" s="8" t="s">
        <v>10907</v>
      </c>
      <c r="U965" s="9">
        <v>7.86</v>
      </c>
      <c r="V965" s="10">
        <v>1</v>
      </c>
      <c r="W965" s="11">
        <v>0</v>
      </c>
      <c r="X965" s="9">
        <v>60.844999999999999</v>
      </c>
      <c r="Y965" s="8" t="s">
        <v>10901</v>
      </c>
      <c r="Z965" s="10">
        <v>1</v>
      </c>
      <c r="AA965" s="10">
        <v>1</v>
      </c>
      <c r="AB965" s="9">
        <v>60.844999999999999</v>
      </c>
      <c r="AC965" s="10">
        <v>1.0178119999999999</v>
      </c>
      <c r="AD965" s="10">
        <v>1</v>
      </c>
      <c r="AE965" s="9">
        <v>61.929000000000002</v>
      </c>
      <c r="AF965" s="11">
        <v>0</v>
      </c>
      <c r="AG965" s="11">
        <v>0</v>
      </c>
      <c r="AH965" s="11">
        <v>0</v>
      </c>
      <c r="AI965" s="11">
        <v>0</v>
      </c>
      <c r="AJ965" s="11">
        <v>15.65</v>
      </c>
      <c r="AK965" s="12">
        <v>44367.609606481485</v>
      </c>
      <c r="AL965" s="11">
        <v>0</v>
      </c>
      <c r="AM965" s="11">
        <v>0</v>
      </c>
      <c r="AN965" s="11">
        <v>0</v>
      </c>
      <c r="AO965" s="11">
        <v>0</v>
      </c>
      <c r="AP965" s="11">
        <v>0</v>
      </c>
      <c r="AQ965" s="11">
        <v>0</v>
      </c>
      <c r="AR965" s="11">
        <v>0</v>
      </c>
      <c r="AS965" s="8" t="s">
        <v>10908</v>
      </c>
      <c r="AT965" s="11">
        <v>34.630000000000003</v>
      </c>
      <c r="AU965" s="8" t="s">
        <v>11040</v>
      </c>
      <c r="AV965" s="8" t="s">
        <v>10909</v>
      </c>
    </row>
    <row r="966" spans="1:48" x14ac:dyDescent="0.25">
      <c r="A966" s="8" t="str">
        <f t="shared" si="15"/>
        <v>11006000192952000005105</v>
      </c>
      <c r="B966" s="8" t="s">
        <v>10919</v>
      </c>
      <c r="C966" s="8" t="s">
        <v>10901</v>
      </c>
      <c r="D966" s="8" t="s">
        <v>10896</v>
      </c>
      <c r="E966" s="8" t="s">
        <v>11040</v>
      </c>
      <c r="F966" s="8" t="s">
        <v>11041</v>
      </c>
      <c r="G966" s="8" t="s">
        <v>10920</v>
      </c>
      <c r="H966" s="8" t="s">
        <v>10921</v>
      </c>
      <c r="I966" s="8" t="s">
        <v>10895</v>
      </c>
      <c r="J966" s="8" t="s">
        <v>11019</v>
      </c>
      <c r="K966" s="8" t="s">
        <v>7709</v>
      </c>
      <c r="L966" s="8" t="s">
        <v>10922</v>
      </c>
      <c r="M966" s="8" t="s">
        <v>10904</v>
      </c>
      <c r="N966" s="8" t="s">
        <v>10905</v>
      </c>
      <c r="O966" s="9">
        <v>10.77</v>
      </c>
      <c r="P966" s="10">
        <v>1</v>
      </c>
      <c r="Q966" s="11">
        <v>9.25</v>
      </c>
      <c r="R966" s="11">
        <v>4</v>
      </c>
      <c r="S966" s="8" t="s">
        <v>10906</v>
      </c>
      <c r="T966" s="8" t="s">
        <v>10907</v>
      </c>
      <c r="U966" s="9">
        <v>12.414999999999999</v>
      </c>
      <c r="V966" s="10">
        <v>1</v>
      </c>
      <c r="W966" s="11">
        <v>4</v>
      </c>
      <c r="X966" s="9">
        <v>71.805999999999997</v>
      </c>
      <c r="Y966" s="8" t="s">
        <v>10901</v>
      </c>
      <c r="Z966" s="10">
        <v>1</v>
      </c>
      <c r="AA966" s="10">
        <v>1</v>
      </c>
      <c r="AB966" s="9">
        <v>71.805999999999997</v>
      </c>
      <c r="AC966" s="10">
        <v>1</v>
      </c>
      <c r="AD966" s="10">
        <v>1</v>
      </c>
      <c r="AE966" s="9">
        <v>71.805999999999997</v>
      </c>
      <c r="AF966" s="11">
        <v>15</v>
      </c>
      <c r="AG966" s="11">
        <v>4</v>
      </c>
      <c r="AH966" s="11">
        <v>0</v>
      </c>
      <c r="AI966" s="11">
        <v>0</v>
      </c>
      <c r="AJ966" s="11">
        <v>0</v>
      </c>
      <c r="AK966" s="12">
        <v>44367.658078703702</v>
      </c>
      <c r="AL966" s="11">
        <v>10.71</v>
      </c>
      <c r="AM966" s="11">
        <v>100</v>
      </c>
      <c r="AN966" s="11">
        <v>0</v>
      </c>
      <c r="AO966" s="11">
        <v>2.86</v>
      </c>
      <c r="AP966" s="11">
        <v>0</v>
      </c>
      <c r="AQ966" s="11">
        <v>0</v>
      </c>
      <c r="AR966" s="11">
        <v>3.28</v>
      </c>
      <c r="AS966" s="8" t="s">
        <v>10908</v>
      </c>
      <c r="AT966" s="11">
        <v>0</v>
      </c>
      <c r="AU966" s="8" t="s">
        <v>11040</v>
      </c>
      <c r="AV966" s="8" t="s">
        <v>10909</v>
      </c>
    </row>
    <row r="967" spans="1:48" x14ac:dyDescent="0.25">
      <c r="A967" s="8" t="str">
        <f t="shared" si="15"/>
        <v>11006000192952200001286</v>
      </c>
      <c r="B967" s="8" t="s">
        <v>10919</v>
      </c>
      <c r="C967" s="8" t="s">
        <v>10895</v>
      </c>
      <c r="D967" s="8" t="s">
        <v>10896</v>
      </c>
      <c r="E967" s="8" t="s">
        <v>11040</v>
      </c>
      <c r="F967" s="8" t="s">
        <v>11041</v>
      </c>
      <c r="G967" s="8" t="s">
        <v>10913</v>
      </c>
      <c r="H967" s="8" t="s">
        <v>10914</v>
      </c>
      <c r="I967" s="8" t="s">
        <v>10901</v>
      </c>
      <c r="J967" s="8" t="s">
        <v>11019</v>
      </c>
      <c r="K967" s="8" t="s">
        <v>7709</v>
      </c>
      <c r="L967" s="8" t="s">
        <v>10922</v>
      </c>
      <c r="M967" s="8" t="s">
        <v>10904</v>
      </c>
      <c r="N967" s="8" t="s">
        <v>10915</v>
      </c>
      <c r="O967" s="9">
        <v>15.135</v>
      </c>
      <c r="P967" s="10">
        <v>1</v>
      </c>
      <c r="Q967" s="11">
        <v>3.65</v>
      </c>
      <c r="R967" s="11">
        <v>1</v>
      </c>
      <c r="S967" s="8" t="s">
        <v>10906</v>
      </c>
      <c r="T967" s="8" t="s">
        <v>10907</v>
      </c>
      <c r="U967" s="9">
        <v>15.872999999999999</v>
      </c>
      <c r="V967" s="10">
        <v>1</v>
      </c>
      <c r="W967" s="11">
        <v>5</v>
      </c>
      <c r="X967" s="9">
        <v>92.18</v>
      </c>
      <c r="Y967" s="8" t="s">
        <v>10901</v>
      </c>
      <c r="Z967" s="10">
        <v>1</v>
      </c>
      <c r="AA967" s="10">
        <v>1</v>
      </c>
      <c r="AB967" s="9">
        <v>92.18</v>
      </c>
      <c r="AC967" s="10">
        <v>1</v>
      </c>
      <c r="AD967" s="10">
        <v>1</v>
      </c>
      <c r="AE967" s="9">
        <v>92.18</v>
      </c>
      <c r="AF967" s="11">
        <v>0</v>
      </c>
      <c r="AG967" s="11">
        <v>4</v>
      </c>
      <c r="AH967" s="11">
        <v>0</v>
      </c>
      <c r="AI967" s="11">
        <v>0</v>
      </c>
      <c r="AJ967" s="11">
        <v>0</v>
      </c>
      <c r="AK967" s="12">
        <v>44368.102939814817</v>
      </c>
      <c r="AL967" s="11">
        <v>0</v>
      </c>
      <c r="AM967" s="11">
        <v>100</v>
      </c>
      <c r="AN967" s="11">
        <v>0</v>
      </c>
      <c r="AO967" s="11">
        <v>3.65</v>
      </c>
      <c r="AP967" s="11">
        <v>0</v>
      </c>
      <c r="AQ967" s="11">
        <v>0</v>
      </c>
      <c r="AR967" s="11">
        <v>4.5599999999999996</v>
      </c>
      <c r="AS967" s="8" t="s">
        <v>10908</v>
      </c>
      <c r="AT967" s="11">
        <v>0</v>
      </c>
      <c r="AU967" s="8" t="s">
        <v>11040</v>
      </c>
      <c r="AV967" s="8" t="s">
        <v>10909</v>
      </c>
    </row>
    <row r="968" spans="1:48" x14ac:dyDescent="0.25">
      <c r="A968" s="8" t="str">
        <f t="shared" si="15"/>
        <v>11006000192952200001327</v>
      </c>
      <c r="B968" s="8" t="s">
        <v>10919</v>
      </c>
      <c r="C968" s="8" t="s">
        <v>10895</v>
      </c>
      <c r="D968" s="8" t="s">
        <v>10896</v>
      </c>
      <c r="E968" s="8" t="s">
        <v>11040</v>
      </c>
      <c r="F968" s="8" t="s">
        <v>11041</v>
      </c>
      <c r="G968" s="8" t="s">
        <v>10916</v>
      </c>
      <c r="H968" s="8" t="s">
        <v>10900</v>
      </c>
      <c r="I968" s="8" t="s">
        <v>10901</v>
      </c>
      <c r="J968" s="8" t="s">
        <v>11019</v>
      </c>
      <c r="K968" s="8" t="s">
        <v>7709</v>
      </c>
      <c r="L968" s="8" t="s">
        <v>10922</v>
      </c>
      <c r="M968" s="8" t="s">
        <v>10904</v>
      </c>
      <c r="N968" s="8" t="s">
        <v>10923</v>
      </c>
      <c r="O968" s="9">
        <v>16.265000000000001</v>
      </c>
      <c r="P968" s="10">
        <v>0.75022500000000003</v>
      </c>
      <c r="Q968" s="11">
        <v>0</v>
      </c>
      <c r="R968" s="11">
        <v>4</v>
      </c>
      <c r="S968" s="8" t="s">
        <v>10906</v>
      </c>
      <c r="T968" s="8" t="s">
        <v>10907</v>
      </c>
      <c r="U968" s="9">
        <v>12.711</v>
      </c>
      <c r="V968" s="10">
        <v>1</v>
      </c>
      <c r="W968" s="11">
        <v>5</v>
      </c>
      <c r="X968" s="9">
        <v>74.367999999999995</v>
      </c>
      <c r="Y968" s="8" t="s">
        <v>10901</v>
      </c>
      <c r="Z968" s="10">
        <v>1</v>
      </c>
      <c r="AA968" s="10">
        <v>1</v>
      </c>
      <c r="AB968" s="9">
        <v>74.367999999999995</v>
      </c>
      <c r="AC968" s="10">
        <v>1</v>
      </c>
      <c r="AD968" s="10">
        <v>1</v>
      </c>
      <c r="AE968" s="9">
        <v>74.367999999999995</v>
      </c>
      <c r="AF968" s="11">
        <v>15</v>
      </c>
      <c r="AG968" s="11">
        <v>4</v>
      </c>
      <c r="AH968" s="11">
        <v>0</v>
      </c>
      <c r="AI968" s="11">
        <v>0</v>
      </c>
      <c r="AJ968" s="11">
        <v>0</v>
      </c>
      <c r="AK968" s="12">
        <v>44368.102939814817</v>
      </c>
      <c r="AL968" s="11">
        <v>10.96</v>
      </c>
      <c r="AM968" s="11">
        <v>100</v>
      </c>
      <c r="AN968" s="11">
        <v>0</v>
      </c>
      <c r="AO968" s="11">
        <v>2.92</v>
      </c>
      <c r="AP968" s="11">
        <v>0</v>
      </c>
      <c r="AQ968" s="11">
        <v>0</v>
      </c>
      <c r="AR968" s="11">
        <v>4.2</v>
      </c>
      <c r="AS968" s="8" t="s">
        <v>10908</v>
      </c>
      <c r="AT968" s="11">
        <v>0</v>
      </c>
      <c r="AU968" s="8" t="s">
        <v>11040</v>
      </c>
      <c r="AV968" s="8" t="s">
        <v>10909</v>
      </c>
    </row>
    <row r="969" spans="1:48" x14ac:dyDescent="0.25">
      <c r="A969" s="8" t="str">
        <f t="shared" si="15"/>
        <v>11006000192952200001421</v>
      </c>
      <c r="B969" s="8" t="s">
        <v>10919</v>
      </c>
      <c r="C969" s="8" t="s">
        <v>10895</v>
      </c>
      <c r="D969" s="8" t="s">
        <v>10896</v>
      </c>
      <c r="E969" s="8" t="s">
        <v>11040</v>
      </c>
      <c r="F969" s="8" t="s">
        <v>11041</v>
      </c>
      <c r="G969" s="8" t="s">
        <v>10917</v>
      </c>
      <c r="H969" s="8" t="s">
        <v>10918</v>
      </c>
      <c r="I969" s="8" t="s">
        <v>10901</v>
      </c>
      <c r="J969" s="8" t="s">
        <v>11019</v>
      </c>
      <c r="K969" s="8" t="s">
        <v>7709</v>
      </c>
      <c r="L969" s="8" t="s">
        <v>10922</v>
      </c>
      <c r="M969" s="8" t="s">
        <v>10904</v>
      </c>
      <c r="N969" s="8" t="s">
        <v>10905</v>
      </c>
      <c r="O969" s="9">
        <v>11.053000000000001</v>
      </c>
      <c r="P969" s="10">
        <v>1</v>
      </c>
      <c r="Q969" s="11">
        <v>9.25</v>
      </c>
      <c r="R969" s="11">
        <v>4</v>
      </c>
      <c r="S969" s="8" t="s">
        <v>10906</v>
      </c>
      <c r="T969" s="8" t="s">
        <v>10907</v>
      </c>
      <c r="U969" s="9">
        <v>12.741</v>
      </c>
      <c r="V969" s="10">
        <v>1</v>
      </c>
      <c r="W969" s="11">
        <v>3</v>
      </c>
      <c r="X969" s="9">
        <v>72.861000000000004</v>
      </c>
      <c r="Y969" s="8" t="s">
        <v>10901</v>
      </c>
      <c r="Z969" s="10">
        <v>1</v>
      </c>
      <c r="AA969" s="10">
        <v>1</v>
      </c>
      <c r="AB969" s="9">
        <v>72.861000000000004</v>
      </c>
      <c r="AC969" s="10">
        <v>1</v>
      </c>
      <c r="AD969" s="10">
        <v>1</v>
      </c>
      <c r="AE969" s="9">
        <v>72.861000000000004</v>
      </c>
      <c r="AF969" s="11">
        <v>15</v>
      </c>
      <c r="AG969" s="11">
        <v>4</v>
      </c>
      <c r="AH969" s="11">
        <v>0</v>
      </c>
      <c r="AI969" s="11">
        <v>0</v>
      </c>
      <c r="AJ969" s="11">
        <v>0</v>
      </c>
      <c r="AK969" s="12">
        <v>44368.102939814817</v>
      </c>
      <c r="AL969" s="11">
        <v>10.99</v>
      </c>
      <c r="AM969" s="11">
        <v>100</v>
      </c>
      <c r="AN969" s="11">
        <v>0</v>
      </c>
      <c r="AO969" s="11">
        <v>2.93</v>
      </c>
      <c r="AP969" s="11">
        <v>0</v>
      </c>
      <c r="AQ969" s="11">
        <v>0</v>
      </c>
      <c r="AR969" s="11">
        <v>2.5299999999999998</v>
      </c>
      <c r="AS969" s="8" t="s">
        <v>10908</v>
      </c>
      <c r="AT969" s="11">
        <v>0</v>
      </c>
      <c r="AU969" s="8" t="s">
        <v>11040</v>
      </c>
      <c r="AV969" s="8" t="s">
        <v>10909</v>
      </c>
    </row>
    <row r="970" spans="1:48" x14ac:dyDescent="0.25">
      <c r="A970" s="8" t="str">
        <f t="shared" si="15"/>
        <v>11106000192952000005105</v>
      </c>
      <c r="B970" s="8" t="s">
        <v>10924</v>
      </c>
      <c r="C970" s="8" t="s">
        <v>10901</v>
      </c>
      <c r="D970" s="8" t="s">
        <v>10896</v>
      </c>
      <c r="E970" s="8" t="s">
        <v>11040</v>
      </c>
      <c r="F970" s="8" t="s">
        <v>11041</v>
      </c>
      <c r="G970" s="8" t="s">
        <v>10920</v>
      </c>
      <c r="H970" s="8" t="s">
        <v>10921</v>
      </c>
      <c r="I970" s="8" t="s">
        <v>10895</v>
      </c>
      <c r="J970" s="8" t="s">
        <v>11019</v>
      </c>
      <c r="K970" s="8" t="s">
        <v>7709</v>
      </c>
      <c r="L970" s="8" t="s">
        <v>10922</v>
      </c>
      <c r="M970" s="8" t="s">
        <v>10904</v>
      </c>
      <c r="N970" s="8" t="s">
        <v>10925</v>
      </c>
      <c r="O970" s="9">
        <v>10.77</v>
      </c>
      <c r="P970" s="10">
        <v>1</v>
      </c>
      <c r="Q970" s="11">
        <v>9.25</v>
      </c>
      <c r="R970" s="11">
        <v>4</v>
      </c>
      <c r="S970" s="8" t="s">
        <v>10906</v>
      </c>
      <c r="T970" s="8" t="s">
        <v>10907</v>
      </c>
      <c r="U970" s="9">
        <v>12.414999999999999</v>
      </c>
      <c r="V970" s="10">
        <v>1</v>
      </c>
      <c r="W970" s="11">
        <v>4</v>
      </c>
      <c r="X970" s="9">
        <v>93.525999999999996</v>
      </c>
      <c r="Y970" s="8" t="s">
        <v>10901</v>
      </c>
      <c r="Z970" s="10">
        <v>1</v>
      </c>
      <c r="AA970" s="10">
        <v>0.75008900000000001</v>
      </c>
      <c r="AB970" s="9">
        <v>93.525999999999996</v>
      </c>
      <c r="AC970" s="10">
        <v>1</v>
      </c>
      <c r="AD970" s="10">
        <v>0.75008900000000001</v>
      </c>
      <c r="AE970" s="9">
        <v>93.525999999999996</v>
      </c>
      <c r="AF970" s="11">
        <v>15</v>
      </c>
      <c r="AG970" s="11">
        <v>4</v>
      </c>
      <c r="AH970" s="11">
        <v>0</v>
      </c>
      <c r="AI970" s="11">
        <v>17</v>
      </c>
      <c r="AJ970" s="11">
        <v>0</v>
      </c>
      <c r="AK970" s="12">
        <v>44367.658078703702</v>
      </c>
      <c r="AL970" s="11">
        <v>10.71</v>
      </c>
      <c r="AM970" s="11">
        <v>100</v>
      </c>
      <c r="AN970" s="11">
        <v>0</v>
      </c>
      <c r="AO970" s="11">
        <v>2.86</v>
      </c>
      <c r="AP970" s="11">
        <v>0</v>
      </c>
      <c r="AQ970" s="11">
        <v>18.13</v>
      </c>
      <c r="AR970" s="11">
        <v>4.01</v>
      </c>
      <c r="AS970" s="8" t="s">
        <v>10908</v>
      </c>
      <c r="AT970" s="11">
        <v>0</v>
      </c>
      <c r="AU970" s="8" t="s">
        <v>11040</v>
      </c>
      <c r="AV970" s="8" t="s">
        <v>10909</v>
      </c>
    </row>
    <row r="971" spans="1:48" x14ac:dyDescent="0.25">
      <c r="A971" s="8" t="str">
        <f t="shared" si="15"/>
        <v>11106000192952200000102</v>
      </c>
      <c r="B971" s="8" t="s">
        <v>10924</v>
      </c>
      <c r="C971" s="8" t="s">
        <v>10895</v>
      </c>
      <c r="D971" s="8" t="s">
        <v>10896</v>
      </c>
      <c r="E971" s="8" t="s">
        <v>11040</v>
      </c>
      <c r="F971" s="8" t="s">
        <v>11041</v>
      </c>
      <c r="G971" s="8" t="s">
        <v>10899</v>
      </c>
      <c r="H971" s="8" t="s">
        <v>10900</v>
      </c>
      <c r="I971" s="8" t="s">
        <v>10901</v>
      </c>
      <c r="J971" s="8" t="s">
        <v>11019</v>
      </c>
      <c r="K971" s="8" t="s">
        <v>7709</v>
      </c>
      <c r="L971" s="8" t="s">
        <v>10922</v>
      </c>
      <c r="M971" s="8" t="s">
        <v>10904</v>
      </c>
      <c r="N971" s="8" t="s">
        <v>10926</v>
      </c>
      <c r="O971" s="9">
        <v>12.488</v>
      </c>
      <c r="P971" s="10">
        <v>1</v>
      </c>
      <c r="Q971" s="11">
        <v>0</v>
      </c>
      <c r="R971" s="11">
        <v>4</v>
      </c>
      <c r="S971" s="8" t="s">
        <v>10906</v>
      </c>
      <c r="T971" s="8" t="s">
        <v>10907</v>
      </c>
      <c r="U971" s="9">
        <v>13.007999999999999</v>
      </c>
      <c r="V971" s="10">
        <v>1</v>
      </c>
      <c r="W971" s="11">
        <v>4</v>
      </c>
      <c r="X971" s="9">
        <v>97.995999999999995</v>
      </c>
      <c r="Y971" s="8" t="s">
        <v>10901</v>
      </c>
      <c r="Z971" s="10">
        <v>1</v>
      </c>
      <c r="AA971" s="10">
        <v>0.76772899999999999</v>
      </c>
      <c r="AB971" s="9">
        <v>97.995999999999995</v>
      </c>
      <c r="AC971" s="10">
        <v>1</v>
      </c>
      <c r="AD971" s="10">
        <v>0.76772899999999999</v>
      </c>
      <c r="AE971" s="9">
        <v>97.995999999999995</v>
      </c>
      <c r="AF971" s="11">
        <v>15</v>
      </c>
      <c r="AG971" s="11">
        <v>4</v>
      </c>
      <c r="AH971" s="11">
        <v>0</v>
      </c>
      <c r="AI971" s="11">
        <v>17</v>
      </c>
      <c r="AJ971" s="11">
        <v>0</v>
      </c>
      <c r="AK971" s="12">
        <v>44368.102939814817</v>
      </c>
      <c r="AL971" s="11">
        <v>11.22</v>
      </c>
      <c r="AM971" s="11">
        <v>100</v>
      </c>
      <c r="AN971" s="11">
        <v>0</v>
      </c>
      <c r="AO971" s="11">
        <v>2.99</v>
      </c>
      <c r="AP971" s="11">
        <v>0</v>
      </c>
      <c r="AQ971" s="11">
        <v>19</v>
      </c>
      <c r="AR971" s="11">
        <v>4.2</v>
      </c>
      <c r="AS971" s="8" t="s">
        <v>10908</v>
      </c>
      <c r="AT971" s="11">
        <v>0</v>
      </c>
      <c r="AU971" s="8" t="s">
        <v>11040</v>
      </c>
      <c r="AV971" s="8" t="s">
        <v>10909</v>
      </c>
    </row>
    <row r="972" spans="1:48" x14ac:dyDescent="0.25">
      <c r="A972" s="8" t="str">
        <f t="shared" si="15"/>
        <v>11106000192952200001286</v>
      </c>
      <c r="B972" s="8" t="s">
        <v>10924</v>
      </c>
      <c r="C972" s="8" t="s">
        <v>10895</v>
      </c>
      <c r="D972" s="8" t="s">
        <v>10896</v>
      </c>
      <c r="E972" s="8" t="s">
        <v>11040</v>
      </c>
      <c r="F972" s="8" t="s">
        <v>11041</v>
      </c>
      <c r="G972" s="8" t="s">
        <v>10913</v>
      </c>
      <c r="H972" s="8" t="s">
        <v>10914</v>
      </c>
      <c r="I972" s="8" t="s">
        <v>10901</v>
      </c>
      <c r="J972" s="8" t="s">
        <v>11019</v>
      </c>
      <c r="K972" s="8" t="s">
        <v>7709</v>
      </c>
      <c r="L972" s="8" t="s">
        <v>10922</v>
      </c>
      <c r="M972" s="8" t="s">
        <v>10904</v>
      </c>
      <c r="N972" s="8" t="s">
        <v>10927</v>
      </c>
      <c r="O972" s="9">
        <v>15.135</v>
      </c>
      <c r="P972" s="10">
        <v>1</v>
      </c>
      <c r="Q972" s="11">
        <v>3.65</v>
      </c>
      <c r="R972" s="11">
        <v>1</v>
      </c>
      <c r="S972" s="8" t="s">
        <v>10906</v>
      </c>
      <c r="T972" s="8" t="s">
        <v>10907</v>
      </c>
      <c r="U972" s="9">
        <v>15.872999999999999</v>
      </c>
      <c r="V972" s="10">
        <v>1</v>
      </c>
      <c r="W972" s="11">
        <v>5</v>
      </c>
      <c r="X972" s="9">
        <v>120.17</v>
      </c>
      <c r="Y972" s="8" t="s">
        <v>10901</v>
      </c>
      <c r="Z972" s="10">
        <v>1</v>
      </c>
      <c r="AA972" s="10">
        <v>0.74951500000000004</v>
      </c>
      <c r="AB972" s="9">
        <v>120.17</v>
      </c>
      <c r="AC972" s="10">
        <v>1</v>
      </c>
      <c r="AD972" s="10">
        <v>0.74951500000000004</v>
      </c>
      <c r="AE972" s="9">
        <v>120.17</v>
      </c>
      <c r="AF972" s="11">
        <v>0</v>
      </c>
      <c r="AG972" s="11">
        <v>4</v>
      </c>
      <c r="AH972" s="11">
        <v>0</v>
      </c>
      <c r="AI972" s="11">
        <v>17</v>
      </c>
      <c r="AJ972" s="11">
        <v>0</v>
      </c>
      <c r="AK972" s="12">
        <v>44368.102939814817</v>
      </c>
      <c r="AL972" s="11">
        <v>0</v>
      </c>
      <c r="AM972" s="11">
        <v>100</v>
      </c>
      <c r="AN972" s="11">
        <v>0</v>
      </c>
      <c r="AO972" s="11">
        <v>3.65</v>
      </c>
      <c r="AP972" s="11">
        <v>0</v>
      </c>
      <c r="AQ972" s="11">
        <v>23.18</v>
      </c>
      <c r="AR972" s="11">
        <v>5.72</v>
      </c>
      <c r="AS972" s="8" t="s">
        <v>10908</v>
      </c>
      <c r="AT972" s="11">
        <v>0</v>
      </c>
      <c r="AU972" s="8" t="s">
        <v>11040</v>
      </c>
      <c r="AV972" s="8" t="s">
        <v>10909</v>
      </c>
    </row>
    <row r="973" spans="1:48" x14ac:dyDescent="0.25">
      <c r="A973" s="8" t="str">
        <f t="shared" si="15"/>
        <v>11106000192952200001421</v>
      </c>
      <c r="B973" s="8" t="s">
        <v>10924</v>
      </c>
      <c r="C973" s="8" t="s">
        <v>10895</v>
      </c>
      <c r="D973" s="8" t="s">
        <v>10896</v>
      </c>
      <c r="E973" s="8" t="s">
        <v>11040</v>
      </c>
      <c r="F973" s="8" t="s">
        <v>11041</v>
      </c>
      <c r="G973" s="8" t="s">
        <v>10917</v>
      </c>
      <c r="H973" s="8" t="s">
        <v>10918</v>
      </c>
      <c r="I973" s="8" t="s">
        <v>10901</v>
      </c>
      <c r="J973" s="8" t="s">
        <v>11019</v>
      </c>
      <c r="K973" s="8" t="s">
        <v>7709</v>
      </c>
      <c r="L973" s="8" t="s">
        <v>10922</v>
      </c>
      <c r="M973" s="8" t="s">
        <v>10904</v>
      </c>
      <c r="N973" s="8" t="s">
        <v>10925</v>
      </c>
      <c r="O973" s="9">
        <v>11.053000000000001</v>
      </c>
      <c r="P973" s="10">
        <v>1</v>
      </c>
      <c r="Q973" s="11">
        <v>9.25</v>
      </c>
      <c r="R973" s="11">
        <v>4</v>
      </c>
      <c r="S973" s="8" t="s">
        <v>10906</v>
      </c>
      <c r="T973" s="8" t="s">
        <v>10907</v>
      </c>
      <c r="U973" s="9">
        <v>12.741</v>
      </c>
      <c r="V973" s="10">
        <v>1</v>
      </c>
      <c r="W973" s="11">
        <v>1.5</v>
      </c>
      <c r="X973" s="9">
        <v>93.411000000000001</v>
      </c>
      <c r="Y973" s="8" t="s">
        <v>10901</v>
      </c>
      <c r="Z973" s="10">
        <v>1</v>
      </c>
      <c r="AA973" s="10">
        <v>0.74810900000000002</v>
      </c>
      <c r="AB973" s="9">
        <v>93.411000000000001</v>
      </c>
      <c r="AC973" s="10">
        <v>1</v>
      </c>
      <c r="AD973" s="10">
        <v>0.74810900000000002</v>
      </c>
      <c r="AE973" s="9">
        <v>93.411000000000001</v>
      </c>
      <c r="AF973" s="11">
        <v>15</v>
      </c>
      <c r="AG973" s="11">
        <v>4</v>
      </c>
      <c r="AH973" s="11">
        <v>0</v>
      </c>
      <c r="AI973" s="11">
        <v>17</v>
      </c>
      <c r="AJ973" s="11">
        <v>0</v>
      </c>
      <c r="AK973" s="12">
        <v>44368.102951388886</v>
      </c>
      <c r="AL973" s="11">
        <v>10.99</v>
      </c>
      <c r="AM973" s="11">
        <v>100</v>
      </c>
      <c r="AN973" s="11">
        <v>0</v>
      </c>
      <c r="AO973" s="11">
        <v>2.93</v>
      </c>
      <c r="AP973" s="11">
        <v>0</v>
      </c>
      <c r="AQ973" s="11">
        <v>18.61</v>
      </c>
      <c r="AR973" s="11">
        <v>1.54</v>
      </c>
      <c r="AS973" s="8" t="s">
        <v>10908</v>
      </c>
      <c r="AT973" s="11">
        <v>0</v>
      </c>
      <c r="AU973" s="8" t="s">
        <v>11040</v>
      </c>
      <c r="AV973" s="8" t="s">
        <v>10909</v>
      </c>
    </row>
    <row r="974" spans="1:48" x14ac:dyDescent="0.25">
      <c r="A974" s="8" t="str">
        <f t="shared" si="15"/>
        <v>13006000192952000005105</v>
      </c>
      <c r="B974" s="8" t="s">
        <v>10929</v>
      </c>
      <c r="C974" s="8" t="s">
        <v>10901</v>
      </c>
      <c r="D974" s="8" t="s">
        <v>10896</v>
      </c>
      <c r="E974" s="8" t="s">
        <v>11040</v>
      </c>
      <c r="F974" s="8" t="s">
        <v>11041</v>
      </c>
      <c r="G974" s="8" t="s">
        <v>10920</v>
      </c>
      <c r="H974" s="8" t="s">
        <v>10921</v>
      </c>
      <c r="I974" s="8" t="s">
        <v>10895</v>
      </c>
      <c r="J974" s="8" t="s">
        <v>11019</v>
      </c>
      <c r="K974" s="8" t="s">
        <v>7709</v>
      </c>
      <c r="L974" s="8" t="s">
        <v>10922</v>
      </c>
      <c r="M974" s="8" t="s">
        <v>10904</v>
      </c>
      <c r="N974" s="8" t="s">
        <v>10930</v>
      </c>
      <c r="O974" s="9">
        <v>10.77</v>
      </c>
      <c r="P974" s="10">
        <v>1</v>
      </c>
      <c r="Q974" s="11">
        <v>9.25</v>
      </c>
      <c r="R974" s="11">
        <v>4</v>
      </c>
      <c r="S974" s="8" t="s">
        <v>10906</v>
      </c>
      <c r="T974" s="8" t="s">
        <v>10907</v>
      </c>
      <c r="U974" s="9">
        <v>12.414999999999999</v>
      </c>
      <c r="V974" s="10">
        <v>1</v>
      </c>
      <c r="W974" s="11">
        <v>6</v>
      </c>
      <c r="X974" s="9">
        <v>87.025999999999996</v>
      </c>
      <c r="Y974" s="8" t="s">
        <v>10901</v>
      </c>
      <c r="Z974" s="10">
        <v>1</v>
      </c>
      <c r="AA974" s="10">
        <v>1</v>
      </c>
      <c r="AB974" s="9">
        <v>87.025999999999996</v>
      </c>
      <c r="AC974" s="10">
        <v>1</v>
      </c>
      <c r="AD974" s="10">
        <v>1</v>
      </c>
      <c r="AE974" s="9">
        <v>87.025999999999996</v>
      </c>
      <c r="AF974" s="11">
        <v>15</v>
      </c>
      <c r="AG974" s="11">
        <v>0</v>
      </c>
      <c r="AH974" s="11">
        <v>0</v>
      </c>
      <c r="AI974" s="11">
        <v>0</v>
      </c>
      <c r="AJ974" s="11">
        <v>0</v>
      </c>
      <c r="AK974" s="12">
        <v>44367.543252314812</v>
      </c>
      <c r="AL974" s="11">
        <v>10.71</v>
      </c>
      <c r="AM974" s="11">
        <v>0</v>
      </c>
      <c r="AN974" s="11">
        <v>0</v>
      </c>
      <c r="AO974" s="11">
        <v>0</v>
      </c>
      <c r="AP974" s="11">
        <v>0</v>
      </c>
      <c r="AQ974" s="11">
        <v>0</v>
      </c>
      <c r="AR974" s="11">
        <v>4.93</v>
      </c>
      <c r="AS974" s="8" t="s">
        <v>10908</v>
      </c>
      <c r="AT974" s="11">
        <v>0</v>
      </c>
      <c r="AU974" s="8" t="s">
        <v>11040</v>
      </c>
      <c r="AV974" s="8" t="s">
        <v>10909</v>
      </c>
    </row>
    <row r="975" spans="1:48" x14ac:dyDescent="0.25">
      <c r="A975" s="8" t="str">
        <f t="shared" si="15"/>
        <v>13006000192952200000102</v>
      </c>
      <c r="B975" s="8" t="s">
        <v>10929</v>
      </c>
      <c r="C975" s="8" t="s">
        <v>10895</v>
      </c>
      <c r="D975" s="8" t="s">
        <v>10896</v>
      </c>
      <c r="E975" s="8" t="s">
        <v>11040</v>
      </c>
      <c r="F975" s="8" t="s">
        <v>11041</v>
      </c>
      <c r="G975" s="8" t="s">
        <v>10899</v>
      </c>
      <c r="H975" s="8" t="s">
        <v>10900</v>
      </c>
      <c r="I975" s="8" t="s">
        <v>10901</v>
      </c>
      <c r="J975" s="8" t="s">
        <v>11019</v>
      </c>
      <c r="K975" s="8" t="s">
        <v>7709</v>
      </c>
      <c r="L975" s="8" t="s">
        <v>10922</v>
      </c>
      <c r="M975" s="8" t="s">
        <v>10904</v>
      </c>
      <c r="N975" s="8" t="s">
        <v>10930</v>
      </c>
      <c r="O975" s="9">
        <v>12.488</v>
      </c>
      <c r="P975" s="10">
        <v>1</v>
      </c>
      <c r="Q975" s="11">
        <v>3.65</v>
      </c>
      <c r="R975" s="11">
        <v>4</v>
      </c>
      <c r="S975" s="8" t="s">
        <v>10906</v>
      </c>
      <c r="T975" s="8" t="s">
        <v>10907</v>
      </c>
      <c r="U975" s="9">
        <v>13.522</v>
      </c>
      <c r="V975" s="10">
        <v>1</v>
      </c>
      <c r="W975" s="11">
        <v>3.5</v>
      </c>
      <c r="X975" s="9">
        <v>92.542000000000002</v>
      </c>
      <c r="Y975" s="8" t="s">
        <v>10901</v>
      </c>
      <c r="Z975" s="10">
        <v>1</v>
      </c>
      <c r="AA975" s="10">
        <v>1</v>
      </c>
      <c r="AB975" s="9">
        <v>92.542000000000002</v>
      </c>
      <c r="AC975" s="10">
        <v>1</v>
      </c>
      <c r="AD975" s="10">
        <v>1</v>
      </c>
      <c r="AE975" s="9">
        <v>92.542000000000002</v>
      </c>
      <c r="AF975" s="11">
        <v>15</v>
      </c>
      <c r="AG975" s="11">
        <v>0</v>
      </c>
      <c r="AH975" s="11">
        <v>0</v>
      </c>
      <c r="AI975" s="11">
        <v>0</v>
      </c>
      <c r="AJ975" s="11">
        <v>0</v>
      </c>
      <c r="AK975" s="12">
        <v>44368.031122685185</v>
      </c>
      <c r="AL975" s="11">
        <v>11.66</v>
      </c>
      <c r="AM975" s="11">
        <v>0</v>
      </c>
      <c r="AN975" s="11">
        <v>0</v>
      </c>
      <c r="AO975" s="11">
        <v>0</v>
      </c>
      <c r="AP975" s="11">
        <v>0</v>
      </c>
      <c r="AQ975" s="11">
        <v>0</v>
      </c>
      <c r="AR975" s="11">
        <v>3.13</v>
      </c>
      <c r="AS975" s="8" t="s">
        <v>10908</v>
      </c>
      <c r="AT975" s="11">
        <v>0</v>
      </c>
      <c r="AU975" s="8" t="s">
        <v>11040</v>
      </c>
      <c r="AV975" s="8" t="s">
        <v>10909</v>
      </c>
    </row>
    <row r="976" spans="1:48" x14ac:dyDescent="0.25">
      <c r="A976" s="8" t="str">
        <f t="shared" si="15"/>
        <v>13006000192952200001327</v>
      </c>
      <c r="B976" s="8" t="s">
        <v>10929</v>
      </c>
      <c r="C976" s="8" t="s">
        <v>10895</v>
      </c>
      <c r="D976" s="8" t="s">
        <v>10896</v>
      </c>
      <c r="E976" s="8" t="s">
        <v>11040</v>
      </c>
      <c r="F976" s="8" t="s">
        <v>11041</v>
      </c>
      <c r="G976" s="8" t="s">
        <v>10916</v>
      </c>
      <c r="H976" s="8" t="s">
        <v>10900</v>
      </c>
      <c r="I976" s="8" t="s">
        <v>10901</v>
      </c>
      <c r="J976" s="8" t="s">
        <v>11019</v>
      </c>
      <c r="K976" s="8" t="s">
        <v>7709</v>
      </c>
      <c r="L976" s="8" t="s">
        <v>10922</v>
      </c>
      <c r="M976" s="8" t="s">
        <v>10904</v>
      </c>
      <c r="N976" s="8" t="s">
        <v>10930</v>
      </c>
      <c r="O976" s="9">
        <v>16.265000000000001</v>
      </c>
      <c r="P976" s="10">
        <v>0.75022500000000003</v>
      </c>
      <c r="Q976" s="11">
        <v>3.65</v>
      </c>
      <c r="R976" s="11">
        <v>4</v>
      </c>
      <c r="S976" s="8" t="s">
        <v>10906</v>
      </c>
      <c r="T976" s="8" t="s">
        <v>10907</v>
      </c>
      <c r="U976" s="9">
        <v>13.212999999999999</v>
      </c>
      <c r="V976" s="10">
        <v>1</v>
      </c>
      <c r="W976" s="11">
        <v>2</v>
      </c>
      <c r="X976" s="9">
        <v>89.125</v>
      </c>
      <c r="Y976" s="8" t="s">
        <v>10901</v>
      </c>
      <c r="Z976" s="10">
        <v>1</v>
      </c>
      <c r="AA976" s="10">
        <v>1</v>
      </c>
      <c r="AB976" s="9">
        <v>89.125</v>
      </c>
      <c r="AC976" s="10">
        <v>1</v>
      </c>
      <c r="AD976" s="10">
        <v>1</v>
      </c>
      <c r="AE976" s="9">
        <v>89.125</v>
      </c>
      <c r="AF976" s="11">
        <v>15</v>
      </c>
      <c r="AG976" s="11">
        <v>0</v>
      </c>
      <c r="AH976" s="11">
        <v>0</v>
      </c>
      <c r="AI976" s="11">
        <v>0</v>
      </c>
      <c r="AJ976" s="11">
        <v>0</v>
      </c>
      <c r="AK976" s="12">
        <v>44368.031122685185</v>
      </c>
      <c r="AL976" s="11">
        <v>11.4</v>
      </c>
      <c r="AM976" s="11">
        <v>0</v>
      </c>
      <c r="AN976" s="11">
        <v>0</v>
      </c>
      <c r="AO976" s="11">
        <v>0</v>
      </c>
      <c r="AP976" s="11">
        <v>0</v>
      </c>
      <c r="AQ976" s="11">
        <v>0</v>
      </c>
      <c r="AR976" s="11">
        <v>1.75</v>
      </c>
      <c r="AS976" s="8" t="s">
        <v>10908</v>
      </c>
      <c r="AT976" s="11">
        <v>0</v>
      </c>
      <c r="AU976" s="8" t="s">
        <v>11040</v>
      </c>
      <c r="AV976" s="8" t="s">
        <v>10909</v>
      </c>
    </row>
    <row r="977" spans="1:48" x14ac:dyDescent="0.25">
      <c r="A977" s="8" t="str">
        <f t="shared" si="15"/>
        <v>13006000192952200001421</v>
      </c>
      <c r="B977" s="8" t="s">
        <v>10929</v>
      </c>
      <c r="C977" s="8" t="s">
        <v>10895</v>
      </c>
      <c r="D977" s="8" t="s">
        <v>10896</v>
      </c>
      <c r="E977" s="8" t="s">
        <v>11040</v>
      </c>
      <c r="F977" s="8" t="s">
        <v>11041</v>
      </c>
      <c r="G977" s="8" t="s">
        <v>10917</v>
      </c>
      <c r="H977" s="8" t="s">
        <v>10918</v>
      </c>
      <c r="I977" s="8" t="s">
        <v>10901</v>
      </c>
      <c r="J977" s="8" t="s">
        <v>11019</v>
      </c>
      <c r="K977" s="8" t="s">
        <v>7709</v>
      </c>
      <c r="L977" s="8" t="s">
        <v>10922</v>
      </c>
      <c r="M977" s="8" t="s">
        <v>10904</v>
      </c>
      <c r="N977" s="8" t="s">
        <v>10930</v>
      </c>
      <c r="O977" s="9">
        <v>11.053000000000001</v>
      </c>
      <c r="P977" s="10">
        <v>1</v>
      </c>
      <c r="Q977" s="11">
        <v>9.25</v>
      </c>
      <c r="R977" s="11">
        <v>4</v>
      </c>
      <c r="S977" s="8" t="s">
        <v>10906</v>
      </c>
      <c r="T977" s="8" t="s">
        <v>10907</v>
      </c>
      <c r="U977" s="9">
        <v>12.741</v>
      </c>
      <c r="V977" s="10">
        <v>1</v>
      </c>
      <c r="W977" s="11">
        <v>7</v>
      </c>
      <c r="X977" s="9">
        <v>90.150999999999996</v>
      </c>
      <c r="Y977" s="8" t="s">
        <v>10901</v>
      </c>
      <c r="Z977" s="10">
        <v>1</v>
      </c>
      <c r="AA977" s="10">
        <v>1</v>
      </c>
      <c r="AB977" s="9">
        <v>90.150999999999996</v>
      </c>
      <c r="AC977" s="10">
        <v>1</v>
      </c>
      <c r="AD977" s="10">
        <v>1</v>
      </c>
      <c r="AE977" s="9">
        <v>90.150999999999996</v>
      </c>
      <c r="AF977" s="11">
        <v>15</v>
      </c>
      <c r="AG977" s="11">
        <v>0</v>
      </c>
      <c r="AH977" s="11">
        <v>0</v>
      </c>
      <c r="AI977" s="11">
        <v>0</v>
      </c>
      <c r="AJ977" s="11">
        <v>0</v>
      </c>
      <c r="AK977" s="12">
        <v>44368.031122685185</v>
      </c>
      <c r="AL977" s="11">
        <v>10.99</v>
      </c>
      <c r="AM977" s="11">
        <v>0</v>
      </c>
      <c r="AN977" s="11">
        <v>0</v>
      </c>
      <c r="AO977" s="11">
        <v>0</v>
      </c>
      <c r="AP977" s="11">
        <v>0</v>
      </c>
      <c r="AQ977" s="11">
        <v>0</v>
      </c>
      <c r="AR977" s="11">
        <v>5.9</v>
      </c>
      <c r="AS977" s="8" t="s">
        <v>10908</v>
      </c>
      <c r="AT977" s="11">
        <v>0</v>
      </c>
      <c r="AU977" s="8" t="s">
        <v>11040</v>
      </c>
      <c r="AV977" s="8" t="s">
        <v>10909</v>
      </c>
    </row>
    <row r="978" spans="1:48" x14ac:dyDescent="0.25">
      <c r="A978" s="8" t="str">
        <f t="shared" si="15"/>
        <v>14006000192952000005105</v>
      </c>
      <c r="B978" s="8" t="s">
        <v>10931</v>
      </c>
      <c r="C978" s="8" t="s">
        <v>10901</v>
      </c>
      <c r="D978" s="8" t="s">
        <v>10896</v>
      </c>
      <c r="E978" s="8" t="s">
        <v>11040</v>
      </c>
      <c r="F978" s="8" t="s">
        <v>11041</v>
      </c>
      <c r="G978" s="8" t="s">
        <v>10920</v>
      </c>
      <c r="H978" s="8" t="s">
        <v>10921</v>
      </c>
      <c r="I978" s="8" t="s">
        <v>10895</v>
      </c>
      <c r="J978" s="8" t="s">
        <v>11019</v>
      </c>
      <c r="K978" s="8" t="s">
        <v>7709</v>
      </c>
      <c r="L978" s="8" t="s">
        <v>10922</v>
      </c>
      <c r="M978" s="8" t="s">
        <v>10904</v>
      </c>
      <c r="N978" s="8" t="s">
        <v>10905</v>
      </c>
      <c r="O978" s="9">
        <v>10.77</v>
      </c>
      <c r="P978" s="10">
        <v>1</v>
      </c>
      <c r="Q978" s="11">
        <v>9.25</v>
      </c>
      <c r="R978" s="11">
        <v>4</v>
      </c>
      <c r="S978" s="8" t="s">
        <v>10906</v>
      </c>
      <c r="T978" s="8" t="s">
        <v>10907</v>
      </c>
      <c r="U978" s="9">
        <v>12.414999999999999</v>
      </c>
      <c r="V978" s="10">
        <v>1</v>
      </c>
      <c r="W978" s="11">
        <v>2</v>
      </c>
      <c r="X978" s="9">
        <v>63.555999999999997</v>
      </c>
      <c r="Y978" s="8" t="s">
        <v>10901</v>
      </c>
      <c r="Z978" s="10">
        <v>1</v>
      </c>
      <c r="AA978" s="10">
        <v>1</v>
      </c>
      <c r="AB978" s="9">
        <v>63.555999999999997</v>
      </c>
      <c r="AC978" s="10">
        <v>1</v>
      </c>
      <c r="AD978" s="10">
        <v>1</v>
      </c>
      <c r="AE978" s="9">
        <v>63.555999999999997</v>
      </c>
      <c r="AF978" s="11">
        <v>15</v>
      </c>
      <c r="AG978" s="11">
        <v>4</v>
      </c>
      <c r="AH978" s="11">
        <v>9.25</v>
      </c>
      <c r="AI978" s="11">
        <v>0</v>
      </c>
      <c r="AJ978" s="11">
        <v>0</v>
      </c>
      <c r="AK978" s="12">
        <v>44367.572002314817</v>
      </c>
      <c r="AL978" s="11">
        <v>10.71</v>
      </c>
      <c r="AM978" s="11">
        <v>100</v>
      </c>
      <c r="AN978" s="11">
        <v>0</v>
      </c>
      <c r="AO978" s="11">
        <v>2.86</v>
      </c>
      <c r="AP978" s="11">
        <v>6.61</v>
      </c>
      <c r="AQ978" s="11">
        <v>0</v>
      </c>
      <c r="AR978" s="11">
        <v>1.64</v>
      </c>
      <c r="AS978" s="8" t="s">
        <v>10908</v>
      </c>
      <c r="AT978" s="11">
        <v>0</v>
      </c>
      <c r="AU978" s="8" t="s">
        <v>11040</v>
      </c>
      <c r="AV978" s="8" t="s">
        <v>10909</v>
      </c>
    </row>
    <row r="979" spans="1:48" x14ac:dyDescent="0.25">
      <c r="A979" s="8" t="str">
        <f t="shared" si="15"/>
        <v>14006000192952200000102</v>
      </c>
      <c r="B979" s="8" t="s">
        <v>10931</v>
      </c>
      <c r="C979" s="8" t="s">
        <v>10895</v>
      </c>
      <c r="D979" s="8" t="s">
        <v>10896</v>
      </c>
      <c r="E979" s="8" t="s">
        <v>11040</v>
      </c>
      <c r="F979" s="8" t="s">
        <v>11041</v>
      </c>
      <c r="G979" s="8" t="s">
        <v>10899</v>
      </c>
      <c r="H979" s="8" t="s">
        <v>10900</v>
      </c>
      <c r="I979" s="8" t="s">
        <v>10901</v>
      </c>
      <c r="J979" s="8" t="s">
        <v>11019</v>
      </c>
      <c r="K979" s="8" t="s">
        <v>7709</v>
      </c>
      <c r="L979" s="8" t="s">
        <v>10922</v>
      </c>
      <c r="M979" s="8" t="s">
        <v>10904</v>
      </c>
      <c r="N979" s="8" t="s">
        <v>10905</v>
      </c>
      <c r="O979" s="9">
        <v>12.488</v>
      </c>
      <c r="P979" s="10">
        <v>1</v>
      </c>
      <c r="Q979" s="11">
        <v>3.65</v>
      </c>
      <c r="R979" s="11">
        <v>4</v>
      </c>
      <c r="S979" s="8" t="s">
        <v>10906</v>
      </c>
      <c r="T979" s="8" t="s">
        <v>10907</v>
      </c>
      <c r="U979" s="9">
        <v>13.522</v>
      </c>
      <c r="V979" s="10">
        <v>1</v>
      </c>
      <c r="W979" s="11">
        <v>2</v>
      </c>
      <c r="X979" s="9">
        <v>69.242000000000004</v>
      </c>
      <c r="Y979" s="8" t="s">
        <v>10901</v>
      </c>
      <c r="Z979" s="10">
        <v>1</v>
      </c>
      <c r="AA979" s="10">
        <v>1</v>
      </c>
      <c r="AB979" s="9">
        <v>69.242000000000004</v>
      </c>
      <c r="AC979" s="10">
        <v>1</v>
      </c>
      <c r="AD979" s="10">
        <v>1</v>
      </c>
      <c r="AE979" s="9">
        <v>69.242000000000004</v>
      </c>
      <c r="AF979" s="11">
        <v>15</v>
      </c>
      <c r="AG979" s="11">
        <v>4</v>
      </c>
      <c r="AH979" s="11">
        <v>9.25</v>
      </c>
      <c r="AI979" s="11">
        <v>0</v>
      </c>
      <c r="AJ979" s="11">
        <v>0</v>
      </c>
      <c r="AK979" s="12">
        <v>44368.034594907411</v>
      </c>
      <c r="AL979" s="11">
        <v>11.66</v>
      </c>
      <c r="AM979" s="11">
        <v>100</v>
      </c>
      <c r="AN979" s="11">
        <v>0</v>
      </c>
      <c r="AO979" s="11">
        <v>3.11</v>
      </c>
      <c r="AP979" s="11">
        <v>7.19</v>
      </c>
      <c r="AQ979" s="11">
        <v>0</v>
      </c>
      <c r="AR979" s="11">
        <v>1.79</v>
      </c>
      <c r="AS979" s="8" t="s">
        <v>10908</v>
      </c>
      <c r="AT979" s="11">
        <v>0</v>
      </c>
      <c r="AU979" s="8" t="s">
        <v>11040</v>
      </c>
      <c r="AV979" s="8" t="s">
        <v>10909</v>
      </c>
    </row>
    <row r="980" spans="1:48" x14ac:dyDescent="0.25">
      <c r="A980" s="8" t="str">
        <f t="shared" si="15"/>
        <v>14006000192952200001286</v>
      </c>
      <c r="B980" s="8" t="s">
        <v>10931</v>
      </c>
      <c r="C980" s="8" t="s">
        <v>10895</v>
      </c>
      <c r="D980" s="8" t="s">
        <v>10896</v>
      </c>
      <c r="E980" s="8" t="s">
        <v>11040</v>
      </c>
      <c r="F980" s="8" t="s">
        <v>11041</v>
      </c>
      <c r="G980" s="8" t="s">
        <v>10913</v>
      </c>
      <c r="H980" s="8" t="s">
        <v>10914</v>
      </c>
      <c r="I980" s="8" t="s">
        <v>10901</v>
      </c>
      <c r="J980" s="8" t="s">
        <v>11019</v>
      </c>
      <c r="K980" s="8" t="s">
        <v>7709</v>
      </c>
      <c r="L980" s="8" t="s">
        <v>10922</v>
      </c>
      <c r="M980" s="8" t="s">
        <v>10904</v>
      </c>
      <c r="N980" s="8" t="s">
        <v>10915</v>
      </c>
      <c r="O980" s="9">
        <v>15.135</v>
      </c>
      <c r="P980" s="10">
        <v>1</v>
      </c>
      <c r="Q980" s="11">
        <v>3.65</v>
      </c>
      <c r="R980" s="11">
        <v>1</v>
      </c>
      <c r="S980" s="8" t="s">
        <v>10906</v>
      </c>
      <c r="T980" s="8" t="s">
        <v>10907</v>
      </c>
      <c r="U980" s="9">
        <v>15.872999999999999</v>
      </c>
      <c r="V980" s="10">
        <v>1</v>
      </c>
      <c r="W980" s="11">
        <v>3</v>
      </c>
      <c r="X980" s="9">
        <v>81.91</v>
      </c>
      <c r="Y980" s="8" t="s">
        <v>10901</v>
      </c>
      <c r="Z980" s="10">
        <v>1</v>
      </c>
      <c r="AA980" s="10">
        <v>1</v>
      </c>
      <c r="AB980" s="9">
        <v>81.91</v>
      </c>
      <c r="AC980" s="10">
        <v>1</v>
      </c>
      <c r="AD980" s="10">
        <v>1</v>
      </c>
      <c r="AE980" s="9">
        <v>81.91</v>
      </c>
      <c r="AF980" s="11">
        <v>0</v>
      </c>
      <c r="AG980" s="11">
        <v>4</v>
      </c>
      <c r="AH980" s="11">
        <v>9.25</v>
      </c>
      <c r="AI980" s="11">
        <v>0</v>
      </c>
      <c r="AJ980" s="11">
        <v>0</v>
      </c>
      <c r="AK980" s="12">
        <v>44368.034594907411</v>
      </c>
      <c r="AL980" s="11">
        <v>0</v>
      </c>
      <c r="AM980" s="11">
        <v>100</v>
      </c>
      <c r="AN980" s="11">
        <v>0</v>
      </c>
      <c r="AO980" s="11">
        <v>3.65</v>
      </c>
      <c r="AP980" s="11">
        <v>8.4499999999999993</v>
      </c>
      <c r="AQ980" s="11">
        <v>0</v>
      </c>
      <c r="AR980" s="11">
        <v>2.74</v>
      </c>
      <c r="AS980" s="8" t="s">
        <v>10908</v>
      </c>
      <c r="AT980" s="11">
        <v>0</v>
      </c>
      <c r="AU980" s="8" t="s">
        <v>11040</v>
      </c>
      <c r="AV980" s="8" t="s">
        <v>10909</v>
      </c>
    </row>
    <row r="981" spans="1:48" x14ac:dyDescent="0.25">
      <c r="A981" s="8" t="str">
        <f t="shared" si="15"/>
        <v>17006000192952000005105</v>
      </c>
      <c r="B981" s="8" t="s">
        <v>10932</v>
      </c>
      <c r="C981" s="8" t="s">
        <v>10895</v>
      </c>
      <c r="D981" s="8" t="s">
        <v>10896</v>
      </c>
      <c r="E981" s="8" t="s">
        <v>11040</v>
      </c>
      <c r="F981" s="8" t="s">
        <v>11041</v>
      </c>
      <c r="G981" s="8" t="s">
        <v>10920</v>
      </c>
      <c r="H981" s="8" t="s">
        <v>10921</v>
      </c>
      <c r="I981" s="8" t="s">
        <v>10901</v>
      </c>
      <c r="J981" s="8" t="s">
        <v>11019</v>
      </c>
      <c r="K981" s="8" t="s">
        <v>7709</v>
      </c>
      <c r="L981" s="8" t="s">
        <v>10922</v>
      </c>
      <c r="M981" s="8" t="s">
        <v>10904</v>
      </c>
      <c r="N981" s="8" t="s">
        <v>10933</v>
      </c>
      <c r="O981" s="9">
        <v>11.164</v>
      </c>
      <c r="P981" s="10">
        <v>1</v>
      </c>
      <c r="Q981" s="11">
        <v>9.25</v>
      </c>
      <c r="R981" s="11">
        <v>4</v>
      </c>
      <c r="S981" s="8" t="s">
        <v>10906</v>
      </c>
      <c r="T981" s="8" t="s">
        <v>10907</v>
      </c>
      <c r="U981" s="9">
        <v>12.869</v>
      </c>
      <c r="V981" s="10">
        <v>0.25</v>
      </c>
      <c r="W981" s="11">
        <v>7</v>
      </c>
      <c r="X981" s="9">
        <v>27.888999999999999</v>
      </c>
      <c r="Y981" s="8" t="s">
        <v>10901</v>
      </c>
      <c r="Z981" s="10">
        <v>4</v>
      </c>
      <c r="AA981" s="10">
        <v>1</v>
      </c>
      <c r="AB981" s="9">
        <v>111.556</v>
      </c>
      <c r="AC981" s="10">
        <v>1</v>
      </c>
      <c r="AD981" s="10">
        <v>1</v>
      </c>
      <c r="AE981" s="9">
        <v>111.556</v>
      </c>
      <c r="AF981" s="11">
        <v>15</v>
      </c>
      <c r="AG981" s="11">
        <v>4</v>
      </c>
      <c r="AH981" s="11">
        <v>0</v>
      </c>
      <c r="AI981" s="11">
        <v>17</v>
      </c>
      <c r="AJ981" s="11">
        <v>0</v>
      </c>
      <c r="AK981" s="12">
        <v>44368.031828703701</v>
      </c>
      <c r="AL981" s="11">
        <v>2.78</v>
      </c>
      <c r="AM981" s="11">
        <v>100</v>
      </c>
      <c r="AN981" s="11">
        <v>0</v>
      </c>
      <c r="AO981" s="11">
        <v>0.74</v>
      </c>
      <c r="AP981" s="11">
        <v>0</v>
      </c>
      <c r="AQ981" s="11">
        <v>4.79</v>
      </c>
      <c r="AR981" s="11">
        <v>1.82</v>
      </c>
      <c r="AS981" s="8" t="s">
        <v>10908</v>
      </c>
      <c r="AT981" s="11">
        <v>0</v>
      </c>
      <c r="AU981" s="8" t="s">
        <v>11040</v>
      </c>
      <c r="AV981" s="8" t="s">
        <v>10909</v>
      </c>
    </row>
    <row r="982" spans="1:48" x14ac:dyDescent="0.25">
      <c r="A982" s="8" t="str">
        <f t="shared" si="15"/>
        <v>17006000192952200001421</v>
      </c>
      <c r="B982" s="8" t="s">
        <v>10932</v>
      </c>
      <c r="C982" s="8" t="s">
        <v>10901</v>
      </c>
      <c r="D982" s="8" t="s">
        <v>10896</v>
      </c>
      <c r="E982" s="8" t="s">
        <v>11040</v>
      </c>
      <c r="F982" s="8" t="s">
        <v>11041</v>
      </c>
      <c r="G982" s="8" t="s">
        <v>10917</v>
      </c>
      <c r="H982" s="8" t="s">
        <v>10918</v>
      </c>
      <c r="I982" s="8" t="s">
        <v>10895</v>
      </c>
      <c r="J982" s="8" t="s">
        <v>11019</v>
      </c>
      <c r="K982" s="8" t="s">
        <v>7709</v>
      </c>
      <c r="L982" s="8" t="s">
        <v>10922</v>
      </c>
      <c r="M982" s="8" t="s">
        <v>10904</v>
      </c>
      <c r="N982" s="8" t="s">
        <v>10933</v>
      </c>
      <c r="O982" s="9">
        <v>11.053000000000001</v>
      </c>
      <c r="P982" s="10">
        <v>1</v>
      </c>
      <c r="Q982" s="11">
        <v>9.25</v>
      </c>
      <c r="R982" s="11">
        <v>4</v>
      </c>
      <c r="S982" s="8" t="s">
        <v>10906</v>
      </c>
      <c r="T982" s="8" t="s">
        <v>10907</v>
      </c>
      <c r="U982" s="9">
        <v>12.741</v>
      </c>
      <c r="V982" s="10">
        <v>0.25</v>
      </c>
      <c r="W982" s="11">
        <v>3</v>
      </c>
      <c r="X982" s="9">
        <v>26.574999999999999</v>
      </c>
      <c r="Y982" s="8" t="s">
        <v>10901</v>
      </c>
      <c r="Z982" s="10">
        <v>4</v>
      </c>
      <c r="AA982" s="10">
        <v>1</v>
      </c>
      <c r="AB982" s="9">
        <v>106.3</v>
      </c>
      <c r="AC982" s="10">
        <v>1</v>
      </c>
      <c r="AD982" s="10">
        <v>1</v>
      </c>
      <c r="AE982" s="9">
        <v>106.3</v>
      </c>
      <c r="AF982" s="11">
        <v>15</v>
      </c>
      <c r="AG982" s="11">
        <v>4</v>
      </c>
      <c r="AH982" s="11">
        <v>0</v>
      </c>
      <c r="AI982" s="11">
        <v>17</v>
      </c>
      <c r="AJ982" s="11">
        <v>0</v>
      </c>
      <c r="AK982" s="12">
        <v>44367.603472222225</v>
      </c>
      <c r="AL982" s="11">
        <v>2.75</v>
      </c>
      <c r="AM982" s="11">
        <v>100</v>
      </c>
      <c r="AN982" s="11">
        <v>0</v>
      </c>
      <c r="AO982" s="11">
        <v>0.73</v>
      </c>
      <c r="AP982" s="11">
        <v>0</v>
      </c>
      <c r="AQ982" s="11">
        <v>4.74</v>
      </c>
      <c r="AR982" s="11">
        <v>0.77</v>
      </c>
      <c r="AS982" s="8" t="s">
        <v>10908</v>
      </c>
      <c r="AT982" s="11">
        <v>0</v>
      </c>
      <c r="AU982" s="8" t="s">
        <v>11040</v>
      </c>
      <c r="AV982" s="8" t="s">
        <v>10909</v>
      </c>
    </row>
    <row r="983" spans="1:48" x14ac:dyDescent="0.25">
      <c r="A983" s="8" t="str">
        <f t="shared" si="15"/>
        <v>10006000193652200000102</v>
      </c>
      <c r="B983" s="8" t="s">
        <v>10894</v>
      </c>
      <c r="C983" s="8" t="s">
        <v>10895</v>
      </c>
      <c r="D983" s="8" t="s">
        <v>10896</v>
      </c>
      <c r="E983" s="8" t="s">
        <v>11042</v>
      </c>
      <c r="F983" s="8" t="s">
        <v>11043</v>
      </c>
      <c r="G983" s="8" t="s">
        <v>10899</v>
      </c>
      <c r="H983" s="8" t="s">
        <v>10900</v>
      </c>
      <c r="I983" s="8" t="s">
        <v>10901</v>
      </c>
      <c r="J983" s="8" t="s">
        <v>11019</v>
      </c>
      <c r="K983" s="8" t="s">
        <v>7709</v>
      </c>
      <c r="L983" s="8" t="s">
        <v>10903</v>
      </c>
      <c r="M983" s="8" t="s">
        <v>10904</v>
      </c>
      <c r="N983" s="8" t="s">
        <v>10905</v>
      </c>
      <c r="O983" s="9">
        <v>11.786</v>
      </c>
      <c r="P983" s="10">
        <v>1</v>
      </c>
      <c r="Q983" s="11">
        <v>3.65</v>
      </c>
      <c r="R983" s="11">
        <v>4</v>
      </c>
      <c r="S983" s="8" t="s">
        <v>10906</v>
      </c>
      <c r="T983" s="8" t="s">
        <v>10907</v>
      </c>
      <c r="U983" s="9">
        <v>12.762</v>
      </c>
      <c r="V983" s="10">
        <v>1</v>
      </c>
      <c r="W983" s="11">
        <v>4.5</v>
      </c>
      <c r="X983" s="9">
        <v>67.451999999999998</v>
      </c>
      <c r="Y983" s="8" t="s">
        <v>10901</v>
      </c>
      <c r="Z983" s="10">
        <v>1</v>
      </c>
      <c r="AA983" s="10">
        <v>1</v>
      </c>
      <c r="AB983" s="9">
        <v>67.451999999999998</v>
      </c>
      <c r="AC983" s="10">
        <v>1</v>
      </c>
      <c r="AD983" s="10">
        <v>1</v>
      </c>
      <c r="AE983" s="9">
        <v>67.451999999999998</v>
      </c>
      <c r="AF983" s="11">
        <v>15</v>
      </c>
      <c r="AG983" s="11">
        <v>4</v>
      </c>
      <c r="AH983" s="11">
        <v>9.25</v>
      </c>
      <c r="AI983" s="11">
        <v>0</v>
      </c>
      <c r="AJ983" s="11">
        <v>0</v>
      </c>
      <c r="AK983" s="12">
        <v>44368.079421296294</v>
      </c>
      <c r="AL983" s="11">
        <v>11.01</v>
      </c>
      <c r="AM983" s="11">
        <v>100</v>
      </c>
      <c r="AN983" s="11">
        <v>0</v>
      </c>
      <c r="AO983" s="11">
        <v>2.94</v>
      </c>
      <c r="AP983" s="11">
        <v>6.79</v>
      </c>
      <c r="AQ983" s="11">
        <v>0</v>
      </c>
      <c r="AR983" s="11">
        <v>3.8</v>
      </c>
      <c r="AS983" s="8" t="s">
        <v>10908</v>
      </c>
      <c r="AT983" s="11">
        <v>0</v>
      </c>
      <c r="AU983" s="8" t="s">
        <v>11042</v>
      </c>
      <c r="AV983" s="8" t="s">
        <v>10909</v>
      </c>
    </row>
    <row r="984" spans="1:48" x14ac:dyDescent="0.25">
      <c r="A984" s="8" t="str">
        <f t="shared" si="15"/>
        <v>10006000193652200001286</v>
      </c>
      <c r="B984" s="8" t="s">
        <v>10894</v>
      </c>
      <c r="C984" s="8" t="s">
        <v>10895</v>
      </c>
      <c r="D984" s="8" t="s">
        <v>10896</v>
      </c>
      <c r="E984" s="8" t="s">
        <v>11042</v>
      </c>
      <c r="F984" s="8" t="s">
        <v>11043</v>
      </c>
      <c r="G984" s="8" t="s">
        <v>10913</v>
      </c>
      <c r="H984" s="8" t="s">
        <v>10914</v>
      </c>
      <c r="I984" s="8" t="s">
        <v>10901</v>
      </c>
      <c r="J984" s="8" t="s">
        <v>11019</v>
      </c>
      <c r="K984" s="8" t="s">
        <v>7709</v>
      </c>
      <c r="L984" s="8" t="s">
        <v>10903</v>
      </c>
      <c r="M984" s="8" t="s">
        <v>10904</v>
      </c>
      <c r="N984" s="8" t="s">
        <v>10915</v>
      </c>
      <c r="O984" s="9">
        <v>14.282999999999999</v>
      </c>
      <c r="P984" s="10">
        <v>1</v>
      </c>
      <c r="Q984" s="11">
        <v>3.65</v>
      </c>
      <c r="R984" s="11">
        <v>1</v>
      </c>
      <c r="S984" s="8" t="s">
        <v>10906</v>
      </c>
      <c r="T984" s="8" t="s">
        <v>10907</v>
      </c>
      <c r="U984" s="9">
        <v>14.98</v>
      </c>
      <c r="V984" s="10">
        <v>1</v>
      </c>
      <c r="W984" s="11">
        <v>6</v>
      </c>
      <c r="X984" s="9">
        <v>79.885000000000005</v>
      </c>
      <c r="Y984" s="8" t="s">
        <v>10901</v>
      </c>
      <c r="Z984" s="10">
        <v>1</v>
      </c>
      <c r="AA984" s="10">
        <v>1</v>
      </c>
      <c r="AB984" s="9">
        <v>79.885000000000005</v>
      </c>
      <c r="AC984" s="10">
        <v>1</v>
      </c>
      <c r="AD984" s="10">
        <v>1</v>
      </c>
      <c r="AE984" s="9">
        <v>79.885000000000005</v>
      </c>
      <c r="AF984" s="11">
        <v>0</v>
      </c>
      <c r="AG984" s="11">
        <v>4</v>
      </c>
      <c r="AH984" s="11">
        <v>9.25</v>
      </c>
      <c r="AI984" s="11">
        <v>0</v>
      </c>
      <c r="AJ984" s="11">
        <v>0</v>
      </c>
      <c r="AK984" s="12">
        <v>44368.079421296294</v>
      </c>
      <c r="AL984" s="11">
        <v>0</v>
      </c>
      <c r="AM984" s="11">
        <v>100</v>
      </c>
      <c r="AN984" s="11">
        <v>0</v>
      </c>
      <c r="AO984" s="11">
        <v>3.45</v>
      </c>
      <c r="AP984" s="11">
        <v>7.97</v>
      </c>
      <c r="AQ984" s="11">
        <v>0</v>
      </c>
      <c r="AR984" s="11">
        <v>5.17</v>
      </c>
      <c r="AS984" s="8" t="s">
        <v>10908</v>
      </c>
      <c r="AT984" s="11">
        <v>0</v>
      </c>
      <c r="AU984" s="8" t="s">
        <v>11042</v>
      </c>
      <c r="AV984" s="8" t="s">
        <v>10909</v>
      </c>
    </row>
    <row r="985" spans="1:48" x14ac:dyDescent="0.25">
      <c r="A985" s="8" t="str">
        <f t="shared" si="15"/>
        <v>10006000193652200001327</v>
      </c>
      <c r="B985" s="8" t="s">
        <v>10894</v>
      </c>
      <c r="C985" s="8" t="s">
        <v>10895</v>
      </c>
      <c r="D985" s="8" t="s">
        <v>10896</v>
      </c>
      <c r="E985" s="8" t="s">
        <v>11042</v>
      </c>
      <c r="F985" s="8" t="s">
        <v>11043</v>
      </c>
      <c r="G985" s="8" t="s">
        <v>10916</v>
      </c>
      <c r="H985" s="8" t="s">
        <v>10900</v>
      </c>
      <c r="I985" s="8" t="s">
        <v>10901</v>
      </c>
      <c r="J985" s="8" t="s">
        <v>11019</v>
      </c>
      <c r="K985" s="8" t="s">
        <v>7709</v>
      </c>
      <c r="L985" s="8" t="s">
        <v>10903</v>
      </c>
      <c r="M985" s="8" t="s">
        <v>10904</v>
      </c>
      <c r="N985" s="8" t="s">
        <v>10905</v>
      </c>
      <c r="O985" s="9">
        <v>15.351000000000001</v>
      </c>
      <c r="P985" s="10">
        <v>0.75012299999999998</v>
      </c>
      <c r="Q985" s="11">
        <v>3.65</v>
      </c>
      <c r="R985" s="11">
        <v>4</v>
      </c>
      <c r="S985" s="8" t="s">
        <v>10906</v>
      </c>
      <c r="T985" s="8" t="s">
        <v>10907</v>
      </c>
      <c r="U985" s="9">
        <v>12.468999999999999</v>
      </c>
      <c r="V985" s="10">
        <v>1</v>
      </c>
      <c r="W985" s="11">
        <v>5</v>
      </c>
      <c r="X985" s="9">
        <v>66.316999999999993</v>
      </c>
      <c r="Y985" s="8" t="s">
        <v>10901</v>
      </c>
      <c r="Z985" s="10">
        <v>1</v>
      </c>
      <c r="AA985" s="10">
        <v>1</v>
      </c>
      <c r="AB985" s="9">
        <v>66.316999999999993</v>
      </c>
      <c r="AC985" s="10">
        <v>1</v>
      </c>
      <c r="AD985" s="10">
        <v>1</v>
      </c>
      <c r="AE985" s="9">
        <v>66.316999999999993</v>
      </c>
      <c r="AF985" s="11">
        <v>15</v>
      </c>
      <c r="AG985" s="11">
        <v>4</v>
      </c>
      <c r="AH985" s="11">
        <v>9.25</v>
      </c>
      <c r="AI985" s="11">
        <v>0</v>
      </c>
      <c r="AJ985" s="11">
        <v>0</v>
      </c>
      <c r="AK985" s="12">
        <v>44368.079444444447</v>
      </c>
      <c r="AL985" s="11">
        <v>10.76</v>
      </c>
      <c r="AM985" s="11">
        <v>100</v>
      </c>
      <c r="AN985" s="11">
        <v>0</v>
      </c>
      <c r="AO985" s="11">
        <v>2.87</v>
      </c>
      <c r="AP985" s="11">
        <v>6.63</v>
      </c>
      <c r="AQ985" s="11">
        <v>0</v>
      </c>
      <c r="AR985" s="11">
        <v>4.12</v>
      </c>
      <c r="AS985" s="8" t="s">
        <v>10908</v>
      </c>
      <c r="AT985" s="11">
        <v>0</v>
      </c>
      <c r="AU985" s="8" t="s">
        <v>11042</v>
      </c>
      <c r="AV985" s="8" t="s">
        <v>10909</v>
      </c>
    </row>
    <row r="986" spans="1:48" x14ac:dyDescent="0.25">
      <c r="A986" s="8" t="str">
        <f t="shared" si="15"/>
        <v>10006000193652200008967</v>
      </c>
      <c r="B986" s="8" t="s">
        <v>10894</v>
      </c>
      <c r="C986" s="8" t="s">
        <v>10901</v>
      </c>
      <c r="D986" s="8" t="s">
        <v>10896</v>
      </c>
      <c r="E986" s="8" t="s">
        <v>11042</v>
      </c>
      <c r="F986" s="8" t="s">
        <v>11043</v>
      </c>
      <c r="G986" s="8" t="s">
        <v>10946</v>
      </c>
      <c r="H986" s="8" t="s">
        <v>10947</v>
      </c>
      <c r="I986" s="8" t="s">
        <v>10895</v>
      </c>
      <c r="J986" s="8" t="s">
        <v>11019</v>
      </c>
      <c r="K986" s="8" t="s">
        <v>7709</v>
      </c>
      <c r="L986" s="8" t="s">
        <v>10903</v>
      </c>
      <c r="M986" s="8" t="s">
        <v>10904</v>
      </c>
      <c r="N986" s="8" t="s">
        <v>10912</v>
      </c>
      <c r="O986" s="9">
        <v>0</v>
      </c>
      <c r="P986" s="10">
        <v>1</v>
      </c>
      <c r="Q986" s="11">
        <v>0</v>
      </c>
      <c r="R986" s="11">
        <v>0</v>
      </c>
      <c r="S986" s="8" t="s">
        <v>10906</v>
      </c>
      <c r="T986" s="8" t="s">
        <v>10907</v>
      </c>
      <c r="U986" s="9">
        <v>8.4499999999999993</v>
      </c>
      <c r="V986" s="10">
        <v>1</v>
      </c>
      <c r="W986" s="11">
        <v>0</v>
      </c>
      <c r="X986" s="9">
        <v>65.418000000000006</v>
      </c>
      <c r="Y986" s="8" t="s">
        <v>10901</v>
      </c>
      <c r="Z986" s="10">
        <v>1</v>
      </c>
      <c r="AA986" s="10">
        <v>1</v>
      </c>
      <c r="AB986" s="9">
        <v>65.418000000000006</v>
      </c>
      <c r="AC986" s="10">
        <v>1</v>
      </c>
      <c r="AD986" s="10">
        <v>1</v>
      </c>
      <c r="AE986" s="9">
        <v>65.418000000000006</v>
      </c>
      <c r="AF986" s="11">
        <v>0</v>
      </c>
      <c r="AG986" s="11">
        <v>0</v>
      </c>
      <c r="AH986" s="11">
        <v>0</v>
      </c>
      <c r="AI986" s="11">
        <v>0</v>
      </c>
      <c r="AJ986" s="11">
        <v>16.829999999999998</v>
      </c>
      <c r="AK986" s="12">
        <v>44367.609826388885</v>
      </c>
      <c r="AL986" s="11">
        <v>0</v>
      </c>
      <c r="AM986" s="11">
        <v>0</v>
      </c>
      <c r="AN986" s="11">
        <v>0</v>
      </c>
      <c r="AO986" s="11">
        <v>0</v>
      </c>
      <c r="AP986" s="11">
        <v>0</v>
      </c>
      <c r="AQ986" s="11">
        <v>0</v>
      </c>
      <c r="AR986" s="11">
        <v>0</v>
      </c>
      <c r="AS986" s="8" t="s">
        <v>10908</v>
      </c>
      <c r="AT986" s="11">
        <v>34.630000000000003</v>
      </c>
      <c r="AU986" s="8" t="s">
        <v>11042</v>
      </c>
      <c r="AV986" s="8" t="s">
        <v>10909</v>
      </c>
    </row>
    <row r="987" spans="1:48" x14ac:dyDescent="0.25">
      <c r="A987" s="8" t="str">
        <f t="shared" si="15"/>
        <v>11006000193652000005105</v>
      </c>
      <c r="B987" s="8" t="s">
        <v>10919</v>
      </c>
      <c r="C987" s="8" t="s">
        <v>10901</v>
      </c>
      <c r="D987" s="8" t="s">
        <v>10896</v>
      </c>
      <c r="E987" s="8" t="s">
        <v>11042</v>
      </c>
      <c r="F987" s="8" t="s">
        <v>11043</v>
      </c>
      <c r="G987" s="8" t="s">
        <v>10920</v>
      </c>
      <c r="H987" s="8" t="s">
        <v>10921</v>
      </c>
      <c r="I987" s="8" t="s">
        <v>10895</v>
      </c>
      <c r="J987" s="8" t="s">
        <v>11019</v>
      </c>
      <c r="K987" s="8" t="s">
        <v>7709</v>
      </c>
      <c r="L987" s="8" t="s">
        <v>10922</v>
      </c>
      <c r="M987" s="8" t="s">
        <v>10904</v>
      </c>
      <c r="N987" s="8" t="s">
        <v>10905</v>
      </c>
      <c r="O987" s="9">
        <v>10.164</v>
      </c>
      <c r="P987" s="10">
        <v>1</v>
      </c>
      <c r="Q987" s="11">
        <v>9.25</v>
      </c>
      <c r="R987" s="11">
        <v>4</v>
      </c>
      <c r="S987" s="8" t="s">
        <v>10906</v>
      </c>
      <c r="T987" s="8" t="s">
        <v>10907</v>
      </c>
      <c r="U987" s="9">
        <v>11.715999999999999</v>
      </c>
      <c r="V987" s="10">
        <v>1</v>
      </c>
      <c r="W987" s="11">
        <v>4</v>
      </c>
      <c r="X987" s="9">
        <v>67.766999999999996</v>
      </c>
      <c r="Y987" s="8" t="s">
        <v>10901</v>
      </c>
      <c r="Z987" s="10">
        <v>1</v>
      </c>
      <c r="AA987" s="10">
        <v>1</v>
      </c>
      <c r="AB987" s="9">
        <v>67.766999999999996</v>
      </c>
      <c r="AC987" s="10">
        <v>1</v>
      </c>
      <c r="AD987" s="10">
        <v>1</v>
      </c>
      <c r="AE987" s="9">
        <v>67.766999999999996</v>
      </c>
      <c r="AF987" s="11">
        <v>15</v>
      </c>
      <c r="AG987" s="11">
        <v>4</v>
      </c>
      <c r="AH987" s="11">
        <v>0</v>
      </c>
      <c r="AI987" s="11">
        <v>0</v>
      </c>
      <c r="AJ987" s="11">
        <v>0</v>
      </c>
      <c r="AK987" s="12">
        <v>44367.658726851849</v>
      </c>
      <c r="AL987" s="11">
        <v>10.11</v>
      </c>
      <c r="AM987" s="11">
        <v>100</v>
      </c>
      <c r="AN987" s="11">
        <v>0</v>
      </c>
      <c r="AO987" s="11">
        <v>2.7</v>
      </c>
      <c r="AP987" s="11">
        <v>0</v>
      </c>
      <c r="AQ987" s="11">
        <v>0</v>
      </c>
      <c r="AR987" s="11">
        <v>3.1</v>
      </c>
      <c r="AS987" s="8" t="s">
        <v>10908</v>
      </c>
      <c r="AT987" s="11">
        <v>0</v>
      </c>
      <c r="AU987" s="8" t="s">
        <v>11042</v>
      </c>
      <c r="AV987" s="8" t="s">
        <v>10909</v>
      </c>
    </row>
    <row r="988" spans="1:48" x14ac:dyDescent="0.25">
      <c r="A988" s="8" t="str">
        <f t="shared" si="15"/>
        <v>11006000193652200001286</v>
      </c>
      <c r="B988" s="8" t="s">
        <v>10919</v>
      </c>
      <c r="C988" s="8" t="s">
        <v>10895</v>
      </c>
      <c r="D988" s="8" t="s">
        <v>10896</v>
      </c>
      <c r="E988" s="8" t="s">
        <v>11042</v>
      </c>
      <c r="F988" s="8" t="s">
        <v>11043</v>
      </c>
      <c r="G988" s="8" t="s">
        <v>10913</v>
      </c>
      <c r="H988" s="8" t="s">
        <v>10914</v>
      </c>
      <c r="I988" s="8" t="s">
        <v>10901</v>
      </c>
      <c r="J988" s="8" t="s">
        <v>11019</v>
      </c>
      <c r="K988" s="8" t="s">
        <v>7709</v>
      </c>
      <c r="L988" s="8" t="s">
        <v>10922</v>
      </c>
      <c r="M988" s="8" t="s">
        <v>10904</v>
      </c>
      <c r="N988" s="8" t="s">
        <v>10915</v>
      </c>
      <c r="O988" s="9">
        <v>14.282999999999999</v>
      </c>
      <c r="P988" s="10">
        <v>1</v>
      </c>
      <c r="Q988" s="11">
        <v>3.65</v>
      </c>
      <c r="R988" s="11">
        <v>1</v>
      </c>
      <c r="S988" s="8" t="s">
        <v>10906</v>
      </c>
      <c r="T988" s="8" t="s">
        <v>10907</v>
      </c>
      <c r="U988" s="9">
        <v>14.98</v>
      </c>
      <c r="V988" s="10">
        <v>1</v>
      </c>
      <c r="W988" s="11">
        <v>5</v>
      </c>
      <c r="X988" s="9">
        <v>86.995000000000005</v>
      </c>
      <c r="Y988" s="8" t="s">
        <v>10901</v>
      </c>
      <c r="Z988" s="10">
        <v>1</v>
      </c>
      <c r="AA988" s="10">
        <v>1</v>
      </c>
      <c r="AB988" s="9">
        <v>86.995000000000005</v>
      </c>
      <c r="AC988" s="10">
        <v>1</v>
      </c>
      <c r="AD988" s="10">
        <v>1</v>
      </c>
      <c r="AE988" s="9">
        <v>86.995000000000005</v>
      </c>
      <c r="AF988" s="11">
        <v>0</v>
      </c>
      <c r="AG988" s="11">
        <v>4</v>
      </c>
      <c r="AH988" s="11">
        <v>0</v>
      </c>
      <c r="AI988" s="11">
        <v>0</v>
      </c>
      <c r="AJ988" s="11">
        <v>0</v>
      </c>
      <c r="AK988" s="12">
        <v>44368.102962962963</v>
      </c>
      <c r="AL988" s="11">
        <v>0</v>
      </c>
      <c r="AM988" s="11">
        <v>100</v>
      </c>
      <c r="AN988" s="11">
        <v>0</v>
      </c>
      <c r="AO988" s="11">
        <v>3.45</v>
      </c>
      <c r="AP988" s="11">
        <v>0</v>
      </c>
      <c r="AQ988" s="11">
        <v>0</v>
      </c>
      <c r="AR988" s="11">
        <v>4.3099999999999996</v>
      </c>
      <c r="AS988" s="8" t="s">
        <v>10908</v>
      </c>
      <c r="AT988" s="11">
        <v>0</v>
      </c>
      <c r="AU988" s="8" t="s">
        <v>11042</v>
      </c>
      <c r="AV988" s="8" t="s">
        <v>10909</v>
      </c>
    </row>
    <row r="989" spans="1:48" x14ac:dyDescent="0.25">
      <c r="A989" s="8" t="str">
        <f t="shared" si="15"/>
        <v>11006000193652200001327</v>
      </c>
      <c r="B989" s="8" t="s">
        <v>10919</v>
      </c>
      <c r="C989" s="8" t="s">
        <v>10895</v>
      </c>
      <c r="D989" s="8" t="s">
        <v>10896</v>
      </c>
      <c r="E989" s="8" t="s">
        <v>11042</v>
      </c>
      <c r="F989" s="8" t="s">
        <v>11043</v>
      </c>
      <c r="G989" s="8" t="s">
        <v>10916</v>
      </c>
      <c r="H989" s="8" t="s">
        <v>10900</v>
      </c>
      <c r="I989" s="8" t="s">
        <v>10901</v>
      </c>
      <c r="J989" s="8" t="s">
        <v>11019</v>
      </c>
      <c r="K989" s="8" t="s">
        <v>7709</v>
      </c>
      <c r="L989" s="8" t="s">
        <v>10922</v>
      </c>
      <c r="M989" s="8" t="s">
        <v>10904</v>
      </c>
      <c r="N989" s="8" t="s">
        <v>10923</v>
      </c>
      <c r="O989" s="9">
        <v>15.351000000000001</v>
      </c>
      <c r="P989" s="10">
        <v>0.75012299999999998</v>
      </c>
      <c r="Q989" s="11">
        <v>0</v>
      </c>
      <c r="R989" s="11">
        <v>4</v>
      </c>
      <c r="S989" s="8" t="s">
        <v>10906</v>
      </c>
      <c r="T989" s="8" t="s">
        <v>10907</v>
      </c>
      <c r="U989" s="9">
        <v>11.994999999999999</v>
      </c>
      <c r="V989" s="10">
        <v>1</v>
      </c>
      <c r="W989" s="11">
        <v>5</v>
      </c>
      <c r="X989" s="9">
        <v>70.180999999999997</v>
      </c>
      <c r="Y989" s="8" t="s">
        <v>10901</v>
      </c>
      <c r="Z989" s="10">
        <v>1</v>
      </c>
      <c r="AA989" s="10">
        <v>1</v>
      </c>
      <c r="AB989" s="9">
        <v>70.180999999999997</v>
      </c>
      <c r="AC989" s="10">
        <v>1</v>
      </c>
      <c r="AD989" s="10">
        <v>1</v>
      </c>
      <c r="AE989" s="9">
        <v>70.180999999999997</v>
      </c>
      <c r="AF989" s="11">
        <v>15</v>
      </c>
      <c r="AG989" s="11">
        <v>4</v>
      </c>
      <c r="AH989" s="11">
        <v>0</v>
      </c>
      <c r="AI989" s="11">
        <v>0</v>
      </c>
      <c r="AJ989" s="11">
        <v>0</v>
      </c>
      <c r="AK989" s="12">
        <v>44368.102962962963</v>
      </c>
      <c r="AL989" s="11">
        <v>10.35</v>
      </c>
      <c r="AM989" s="11">
        <v>100</v>
      </c>
      <c r="AN989" s="11">
        <v>0</v>
      </c>
      <c r="AO989" s="11">
        <v>2.76</v>
      </c>
      <c r="AP989" s="11">
        <v>0</v>
      </c>
      <c r="AQ989" s="11">
        <v>0</v>
      </c>
      <c r="AR989" s="11">
        <v>3.97</v>
      </c>
      <c r="AS989" s="8" t="s">
        <v>10908</v>
      </c>
      <c r="AT989" s="11">
        <v>0</v>
      </c>
      <c r="AU989" s="8" t="s">
        <v>11042</v>
      </c>
      <c r="AV989" s="8" t="s">
        <v>10909</v>
      </c>
    </row>
    <row r="990" spans="1:48" x14ac:dyDescent="0.25">
      <c r="A990" s="8" t="str">
        <f t="shared" si="15"/>
        <v>11106000193652000005105</v>
      </c>
      <c r="B990" s="8" t="s">
        <v>10924</v>
      </c>
      <c r="C990" s="8" t="s">
        <v>10901</v>
      </c>
      <c r="D990" s="8" t="s">
        <v>10896</v>
      </c>
      <c r="E990" s="8" t="s">
        <v>11042</v>
      </c>
      <c r="F990" s="8" t="s">
        <v>11043</v>
      </c>
      <c r="G990" s="8" t="s">
        <v>10920</v>
      </c>
      <c r="H990" s="8" t="s">
        <v>10921</v>
      </c>
      <c r="I990" s="8" t="s">
        <v>10895</v>
      </c>
      <c r="J990" s="8" t="s">
        <v>11019</v>
      </c>
      <c r="K990" s="8" t="s">
        <v>7709</v>
      </c>
      <c r="L990" s="8" t="s">
        <v>10922</v>
      </c>
      <c r="M990" s="8" t="s">
        <v>10904</v>
      </c>
      <c r="N990" s="8" t="s">
        <v>10925</v>
      </c>
      <c r="O990" s="9">
        <v>10.164</v>
      </c>
      <c r="P990" s="10">
        <v>1</v>
      </c>
      <c r="Q990" s="11">
        <v>9.25</v>
      </c>
      <c r="R990" s="11">
        <v>4</v>
      </c>
      <c r="S990" s="8" t="s">
        <v>10906</v>
      </c>
      <c r="T990" s="8" t="s">
        <v>10907</v>
      </c>
      <c r="U990" s="9">
        <v>11.715999999999999</v>
      </c>
      <c r="V990" s="10">
        <v>1</v>
      </c>
      <c r="W990" s="11">
        <v>4</v>
      </c>
      <c r="X990" s="9">
        <v>88.266999999999996</v>
      </c>
      <c r="Y990" s="8" t="s">
        <v>10901</v>
      </c>
      <c r="Z990" s="10">
        <v>1</v>
      </c>
      <c r="AA990" s="10">
        <v>0.75012500000000004</v>
      </c>
      <c r="AB990" s="9">
        <v>88.266999999999996</v>
      </c>
      <c r="AC990" s="10">
        <v>1</v>
      </c>
      <c r="AD990" s="10">
        <v>0.75012500000000004</v>
      </c>
      <c r="AE990" s="9">
        <v>88.266999999999996</v>
      </c>
      <c r="AF990" s="11">
        <v>15</v>
      </c>
      <c r="AG990" s="11">
        <v>4</v>
      </c>
      <c r="AH990" s="11">
        <v>0</v>
      </c>
      <c r="AI990" s="11">
        <v>17</v>
      </c>
      <c r="AJ990" s="11">
        <v>0</v>
      </c>
      <c r="AK990" s="12">
        <v>44367.658726851849</v>
      </c>
      <c r="AL990" s="11">
        <v>10.11</v>
      </c>
      <c r="AM990" s="11">
        <v>100</v>
      </c>
      <c r="AN990" s="11">
        <v>0</v>
      </c>
      <c r="AO990" s="11">
        <v>2.7</v>
      </c>
      <c r="AP990" s="11">
        <v>0</v>
      </c>
      <c r="AQ990" s="11">
        <v>17.12</v>
      </c>
      <c r="AR990" s="11">
        <v>3.78</v>
      </c>
      <c r="AS990" s="8" t="s">
        <v>10908</v>
      </c>
      <c r="AT990" s="11">
        <v>0</v>
      </c>
      <c r="AU990" s="8" t="s">
        <v>11042</v>
      </c>
      <c r="AV990" s="8" t="s">
        <v>10909</v>
      </c>
    </row>
    <row r="991" spans="1:48" x14ac:dyDescent="0.25">
      <c r="A991" s="8" t="str">
        <f t="shared" si="15"/>
        <v>11106000193652200000102</v>
      </c>
      <c r="B991" s="8" t="s">
        <v>10924</v>
      </c>
      <c r="C991" s="8" t="s">
        <v>10895</v>
      </c>
      <c r="D991" s="8" t="s">
        <v>10896</v>
      </c>
      <c r="E991" s="8" t="s">
        <v>11042</v>
      </c>
      <c r="F991" s="8" t="s">
        <v>11043</v>
      </c>
      <c r="G991" s="8" t="s">
        <v>10899</v>
      </c>
      <c r="H991" s="8" t="s">
        <v>10900</v>
      </c>
      <c r="I991" s="8" t="s">
        <v>10901</v>
      </c>
      <c r="J991" s="8" t="s">
        <v>11019</v>
      </c>
      <c r="K991" s="8" t="s">
        <v>7709</v>
      </c>
      <c r="L991" s="8" t="s">
        <v>10922</v>
      </c>
      <c r="M991" s="8" t="s">
        <v>10904</v>
      </c>
      <c r="N991" s="8" t="s">
        <v>10926</v>
      </c>
      <c r="O991" s="9">
        <v>11.786</v>
      </c>
      <c r="P991" s="10">
        <v>1</v>
      </c>
      <c r="Q991" s="11">
        <v>0</v>
      </c>
      <c r="R991" s="11">
        <v>4</v>
      </c>
      <c r="S991" s="8" t="s">
        <v>10906</v>
      </c>
      <c r="T991" s="8" t="s">
        <v>10907</v>
      </c>
      <c r="U991" s="9">
        <v>12.276999999999999</v>
      </c>
      <c r="V991" s="10">
        <v>1</v>
      </c>
      <c r="W991" s="11">
        <v>4</v>
      </c>
      <c r="X991" s="9">
        <v>92.483000000000004</v>
      </c>
      <c r="Y991" s="8" t="s">
        <v>10901</v>
      </c>
      <c r="Z991" s="10">
        <v>1</v>
      </c>
      <c r="AA991" s="10">
        <v>0.76777799999999996</v>
      </c>
      <c r="AB991" s="9">
        <v>92.483000000000004</v>
      </c>
      <c r="AC991" s="10">
        <v>1</v>
      </c>
      <c r="AD991" s="10">
        <v>0.76777799999999996</v>
      </c>
      <c r="AE991" s="9">
        <v>92.483000000000004</v>
      </c>
      <c r="AF991" s="11">
        <v>15</v>
      </c>
      <c r="AG991" s="11">
        <v>4</v>
      </c>
      <c r="AH991" s="11">
        <v>0</v>
      </c>
      <c r="AI991" s="11">
        <v>17</v>
      </c>
      <c r="AJ991" s="11">
        <v>0</v>
      </c>
      <c r="AK991" s="12">
        <v>44368.102962962963</v>
      </c>
      <c r="AL991" s="11">
        <v>10.59</v>
      </c>
      <c r="AM991" s="11">
        <v>100</v>
      </c>
      <c r="AN991" s="11">
        <v>0</v>
      </c>
      <c r="AO991" s="11">
        <v>2.82</v>
      </c>
      <c r="AP991" s="11">
        <v>0</v>
      </c>
      <c r="AQ991" s="11">
        <v>17.93</v>
      </c>
      <c r="AR991" s="11">
        <v>3.96</v>
      </c>
      <c r="AS991" s="8" t="s">
        <v>10908</v>
      </c>
      <c r="AT991" s="11">
        <v>0</v>
      </c>
      <c r="AU991" s="8" t="s">
        <v>11042</v>
      </c>
      <c r="AV991" s="8" t="s">
        <v>10909</v>
      </c>
    </row>
    <row r="992" spans="1:48" x14ac:dyDescent="0.25">
      <c r="A992" s="8" t="str">
        <f t="shared" si="15"/>
        <v>11106000193652200001286</v>
      </c>
      <c r="B992" s="8" t="s">
        <v>10924</v>
      </c>
      <c r="C992" s="8" t="s">
        <v>10895</v>
      </c>
      <c r="D992" s="8" t="s">
        <v>10896</v>
      </c>
      <c r="E992" s="8" t="s">
        <v>11042</v>
      </c>
      <c r="F992" s="8" t="s">
        <v>11043</v>
      </c>
      <c r="G992" s="8" t="s">
        <v>10913</v>
      </c>
      <c r="H992" s="8" t="s">
        <v>10914</v>
      </c>
      <c r="I992" s="8" t="s">
        <v>10901</v>
      </c>
      <c r="J992" s="8" t="s">
        <v>11019</v>
      </c>
      <c r="K992" s="8" t="s">
        <v>7709</v>
      </c>
      <c r="L992" s="8" t="s">
        <v>10922</v>
      </c>
      <c r="M992" s="8" t="s">
        <v>10904</v>
      </c>
      <c r="N992" s="8" t="s">
        <v>10927</v>
      </c>
      <c r="O992" s="9">
        <v>14.282999999999999</v>
      </c>
      <c r="P992" s="10">
        <v>1</v>
      </c>
      <c r="Q992" s="11">
        <v>3.65</v>
      </c>
      <c r="R992" s="11">
        <v>1</v>
      </c>
      <c r="S992" s="8" t="s">
        <v>10906</v>
      </c>
      <c r="T992" s="8" t="s">
        <v>10907</v>
      </c>
      <c r="U992" s="9">
        <v>14.98</v>
      </c>
      <c r="V992" s="10">
        <v>1</v>
      </c>
      <c r="W992" s="11">
        <v>5</v>
      </c>
      <c r="X992" s="9">
        <v>113.41500000000001</v>
      </c>
      <c r="Y992" s="8" t="s">
        <v>10901</v>
      </c>
      <c r="Z992" s="10">
        <v>1</v>
      </c>
      <c r="AA992" s="10">
        <v>0.74942299999999995</v>
      </c>
      <c r="AB992" s="9">
        <v>113.41500000000001</v>
      </c>
      <c r="AC992" s="10">
        <v>1</v>
      </c>
      <c r="AD992" s="10">
        <v>0.74942299999999995</v>
      </c>
      <c r="AE992" s="9">
        <v>113.41500000000001</v>
      </c>
      <c r="AF992" s="11">
        <v>0</v>
      </c>
      <c r="AG992" s="11">
        <v>4</v>
      </c>
      <c r="AH992" s="11">
        <v>0</v>
      </c>
      <c r="AI992" s="11">
        <v>17</v>
      </c>
      <c r="AJ992" s="11">
        <v>0</v>
      </c>
      <c r="AK992" s="12">
        <v>44368.102962962963</v>
      </c>
      <c r="AL992" s="11">
        <v>0</v>
      </c>
      <c r="AM992" s="11">
        <v>100</v>
      </c>
      <c r="AN992" s="11">
        <v>0</v>
      </c>
      <c r="AO992" s="11">
        <v>3.45</v>
      </c>
      <c r="AP992" s="11">
        <v>0</v>
      </c>
      <c r="AQ992" s="11">
        <v>21.88</v>
      </c>
      <c r="AR992" s="11">
        <v>5.4</v>
      </c>
      <c r="AS992" s="8" t="s">
        <v>10908</v>
      </c>
      <c r="AT992" s="11">
        <v>0</v>
      </c>
      <c r="AU992" s="8" t="s">
        <v>11042</v>
      </c>
      <c r="AV992" s="8" t="s">
        <v>10909</v>
      </c>
    </row>
    <row r="993" spans="1:48" x14ac:dyDescent="0.25">
      <c r="A993" s="8" t="str">
        <f t="shared" si="15"/>
        <v>13006000193652000005105</v>
      </c>
      <c r="B993" s="8" t="s">
        <v>10929</v>
      </c>
      <c r="C993" s="8" t="s">
        <v>10901</v>
      </c>
      <c r="D993" s="8" t="s">
        <v>10896</v>
      </c>
      <c r="E993" s="8" t="s">
        <v>11042</v>
      </c>
      <c r="F993" s="8" t="s">
        <v>11043</v>
      </c>
      <c r="G993" s="8" t="s">
        <v>10920</v>
      </c>
      <c r="H993" s="8" t="s">
        <v>10921</v>
      </c>
      <c r="I993" s="8" t="s">
        <v>10895</v>
      </c>
      <c r="J993" s="8" t="s">
        <v>11019</v>
      </c>
      <c r="K993" s="8" t="s">
        <v>7709</v>
      </c>
      <c r="L993" s="8" t="s">
        <v>10922</v>
      </c>
      <c r="M993" s="8" t="s">
        <v>10904</v>
      </c>
      <c r="N993" s="8" t="s">
        <v>10930</v>
      </c>
      <c r="O993" s="9">
        <v>10.164</v>
      </c>
      <c r="P993" s="10">
        <v>1</v>
      </c>
      <c r="Q993" s="11">
        <v>9.25</v>
      </c>
      <c r="R993" s="11">
        <v>4</v>
      </c>
      <c r="S993" s="8" t="s">
        <v>10906</v>
      </c>
      <c r="T993" s="8" t="s">
        <v>10907</v>
      </c>
      <c r="U993" s="9">
        <v>11.715999999999999</v>
      </c>
      <c r="V993" s="10">
        <v>1</v>
      </c>
      <c r="W993" s="11">
        <v>6</v>
      </c>
      <c r="X993" s="9">
        <v>82.126999999999995</v>
      </c>
      <c r="Y993" s="8" t="s">
        <v>10901</v>
      </c>
      <c r="Z993" s="10">
        <v>1</v>
      </c>
      <c r="AA993" s="10">
        <v>1</v>
      </c>
      <c r="AB993" s="9">
        <v>82.126999999999995</v>
      </c>
      <c r="AC993" s="10">
        <v>1</v>
      </c>
      <c r="AD993" s="10">
        <v>1</v>
      </c>
      <c r="AE993" s="9">
        <v>82.126999999999995</v>
      </c>
      <c r="AF993" s="11">
        <v>15</v>
      </c>
      <c r="AG993" s="11">
        <v>0</v>
      </c>
      <c r="AH993" s="11">
        <v>0</v>
      </c>
      <c r="AI993" s="11">
        <v>0</v>
      </c>
      <c r="AJ993" s="11">
        <v>0</v>
      </c>
      <c r="AK993" s="12">
        <v>44367.543263888889</v>
      </c>
      <c r="AL993" s="11">
        <v>10.11</v>
      </c>
      <c r="AM993" s="11">
        <v>0</v>
      </c>
      <c r="AN993" s="11">
        <v>0</v>
      </c>
      <c r="AO993" s="11">
        <v>0</v>
      </c>
      <c r="AP993" s="11">
        <v>0</v>
      </c>
      <c r="AQ993" s="11">
        <v>0</v>
      </c>
      <c r="AR993" s="11">
        <v>4.6500000000000004</v>
      </c>
      <c r="AS993" s="8" t="s">
        <v>10908</v>
      </c>
      <c r="AT993" s="11">
        <v>0</v>
      </c>
      <c r="AU993" s="8" t="s">
        <v>11042</v>
      </c>
      <c r="AV993" s="8" t="s">
        <v>10909</v>
      </c>
    </row>
    <row r="994" spans="1:48" x14ac:dyDescent="0.25">
      <c r="A994" s="8" t="str">
        <f t="shared" si="15"/>
        <v>13006000193652200000102</v>
      </c>
      <c r="B994" s="8" t="s">
        <v>10929</v>
      </c>
      <c r="C994" s="8" t="s">
        <v>10895</v>
      </c>
      <c r="D994" s="8" t="s">
        <v>10896</v>
      </c>
      <c r="E994" s="8" t="s">
        <v>11042</v>
      </c>
      <c r="F994" s="8" t="s">
        <v>11043</v>
      </c>
      <c r="G994" s="8" t="s">
        <v>10899</v>
      </c>
      <c r="H994" s="8" t="s">
        <v>10900</v>
      </c>
      <c r="I994" s="8" t="s">
        <v>10901</v>
      </c>
      <c r="J994" s="8" t="s">
        <v>11019</v>
      </c>
      <c r="K994" s="8" t="s">
        <v>7709</v>
      </c>
      <c r="L994" s="8" t="s">
        <v>10922</v>
      </c>
      <c r="M994" s="8" t="s">
        <v>10904</v>
      </c>
      <c r="N994" s="8" t="s">
        <v>10930</v>
      </c>
      <c r="O994" s="9">
        <v>11.786</v>
      </c>
      <c r="P994" s="10">
        <v>1</v>
      </c>
      <c r="Q994" s="11">
        <v>3.65</v>
      </c>
      <c r="R994" s="11">
        <v>4</v>
      </c>
      <c r="S994" s="8" t="s">
        <v>10906</v>
      </c>
      <c r="T994" s="8" t="s">
        <v>10907</v>
      </c>
      <c r="U994" s="9">
        <v>12.762</v>
      </c>
      <c r="V994" s="10">
        <v>1</v>
      </c>
      <c r="W994" s="11">
        <v>3.5</v>
      </c>
      <c r="X994" s="9">
        <v>87.341999999999999</v>
      </c>
      <c r="Y994" s="8" t="s">
        <v>10901</v>
      </c>
      <c r="Z994" s="10">
        <v>1</v>
      </c>
      <c r="AA994" s="10">
        <v>1</v>
      </c>
      <c r="AB994" s="9">
        <v>87.341999999999999</v>
      </c>
      <c r="AC994" s="10">
        <v>1</v>
      </c>
      <c r="AD994" s="10">
        <v>1</v>
      </c>
      <c r="AE994" s="9">
        <v>87.341999999999999</v>
      </c>
      <c r="AF994" s="11">
        <v>15</v>
      </c>
      <c r="AG994" s="11">
        <v>0</v>
      </c>
      <c r="AH994" s="11">
        <v>0</v>
      </c>
      <c r="AI994" s="11">
        <v>0</v>
      </c>
      <c r="AJ994" s="11">
        <v>0</v>
      </c>
      <c r="AK994" s="12">
        <v>44368.031145833331</v>
      </c>
      <c r="AL994" s="11">
        <v>11.01</v>
      </c>
      <c r="AM994" s="11">
        <v>0</v>
      </c>
      <c r="AN994" s="11">
        <v>0</v>
      </c>
      <c r="AO994" s="11">
        <v>0</v>
      </c>
      <c r="AP994" s="11">
        <v>0</v>
      </c>
      <c r="AQ994" s="11">
        <v>0</v>
      </c>
      <c r="AR994" s="11">
        <v>2.95</v>
      </c>
      <c r="AS994" s="8" t="s">
        <v>10908</v>
      </c>
      <c r="AT994" s="11">
        <v>0</v>
      </c>
      <c r="AU994" s="8" t="s">
        <v>11042</v>
      </c>
      <c r="AV994" s="8" t="s">
        <v>10909</v>
      </c>
    </row>
    <row r="995" spans="1:48" x14ac:dyDescent="0.25">
      <c r="A995" s="8" t="str">
        <f t="shared" si="15"/>
        <v>13006000193652200001327</v>
      </c>
      <c r="B995" s="8" t="s">
        <v>10929</v>
      </c>
      <c r="C995" s="8" t="s">
        <v>10895</v>
      </c>
      <c r="D995" s="8" t="s">
        <v>10896</v>
      </c>
      <c r="E995" s="8" t="s">
        <v>11042</v>
      </c>
      <c r="F995" s="8" t="s">
        <v>11043</v>
      </c>
      <c r="G995" s="8" t="s">
        <v>10916</v>
      </c>
      <c r="H995" s="8" t="s">
        <v>10900</v>
      </c>
      <c r="I995" s="8" t="s">
        <v>10901</v>
      </c>
      <c r="J995" s="8" t="s">
        <v>11019</v>
      </c>
      <c r="K995" s="8" t="s">
        <v>7709</v>
      </c>
      <c r="L995" s="8" t="s">
        <v>10922</v>
      </c>
      <c r="M995" s="8" t="s">
        <v>10904</v>
      </c>
      <c r="N995" s="8" t="s">
        <v>10930</v>
      </c>
      <c r="O995" s="9">
        <v>15.351000000000001</v>
      </c>
      <c r="P995" s="10">
        <v>0.75012299999999998</v>
      </c>
      <c r="Q995" s="11">
        <v>3.65</v>
      </c>
      <c r="R995" s="11">
        <v>4</v>
      </c>
      <c r="S995" s="8" t="s">
        <v>10906</v>
      </c>
      <c r="T995" s="8" t="s">
        <v>10907</v>
      </c>
      <c r="U995" s="9">
        <v>12.468999999999999</v>
      </c>
      <c r="V995" s="10">
        <v>1</v>
      </c>
      <c r="W995" s="11">
        <v>2</v>
      </c>
      <c r="X995" s="9">
        <v>84.106999999999999</v>
      </c>
      <c r="Y995" s="8" t="s">
        <v>10901</v>
      </c>
      <c r="Z995" s="10">
        <v>1</v>
      </c>
      <c r="AA995" s="10">
        <v>1</v>
      </c>
      <c r="AB995" s="9">
        <v>84.106999999999999</v>
      </c>
      <c r="AC995" s="10">
        <v>1</v>
      </c>
      <c r="AD995" s="10">
        <v>1</v>
      </c>
      <c r="AE995" s="9">
        <v>84.106999999999999</v>
      </c>
      <c r="AF995" s="11">
        <v>15</v>
      </c>
      <c r="AG995" s="11">
        <v>0</v>
      </c>
      <c r="AH995" s="11">
        <v>0</v>
      </c>
      <c r="AI995" s="11">
        <v>0</v>
      </c>
      <c r="AJ995" s="11">
        <v>0</v>
      </c>
      <c r="AK995" s="12">
        <v>44368.031145833331</v>
      </c>
      <c r="AL995" s="11">
        <v>10.76</v>
      </c>
      <c r="AM995" s="11">
        <v>0</v>
      </c>
      <c r="AN995" s="11">
        <v>0</v>
      </c>
      <c r="AO995" s="11">
        <v>0</v>
      </c>
      <c r="AP995" s="11">
        <v>0</v>
      </c>
      <c r="AQ995" s="11">
        <v>0</v>
      </c>
      <c r="AR995" s="11">
        <v>1.65</v>
      </c>
      <c r="AS995" s="8" t="s">
        <v>10908</v>
      </c>
      <c r="AT995" s="11">
        <v>0</v>
      </c>
      <c r="AU995" s="8" t="s">
        <v>11042</v>
      </c>
      <c r="AV995" s="8" t="s">
        <v>10909</v>
      </c>
    </row>
    <row r="996" spans="1:48" x14ac:dyDescent="0.25">
      <c r="A996" s="8" t="str">
        <f t="shared" si="15"/>
        <v>10006000230722200000102</v>
      </c>
      <c r="B996" s="8" t="s">
        <v>10894</v>
      </c>
      <c r="C996" s="8" t="s">
        <v>10895</v>
      </c>
      <c r="D996" s="8" t="s">
        <v>10896</v>
      </c>
      <c r="E996" s="8" t="s">
        <v>11044</v>
      </c>
      <c r="F996" s="8" t="s">
        <v>11045</v>
      </c>
      <c r="G996" s="8" t="s">
        <v>10899</v>
      </c>
      <c r="H996" s="8" t="s">
        <v>10900</v>
      </c>
      <c r="I996" s="8" t="s">
        <v>10901</v>
      </c>
      <c r="J996" s="8" t="s">
        <v>11019</v>
      </c>
      <c r="K996" s="8" t="s">
        <v>7709</v>
      </c>
      <c r="L996" s="8" t="s">
        <v>10903</v>
      </c>
      <c r="M996" s="8" t="s">
        <v>10904</v>
      </c>
      <c r="N996" s="8" t="s">
        <v>10905</v>
      </c>
      <c r="O996" s="9">
        <v>15.611000000000001</v>
      </c>
      <c r="P996" s="10">
        <v>1</v>
      </c>
      <c r="Q996" s="11">
        <v>3.65</v>
      </c>
      <c r="R996" s="11">
        <v>4</v>
      </c>
      <c r="S996" s="8" t="s">
        <v>10906</v>
      </c>
      <c r="T996" s="8" t="s">
        <v>10907</v>
      </c>
      <c r="U996" s="9">
        <v>16.904</v>
      </c>
      <c r="V996" s="10">
        <v>1</v>
      </c>
      <c r="W996" s="11">
        <v>4.5</v>
      </c>
      <c r="X996" s="9">
        <v>89.347999999999999</v>
      </c>
      <c r="Y996" s="8" t="s">
        <v>10901</v>
      </c>
      <c r="Z996" s="10">
        <v>1</v>
      </c>
      <c r="AA996" s="10">
        <v>1</v>
      </c>
      <c r="AB996" s="9">
        <v>89.347999999999999</v>
      </c>
      <c r="AC996" s="10">
        <v>1</v>
      </c>
      <c r="AD996" s="10">
        <v>1</v>
      </c>
      <c r="AE996" s="9">
        <v>89.347999999999999</v>
      </c>
      <c r="AF996" s="11">
        <v>15</v>
      </c>
      <c r="AG996" s="11">
        <v>4</v>
      </c>
      <c r="AH996" s="11">
        <v>9.25</v>
      </c>
      <c r="AI996" s="11">
        <v>0</v>
      </c>
      <c r="AJ996" s="11">
        <v>0</v>
      </c>
      <c r="AK996" s="12">
        <v>44368.079687500001</v>
      </c>
      <c r="AL996" s="11">
        <v>14.58</v>
      </c>
      <c r="AM996" s="11">
        <v>100</v>
      </c>
      <c r="AN996" s="11">
        <v>0</v>
      </c>
      <c r="AO996" s="11">
        <v>3.89</v>
      </c>
      <c r="AP996" s="11">
        <v>8.99</v>
      </c>
      <c r="AQ996" s="11">
        <v>0</v>
      </c>
      <c r="AR996" s="11">
        <v>5.03</v>
      </c>
      <c r="AS996" s="8" t="s">
        <v>10908</v>
      </c>
      <c r="AT996" s="11">
        <v>0</v>
      </c>
      <c r="AU996" s="8" t="s">
        <v>11044</v>
      </c>
      <c r="AV996" s="8" t="s">
        <v>10909</v>
      </c>
    </row>
    <row r="997" spans="1:48" x14ac:dyDescent="0.25">
      <c r="A997" s="8" t="str">
        <f t="shared" si="15"/>
        <v>10006000230722200000362</v>
      </c>
      <c r="B997" s="8" t="s">
        <v>10894</v>
      </c>
      <c r="C997" s="8" t="s">
        <v>10901</v>
      </c>
      <c r="D997" s="8" t="s">
        <v>10896</v>
      </c>
      <c r="E997" s="8" t="s">
        <v>11044</v>
      </c>
      <c r="F997" s="8" t="s">
        <v>11045</v>
      </c>
      <c r="G997" s="8" t="s">
        <v>10910</v>
      </c>
      <c r="H997" s="8" t="s">
        <v>10911</v>
      </c>
      <c r="I997" s="8" t="s">
        <v>10895</v>
      </c>
      <c r="J997" s="8" t="s">
        <v>11019</v>
      </c>
      <c r="K997" s="8" t="s">
        <v>7709</v>
      </c>
      <c r="L997" s="8" t="s">
        <v>10903</v>
      </c>
      <c r="M997" s="8" t="s">
        <v>10904</v>
      </c>
      <c r="N997" s="8" t="s">
        <v>10912</v>
      </c>
      <c r="O997" s="9">
        <v>0</v>
      </c>
      <c r="P997" s="10">
        <v>1</v>
      </c>
      <c r="Q997" s="11">
        <v>0</v>
      </c>
      <c r="R997" s="11">
        <v>0</v>
      </c>
      <c r="S997" s="8" t="s">
        <v>10906</v>
      </c>
      <c r="T997" s="8" t="s">
        <v>10907</v>
      </c>
      <c r="U997" s="9">
        <v>10</v>
      </c>
      <c r="V997" s="10">
        <v>1</v>
      </c>
      <c r="W997" s="11">
        <v>0</v>
      </c>
      <c r="X997" s="9">
        <v>77.41</v>
      </c>
      <c r="Y997" s="8" t="s">
        <v>10901</v>
      </c>
      <c r="Z997" s="10">
        <v>1</v>
      </c>
      <c r="AA997" s="10">
        <v>1</v>
      </c>
      <c r="AB997" s="9">
        <v>77.41</v>
      </c>
      <c r="AC997" s="10">
        <v>1</v>
      </c>
      <c r="AD997" s="10">
        <v>1</v>
      </c>
      <c r="AE997" s="9">
        <v>77.41</v>
      </c>
      <c r="AF997" s="11">
        <v>0</v>
      </c>
      <c r="AG997" s="11">
        <v>0</v>
      </c>
      <c r="AH997" s="11">
        <v>0</v>
      </c>
      <c r="AI997" s="11">
        <v>0</v>
      </c>
      <c r="AJ997" s="11">
        <v>19.91</v>
      </c>
      <c r="AK997" s="12">
        <v>44367.613993055558</v>
      </c>
      <c r="AL997" s="11">
        <v>0</v>
      </c>
      <c r="AM997" s="11">
        <v>0</v>
      </c>
      <c r="AN997" s="11">
        <v>0</v>
      </c>
      <c r="AO997" s="11">
        <v>0</v>
      </c>
      <c r="AP997" s="11">
        <v>0</v>
      </c>
      <c r="AQ997" s="11">
        <v>0</v>
      </c>
      <c r="AR997" s="11">
        <v>0</v>
      </c>
      <c r="AS997" s="8" t="s">
        <v>10908</v>
      </c>
      <c r="AT997" s="11">
        <v>34.630000000000003</v>
      </c>
      <c r="AU997" s="8" t="s">
        <v>11044</v>
      </c>
      <c r="AV997" s="8" t="s">
        <v>10909</v>
      </c>
    </row>
    <row r="998" spans="1:48" x14ac:dyDescent="0.25">
      <c r="A998" s="8" t="str">
        <f t="shared" si="15"/>
        <v>10006000230722200001327</v>
      </c>
      <c r="B998" s="8" t="s">
        <v>10894</v>
      </c>
      <c r="C998" s="8" t="s">
        <v>10895</v>
      </c>
      <c r="D998" s="8" t="s">
        <v>10896</v>
      </c>
      <c r="E998" s="8" t="s">
        <v>11044</v>
      </c>
      <c r="F998" s="8" t="s">
        <v>11045</v>
      </c>
      <c r="G998" s="8" t="s">
        <v>10916</v>
      </c>
      <c r="H998" s="8" t="s">
        <v>10900</v>
      </c>
      <c r="I998" s="8" t="s">
        <v>10901</v>
      </c>
      <c r="J998" s="8" t="s">
        <v>11019</v>
      </c>
      <c r="K998" s="8" t="s">
        <v>7709</v>
      </c>
      <c r="L998" s="8" t="s">
        <v>10903</v>
      </c>
      <c r="M998" s="8" t="s">
        <v>10904</v>
      </c>
      <c r="N998" s="8" t="s">
        <v>10905</v>
      </c>
      <c r="O998" s="9">
        <v>20.332999999999998</v>
      </c>
      <c r="P998" s="10">
        <v>0.75022599999999995</v>
      </c>
      <c r="Q998" s="11">
        <v>3.65</v>
      </c>
      <c r="R998" s="11">
        <v>4</v>
      </c>
      <c r="S998" s="8" t="s">
        <v>10906</v>
      </c>
      <c r="T998" s="8" t="s">
        <v>10907</v>
      </c>
      <c r="U998" s="9">
        <v>16.518000000000001</v>
      </c>
      <c r="V998" s="10">
        <v>1</v>
      </c>
      <c r="W998" s="11">
        <v>5</v>
      </c>
      <c r="X998" s="9">
        <v>87.849000000000004</v>
      </c>
      <c r="Y998" s="8" t="s">
        <v>10901</v>
      </c>
      <c r="Z998" s="10">
        <v>1</v>
      </c>
      <c r="AA998" s="10">
        <v>1</v>
      </c>
      <c r="AB998" s="9">
        <v>87.849000000000004</v>
      </c>
      <c r="AC998" s="10">
        <v>1</v>
      </c>
      <c r="AD998" s="10">
        <v>1</v>
      </c>
      <c r="AE998" s="9">
        <v>87.849000000000004</v>
      </c>
      <c r="AF998" s="11">
        <v>15</v>
      </c>
      <c r="AG998" s="11">
        <v>4</v>
      </c>
      <c r="AH998" s="11">
        <v>9.25</v>
      </c>
      <c r="AI998" s="11">
        <v>0</v>
      </c>
      <c r="AJ998" s="11">
        <v>0</v>
      </c>
      <c r="AK998" s="12">
        <v>44368.079699074071</v>
      </c>
      <c r="AL998" s="11">
        <v>14.25</v>
      </c>
      <c r="AM998" s="11">
        <v>100</v>
      </c>
      <c r="AN998" s="11">
        <v>0</v>
      </c>
      <c r="AO998" s="11">
        <v>3.8</v>
      </c>
      <c r="AP998" s="11">
        <v>8.7899999999999991</v>
      </c>
      <c r="AQ998" s="11">
        <v>0</v>
      </c>
      <c r="AR998" s="11">
        <v>5.46</v>
      </c>
      <c r="AS998" s="8" t="s">
        <v>10908</v>
      </c>
      <c r="AT998" s="11">
        <v>0</v>
      </c>
      <c r="AU998" s="8" t="s">
        <v>11044</v>
      </c>
      <c r="AV998" s="8" t="s">
        <v>10909</v>
      </c>
    </row>
    <row r="999" spans="1:48" x14ac:dyDescent="0.25">
      <c r="A999" s="8" t="str">
        <f t="shared" si="15"/>
        <v>11006000230722000005105</v>
      </c>
      <c r="B999" s="8" t="s">
        <v>10919</v>
      </c>
      <c r="C999" s="8" t="s">
        <v>10901</v>
      </c>
      <c r="D999" s="8" t="s">
        <v>10896</v>
      </c>
      <c r="E999" s="8" t="s">
        <v>11044</v>
      </c>
      <c r="F999" s="8" t="s">
        <v>11045</v>
      </c>
      <c r="G999" s="8" t="s">
        <v>10920</v>
      </c>
      <c r="H999" s="8" t="s">
        <v>10921</v>
      </c>
      <c r="I999" s="8" t="s">
        <v>10895</v>
      </c>
      <c r="J999" s="8" t="s">
        <v>11019</v>
      </c>
      <c r="K999" s="8" t="s">
        <v>7709</v>
      </c>
      <c r="L999" s="8" t="s">
        <v>10922</v>
      </c>
      <c r="M999" s="8" t="s">
        <v>10904</v>
      </c>
      <c r="N999" s="8" t="s">
        <v>10905</v>
      </c>
      <c r="O999" s="9">
        <v>13.462999999999999</v>
      </c>
      <c r="P999" s="10">
        <v>1</v>
      </c>
      <c r="Q999" s="11">
        <v>9.25</v>
      </c>
      <c r="R999" s="11">
        <v>4</v>
      </c>
      <c r="S999" s="8" t="s">
        <v>10906</v>
      </c>
      <c r="T999" s="8" t="s">
        <v>10907</v>
      </c>
      <c r="U999" s="9">
        <v>15.519</v>
      </c>
      <c r="V999" s="10">
        <v>1</v>
      </c>
      <c r="W999" s="11">
        <v>4</v>
      </c>
      <c r="X999" s="9">
        <v>89.763999999999996</v>
      </c>
      <c r="Y999" s="8" t="s">
        <v>10901</v>
      </c>
      <c r="Z999" s="10">
        <v>1</v>
      </c>
      <c r="AA999" s="10">
        <v>1</v>
      </c>
      <c r="AB999" s="9">
        <v>89.763999999999996</v>
      </c>
      <c r="AC999" s="10">
        <v>1</v>
      </c>
      <c r="AD999" s="10">
        <v>1</v>
      </c>
      <c r="AE999" s="9">
        <v>89.763999999999996</v>
      </c>
      <c r="AF999" s="11">
        <v>15</v>
      </c>
      <c r="AG999" s="11">
        <v>4</v>
      </c>
      <c r="AH999" s="11">
        <v>0</v>
      </c>
      <c r="AI999" s="11">
        <v>0</v>
      </c>
      <c r="AJ999" s="11">
        <v>0</v>
      </c>
      <c r="AK999" s="12">
        <v>44367.663356481484</v>
      </c>
      <c r="AL999" s="11">
        <v>13.38</v>
      </c>
      <c r="AM999" s="11">
        <v>100</v>
      </c>
      <c r="AN999" s="11">
        <v>0</v>
      </c>
      <c r="AO999" s="11">
        <v>3.57</v>
      </c>
      <c r="AP999" s="11">
        <v>0</v>
      </c>
      <c r="AQ999" s="11">
        <v>0</v>
      </c>
      <c r="AR999" s="11">
        <v>4.0999999999999996</v>
      </c>
      <c r="AS999" s="8" t="s">
        <v>10908</v>
      </c>
      <c r="AT999" s="11">
        <v>0</v>
      </c>
      <c r="AU999" s="8" t="s">
        <v>11044</v>
      </c>
      <c r="AV999" s="8" t="s">
        <v>10909</v>
      </c>
    </row>
    <row r="1000" spans="1:48" x14ac:dyDescent="0.25">
      <c r="A1000" s="8" t="str">
        <f t="shared" si="15"/>
        <v>11006000230722200001327</v>
      </c>
      <c r="B1000" s="8" t="s">
        <v>10919</v>
      </c>
      <c r="C1000" s="8" t="s">
        <v>10895</v>
      </c>
      <c r="D1000" s="8" t="s">
        <v>10896</v>
      </c>
      <c r="E1000" s="8" t="s">
        <v>11044</v>
      </c>
      <c r="F1000" s="8" t="s">
        <v>11045</v>
      </c>
      <c r="G1000" s="8" t="s">
        <v>10916</v>
      </c>
      <c r="H1000" s="8" t="s">
        <v>10900</v>
      </c>
      <c r="I1000" s="8" t="s">
        <v>10901</v>
      </c>
      <c r="J1000" s="8" t="s">
        <v>11019</v>
      </c>
      <c r="K1000" s="8" t="s">
        <v>7709</v>
      </c>
      <c r="L1000" s="8" t="s">
        <v>10922</v>
      </c>
      <c r="M1000" s="8" t="s">
        <v>10904</v>
      </c>
      <c r="N1000" s="8" t="s">
        <v>10923</v>
      </c>
      <c r="O1000" s="9">
        <v>20.332999999999998</v>
      </c>
      <c r="P1000" s="10">
        <v>0.75022599999999995</v>
      </c>
      <c r="Q1000" s="11">
        <v>0</v>
      </c>
      <c r="R1000" s="11">
        <v>4</v>
      </c>
      <c r="S1000" s="8" t="s">
        <v>10906</v>
      </c>
      <c r="T1000" s="8" t="s">
        <v>10907</v>
      </c>
      <c r="U1000" s="9">
        <v>15.89</v>
      </c>
      <c r="V1000" s="10">
        <v>1</v>
      </c>
      <c r="W1000" s="11">
        <v>5</v>
      </c>
      <c r="X1000" s="9">
        <v>92.957999999999998</v>
      </c>
      <c r="Y1000" s="8" t="s">
        <v>10901</v>
      </c>
      <c r="Z1000" s="10">
        <v>1</v>
      </c>
      <c r="AA1000" s="10">
        <v>1</v>
      </c>
      <c r="AB1000" s="9">
        <v>92.957999999999998</v>
      </c>
      <c r="AC1000" s="10">
        <v>1</v>
      </c>
      <c r="AD1000" s="10">
        <v>1</v>
      </c>
      <c r="AE1000" s="9">
        <v>92.957999999999998</v>
      </c>
      <c r="AF1000" s="11">
        <v>15</v>
      </c>
      <c r="AG1000" s="11">
        <v>4</v>
      </c>
      <c r="AH1000" s="11">
        <v>0</v>
      </c>
      <c r="AI1000" s="11">
        <v>0</v>
      </c>
      <c r="AJ1000" s="11">
        <v>0</v>
      </c>
      <c r="AK1000" s="12">
        <v>44368.103067129632</v>
      </c>
      <c r="AL1000" s="11">
        <v>13.71</v>
      </c>
      <c r="AM1000" s="11">
        <v>100</v>
      </c>
      <c r="AN1000" s="11">
        <v>0</v>
      </c>
      <c r="AO1000" s="11">
        <v>3.66</v>
      </c>
      <c r="AP1000" s="11">
        <v>0</v>
      </c>
      <c r="AQ1000" s="11">
        <v>0</v>
      </c>
      <c r="AR1000" s="11">
        <v>5.25</v>
      </c>
      <c r="AS1000" s="8" t="s">
        <v>10908</v>
      </c>
      <c r="AT1000" s="11">
        <v>0</v>
      </c>
      <c r="AU1000" s="8" t="s">
        <v>11044</v>
      </c>
      <c r="AV1000" s="8" t="s">
        <v>10909</v>
      </c>
    </row>
    <row r="1001" spans="1:48" x14ac:dyDescent="0.25">
      <c r="A1001" s="8" t="str">
        <f t="shared" si="15"/>
        <v>11106000230722000005105</v>
      </c>
      <c r="B1001" s="8" t="s">
        <v>10924</v>
      </c>
      <c r="C1001" s="8" t="s">
        <v>10901</v>
      </c>
      <c r="D1001" s="8" t="s">
        <v>10896</v>
      </c>
      <c r="E1001" s="8" t="s">
        <v>11044</v>
      </c>
      <c r="F1001" s="8" t="s">
        <v>11045</v>
      </c>
      <c r="G1001" s="8" t="s">
        <v>10920</v>
      </c>
      <c r="H1001" s="8" t="s">
        <v>10921</v>
      </c>
      <c r="I1001" s="8" t="s">
        <v>10895</v>
      </c>
      <c r="J1001" s="8" t="s">
        <v>11019</v>
      </c>
      <c r="K1001" s="8" t="s">
        <v>7709</v>
      </c>
      <c r="L1001" s="8" t="s">
        <v>10922</v>
      </c>
      <c r="M1001" s="8" t="s">
        <v>10904</v>
      </c>
      <c r="N1001" s="8" t="s">
        <v>10925</v>
      </c>
      <c r="O1001" s="9">
        <v>13.462999999999999</v>
      </c>
      <c r="P1001" s="10">
        <v>1</v>
      </c>
      <c r="Q1001" s="11">
        <v>9.25</v>
      </c>
      <c r="R1001" s="11">
        <v>4</v>
      </c>
      <c r="S1001" s="8" t="s">
        <v>10906</v>
      </c>
      <c r="T1001" s="8" t="s">
        <v>10907</v>
      </c>
      <c r="U1001" s="9">
        <v>15.519</v>
      </c>
      <c r="V1001" s="10">
        <v>1</v>
      </c>
      <c r="W1001" s="11">
        <v>4</v>
      </c>
      <c r="X1001" s="9">
        <v>116.914</v>
      </c>
      <c r="Y1001" s="8" t="s">
        <v>10901</v>
      </c>
      <c r="Z1001" s="10">
        <v>1</v>
      </c>
      <c r="AA1001" s="10">
        <v>0.75021000000000004</v>
      </c>
      <c r="AB1001" s="9">
        <v>116.914</v>
      </c>
      <c r="AC1001" s="10">
        <v>1</v>
      </c>
      <c r="AD1001" s="10">
        <v>0.75021000000000004</v>
      </c>
      <c r="AE1001" s="9">
        <v>116.914</v>
      </c>
      <c r="AF1001" s="11">
        <v>15</v>
      </c>
      <c r="AG1001" s="11">
        <v>4</v>
      </c>
      <c r="AH1001" s="11">
        <v>0</v>
      </c>
      <c r="AI1001" s="11">
        <v>17</v>
      </c>
      <c r="AJ1001" s="11">
        <v>0</v>
      </c>
      <c r="AK1001" s="12">
        <v>44367.663356481484</v>
      </c>
      <c r="AL1001" s="11">
        <v>13.38</v>
      </c>
      <c r="AM1001" s="11">
        <v>100</v>
      </c>
      <c r="AN1001" s="11">
        <v>0</v>
      </c>
      <c r="AO1001" s="11">
        <v>3.57</v>
      </c>
      <c r="AP1001" s="11">
        <v>0</v>
      </c>
      <c r="AQ1001" s="11">
        <v>22.67</v>
      </c>
      <c r="AR1001" s="11">
        <v>5.01</v>
      </c>
      <c r="AS1001" s="8" t="s">
        <v>10908</v>
      </c>
      <c r="AT1001" s="11">
        <v>0</v>
      </c>
      <c r="AU1001" s="8" t="s">
        <v>11044</v>
      </c>
      <c r="AV1001" s="8" t="s">
        <v>10909</v>
      </c>
    </row>
    <row r="1002" spans="1:48" x14ac:dyDescent="0.25">
      <c r="A1002" s="8" t="str">
        <f t="shared" si="15"/>
        <v>11106000230722200000102</v>
      </c>
      <c r="B1002" s="8" t="s">
        <v>10924</v>
      </c>
      <c r="C1002" s="8" t="s">
        <v>10895</v>
      </c>
      <c r="D1002" s="8" t="s">
        <v>10896</v>
      </c>
      <c r="E1002" s="8" t="s">
        <v>11044</v>
      </c>
      <c r="F1002" s="8" t="s">
        <v>11045</v>
      </c>
      <c r="G1002" s="8" t="s">
        <v>10899</v>
      </c>
      <c r="H1002" s="8" t="s">
        <v>10900</v>
      </c>
      <c r="I1002" s="8" t="s">
        <v>10901</v>
      </c>
      <c r="J1002" s="8" t="s">
        <v>11019</v>
      </c>
      <c r="K1002" s="8" t="s">
        <v>7709</v>
      </c>
      <c r="L1002" s="8" t="s">
        <v>10922</v>
      </c>
      <c r="M1002" s="8" t="s">
        <v>10904</v>
      </c>
      <c r="N1002" s="8" t="s">
        <v>10926</v>
      </c>
      <c r="O1002" s="9">
        <v>15.611000000000001</v>
      </c>
      <c r="P1002" s="10">
        <v>1</v>
      </c>
      <c r="Q1002" s="11">
        <v>0</v>
      </c>
      <c r="R1002" s="11">
        <v>4</v>
      </c>
      <c r="S1002" s="8" t="s">
        <v>10906</v>
      </c>
      <c r="T1002" s="8" t="s">
        <v>10907</v>
      </c>
      <c r="U1002" s="9">
        <v>16.260999999999999</v>
      </c>
      <c r="V1002" s="10">
        <v>1</v>
      </c>
      <c r="W1002" s="11">
        <v>4</v>
      </c>
      <c r="X1002" s="9">
        <v>122.501</v>
      </c>
      <c r="Y1002" s="8" t="s">
        <v>10901</v>
      </c>
      <c r="Z1002" s="10">
        <v>1</v>
      </c>
      <c r="AA1002" s="10">
        <v>0.76771100000000003</v>
      </c>
      <c r="AB1002" s="9">
        <v>122.501</v>
      </c>
      <c r="AC1002" s="10">
        <v>1</v>
      </c>
      <c r="AD1002" s="10">
        <v>0.76771100000000003</v>
      </c>
      <c r="AE1002" s="9">
        <v>122.501</v>
      </c>
      <c r="AF1002" s="11">
        <v>15</v>
      </c>
      <c r="AG1002" s="11">
        <v>4</v>
      </c>
      <c r="AH1002" s="11">
        <v>0</v>
      </c>
      <c r="AI1002" s="11">
        <v>17</v>
      </c>
      <c r="AJ1002" s="11">
        <v>0</v>
      </c>
      <c r="AK1002" s="12">
        <v>44368.103067129632</v>
      </c>
      <c r="AL1002" s="11">
        <v>14.03</v>
      </c>
      <c r="AM1002" s="11">
        <v>100</v>
      </c>
      <c r="AN1002" s="11">
        <v>0</v>
      </c>
      <c r="AO1002" s="11">
        <v>3.74</v>
      </c>
      <c r="AP1002" s="11">
        <v>0</v>
      </c>
      <c r="AQ1002" s="11">
        <v>23.75</v>
      </c>
      <c r="AR1002" s="11">
        <v>5.25</v>
      </c>
      <c r="AS1002" s="8" t="s">
        <v>10908</v>
      </c>
      <c r="AT1002" s="11">
        <v>0</v>
      </c>
      <c r="AU1002" s="8" t="s">
        <v>11044</v>
      </c>
      <c r="AV1002" s="8" t="s">
        <v>10909</v>
      </c>
    </row>
    <row r="1003" spans="1:48" x14ac:dyDescent="0.25">
      <c r="A1003" s="8" t="str">
        <f t="shared" si="15"/>
        <v>10006000261232200000102</v>
      </c>
      <c r="B1003" s="8" t="s">
        <v>10894</v>
      </c>
      <c r="C1003" s="8" t="s">
        <v>10895</v>
      </c>
      <c r="D1003" s="8" t="s">
        <v>10896</v>
      </c>
      <c r="E1003" s="8" t="s">
        <v>11046</v>
      </c>
      <c r="F1003" s="8" t="s">
        <v>11047</v>
      </c>
      <c r="G1003" s="8" t="s">
        <v>10899</v>
      </c>
      <c r="H1003" s="8" t="s">
        <v>10900</v>
      </c>
      <c r="I1003" s="8" t="s">
        <v>10901</v>
      </c>
      <c r="J1003" s="8" t="s">
        <v>10902</v>
      </c>
      <c r="K1003" s="8" t="s">
        <v>7709</v>
      </c>
      <c r="L1003" s="8" t="s">
        <v>10903</v>
      </c>
      <c r="M1003" s="8" t="s">
        <v>10904</v>
      </c>
      <c r="N1003" s="8" t="s">
        <v>10905</v>
      </c>
      <c r="O1003" s="9">
        <v>2.641</v>
      </c>
      <c r="P1003" s="10">
        <v>1</v>
      </c>
      <c r="Q1003" s="11">
        <v>3.65</v>
      </c>
      <c r="R1003" s="11">
        <v>4</v>
      </c>
      <c r="S1003" s="8" t="s">
        <v>10906</v>
      </c>
      <c r="T1003" s="8" t="s">
        <v>10907</v>
      </c>
      <c r="U1003" s="9">
        <v>2.86</v>
      </c>
      <c r="V1003" s="10">
        <v>1</v>
      </c>
      <c r="W1003" s="11">
        <v>4.5</v>
      </c>
      <c r="X1003" s="9">
        <v>15.115</v>
      </c>
      <c r="Y1003" s="8" t="s">
        <v>10901</v>
      </c>
      <c r="Z1003" s="10">
        <v>1</v>
      </c>
      <c r="AA1003" s="10">
        <v>1</v>
      </c>
      <c r="AB1003" s="9">
        <v>15.115</v>
      </c>
      <c r="AC1003" s="10">
        <v>1</v>
      </c>
      <c r="AD1003" s="10">
        <v>1</v>
      </c>
      <c r="AE1003" s="9">
        <v>15.115</v>
      </c>
      <c r="AF1003" s="11">
        <v>15</v>
      </c>
      <c r="AG1003" s="11">
        <v>4</v>
      </c>
      <c r="AH1003" s="11">
        <v>9.25</v>
      </c>
      <c r="AI1003" s="11">
        <v>0</v>
      </c>
      <c r="AJ1003" s="11">
        <v>0</v>
      </c>
      <c r="AK1003" s="12">
        <v>44368.080763888887</v>
      </c>
      <c r="AL1003" s="11">
        <v>2.4700000000000002</v>
      </c>
      <c r="AM1003" s="11">
        <v>100</v>
      </c>
      <c r="AN1003" s="11">
        <v>0</v>
      </c>
      <c r="AO1003" s="11">
        <v>0.66</v>
      </c>
      <c r="AP1003" s="11">
        <v>1.52</v>
      </c>
      <c r="AQ1003" s="11">
        <v>0</v>
      </c>
      <c r="AR1003" s="11">
        <v>0.85</v>
      </c>
      <c r="AS1003" s="8" t="s">
        <v>10908</v>
      </c>
      <c r="AT1003" s="11">
        <v>0</v>
      </c>
      <c r="AU1003" s="8" t="s">
        <v>11046</v>
      </c>
      <c r="AV1003" s="8" t="s">
        <v>10909</v>
      </c>
    </row>
    <row r="1004" spans="1:48" x14ac:dyDescent="0.25">
      <c r="A1004" s="8" t="str">
        <f t="shared" si="15"/>
        <v>10006000261232200001286</v>
      </c>
      <c r="B1004" s="8" t="s">
        <v>10894</v>
      </c>
      <c r="C1004" s="8" t="s">
        <v>10895</v>
      </c>
      <c r="D1004" s="8" t="s">
        <v>10896</v>
      </c>
      <c r="E1004" s="8" t="s">
        <v>11046</v>
      </c>
      <c r="F1004" s="8" t="s">
        <v>11047</v>
      </c>
      <c r="G1004" s="8" t="s">
        <v>10913</v>
      </c>
      <c r="H1004" s="8" t="s">
        <v>10914</v>
      </c>
      <c r="I1004" s="8" t="s">
        <v>10901</v>
      </c>
      <c r="J1004" s="8" t="s">
        <v>10902</v>
      </c>
      <c r="K1004" s="8" t="s">
        <v>7709</v>
      </c>
      <c r="L1004" s="8" t="s">
        <v>10903</v>
      </c>
      <c r="M1004" s="8" t="s">
        <v>10904</v>
      </c>
      <c r="N1004" s="8" t="s">
        <v>10915</v>
      </c>
      <c r="O1004" s="9">
        <v>3.1989999999999998</v>
      </c>
      <c r="P1004" s="10">
        <v>1</v>
      </c>
      <c r="Q1004" s="11">
        <v>3.65</v>
      </c>
      <c r="R1004" s="11">
        <v>1</v>
      </c>
      <c r="S1004" s="8" t="s">
        <v>10906</v>
      </c>
      <c r="T1004" s="8" t="s">
        <v>10907</v>
      </c>
      <c r="U1004" s="9">
        <v>3.355</v>
      </c>
      <c r="V1004" s="10">
        <v>1</v>
      </c>
      <c r="W1004" s="11">
        <v>6</v>
      </c>
      <c r="X1004" s="9">
        <v>17.890999999999998</v>
      </c>
      <c r="Y1004" s="8" t="s">
        <v>10901</v>
      </c>
      <c r="Z1004" s="10">
        <v>1</v>
      </c>
      <c r="AA1004" s="10">
        <v>1</v>
      </c>
      <c r="AB1004" s="9">
        <v>17.890999999999998</v>
      </c>
      <c r="AC1004" s="10">
        <v>1</v>
      </c>
      <c r="AD1004" s="10">
        <v>1</v>
      </c>
      <c r="AE1004" s="9">
        <v>17.890999999999998</v>
      </c>
      <c r="AF1004" s="11">
        <v>0</v>
      </c>
      <c r="AG1004" s="11">
        <v>4</v>
      </c>
      <c r="AH1004" s="11">
        <v>9.25</v>
      </c>
      <c r="AI1004" s="11">
        <v>0</v>
      </c>
      <c r="AJ1004" s="11">
        <v>0</v>
      </c>
      <c r="AK1004" s="12">
        <v>44368.080775462964</v>
      </c>
      <c r="AL1004" s="11">
        <v>0</v>
      </c>
      <c r="AM1004" s="11">
        <v>100</v>
      </c>
      <c r="AN1004" s="11">
        <v>0</v>
      </c>
      <c r="AO1004" s="11">
        <v>0.77</v>
      </c>
      <c r="AP1004" s="11">
        <v>1.79</v>
      </c>
      <c r="AQ1004" s="11">
        <v>0</v>
      </c>
      <c r="AR1004" s="11">
        <v>1.1599999999999999</v>
      </c>
      <c r="AS1004" s="8" t="s">
        <v>10908</v>
      </c>
      <c r="AT1004" s="11">
        <v>0</v>
      </c>
      <c r="AU1004" s="8" t="s">
        <v>11046</v>
      </c>
      <c r="AV1004" s="8" t="s">
        <v>10909</v>
      </c>
    </row>
    <row r="1005" spans="1:48" x14ac:dyDescent="0.25">
      <c r="A1005" s="8" t="str">
        <f t="shared" si="15"/>
        <v>10006000261232200001327</v>
      </c>
      <c r="B1005" s="8" t="s">
        <v>10894</v>
      </c>
      <c r="C1005" s="8" t="s">
        <v>10895</v>
      </c>
      <c r="D1005" s="8" t="s">
        <v>10896</v>
      </c>
      <c r="E1005" s="8" t="s">
        <v>11046</v>
      </c>
      <c r="F1005" s="8" t="s">
        <v>11047</v>
      </c>
      <c r="G1005" s="8" t="s">
        <v>10916</v>
      </c>
      <c r="H1005" s="8" t="s">
        <v>10900</v>
      </c>
      <c r="I1005" s="8" t="s">
        <v>10901</v>
      </c>
      <c r="J1005" s="8" t="s">
        <v>10902</v>
      </c>
      <c r="K1005" s="8" t="s">
        <v>7709</v>
      </c>
      <c r="L1005" s="8" t="s">
        <v>10903</v>
      </c>
      <c r="M1005" s="8" t="s">
        <v>10904</v>
      </c>
      <c r="N1005" s="8" t="s">
        <v>10905</v>
      </c>
      <c r="O1005" s="9">
        <v>3.4390000000000001</v>
      </c>
      <c r="P1005" s="10">
        <v>0.75032299999999996</v>
      </c>
      <c r="Q1005" s="11">
        <v>3.65</v>
      </c>
      <c r="R1005" s="11">
        <v>4</v>
      </c>
      <c r="S1005" s="8" t="s">
        <v>10906</v>
      </c>
      <c r="T1005" s="8" t="s">
        <v>10907</v>
      </c>
      <c r="U1005" s="9">
        <v>2.794</v>
      </c>
      <c r="V1005" s="10">
        <v>1</v>
      </c>
      <c r="W1005" s="11">
        <v>5</v>
      </c>
      <c r="X1005" s="9">
        <v>14.856</v>
      </c>
      <c r="Y1005" s="8" t="s">
        <v>10901</v>
      </c>
      <c r="Z1005" s="10">
        <v>1</v>
      </c>
      <c r="AA1005" s="10">
        <v>1</v>
      </c>
      <c r="AB1005" s="9">
        <v>14.856</v>
      </c>
      <c r="AC1005" s="10">
        <v>1</v>
      </c>
      <c r="AD1005" s="10">
        <v>1</v>
      </c>
      <c r="AE1005" s="9">
        <v>14.856</v>
      </c>
      <c r="AF1005" s="11">
        <v>15</v>
      </c>
      <c r="AG1005" s="11">
        <v>4</v>
      </c>
      <c r="AH1005" s="11">
        <v>9.25</v>
      </c>
      <c r="AI1005" s="11">
        <v>0</v>
      </c>
      <c r="AJ1005" s="11">
        <v>0</v>
      </c>
      <c r="AK1005" s="12">
        <v>44368.080775462964</v>
      </c>
      <c r="AL1005" s="11">
        <v>2.41</v>
      </c>
      <c r="AM1005" s="11">
        <v>100</v>
      </c>
      <c r="AN1005" s="11">
        <v>0</v>
      </c>
      <c r="AO1005" s="11">
        <v>0.64</v>
      </c>
      <c r="AP1005" s="11">
        <v>1.49</v>
      </c>
      <c r="AQ1005" s="11">
        <v>0</v>
      </c>
      <c r="AR1005" s="11">
        <v>0.92</v>
      </c>
      <c r="AS1005" s="8" t="s">
        <v>10908</v>
      </c>
      <c r="AT1005" s="11">
        <v>0</v>
      </c>
      <c r="AU1005" s="8" t="s">
        <v>11046</v>
      </c>
      <c r="AV1005" s="8" t="s">
        <v>10909</v>
      </c>
    </row>
    <row r="1006" spans="1:48" x14ac:dyDescent="0.25">
      <c r="A1006" s="8" t="str">
        <f t="shared" si="15"/>
        <v>10006000261232200008999</v>
      </c>
      <c r="B1006" s="8" t="s">
        <v>10894</v>
      </c>
      <c r="C1006" s="8" t="s">
        <v>10901</v>
      </c>
      <c r="D1006" s="8" t="s">
        <v>10896</v>
      </c>
      <c r="E1006" s="8" t="s">
        <v>11046</v>
      </c>
      <c r="F1006" s="8" t="s">
        <v>11047</v>
      </c>
      <c r="G1006" s="8" t="s">
        <v>11048</v>
      </c>
      <c r="H1006" s="8" t="s">
        <v>11049</v>
      </c>
      <c r="I1006" s="8" t="s">
        <v>10895</v>
      </c>
      <c r="J1006" s="8" t="s">
        <v>10902</v>
      </c>
      <c r="K1006" s="8" t="s">
        <v>7709</v>
      </c>
      <c r="L1006" s="8" t="s">
        <v>10903</v>
      </c>
      <c r="M1006" s="8" t="s">
        <v>10904</v>
      </c>
      <c r="N1006" s="8" t="s">
        <v>10912</v>
      </c>
      <c r="O1006" s="9">
        <v>0</v>
      </c>
      <c r="P1006" s="10">
        <v>1</v>
      </c>
      <c r="Q1006" s="11">
        <v>0</v>
      </c>
      <c r="R1006" s="11">
        <v>0</v>
      </c>
      <c r="S1006" s="8" t="s">
        <v>10906</v>
      </c>
      <c r="T1006" s="8" t="s">
        <v>10907</v>
      </c>
      <c r="U1006" s="9">
        <v>1.1499999999999999</v>
      </c>
      <c r="V1006" s="10">
        <v>1</v>
      </c>
      <c r="W1006" s="11">
        <v>0</v>
      </c>
      <c r="X1006" s="9">
        <v>8.9030000000000005</v>
      </c>
      <c r="Y1006" s="8" t="s">
        <v>10901</v>
      </c>
      <c r="Z1006" s="10">
        <v>1</v>
      </c>
      <c r="AA1006" s="10">
        <v>1</v>
      </c>
      <c r="AB1006" s="9">
        <v>8.9030000000000005</v>
      </c>
      <c r="AC1006" s="10">
        <v>1.4704349999999999</v>
      </c>
      <c r="AD1006" s="10">
        <v>1</v>
      </c>
      <c r="AE1006" s="9">
        <v>13.090999999999999</v>
      </c>
      <c r="AF1006" s="11">
        <v>0</v>
      </c>
      <c r="AG1006" s="11">
        <v>0</v>
      </c>
      <c r="AH1006" s="11">
        <v>0</v>
      </c>
      <c r="AI1006" s="11">
        <v>0</v>
      </c>
      <c r="AJ1006" s="11">
        <v>2.29</v>
      </c>
      <c r="AK1006" s="12">
        <v>44367.624606481484</v>
      </c>
      <c r="AL1006" s="11">
        <v>0</v>
      </c>
      <c r="AM1006" s="11">
        <v>0</v>
      </c>
      <c r="AN1006" s="11">
        <v>0</v>
      </c>
      <c r="AO1006" s="11">
        <v>0</v>
      </c>
      <c r="AP1006" s="11">
        <v>0</v>
      </c>
      <c r="AQ1006" s="11">
        <v>0</v>
      </c>
      <c r="AR1006" s="11">
        <v>0</v>
      </c>
      <c r="AS1006" s="8" t="s">
        <v>10908</v>
      </c>
      <c r="AT1006" s="11">
        <v>34.630000000000003</v>
      </c>
      <c r="AU1006" s="8" t="s">
        <v>11046</v>
      </c>
      <c r="AV1006" s="8" t="s">
        <v>10909</v>
      </c>
    </row>
    <row r="1007" spans="1:48" x14ac:dyDescent="0.25">
      <c r="A1007" s="8" t="str">
        <f t="shared" si="15"/>
        <v>11006000261232000005105</v>
      </c>
      <c r="B1007" s="8" t="s">
        <v>10919</v>
      </c>
      <c r="C1007" s="8" t="s">
        <v>10901</v>
      </c>
      <c r="D1007" s="8" t="s">
        <v>10896</v>
      </c>
      <c r="E1007" s="8" t="s">
        <v>11046</v>
      </c>
      <c r="F1007" s="8" t="s">
        <v>11047</v>
      </c>
      <c r="G1007" s="8" t="s">
        <v>10920</v>
      </c>
      <c r="H1007" s="8" t="s">
        <v>10921</v>
      </c>
      <c r="I1007" s="8" t="s">
        <v>10895</v>
      </c>
      <c r="J1007" s="8" t="s">
        <v>10902</v>
      </c>
      <c r="K1007" s="8" t="s">
        <v>7709</v>
      </c>
      <c r="L1007" s="8" t="s">
        <v>10922</v>
      </c>
      <c r="M1007" s="8" t="s">
        <v>10904</v>
      </c>
      <c r="N1007" s="8" t="s">
        <v>10905</v>
      </c>
      <c r="O1007" s="9">
        <v>2.2770000000000001</v>
      </c>
      <c r="P1007" s="10">
        <v>1</v>
      </c>
      <c r="Q1007" s="11">
        <v>9.25</v>
      </c>
      <c r="R1007" s="11">
        <v>4</v>
      </c>
      <c r="S1007" s="8" t="s">
        <v>10906</v>
      </c>
      <c r="T1007" s="8" t="s">
        <v>10907</v>
      </c>
      <c r="U1007" s="9">
        <v>2.625</v>
      </c>
      <c r="V1007" s="10">
        <v>1</v>
      </c>
      <c r="W1007" s="11">
        <v>4</v>
      </c>
      <c r="X1007" s="9">
        <v>15.183999999999999</v>
      </c>
      <c r="Y1007" s="8" t="s">
        <v>10901</v>
      </c>
      <c r="Z1007" s="10">
        <v>1</v>
      </c>
      <c r="AA1007" s="10">
        <v>1</v>
      </c>
      <c r="AB1007" s="9">
        <v>15.183999999999999</v>
      </c>
      <c r="AC1007" s="10">
        <v>1</v>
      </c>
      <c r="AD1007" s="10">
        <v>1</v>
      </c>
      <c r="AE1007" s="9">
        <v>15.183999999999999</v>
      </c>
      <c r="AF1007" s="11">
        <v>15</v>
      </c>
      <c r="AG1007" s="11">
        <v>4</v>
      </c>
      <c r="AH1007" s="11">
        <v>0</v>
      </c>
      <c r="AI1007" s="11">
        <v>0</v>
      </c>
      <c r="AJ1007" s="11">
        <v>0</v>
      </c>
      <c r="AK1007" s="12">
        <v>44367.668877314813</v>
      </c>
      <c r="AL1007" s="11">
        <v>2.2599999999999998</v>
      </c>
      <c r="AM1007" s="11">
        <v>100</v>
      </c>
      <c r="AN1007" s="11">
        <v>0</v>
      </c>
      <c r="AO1007" s="11">
        <v>0.6</v>
      </c>
      <c r="AP1007" s="11">
        <v>0</v>
      </c>
      <c r="AQ1007" s="11">
        <v>0</v>
      </c>
      <c r="AR1007" s="11">
        <v>0.69</v>
      </c>
      <c r="AS1007" s="8" t="s">
        <v>10908</v>
      </c>
      <c r="AT1007" s="11">
        <v>0</v>
      </c>
      <c r="AU1007" s="8" t="s">
        <v>11046</v>
      </c>
      <c r="AV1007" s="8" t="s">
        <v>10909</v>
      </c>
    </row>
    <row r="1008" spans="1:48" x14ac:dyDescent="0.25">
      <c r="A1008" s="8" t="str">
        <f t="shared" si="15"/>
        <v>11006000261232200001286</v>
      </c>
      <c r="B1008" s="8" t="s">
        <v>10919</v>
      </c>
      <c r="C1008" s="8" t="s">
        <v>10895</v>
      </c>
      <c r="D1008" s="8" t="s">
        <v>10896</v>
      </c>
      <c r="E1008" s="8" t="s">
        <v>11046</v>
      </c>
      <c r="F1008" s="8" t="s">
        <v>11047</v>
      </c>
      <c r="G1008" s="8" t="s">
        <v>10913</v>
      </c>
      <c r="H1008" s="8" t="s">
        <v>10914</v>
      </c>
      <c r="I1008" s="8" t="s">
        <v>10901</v>
      </c>
      <c r="J1008" s="8" t="s">
        <v>10902</v>
      </c>
      <c r="K1008" s="8" t="s">
        <v>7709</v>
      </c>
      <c r="L1008" s="8" t="s">
        <v>10922</v>
      </c>
      <c r="M1008" s="8" t="s">
        <v>10904</v>
      </c>
      <c r="N1008" s="8" t="s">
        <v>10915</v>
      </c>
      <c r="O1008" s="9">
        <v>3.1989999999999998</v>
      </c>
      <c r="P1008" s="10">
        <v>1</v>
      </c>
      <c r="Q1008" s="11">
        <v>3.65</v>
      </c>
      <c r="R1008" s="11">
        <v>1</v>
      </c>
      <c r="S1008" s="8" t="s">
        <v>10906</v>
      </c>
      <c r="T1008" s="8" t="s">
        <v>10907</v>
      </c>
      <c r="U1008" s="9">
        <v>3.355</v>
      </c>
      <c r="V1008" s="10">
        <v>1</v>
      </c>
      <c r="W1008" s="11">
        <v>5</v>
      </c>
      <c r="X1008" s="9">
        <v>19.481000000000002</v>
      </c>
      <c r="Y1008" s="8" t="s">
        <v>10901</v>
      </c>
      <c r="Z1008" s="10">
        <v>1</v>
      </c>
      <c r="AA1008" s="10">
        <v>1</v>
      </c>
      <c r="AB1008" s="9">
        <v>19.481000000000002</v>
      </c>
      <c r="AC1008" s="10">
        <v>1</v>
      </c>
      <c r="AD1008" s="10">
        <v>1</v>
      </c>
      <c r="AE1008" s="9">
        <v>19.481000000000002</v>
      </c>
      <c r="AF1008" s="11">
        <v>0</v>
      </c>
      <c r="AG1008" s="11">
        <v>4</v>
      </c>
      <c r="AH1008" s="11">
        <v>0</v>
      </c>
      <c r="AI1008" s="11">
        <v>0</v>
      </c>
      <c r="AJ1008" s="11">
        <v>0</v>
      </c>
      <c r="AK1008" s="12">
        <v>44368.103564814817</v>
      </c>
      <c r="AL1008" s="11">
        <v>0</v>
      </c>
      <c r="AM1008" s="11">
        <v>100</v>
      </c>
      <c r="AN1008" s="11">
        <v>0</v>
      </c>
      <c r="AO1008" s="11">
        <v>0.77</v>
      </c>
      <c r="AP1008" s="11">
        <v>0</v>
      </c>
      <c r="AQ1008" s="11">
        <v>0</v>
      </c>
      <c r="AR1008" s="11">
        <v>0.96</v>
      </c>
      <c r="AS1008" s="8" t="s">
        <v>10908</v>
      </c>
      <c r="AT1008" s="11">
        <v>0</v>
      </c>
      <c r="AU1008" s="8" t="s">
        <v>11046</v>
      </c>
      <c r="AV1008" s="8" t="s">
        <v>10909</v>
      </c>
    </row>
    <row r="1009" spans="1:48" x14ac:dyDescent="0.25">
      <c r="A1009" s="8" t="str">
        <f t="shared" si="15"/>
        <v>11006000261232200001327</v>
      </c>
      <c r="B1009" s="8" t="s">
        <v>10919</v>
      </c>
      <c r="C1009" s="8" t="s">
        <v>10895</v>
      </c>
      <c r="D1009" s="8" t="s">
        <v>10896</v>
      </c>
      <c r="E1009" s="8" t="s">
        <v>11046</v>
      </c>
      <c r="F1009" s="8" t="s">
        <v>11047</v>
      </c>
      <c r="G1009" s="8" t="s">
        <v>10916</v>
      </c>
      <c r="H1009" s="8" t="s">
        <v>10900</v>
      </c>
      <c r="I1009" s="8" t="s">
        <v>10901</v>
      </c>
      <c r="J1009" s="8" t="s">
        <v>10902</v>
      </c>
      <c r="K1009" s="8" t="s">
        <v>7709</v>
      </c>
      <c r="L1009" s="8" t="s">
        <v>10922</v>
      </c>
      <c r="M1009" s="8" t="s">
        <v>10904</v>
      </c>
      <c r="N1009" s="8" t="s">
        <v>10923</v>
      </c>
      <c r="O1009" s="9">
        <v>3.4390000000000001</v>
      </c>
      <c r="P1009" s="10">
        <v>0.75032299999999996</v>
      </c>
      <c r="Q1009" s="11">
        <v>0</v>
      </c>
      <c r="R1009" s="11">
        <v>4</v>
      </c>
      <c r="S1009" s="8" t="s">
        <v>10906</v>
      </c>
      <c r="T1009" s="8" t="s">
        <v>10907</v>
      </c>
      <c r="U1009" s="9">
        <v>2.6880000000000002</v>
      </c>
      <c r="V1009" s="10">
        <v>1</v>
      </c>
      <c r="W1009" s="11">
        <v>5</v>
      </c>
      <c r="X1009" s="9">
        <v>15.726000000000001</v>
      </c>
      <c r="Y1009" s="8" t="s">
        <v>10901</v>
      </c>
      <c r="Z1009" s="10">
        <v>1</v>
      </c>
      <c r="AA1009" s="10">
        <v>1</v>
      </c>
      <c r="AB1009" s="9">
        <v>15.726000000000001</v>
      </c>
      <c r="AC1009" s="10">
        <v>1</v>
      </c>
      <c r="AD1009" s="10">
        <v>1</v>
      </c>
      <c r="AE1009" s="9">
        <v>15.726000000000001</v>
      </c>
      <c r="AF1009" s="11">
        <v>15</v>
      </c>
      <c r="AG1009" s="11">
        <v>4</v>
      </c>
      <c r="AH1009" s="11">
        <v>0</v>
      </c>
      <c r="AI1009" s="11">
        <v>0</v>
      </c>
      <c r="AJ1009" s="11">
        <v>0</v>
      </c>
      <c r="AK1009" s="12">
        <v>44368.103576388887</v>
      </c>
      <c r="AL1009" s="11">
        <v>2.3199999999999998</v>
      </c>
      <c r="AM1009" s="11">
        <v>100</v>
      </c>
      <c r="AN1009" s="11">
        <v>0</v>
      </c>
      <c r="AO1009" s="11">
        <v>0.62</v>
      </c>
      <c r="AP1009" s="11">
        <v>0</v>
      </c>
      <c r="AQ1009" s="11">
        <v>0</v>
      </c>
      <c r="AR1009" s="11">
        <v>0.89</v>
      </c>
      <c r="AS1009" s="8" t="s">
        <v>10908</v>
      </c>
      <c r="AT1009" s="11">
        <v>0</v>
      </c>
      <c r="AU1009" s="8" t="s">
        <v>11046</v>
      </c>
      <c r="AV1009" s="8" t="s">
        <v>10909</v>
      </c>
    </row>
    <row r="1010" spans="1:48" x14ac:dyDescent="0.25">
      <c r="A1010" s="8" t="str">
        <f t="shared" si="15"/>
        <v>11106000261232000005105</v>
      </c>
      <c r="B1010" s="8" t="s">
        <v>10924</v>
      </c>
      <c r="C1010" s="8" t="s">
        <v>10901</v>
      </c>
      <c r="D1010" s="8" t="s">
        <v>10896</v>
      </c>
      <c r="E1010" s="8" t="s">
        <v>11046</v>
      </c>
      <c r="F1010" s="8" t="s">
        <v>11047</v>
      </c>
      <c r="G1010" s="8" t="s">
        <v>10920</v>
      </c>
      <c r="H1010" s="8" t="s">
        <v>10921</v>
      </c>
      <c r="I1010" s="8" t="s">
        <v>10895</v>
      </c>
      <c r="J1010" s="8" t="s">
        <v>10902</v>
      </c>
      <c r="K1010" s="8" t="s">
        <v>7709</v>
      </c>
      <c r="L1010" s="8" t="s">
        <v>10922</v>
      </c>
      <c r="M1010" s="8" t="s">
        <v>10904</v>
      </c>
      <c r="N1010" s="8" t="s">
        <v>10925</v>
      </c>
      <c r="O1010" s="9">
        <v>2.2770000000000001</v>
      </c>
      <c r="P1010" s="10">
        <v>1</v>
      </c>
      <c r="Q1010" s="11">
        <v>9.25</v>
      </c>
      <c r="R1010" s="11">
        <v>4</v>
      </c>
      <c r="S1010" s="8" t="s">
        <v>10906</v>
      </c>
      <c r="T1010" s="8" t="s">
        <v>10907</v>
      </c>
      <c r="U1010" s="9">
        <v>2.625</v>
      </c>
      <c r="V1010" s="10">
        <v>1</v>
      </c>
      <c r="W1010" s="11">
        <v>4</v>
      </c>
      <c r="X1010" s="9">
        <v>19.774000000000001</v>
      </c>
      <c r="Y1010" s="8" t="s">
        <v>10901</v>
      </c>
      <c r="Z1010" s="10">
        <v>1</v>
      </c>
      <c r="AA1010" s="10">
        <v>0.75042900000000001</v>
      </c>
      <c r="AB1010" s="9">
        <v>19.774000000000001</v>
      </c>
      <c r="AC1010" s="10">
        <v>1</v>
      </c>
      <c r="AD1010" s="10">
        <v>0.75042900000000001</v>
      </c>
      <c r="AE1010" s="9">
        <v>19.774000000000001</v>
      </c>
      <c r="AF1010" s="11">
        <v>15</v>
      </c>
      <c r="AG1010" s="11">
        <v>4</v>
      </c>
      <c r="AH1010" s="11">
        <v>0</v>
      </c>
      <c r="AI1010" s="11">
        <v>17</v>
      </c>
      <c r="AJ1010" s="11">
        <v>0</v>
      </c>
      <c r="AK1010" s="12">
        <v>44367.668877314813</v>
      </c>
      <c r="AL1010" s="11">
        <v>2.2599999999999998</v>
      </c>
      <c r="AM1010" s="11">
        <v>100</v>
      </c>
      <c r="AN1010" s="11">
        <v>0</v>
      </c>
      <c r="AO1010" s="11">
        <v>0.6</v>
      </c>
      <c r="AP1010" s="11">
        <v>0</v>
      </c>
      <c r="AQ1010" s="11">
        <v>3.83</v>
      </c>
      <c r="AR1010" s="11">
        <v>0.85</v>
      </c>
      <c r="AS1010" s="8" t="s">
        <v>10908</v>
      </c>
      <c r="AT1010" s="11">
        <v>0</v>
      </c>
      <c r="AU1010" s="8" t="s">
        <v>11046</v>
      </c>
      <c r="AV1010" s="8" t="s">
        <v>10909</v>
      </c>
    </row>
    <row r="1011" spans="1:48" x14ac:dyDescent="0.25">
      <c r="A1011" s="8" t="str">
        <f t="shared" si="15"/>
        <v>11106000261232200000102</v>
      </c>
      <c r="B1011" s="8" t="s">
        <v>10924</v>
      </c>
      <c r="C1011" s="8" t="s">
        <v>10895</v>
      </c>
      <c r="D1011" s="8" t="s">
        <v>10896</v>
      </c>
      <c r="E1011" s="8" t="s">
        <v>11046</v>
      </c>
      <c r="F1011" s="8" t="s">
        <v>11047</v>
      </c>
      <c r="G1011" s="8" t="s">
        <v>10899</v>
      </c>
      <c r="H1011" s="8" t="s">
        <v>10900</v>
      </c>
      <c r="I1011" s="8" t="s">
        <v>10901</v>
      </c>
      <c r="J1011" s="8" t="s">
        <v>10902</v>
      </c>
      <c r="K1011" s="8" t="s">
        <v>7709</v>
      </c>
      <c r="L1011" s="8" t="s">
        <v>10922</v>
      </c>
      <c r="M1011" s="8" t="s">
        <v>10904</v>
      </c>
      <c r="N1011" s="8" t="s">
        <v>10926</v>
      </c>
      <c r="O1011" s="9">
        <v>2.641</v>
      </c>
      <c r="P1011" s="10">
        <v>1</v>
      </c>
      <c r="Q1011" s="11">
        <v>0</v>
      </c>
      <c r="R1011" s="11">
        <v>4</v>
      </c>
      <c r="S1011" s="8" t="s">
        <v>10906</v>
      </c>
      <c r="T1011" s="8" t="s">
        <v>10907</v>
      </c>
      <c r="U1011" s="9">
        <v>2.7509999999999999</v>
      </c>
      <c r="V1011" s="10">
        <v>1</v>
      </c>
      <c r="W1011" s="11">
        <v>4</v>
      </c>
      <c r="X1011" s="9">
        <v>20.728000000000002</v>
      </c>
      <c r="Y1011" s="8" t="s">
        <v>10901</v>
      </c>
      <c r="Z1011" s="10">
        <v>1</v>
      </c>
      <c r="AA1011" s="10">
        <v>0.76790099999999994</v>
      </c>
      <c r="AB1011" s="9">
        <v>20.728000000000002</v>
      </c>
      <c r="AC1011" s="10">
        <v>1</v>
      </c>
      <c r="AD1011" s="10">
        <v>0.76790099999999994</v>
      </c>
      <c r="AE1011" s="9">
        <v>20.728000000000002</v>
      </c>
      <c r="AF1011" s="11">
        <v>15</v>
      </c>
      <c r="AG1011" s="11">
        <v>4</v>
      </c>
      <c r="AH1011" s="11">
        <v>0</v>
      </c>
      <c r="AI1011" s="11">
        <v>17</v>
      </c>
      <c r="AJ1011" s="11">
        <v>0</v>
      </c>
      <c r="AK1011" s="12">
        <v>44368.103576388887</v>
      </c>
      <c r="AL1011" s="11">
        <v>2.37</v>
      </c>
      <c r="AM1011" s="11">
        <v>100</v>
      </c>
      <c r="AN1011" s="11">
        <v>0</v>
      </c>
      <c r="AO1011" s="11">
        <v>0.63</v>
      </c>
      <c r="AP1011" s="11">
        <v>0</v>
      </c>
      <c r="AQ1011" s="11">
        <v>4.0199999999999996</v>
      </c>
      <c r="AR1011" s="11">
        <v>0.89</v>
      </c>
      <c r="AS1011" s="8" t="s">
        <v>10908</v>
      </c>
      <c r="AT1011" s="11">
        <v>0</v>
      </c>
      <c r="AU1011" s="8" t="s">
        <v>11046</v>
      </c>
      <c r="AV1011" s="8" t="s">
        <v>10909</v>
      </c>
    </row>
    <row r="1012" spans="1:48" x14ac:dyDescent="0.25">
      <c r="A1012" s="8" t="str">
        <f t="shared" si="15"/>
        <v>11106000261232200001286</v>
      </c>
      <c r="B1012" s="8" t="s">
        <v>10924</v>
      </c>
      <c r="C1012" s="8" t="s">
        <v>10895</v>
      </c>
      <c r="D1012" s="8" t="s">
        <v>10896</v>
      </c>
      <c r="E1012" s="8" t="s">
        <v>11046</v>
      </c>
      <c r="F1012" s="8" t="s">
        <v>11047</v>
      </c>
      <c r="G1012" s="8" t="s">
        <v>10913</v>
      </c>
      <c r="H1012" s="8" t="s">
        <v>10914</v>
      </c>
      <c r="I1012" s="8" t="s">
        <v>10901</v>
      </c>
      <c r="J1012" s="8" t="s">
        <v>10902</v>
      </c>
      <c r="K1012" s="8" t="s">
        <v>7709</v>
      </c>
      <c r="L1012" s="8" t="s">
        <v>10922</v>
      </c>
      <c r="M1012" s="8" t="s">
        <v>10904</v>
      </c>
      <c r="N1012" s="8" t="s">
        <v>10927</v>
      </c>
      <c r="O1012" s="9">
        <v>3.1989999999999998</v>
      </c>
      <c r="P1012" s="10">
        <v>1</v>
      </c>
      <c r="Q1012" s="11">
        <v>3.65</v>
      </c>
      <c r="R1012" s="11">
        <v>1</v>
      </c>
      <c r="S1012" s="8" t="s">
        <v>10906</v>
      </c>
      <c r="T1012" s="8" t="s">
        <v>10907</v>
      </c>
      <c r="U1012" s="9">
        <v>3.355</v>
      </c>
      <c r="V1012" s="10">
        <v>1</v>
      </c>
      <c r="W1012" s="11">
        <v>5</v>
      </c>
      <c r="X1012" s="9">
        <v>25.401</v>
      </c>
      <c r="Y1012" s="8" t="s">
        <v>10901</v>
      </c>
      <c r="Z1012" s="10">
        <v>1</v>
      </c>
      <c r="AA1012" s="10">
        <v>0.74948899999999996</v>
      </c>
      <c r="AB1012" s="9">
        <v>25.401</v>
      </c>
      <c r="AC1012" s="10">
        <v>1</v>
      </c>
      <c r="AD1012" s="10">
        <v>0.74948899999999996</v>
      </c>
      <c r="AE1012" s="9">
        <v>25.401</v>
      </c>
      <c r="AF1012" s="11">
        <v>0</v>
      </c>
      <c r="AG1012" s="11">
        <v>4</v>
      </c>
      <c r="AH1012" s="11">
        <v>0</v>
      </c>
      <c r="AI1012" s="11">
        <v>17</v>
      </c>
      <c r="AJ1012" s="11">
        <v>0</v>
      </c>
      <c r="AK1012" s="12">
        <v>44368.103576388887</v>
      </c>
      <c r="AL1012" s="11">
        <v>0</v>
      </c>
      <c r="AM1012" s="11">
        <v>100</v>
      </c>
      <c r="AN1012" s="11">
        <v>0</v>
      </c>
      <c r="AO1012" s="11">
        <v>0.77</v>
      </c>
      <c r="AP1012" s="11">
        <v>0</v>
      </c>
      <c r="AQ1012" s="11">
        <v>4.9000000000000004</v>
      </c>
      <c r="AR1012" s="11">
        <v>1.21</v>
      </c>
      <c r="AS1012" s="8" t="s">
        <v>10908</v>
      </c>
      <c r="AT1012" s="11">
        <v>0</v>
      </c>
      <c r="AU1012" s="8" t="s">
        <v>11046</v>
      </c>
      <c r="AV1012" s="8" t="s">
        <v>10909</v>
      </c>
    </row>
    <row r="1013" spans="1:48" x14ac:dyDescent="0.25">
      <c r="A1013" s="8" t="str">
        <f t="shared" si="15"/>
        <v>13006000261232000005105</v>
      </c>
      <c r="B1013" s="8" t="s">
        <v>10929</v>
      </c>
      <c r="C1013" s="8" t="s">
        <v>10901</v>
      </c>
      <c r="D1013" s="8" t="s">
        <v>10896</v>
      </c>
      <c r="E1013" s="8" t="s">
        <v>11046</v>
      </c>
      <c r="F1013" s="8" t="s">
        <v>11047</v>
      </c>
      <c r="G1013" s="8" t="s">
        <v>10920</v>
      </c>
      <c r="H1013" s="8" t="s">
        <v>10921</v>
      </c>
      <c r="I1013" s="8" t="s">
        <v>10895</v>
      </c>
      <c r="J1013" s="8" t="s">
        <v>10902</v>
      </c>
      <c r="K1013" s="8" t="s">
        <v>7709</v>
      </c>
      <c r="L1013" s="8" t="s">
        <v>10922</v>
      </c>
      <c r="M1013" s="8" t="s">
        <v>10904</v>
      </c>
      <c r="N1013" s="8" t="s">
        <v>10930</v>
      </c>
      <c r="O1013" s="9">
        <v>2.2770000000000001</v>
      </c>
      <c r="P1013" s="10">
        <v>1</v>
      </c>
      <c r="Q1013" s="11">
        <v>9.25</v>
      </c>
      <c r="R1013" s="11">
        <v>4</v>
      </c>
      <c r="S1013" s="8" t="s">
        <v>10906</v>
      </c>
      <c r="T1013" s="8" t="s">
        <v>10907</v>
      </c>
      <c r="U1013" s="9">
        <v>2.625</v>
      </c>
      <c r="V1013" s="10">
        <v>1</v>
      </c>
      <c r="W1013" s="11">
        <v>6</v>
      </c>
      <c r="X1013" s="9">
        <v>18.393999999999998</v>
      </c>
      <c r="Y1013" s="8" t="s">
        <v>10901</v>
      </c>
      <c r="Z1013" s="10">
        <v>1</v>
      </c>
      <c r="AA1013" s="10">
        <v>1</v>
      </c>
      <c r="AB1013" s="9">
        <v>18.393999999999998</v>
      </c>
      <c r="AC1013" s="10">
        <v>1</v>
      </c>
      <c r="AD1013" s="10">
        <v>1</v>
      </c>
      <c r="AE1013" s="9">
        <v>18.393999999999998</v>
      </c>
      <c r="AF1013" s="11">
        <v>15</v>
      </c>
      <c r="AG1013" s="11">
        <v>0</v>
      </c>
      <c r="AH1013" s="11">
        <v>0</v>
      </c>
      <c r="AI1013" s="11">
        <v>0</v>
      </c>
      <c r="AJ1013" s="11">
        <v>0</v>
      </c>
      <c r="AK1013" s="12">
        <v>44367.548946759256</v>
      </c>
      <c r="AL1013" s="11">
        <v>2.2599999999999998</v>
      </c>
      <c r="AM1013" s="11">
        <v>0</v>
      </c>
      <c r="AN1013" s="11">
        <v>0</v>
      </c>
      <c r="AO1013" s="11">
        <v>0</v>
      </c>
      <c r="AP1013" s="11">
        <v>0</v>
      </c>
      <c r="AQ1013" s="11">
        <v>0</v>
      </c>
      <c r="AR1013" s="11">
        <v>1.04</v>
      </c>
      <c r="AS1013" s="8" t="s">
        <v>10908</v>
      </c>
      <c r="AT1013" s="11">
        <v>0</v>
      </c>
      <c r="AU1013" s="8" t="s">
        <v>11046</v>
      </c>
      <c r="AV1013" s="8" t="s">
        <v>10909</v>
      </c>
    </row>
    <row r="1014" spans="1:48" x14ac:dyDescent="0.25">
      <c r="A1014" s="8" t="str">
        <f t="shared" si="15"/>
        <v>13006000261232200000102</v>
      </c>
      <c r="B1014" s="8" t="s">
        <v>10929</v>
      </c>
      <c r="C1014" s="8" t="s">
        <v>10895</v>
      </c>
      <c r="D1014" s="8" t="s">
        <v>10896</v>
      </c>
      <c r="E1014" s="8" t="s">
        <v>11046</v>
      </c>
      <c r="F1014" s="8" t="s">
        <v>11047</v>
      </c>
      <c r="G1014" s="8" t="s">
        <v>10899</v>
      </c>
      <c r="H1014" s="8" t="s">
        <v>10900</v>
      </c>
      <c r="I1014" s="8" t="s">
        <v>10901</v>
      </c>
      <c r="J1014" s="8" t="s">
        <v>10902</v>
      </c>
      <c r="K1014" s="8" t="s">
        <v>7709</v>
      </c>
      <c r="L1014" s="8" t="s">
        <v>10922</v>
      </c>
      <c r="M1014" s="8" t="s">
        <v>10904</v>
      </c>
      <c r="N1014" s="8" t="s">
        <v>10930</v>
      </c>
      <c r="O1014" s="9">
        <v>2.641</v>
      </c>
      <c r="P1014" s="10">
        <v>1</v>
      </c>
      <c r="Q1014" s="11">
        <v>3.65</v>
      </c>
      <c r="R1014" s="11">
        <v>4</v>
      </c>
      <c r="S1014" s="8" t="s">
        <v>10906</v>
      </c>
      <c r="T1014" s="8" t="s">
        <v>10907</v>
      </c>
      <c r="U1014" s="9">
        <v>2.86</v>
      </c>
      <c r="V1014" s="10">
        <v>1</v>
      </c>
      <c r="W1014" s="11">
        <v>3.5</v>
      </c>
      <c r="X1014" s="9">
        <v>19.574999999999999</v>
      </c>
      <c r="Y1014" s="8" t="s">
        <v>10901</v>
      </c>
      <c r="Z1014" s="10">
        <v>1</v>
      </c>
      <c r="AA1014" s="10">
        <v>1</v>
      </c>
      <c r="AB1014" s="9">
        <v>19.574999999999999</v>
      </c>
      <c r="AC1014" s="10">
        <v>1</v>
      </c>
      <c r="AD1014" s="10">
        <v>1</v>
      </c>
      <c r="AE1014" s="9">
        <v>19.574999999999999</v>
      </c>
      <c r="AF1014" s="11">
        <v>15</v>
      </c>
      <c r="AG1014" s="11">
        <v>0</v>
      </c>
      <c r="AH1014" s="11">
        <v>0</v>
      </c>
      <c r="AI1014" s="11">
        <v>0</v>
      </c>
      <c r="AJ1014" s="11">
        <v>0</v>
      </c>
      <c r="AK1014" s="12">
        <v>44368.031307870369</v>
      </c>
      <c r="AL1014" s="11">
        <v>2.4700000000000002</v>
      </c>
      <c r="AM1014" s="11">
        <v>0</v>
      </c>
      <c r="AN1014" s="11">
        <v>0</v>
      </c>
      <c r="AO1014" s="11">
        <v>0</v>
      </c>
      <c r="AP1014" s="11">
        <v>0</v>
      </c>
      <c r="AQ1014" s="11">
        <v>0</v>
      </c>
      <c r="AR1014" s="11">
        <v>0.66</v>
      </c>
      <c r="AS1014" s="8" t="s">
        <v>10908</v>
      </c>
      <c r="AT1014" s="11">
        <v>0</v>
      </c>
      <c r="AU1014" s="8" t="s">
        <v>11046</v>
      </c>
      <c r="AV1014" s="8" t="s">
        <v>10909</v>
      </c>
    </row>
    <row r="1015" spans="1:48" x14ac:dyDescent="0.25">
      <c r="A1015" s="8" t="str">
        <f t="shared" si="15"/>
        <v>13006000261232200001327</v>
      </c>
      <c r="B1015" s="8" t="s">
        <v>10929</v>
      </c>
      <c r="C1015" s="8" t="s">
        <v>10895</v>
      </c>
      <c r="D1015" s="8" t="s">
        <v>10896</v>
      </c>
      <c r="E1015" s="8" t="s">
        <v>11046</v>
      </c>
      <c r="F1015" s="8" t="s">
        <v>11047</v>
      </c>
      <c r="G1015" s="8" t="s">
        <v>10916</v>
      </c>
      <c r="H1015" s="8" t="s">
        <v>10900</v>
      </c>
      <c r="I1015" s="8" t="s">
        <v>10901</v>
      </c>
      <c r="J1015" s="8" t="s">
        <v>10902</v>
      </c>
      <c r="K1015" s="8" t="s">
        <v>7709</v>
      </c>
      <c r="L1015" s="8" t="s">
        <v>10922</v>
      </c>
      <c r="M1015" s="8" t="s">
        <v>10904</v>
      </c>
      <c r="N1015" s="8" t="s">
        <v>10930</v>
      </c>
      <c r="O1015" s="9">
        <v>3.4390000000000001</v>
      </c>
      <c r="P1015" s="10">
        <v>0.75032299999999996</v>
      </c>
      <c r="Q1015" s="11">
        <v>3.65</v>
      </c>
      <c r="R1015" s="11">
        <v>4</v>
      </c>
      <c r="S1015" s="8" t="s">
        <v>10906</v>
      </c>
      <c r="T1015" s="8" t="s">
        <v>10907</v>
      </c>
      <c r="U1015" s="9">
        <v>2.794</v>
      </c>
      <c r="V1015" s="10">
        <v>1</v>
      </c>
      <c r="W1015" s="11">
        <v>2</v>
      </c>
      <c r="X1015" s="9">
        <v>18.846</v>
      </c>
      <c r="Y1015" s="8" t="s">
        <v>10901</v>
      </c>
      <c r="Z1015" s="10">
        <v>1</v>
      </c>
      <c r="AA1015" s="10">
        <v>1</v>
      </c>
      <c r="AB1015" s="9">
        <v>18.846</v>
      </c>
      <c r="AC1015" s="10">
        <v>1</v>
      </c>
      <c r="AD1015" s="10">
        <v>1</v>
      </c>
      <c r="AE1015" s="9">
        <v>18.846</v>
      </c>
      <c r="AF1015" s="11">
        <v>15</v>
      </c>
      <c r="AG1015" s="11">
        <v>0</v>
      </c>
      <c r="AH1015" s="11">
        <v>0</v>
      </c>
      <c r="AI1015" s="11">
        <v>0</v>
      </c>
      <c r="AJ1015" s="11">
        <v>0</v>
      </c>
      <c r="AK1015" s="12">
        <v>44368.031307870369</v>
      </c>
      <c r="AL1015" s="11">
        <v>2.41</v>
      </c>
      <c r="AM1015" s="11">
        <v>0</v>
      </c>
      <c r="AN1015" s="11">
        <v>0</v>
      </c>
      <c r="AO1015" s="11">
        <v>0</v>
      </c>
      <c r="AP1015" s="11">
        <v>0</v>
      </c>
      <c r="AQ1015" s="11">
        <v>0</v>
      </c>
      <c r="AR1015" s="11">
        <v>0.37</v>
      </c>
      <c r="AS1015" s="8" t="s">
        <v>10908</v>
      </c>
      <c r="AT1015" s="11">
        <v>0</v>
      </c>
      <c r="AU1015" s="8" t="s">
        <v>11046</v>
      </c>
      <c r="AV1015" s="8" t="s">
        <v>10909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workbookViewId="0">
      <selection activeCell="C5" sqref="C5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2021-06-25T01:17:48Z</dcterms:modified>
</cp:coreProperties>
</file>