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E1E892DF-CF5A-43CF-B14C-E79B51CA2DBA}" xr6:coauthVersionLast="47" xr6:coauthVersionMax="47" xr10:uidLastSave="{00000000-0000-0000-0000-000000000000}"/>
  <bookViews>
    <workbookView xWindow="-108" yWindow="-108" windowWidth="23256" windowHeight="12576" tabRatio="778" xr2:uid="{00000000-000D-0000-FFFF-FFFF00000000}"/>
  </bookViews>
  <sheets>
    <sheet name="CI" sheetId="24" r:id="rId1"/>
    <sheet name="CI_BD" sheetId="25" r:id="rId2"/>
    <sheet name="PL" sheetId="20" r:id="rId3"/>
    <sheet name="Summary PL" sheetId="28" r:id="rId4"/>
    <sheet name="Detail PL" sheetId="30" r:id="rId5"/>
    <sheet name="Description" sheetId="31" state="hidden" r:id="rId6"/>
    <sheet name="Marking - 1" sheetId="32" r:id="rId7"/>
  </sheets>
  <definedNames>
    <definedName name="_xlnm._FilterDatabase" localSheetId="1" hidden="1">CI_BD!$B$8:$J$13</definedName>
    <definedName name="_xlnm._FilterDatabase" localSheetId="4" hidden="1">'Detail PL'!$A$13:$V$104</definedName>
    <definedName name="_xlnm._FilterDatabase" localSheetId="3" hidden="1">'Summary PL'!$A$12:$P$13</definedName>
    <definedName name="AnnullaInseriscidata" localSheetId="5">#REF!</definedName>
    <definedName name="AnnullaInseriscidata">#REF!</definedName>
    <definedName name="InserisciData" localSheetId="5">#REF!</definedName>
    <definedName name="InserisciData">#REF!</definedName>
    <definedName name="_xlnm.Print_Area" localSheetId="0">CI!$A$1:$AC$59</definedName>
    <definedName name="_xlnm.Print_Area" localSheetId="1">CI_BD!$A$1:$J$13</definedName>
    <definedName name="_xlnm.Print_Area" localSheetId="5">Description!$A$1:$H$9</definedName>
    <definedName name="_xlnm.Print_Area" localSheetId="4">'Detail PL'!$A$1:$Q$105</definedName>
    <definedName name="_xlnm.Print_Area" localSheetId="6">'Marking - 1'!$A$1:$N$148</definedName>
    <definedName name="_xlnm.Print_Area" localSheetId="2">PL!$A$1:$AC$59</definedName>
    <definedName name="_xlnm.Print_Area" localSheetId="3">'Summary PL'!$A$1:$P$18</definedName>
    <definedName name="_xlnm.Print_Titles" localSheetId="4">'Detail PL'!$12:$13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5" i="24" l="1"/>
  <c r="AA42" i="24"/>
  <c r="B42" i="24"/>
  <c r="AC42" i="20"/>
  <c r="Y42" i="20"/>
  <c r="U42" i="20"/>
  <c r="B10" i="25"/>
  <c r="B11" i="25"/>
  <c r="B12" i="25"/>
  <c r="B9" i="25"/>
  <c r="Y28" i="24"/>
  <c r="B102" i="30"/>
  <c r="B100" i="30"/>
  <c r="B98" i="30"/>
  <c r="K104" i="30" l="1"/>
  <c r="J14" i="30"/>
  <c r="L104" i="30"/>
  <c r="F18" i="28"/>
  <c r="M18" i="28"/>
  <c r="Y31" i="20" s="1"/>
  <c r="L18" i="28"/>
  <c r="Y30" i="20" s="1"/>
  <c r="B10" i="28" l="1"/>
  <c r="B10" i="30" s="1"/>
  <c r="B11" i="28"/>
  <c r="B11" i="30" s="1"/>
  <c r="K17" i="28" l="1"/>
  <c r="K16" i="28"/>
  <c r="K15" i="28"/>
  <c r="W8" i="24"/>
  <c r="G125" i="32"/>
  <c r="G120" i="32"/>
  <c r="G119" i="32"/>
  <c r="G118" i="32"/>
  <c r="P91" i="32"/>
  <c r="G91" i="32" s="1"/>
  <c r="G88" i="32"/>
  <c r="G83" i="32"/>
  <c r="G82" i="32"/>
  <c r="G81" i="32"/>
  <c r="P54" i="32"/>
  <c r="G51" i="32"/>
  <c r="G14" i="32"/>
  <c r="G63" i="32"/>
  <c r="G60" i="32"/>
  <c r="G57" i="32"/>
  <c r="G54" i="32"/>
  <c r="G46" i="32"/>
  <c r="G45" i="32"/>
  <c r="G44" i="32"/>
  <c r="G23" i="32"/>
  <c r="G26" i="32"/>
  <c r="G20" i="32"/>
  <c r="G17" i="32"/>
  <c r="J103" i="30"/>
  <c r="J101" i="30"/>
  <c r="J99" i="30"/>
  <c r="J97" i="30"/>
  <c r="W10" i="24"/>
  <c r="J104" i="30" l="1"/>
  <c r="P128" i="32"/>
  <c r="G131" i="32" s="1"/>
  <c r="G94" i="32"/>
  <c r="G97" i="32"/>
  <c r="G100" i="32"/>
  <c r="G134" i="32" l="1"/>
  <c r="G128" i="32"/>
  <c r="G137" i="32"/>
  <c r="Y29" i="20"/>
  <c r="G9" i="32" l="1"/>
  <c r="G8" i="32"/>
  <c r="G7" i="32"/>
  <c r="H10" i="25" l="1"/>
  <c r="H11" i="25"/>
  <c r="H12" i="25"/>
  <c r="H9" i="25"/>
  <c r="Y30" i="24"/>
  <c r="Y29" i="24"/>
  <c r="G140" i="32"/>
  <c r="G103" i="32"/>
  <c r="G66" i="32"/>
  <c r="K14" i="28"/>
  <c r="K18" i="28" l="1"/>
  <c r="Y32" i="20" s="1"/>
  <c r="Y32" i="24" s="1"/>
  <c r="G29" i="32"/>
  <c r="Y31" i="24"/>
  <c r="H13" i="25"/>
  <c r="B9" i="30" l="1"/>
  <c r="B9" i="28" l="1"/>
  <c r="B7" i="25" l="1"/>
  <c r="AC45" i="20" l="1"/>
  <c r="Y45" i="20"/>
  <c r="U45" i="20"/>
  <c r="R45" i="20" l="1"/>
</calcChain>
</file>

<file path=xl/sharedStrings.xml><?xml version="1.0" encoding="utf-8"?>
<sst xmlns="http://schemas.openxmlformats.org/spreadsheetml/2006/main" count="907" uniqueCount="313">
  <si>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</si>
  <si>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</si>
  <si>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</si>
  <si>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</si>
  <si>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</si>
  <si>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r>
      <t>PROFORMA INVOICE
ПРОФОРМА</t>
    </r>
    <r>
      <rPr>
        <b/>
        <sz val="16"/>
        <rFont val="맑은 고딕"/>
        <family val="2"/>
        <charset val="129"/>
      </rPr>
      <t xml:space="preserve"> </t>
    </r>
    <r>
      <rPr>
        <b/>
        <sz val="16"/>
        <rFont val="Calibri"/>
        <family val="2"/>
      </rPr>
      <t>ИНВОЙС</t>
    </r>
    <phoneticPr fontId="9" type="noConversion"/>
  </si>
  <si>
    <t>1. Shipper / Грузоотправитель</t>
    <phoneticPr fontId="9" type="noConversion"/>
  </si>
  <si>
    <t xml:space="preserve">11. Invoice № :  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</si>
  <si>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</si>
  <si>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</si>
  <si>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 xml:space="preserve">22, DoosanVolvo-ro, Seongsan-gu, Changwon-si, Gyeongsangnam-do, </t>
    <phoneticPr fontId="9" type="noConversion"/>
  </si>
  <si>
    <t xml:space="preserve">12. 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</si>
  <si>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</si>
  <si>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</si>
  <si>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</si>
  <si>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</si>
  <si>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</si>
  <si>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</si>
  <si>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*Project Name / Название Проекта</t>
    <phoneticPr fontId="9" type="noConversion"/>
  </si>
  <si>
    <t>BIN: 230741006561</t>
    <phoneticPr fontId="9" type="noConversion"/>
  </si>
  <si>
    <t>Construction of a 1000 MW CCGT Power Plant in the Sairam District of</t>
    <phoneticPr fontId="9" type="noConversion"/>
  </si>
  <si>
    <t>Turkistan Region, Main Site. Without External Engineering Networks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</si>
  <si>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</si>
  <si>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</si>
  <si>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Iljin Electric</t>
  </si>
  <si>
    <t>Wise Logistics</t>
  </si>
  <si>
    <t>*MANUFACTURE YEAR / ГОД ИЗГОТОВЛЕНИЯ</t>
    <phoneticPr fontId="9" type="noConversion"/>
  </si>
  <si>
    <t xml:space="preserve">ATTAN: MS. Aliya </t>
  </si>
  <si>
    <t>(E): a.kipshakbayeva@wiselogistics.kz</t>
  </si>
  <si>
    <t>*COUNTRY OF ORIGIN / СТРАНА ПРОИСХОЖДЕНИЯ</t>
    <phoneticPr fontId="9" type="noConversion"/>
  </si>
  <si>
    <t>(T): +7 701 512 19 69</t>
  </si>
  <si>
    <t>Republic of Korea</t>
  </si>
  <si>
    <t>*INCOTERMS / УСЛОВИЯ ПОСТАВКИ СОГЛАСНО ИНКОТЕРМС</t>
    <phoneticPr fontId="9" type="noConversion"/>
  </si>
  <si>
    <t>DAP Sairam District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</si>
  <si>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</si>
  <si>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</si>
  <si>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14. Mark and Numbers of PKGS / Маркировка и количество упаковок</t>
    <phoneticPr fontId="9" type="noConversion"/>
  </si>
  <si>
    <t>Later</t>
    <phoneticPr fontId="3" type="noConversion"/>
  </si>
  <si>
    <t>PKG No.</t>
    <phoneticPr fontId="9" type="noConversion"/>
  </si>
  <si>
    <t>:</t>
    <phoneticPr fontId="9" type="noConversion"/>
  </si>
  <si>
    <t>6. Port of Unloading / Порт разгрузки</t>
    <phoneticPr fontId="9" type="noConversion"/>
  </si>
  <si>
    <t>7. Final Destination / Конечный пункт назначения</t>
    <phoneticPr fontId="9" type="noConversion"/>
  </si>
  <si>
    <t>Q-ty of Package</t>
    <phoneticPr fontId="9" type="noConversion"/>
  </si>
  <si>
    <t>PKGS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</si>
  <si>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</si>
  <si>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</si>
  <si>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</si>
  <si>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</si>
  <si>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</si>
  <si>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r>
      <t xml:space="preserve">8. Voyage No / Рейс </t>
    </r>
    <r>
      <rPr>
        <b/>
        <sz val="11"/>
        <rFont val="Segoe UI Symbol"/>
        <family val="2"/>
      </rPr>
      <t>№</t>
    </r>
    <phoneticPr fontId="9" type="noConversion"/>
  </si>
  <si>
    <t>9. Sailing on or about / Дата или
ожидаемая дата</t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</si>
  <si>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</si>
  <si>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</si>
  <si>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</si>
  <si>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</si>
  <si>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</si>
  <si>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</si>
  <si>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</si>
  <si>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</si>
  <si>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Total (DAP Value)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</si>
  <si>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</si>
  <si>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</si>
  <si>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</si>
  <si>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</si>
  <si>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>Gihun Bek / Project Director</t>
    <phoneticPr fontId="36" type="noConversion"/>
  </si>
  <si>
    <t>Fax. +82 31 5179 2197</t>
    <phoneticPr fontId="9" type="noConversion"/>
  </si>
  <si>
    <t>Doosan Enerbility Co., Ltd.</t>
    <phoneticPr fontId="9" type="noConversion"/>
  </si>
  <si>
    <t>INVOICE (Break-down)</t>
    <phoneticPr fontId="9" type="noConversion"/>
  </si>
  <si>
    <t xml:space="preserve">Invoice № :  </t>
    <phoneticPr fontId="9" type="noConversion"/>
  </si>
  <si>
    <t>№</t>
    <phoneticPr fontId="9" type="noConversion"/>
  </si>
  <si>
    <t>№ Package</t>
    <phoneticPr fontId="9" type="noConversion"/>
  </si>
  <si>
    <t>Description of Goods Specification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</si>
  <si>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</si>
  <si>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</si>
  <si>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</si>
  <si>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</si>
  <si>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</si>
  <si>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</si>
  <si>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</si>
  <si>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FO / SFTP patchcord, 9842 cable</t>
  </si>
  <si>
    <t>EA</t>
    <phoneticPr fontId="3" type="noConversion"/>
  </si>
  <si>
    <t>Korea</t>
    <phoneticPr fontId="3" type="noConversion"/>
  </si>
  <si>
    <t>Optical Fiber Cable FR PSP SM 4C, 3500m</t>
  </si>
  <si>
    <t>Optical Fiber Cable FR PSP SM 24C, 3000m</t>
  </si>
  <si>
    <t>Optical Fiber Cable FR PSP MM 24C, 500m</t>
  </si>
  <si>
    <t>TOTAL</t>
    <phoneticPr fontId="9" type="noConversion"/>
  </si>
  <si>
    <t>PACKING LIST
УПАКОВОЧНЫЙ ЛИСТ</t>
    <phoneticPr fontId="9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</si>
  <si>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9" type="noConversion"/>
  </si>
  <si>
    <t>PGU-DE-0587</t>
    <phoneticPr fontId="9" type="noConversion"/>
  </si>
  <si>
    <t>YPP</t>
    <phoneticPr fontId="9" type="noConversion"/>
  </si>
  <si>
    <t>PGU-DE-0587-CMcable-001,…004</t>
    <phoneticPr fontId="9" type="noConversion"/>
  </si>
  <si>
    <r>
      <t>7. Final Destination / Конечный пункт</t>
    </r>
    <r>
      <rPr>
        <b/>
        <sz val="11"/>
        <rFont val="맑은 고딕"/>
        <family val="2"/>
        <charset val="129"/>
      </rPr>
      <t xml:space="preserve">
</t>
    </r>
    <r>
      <rPr>
        <b/>
        <sz val="11"/>
        <rFont val="Calibri"/>
        <family val="2"/>
      </rPr>
      <t>назначения</t>
    </r>
    <phoneticPr fontId="9" type="noConversion"/>
  </si>
  <si>
    <t>Sairam District of Turkistan Region</t>
    <phoneticPr fontId="3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</si>
  <si>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</si>
  <si>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</si>
  <si>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</si>
  <si>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</si>
  <si>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</si>
  <si>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</si>
  <si>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</si>
  <si>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AIS_Communication cable</t>
    <phoneticPr fontId="9" type="noConversion"/>
  </si>
  <si>
    <t>/ комплект</t>
    <phoneticPr fontId="9" type="noConversion"/>
  </si>
  <si>
    <t>Tel. +82 31 5179 2041</t>
    <phoneticPr fontId="9" type="noConversion"/>
  </si>
  <si>
    <t xml:space="preserve"> Gihun Bek / Project Director</t>
    <phoneticPr fontId="36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</si>
  <si>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</si>
  <si>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</si>
  <si>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</si>
  <si>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</si>
  <si>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</si>
  <si>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</si>
  <si>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</si>
  <si>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</si>
  <si>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</si>
  <si>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</si>
  <si>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</si>
  <si>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</si>
  <si>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</si>
  <si>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</si>
  <si>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</si>
  <si>
    <t xml:space="preserve">Consignee address: </t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</si>
  <si>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</si>
  <si>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</si>
  <si>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</si>
  <si>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Description / 
Описание</t>
    <phoneticPr fontId="9" type="noConversion"/>
  </si>
  <si>
    <t>Packing Style / 
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</si>
  <si>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</si>
  <si>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</si>
  <si>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</si>
  <si>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</si>
  <si>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</si>
  <si>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</si>
  <si>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</si>
  <si>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</si>
  <si>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</si>
  <si>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</si>
  <si>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</si>
  <si>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</si>
  <si>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</si>
  <si>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PGU-DE-0587-AIS-CMcable-001</t>
    <phoneticPr fontId="3" type="noConversion"/>
  </si>
  <si>
    <t>FO / SFTP patchcord, 9842 cable, Cable lug</t>
    <phoneticPr fontId="3" type="noConversion"/>
  </si>
  <si>
    <t>Wooden box</t>
    <phoneticPr fontId="3" type="noConversion"/>
  </si>
  <si>
    <t>EA/ШТ.</t>
    <phoneticPr fontId="3" type="noConversion"/>
  </si>
  <si>
    <t>NA</t>
    <phoneticPr fontId="3" type="noConversion"/>
  </si>
  <si>
    <t>D</t>
    <phoneticPr fontId="3" type="noConversion"/>
  </si>
  <si>
    <t>N</t>
    <phoneticPr fontId="3" type="noConversion"/>
  </si>
  <si>
    <t>PGU-DE-0587-AIS-CMcable-002</t>
  </si>
  <si>
    <t>Optical Fiber Cable FR PSP SM 4C, 3500m</t>
    <phoneticPr fontId="3" type="noConversion"/>
  </si>
  <si>
    <t xml:space="preserve">Wooden drum </t>
    <phoneticPr fontId="3" type="noConversion"/>
  </si>
  <si>
    <t>PGU-DE-0587-AIS-CMcable-003</t>
  </si>
  <si>
    <t>Optical Fiber Cable FR PSP SM 24C, 3000m</t>
    <phoneticPr fontId="3" type="noConversion"/>
  </si>
  <si>
    <t>PGU-DE-0587-AIS-CMcable-004</t>
  </si>
  <si>
    <t>Optical Fiber Cable FR PSP MM 4C, 500m</t>
    <phoneticPr fontId="3" type="noConversion"/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</si>
  <si>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</si>
  <si>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</si>
  <si>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</si>
  <si>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</si>
  <si>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Description / Описание</t>
    <phoneticPr fontId="9" type="noConversion"/>
  </si>
  <si>
    <t>HS Code / Код ТН ВЭД</t>
    <phoneticPr fontId="3" type="noConversion"/>
  </si>
  <si>
    <t>Net Weight (kg) / Вес нетто (кг)</t>
    <phoneticPr fontId="9" type="noConversion"/>
  </si>
  <si>
    <t>Gross Weight (kg) / Вес брутто (кг)</t>
    <phoneticPr fontId="9" type="noConversion"/>
  </si>
  <si>
    <t>Drawing No. / 
№ чертежа</t>
    <phoneticPr fontId="3" type="noConversion"/>
  </si>
  <si>
    <t>Tag No. / 
№ Тег</t>
    <phoneticPr fontId="3" type="noConversion"/>
  </si>
  <si>
    <t>Unit Price (US$) / цена заединицу</t>
    <phoneticPr fontId="9" type="noConversion"/>
  </si>
  <si>
    <t>Total Price (US$) / Общая цена</t>
    <phoneticPr fontId="9" type="noConversion"/>
  </si>
  <si>
    <t>Remark / 
Примечания</t>
    <phoneticPr fontId="9" type="noConversion"/>
  </si>
  <si>
    <t>Q'ty / Кол-во</t>
    <phoneticPr fontId="9" type="noConversion"/>
  </si>
  <si>
    <t>Unit / Ед.
изм.</t>
    <phoneticPr fontId="9" type="noConversion"/>
  </si>
  <si>
    <t>W (cm) / Ш
(см)</t>
    <phoneticPr fontId="9" type="noConversion"/>
  </si>
  <si>
    <t>H (cm) / В
(см)</t>
    <phoneticPr fontId="9" type="noConversion"/>
  </si>
  <si>
    <t>9842 060(CHR)  communication cable</t>
    <phoneticPr fontId="3" type="noConversion"/>
  </si>
  <si>
    <t>8544.49.1011</t>
    <phoneticPr fontId="3" type="noConversion"/>
  </si>
  <si>
    <t>EA/ШТ.</t>
  </si>
  <si>
    <t>CCP-W-B022-35-EL-B16-0002</t>
  </si>
  <si>
    <t>SCADA-MM_Duplex (LC/UPC-LC/UPC)-2m</t>
  </si>
  <si>
    <t>8544.70.0000</t>
    <phoneticPr fontId="3" type="noConversion"/>
  </si>
  <si>
    <t>SCADA-MM_Duplex (LC/UPC-LC/UPC)-13m</t>
  </si>
  <si>
    <t>SCADA-MM_Duplex (LC/UPC-LC/UPC)-14m</t>
  </si>
  <si>
    <t>SCADA-MM_Duplex (LC/UPC-LC/UPC)-15m</t>
  </si>
  <si>
    <t>SCADA-MM_Duplex (LC/UPC-LC/UPC)-18m</t>
  </si>
  <si>
    <t>SCADA-MM_Duplex (LC/UPC-LC/UPC)-19m</t>
  </si>
  <si>
    <t>SCADA-MM_Duplex (LC/UPC-LC/UPC)-20m</t>
  </si>
  <si>
    <t>SCADA-MM_Duplex (LC/UPC-LC/UPC)-21m</t>
  </si>
  <si>
    <t>SCADA-MM_Duplex (LC/UPC-LC/UPC)-22m</t>
  </si>
  <si>
    <t>SCADA-MM_Duplex (LC/UPC-LC/UPC)-23m</t>
  </si>
  <si>
    <t>SCADA-MM_Duplex (LC/UPC-LC/UPC)-24m</t>
  </si>
  <si>
    <t>SCADA-MM_Duplex (LC/UPC-LC/UPC)-25m</t>
  </si>
  <si>
    <t>SCADA-MM_Duplex (LC/UPC-LC/UPC)-26m</t>
  </si>
  <si>
    <t>SCADA-MM_Duplex (LC/UPC-LC/UPC)-27m</t>
  </si>
  <si>
    <t>SCADA-MM_Duplex (LC/UPC-LC/UPC)-29m</t>
  </si>
  <si>
    <t>SCADA-MM_Duplex (LC/UPC-LC/UPC)-31m</t>
  </si>
  <si>
    <t>SCADA-MM_Duplex (LC/UPC-LC/UPC)-32m</t>
  </si>
  <si>
    <t>SCADA-MM_Duplex (LC/UPC-LC/UPC)-34m</t>
  </si>
  <si>
    <t>SCADA-MM_Duplex (LC/UPC-LC/UPC)-36m</t>
  </si>
  <si>
    <t>SCADA-MM_Duplex (ST/UPC-SC/UPC)-3m</t>
  </si>
  <si>
    <t>SCADA-SM_Duplex (ST/UPC-SC/UPC)-3m</t>
  </si>
  <si>
    <t>ASKUE-SM_Simplex (LC/UPC-LC/UPC)-1m</t>
  </si>
  <si>
    <t>ASKUE-SM_Simplex (LC/UPC-LC/UPC)-2m</t>
  </si>
  <si>
    <t>Tele-SM_Simplex (SC/UPC-SC/APC)-18m</t>
  </si>
  <si>
    <t>Tele-SM_Simplex (SC/APC-SC/APC)-2m</t>
  </si>
  <si>
    <t>Tele-SM_Duplex (SC/APC-LC/UPC)-26m</t>
  </si>
  <si>
    <t>Tele-SM_Duplex (SC/APC-LC/UPC)-37m</t>
  </si>
  <si>
    <t>Tele-SM_Duplex (SC/APC-LC/UPC)-23m</t>
  </si>
  <si>
    <t>Tele-SM_Duplex (SC/UPC-LC/UPC)-36m</t>
  </si>
  <si>
    <t>Tele-SM_Duplex (SC/UPC-LC/UPC)-68m</t>
  </si>
  <si>
    <t>Tele-SM_Duplex (SC/UPC-LC/UPC)-17m</t>
    <phoneticPr fontId="3" type="noConversion"/>
  </si>
  <si>
    <t>Tele-SM_Duplex (SC/UPC-LC/UPC)-21m</t>
  </si>
  <si>
    <t>Tele-SM_Duplex (SC/UPC-LC/UPC)-19m</t>
  </si>
  <si>
    <t>SPARE-MM_Duplex (LC/UPC-LC/UPC)-2m</t>
  </si>
  <si>
    <t>SPARE-MM_Duplex (LC/UPC-LC/UPC)-13m</t>
  </si>
  <si>
    <t>SPARE-MM_Duplex (LC/UPC-LC/UPC)-14m</t>
  </si>
  <si>
    <t>SPARE-MM_Duplex (LC/UPC-LC/UPC)-15m</t>
  </si>
  <si>
    <t>SPARE-MM_Duplex (LC/UPC-LC/UPC)-18m</t>
  </si>
  <si>
    <t>SPARE-MM_Duplex (LC/UPC-LC/UPC)-25m</t>
  </si>
  <si>
    <t>SPARE-MM_Duplex (LC/UPC-LC/UPC)-34m</t>
  </si>
  <si>
    <t>SPARE-MM_Duplex (LC/UPC-LC/UPC)-36m</t>
  </si>
  <si>
    <t>SPARE-MM_Duplex (ST/UPC-SC/UPC)-3m</t>
  </si>
  <si>
    <t>SPARE-SM_Simplex (LC/UPC-LC/UPC)-1m</t>
  </si>
  <si>
    <t>SPARE-SM_Simplex (LC/UPC-LC/UPC)-2m</t>
  </si>
  <si>
    <t>SPARE-SM_Simplex (SC/APC-SC/APC)-18m</t>
  </si>
  <si>
    <t>SPARE-SM_Duplex (SC/APC-LC/UPC)-37m</t>
  </si>
  <si>
    <t>SPARE-SM_Duplex (SC/UPC-LC/UPC)-68m</t>
  </si>
  <si>
    <t>SCADA-SFTP Cat.6-3m</t>
    <phoneticPr fontId="3" type="noConversion"/>
  </si>
  <si>
    <t>8544.42.1010</t>
    <phoneticPr fontId="3" type="noConversion"/>
  </si>
  <si>
    <t>SCADA-SFTP Cat.6-13m</t>
  </si>
  <si>
    <t>SCADA-SFTP Cat.6-14m</t>
  </si>
  <si>
    <t>SCADA-SFTP Cat.6-27m</t>
  </si>
  <si>
    <t>SCADA-SFTP Cat.6-29m</t>
  </si>
  <si>
    <t>SCADA-SFTP Cat.6-35m</t>
  </si>
  <si>
    <t>SCADA-SFTP Cat.6-36m</t>
  </si>
  <si>
    <t>SCADA-SFTP Cat.6-38m</t>
  </si>
  <si>
    <t>SCADA-SFTP Cat.6-46m</t>
  </si>
  <si>
    <t>SCADA-SFTP Cat.6-47m</t>
  </si>
  <si>
    <t>ASKUE-SFTP Cat.6-17m</t>
  </si>
  <si>
    <t>ASKUE-SFTP Cat.6-18m</t>
  </si>
  <si>
    <t>ASKUE-SFTP Cat.6-19m</t>
  </si>
  <si>
    <t>ASKUE-SFTP Cat.6-26m</t>
  </si>
  <si>
    <t>Tele-SFTP Cat.6-16m</t>
  </si>
  <si>
    <t>Tele-SFTP Cat.6-17m</t>
  </si>
  <si>
    <t>Tele-SFTP Cat.6-19m</t>
  </si>
  <si>
    <t>Tele-SFTP Cat.6-20m</t>
  </si>
  <si>
    <t>Tele-SFTP Cat.6-51m</t>
  </si>
  <si>
    <t>Tele-SFTP Cat.6-65m</t>
  </si>
  <si>
    <t>Tele-SFTP Cat.6-69m</t>
  </si>
  <si>
    <t>Tele-SFTP Cat.6-72m</t>
  </si>
  <si>
    <t>WAMS-SFTP Cat.6-17m</t>
  </si>
  <si>
    <t>WAMS-SFTP Cat.6-18m</t>
  </si>
  <si>
    <t>SPARE-SFTP Cat.6-2m</t>
  </si>
  <si>
    <t>SPARE-SFTP Cat.6-3m</t>
  </si>
  <si>
    <t>SPARE-SFTP Cat.6-47m</t>
  </si>
  <si>
    <t>SPARE-SFTP Cat.6-17m</t>
  </si>
  <si>
    <t>SPARE-SFTP Cat.6-16m</t>
  </si>
  <si>
    <t>SPARE-SFTP Cat.6-72m</t>
  </si>
  <si>
    <t>Insulated ferrules CE040012</t>
    <phoneticPr fontId="3" type="noConversion"/>
  </si>
  <si>
    <t>8536.90.9010</t>
    <phoneticPr fontId="3" type="noConversion"/>
  </si>
  <si>
    <t>Insulated ferrules  CE100012</t>
    <phoneticPr fontId="3" type="noConversion"/>
  </si>
  <si>
    <t>Insulated ferrules  CE160012</t>
    <phoneticPr fontId="3" type="noConversion"/>
  </si>
  <si>
    <t>Insulated ferrules  CE500020</t>
    <phoneticPr fontId="3" type="noConversion"/>
  </si>
  <si>
    <t>Tubular cable lugs, CE 1H 50 8</t>
    <phoneticPr fontId="3" type="noConversion"/>
  </si>
  <si>
    <t>TOTAL/ ИТОГО</t>
    <phoneticPr fontId="9" type="noConversion"/>
  </si>
  <si>
    <t>Technical Description</t>
    <phoneticPr fontId="3" type="noConversion"/>
  </si>
  <si>
    <t>Name</t>
    <phoneticPr fontId="3" type="noConversion"/>
  </si>
  <si>
    <t>Q-ty</t>
    <phoneticPr fontId="3" type="noConversion"/>
  </si>
  <si>
    <t>Model-Part No.</t>
  </si>
  <si>
    <t>Kind of material</t>
    <phoneticPr fontId="3" type="noConversion"/>
  </si>
  <si>
    <t>Size/specification/ Usage</t>
  </si>
  <si>
    <t>Photo</t>
  </si>
  <si>
    <t xml:space="preserve">Manufacturer / Origin </t>
    <phoneticPr fontId="68" type="noConversion"/>
  </si>
  <si>
    <t>HS Code</t>
    <phoneticPr fontId="68" type="noConversion"/>
  </si>
  <si>
    <t xml:space="preserve">Optical Fiber Cable </t>
  </si>
  <si>
    <t>Communication cable</t>
    <phoneticPr fontId="3" type="noConversion"/>
  </si>
  <si>
    <t>Mercury Fiber Optics / Korea</t>
    <phoneticPr fontId="3" type="noConversion"/>
  </si>
  <si>
    <t>Fiber optic patchcord</t>
    <phoneticPr fontId="3" type="noConversion"/>
  </si>
  <si>
    <t>Shinkwang / Korea</t>
    <phoneticPr fontId="3" type="noConversion"/>
  </si>
  <si>
    <t>SFTP patchcord</t>
    <phoneticPr fontId="3" type="noConversion"/>
  </si>
  <si>
    <t>LS ELECTRIC / Korea</t>
    <phoneticPr fontId="3" type="noConversion"/>
  </si>
  <si>
    <t>BELDEN / China</t>
    <phoneticPr fontId="3" type="noConversion"/>
  </si>
  <si>
    <t>Insulated ferrules</t>
    <phoneticPr fontId="3" type="noConversion"/>
  </si>
  <si>
    <t>Used for connecting cables to electrical appliances, other cables, surfaces, or mechanisms.</t>
    <phoneticPr fontId="3" type="noConversion"/>
  </si>
  <si>
    <t>JEONO / Korea</t>
    <phoneticPr fontId="3" type="noConversion"/>
  </si>
  <si>
    <t>Tubular cable lugs</t>
    <phoneticPr fontId="3" type="noConversion"/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</si>
  <si>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</si>
  <si>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</si>
  <si>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</si>
  <si>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>Construction of a 1000 MW CCGT Power Plant in the Sairam District of the Turkistan Region, Main Site. Without External Engineering Networks</t>
  </si>
  <si>
    <t xml:space="preserve">    НАЗВАНИЕ ПРОЕКТА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</si>
  <si>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</si>
  <si>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 xml:space="preserve">: </t>
    <phoneticPr fontId="3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</si>
  <si>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</si>
  <si>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</si>
  <si>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</si>
  <si>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</si>
  <si>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</si>
  <si>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</si>
  <si>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</si>
  <si>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</si>
  <si>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</si>
  <si>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</si>
  <si>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</si>
  <si>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</si>
  <si>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</si>
  <si>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</si>
  <si>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</si>
  <si>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</si>
  <si>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</si>
  <si>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</si>
  <si>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</si>
  <si>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</si>
  <si>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</si>
  <si>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</si>
  <si>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 later 
</t>
    <phoneticPr fontId="5" type="noConversion"/>
  </si>
  <si>
    <t>Republic of Kazakhstan, Turkestan Oblast, Sairam district, Karamurt rural district, quarter 171</t>
  </si>
  <si>
    <t xml:space="preserve">    КОНЕЧНЫЙ ПУНКТ НАЗНАЧЕНИЯ</t>
  </si>
  <si>
    <t>Doosan Enerbility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</si>
</sst>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_(* #,##0_);_(* \(#,##0\);_(* &quot;-&quot;??_);_(@_)"/>
    <numFmt numFmtId="182" formatCode="#,##0\ &quot;EA&quot;"/>
    <numFmt numFmtId="183" formatCode="#,##0.000;[Red]\-#,##0.000"/>
    <numFmt numFmtId="184" formatCode="_-* #,##0.000_-;\-* #,##0.000_-;_-* &quot;-&quot;_-;_-@_-"/>
    <numFmt numFmtId="185" formatCode="#,##0\ &quot;SET&quot;"/>
  </numFmts>
  <fonts count="7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b/>
      <sz val="14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name val="Arial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8"/>
      <name val="Arial"/>
      <family val="2"/>
    </font>
    <font>
      <b/>
      <sz val="11"/>
      <name val="Segoe UI Symbol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b/>
      <sz val="15"/>
      <color theme="3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1.5"/>
      <color theme="0"/>
      <name val="Calibri"/>
      <family val="2"/>
    </font>
    <font>
      <sz val="11.5"/>
      <name val="Arial"/>
      <family val="2"/>
    </font>
    <font>
      <sz val="9"/>
      <name val="맑은 고딕"/>
      <family val="3"/>
      <charset val="134"/>
      <scheme val="minor"/>
    </font>
    <font>
      <sz val="16"/>
      <color theme="1"/>
      <name val="Calibri"/>
      <family val="2"/>
    </font>
    <font>
      <b/>
      <sz val="16"/>
      <name val="맑은 고딕"/>
      <family val="2"/>
      <charset val="129"/>
    </font>
    <font>
      <b/>
      <sz val="13"/>
      <name val="Calibri"/>
      <family val="2"/>
    </font>
    <font>
      <b/>
      <sz val="12.5"/>
      <name val="Calibri"/>
      <family val="2"/>
    </font>
    <font>
      <sz val="12.5"/>
      <name val="Calibri"/>
      <family val="2"/>
    </font>
    <font>
      <sz val="12.5"/>
      <name val="Arial"/>
      <family val="2"/>
    </font>
    <font>
      <b/>
      <i/>
      <sz val="12.5"/>
      <color rgb="FF0000CC"/>
      <name val="Calibri"/>
      <family val="2"/>
    </font>
    <font>
      <b/>
      <sz val="13"/>
      <color theme="1"/>
      <name val="Calibri"/>
      <family val="2"/>
    </font>
    <font>
      <b/>
      <sz val="1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/>
    <xf numFmtId="4" fontId="29" fillId="0" borderId="0">
      <protection locked="0"/>
    </xf>
    <xf numFmtId="0" fontId="38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59" fillId="0" borderId="47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488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2" applyFont="1">
      <alignment vertical="center"/>
    </xf>
    <xf numFmtId="0" fontId="14" fillId="0" borderId="0" xfId="12" applyFont="1" applyAlignment="1">
      <alignment vertical="center" wrapText="1"/>
    </xf>
    <xf numFmtId="41" fontId="14" fillId="0" borderId="0" xfId="13" applyFont="1">
      <alignment vertical="center"/>
    </xf>
    <xf numFmtId="0" fontId="14" fillId="0" borderId="0" xfId="12" applyFont="1" applyAlignment="1">
      <alignment horizontal="center" vertical="center"/>
    </xf>
    <xf numFmtId="0" fontId="16" fillId="0" borderId="0" xfId="12" applyFont="1">
      <alignment vertical="center"/>
    </xf>
    <xf numFmtId="0" fontId="14" fillId="0" borderId="0" xfId="12" applyFont="1" applyAlignment="1">
      <alignment horizontal="left" vertical="center"/>
    </xf>
    <xf numFmtId="0" fontId="16" fillId="0" borderId="0" xfId="12" applyFont="1" applyAlignment="1">
      <alignment vertical="center" wrapText="1"/>
    </xf>
    <xf numFmtId="0" fontId="17" fillId="0" borderId="0" xfId="12" applyFont="1" applyAlignment="1">
      <alignment vertical="center" wrapText="1"/>
    </xf>
    <xf numFmtId="0" fontId="4" fillId="0" borderId="0" xfId="12" applyFont="1" applyAlignment="1">
      <alignment vertical="center" wrapText="1"/>
    </xf>
    <xf numFmtId="0" fontId="4" fillId="0" borderId="0" xfId="12" applyFont="1">
      <alignment vertical="center"/>
    </xf>
    <xf numFmtId="0" fontId="18" fillId="0" borderId="0" xfId="12" applyFont="1">
      <alignment vertical="center"/>
    </xf>
    <xf numFmtId="0" fontId="10" fillId="0" borderId="0" xfId="12" applyFont="1" applyAlignment="1">
      <alignment horizontal="center" vertical="center"/>
    </xf>
    <xf numFmtId="176" fontId="10" fillId="0" borderId="0" xfId="13" applyNumberFormat="1" applyFont="1">
      <alignment vertical="center"/>
    </xf>
    <xf numFmtId="0" fontId="10" fillId="0" borderId="0" xfId="12" applyFont="1">
      <alignment vertical="center"/>
    </xf>
    <xf numFmtId="178" fontId="14" fillId="0" borderId="0" xfId="12" applyNumberFormat="1" applyFont="1" applyAlignment="1">
      <alignment horizontal="left" vertical="center"/>
    </xf>
    <xf numFmtId="0" fontId="19" fillId="0" borderId="0" xfId="12" applyFont="1">
      <alignment vertical="center"/>
    </xf>
    <xf numFmtId="0" fontId="21" fillId="0" borderId="0" xfId="12" applyFont="1">
      <alignment vertical="center"/>
    </xf>
    <xf numFmtId="0" fontId="20" fillId="0" borderId="0" xfId="12" applyFont="1" applyAlignment="1">
      <alignment vertical="center" wrapText="1"/>
    </xf>
    <xf numFmtId="0" fontId="20" fillId="0" borderId="0" xfId="12" applyFont="1">
      <alignment vertical="center"/>
    </xf>
    <xf numFmtId="40" fontId="22" fillId="0" borderId="1" xfId="13" applyNumberFormat="1" applyFont="1" applyFill="1" applyBorder="1" applyAlignment="1">
      <alignment horizontal="center" vertical="center"/>
    </xf>
    <xf numFmtId="41" fontId="22" fillId="2" borderId="1" xfId="13" applyFont="1" applyFill="1" applyBorder="1" applyAlignment="1">
      <alignment horizontal="center" vertical="center"/>
    </xf>
    <xf numFmtId="176" fontId="22" fillId="2" borderId="1" xfId="13" applyNumberFormat="1" applyFont="1" applyFill="1" applyBorder="1" applyAlignment="1">
      <alignment horizontal="center" vertical="center"/>
    </xf>
    <xf numFmtId="0" fontId="25" fillId="0" borderId="0" xfId="12" applyFont="1">
      <alignment vertical="center"/>
    </xf>
    <xf numFmtId="0" fontId="22" fillId="0" borderId="0" xfId="12" applyFont="1" applyAlignment="1">
      <alignment vertical="center" wrapText="1"/>
    </xf>
    <xf numFmtId="0" fontId="22" fillId="0" borderId="0" xfId="12" applyFont="1" applyAlignment="1">
      <alignment horizontal="left" vertical="center" wrapText="1"/>
    </xf>
    <xf numFmtId="0" fontId="26" fillId="0" borderId="0" xfId="12" applyFont="1" applyAlignment="1">
      <alignment horizontal="left" vertical="center" wrapText="1"/>
    </xf>
    <xf numFmtId="0" fontId="27" fillId="0" borderId="0" xfId="12" applyFont="1" applyAlignment="1">
      <alignment vertical="center" wrapText="1"/>
    </xf>
    <xf numFmtId="0" fontId="27" fillId="0" borderId="0" xfId="12" applyFont="1">
      <alignment vertical="center"/>
    </xf>
    <xf numFmtId="0" fontId="28" fillId="0" borderId="0" xfId="12" applyFont="1" applyAlignment="1">
      <alignment horizontal="left" vertical="center" wrapText="1"/>
    </xf>
    <xf numFmtId="41" fontId="14" fillId="0" borderId="0" xfId="13" applyFont="1" applyBorder="1" applyAlignment="1">
      <alignment horizontal="center" vertical="center"/>
    </xf>
    <xf numFmtId="38" fontId="14" fillId="0" borderId="0" xfId="13" applyNumberFormat="1" applyFont="1" applyBorder="1" applyAlignment="1">
      <alignment horizontal="center" vertical="center"/>
    </xf>
    <xf numFmtId="180" fontId="14" fillId="0" borderId="0" xfId="12" applyNumberFormat="1" applyFont="1" applyAlignment="1">
      <alignment horizontal="center" vertical="center"/>
    </xf>
    <xf numFmtId="178" fontId="14" fillId="0" borderId="0" xfId="12" applyNumberFormat="1" applyFont="1" applyAlignment="1">
      <alignment horizontal="center" vertical="center"/>
    </xf>
    <xf numFmtId="0" fontId="14" fillId="0" borderId="0" xfId="12" applyFont="1" applyAlignment="1">
      <alignment horizontal="left" vertical="center" wrapText="1"/>
    </xf>
    <xf numFmtId="41" fontId="14" fillId="0" borderId="0" xfId="13" applyFont="1" applyFill="1" applyBorder="1" applyAlignment="1">
      <alignment horizontal="center" vertical="center"/>
    </xf>
    <xf numFmtId="181" fontId="14" fillId="0" borderId="0" xfId="15" applyNumberFormat="1" applyFont="1" applyAlignment="1">
      <alignment horizontal="center" vertical="center"/>
      <protection locked="0"/>
    </xf>
    <xf numFmtId="41" fontId="14" fillId="0" borderId="0" xfId="13" applyFont="1" applyFill="1" applyBorder="1" applyAlignment="1">
      <alignment horizontal="left" vertical="center"/>
    </xf>
    <xf numFmtId="38" fontId="14" fillId="0" borderId="0" xfId="13" applyNumberFormat="1" applyFont="1" applyBorder="1" applyAlignment="1">
      <alignment horizontal="left" vertical="center"/>
    </xf>
    <xf numFmtId="0" fontId="16" fillId="0" borderId="0" xfId="12" applyFont="1" applyAlignment="1">
      <alignment horizontal="left" vertical="center" wrapText="1"/>
    </xf>
    <xf numFmtId="0" fontId="16" fillId="0" borderId="0" xfId="12" applyFont="1" applyAlignment="1">
      <alignment horizontal="left" vertical="center"/>
    </xf>
    <xf numFmtId="178" fontId="30" fillId="0" borderId="0" xfId="12" applyNumberFormat="1" applyFont="1" applyAlignment="1">
      <alignment horizontal="center" vertical="center"/>
    </xf>
    <xf numFmtId="0" fontId="17" fillId="0" borderId="0" xfId="12" applyFont="1">
      <alignment vertical="center"/>
    </xf>
    <xf numFmtId="41" fontId="17" fillId="0" borderId="0" xfId="13" applyFont="1" applyBorder="1">
      <alignment vertical="center"/>
    </xf>
    <xf numFmtId="0" fontId="17" fillId="0" borderId="0" xfId="12" applyFont="1" applyAlignment="1">
      <alignment horizontal="center" vertical="center"/>
    </xf>
    <xf numFmtId="176" fontId="17" fillId="0" borderId="0" xfId="13" applyNumberFormat="1" applyFont="1" applyBorder="1">
      <alignment vertical="center"/>
    </xf>
    <xf numFmtId="178" fontId="17" fillId="0" borderId="0" xfId="12" applyNumberFormat="1" applyFont="1">
      <alignment vertical="center"/>
    </xf>
    <xf numFmtId="41" fontId="17" fillId="0" borderId="0" xfId="13" applyFont="1">
      <alignment vertical="center"/>
    </xf>
    <xf numFmtId="176" fontId="17" fillId="0" borderId="0" xfId="13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2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176" fontId="32" fillId="0" borderId="0" xfId="13" applyNumberFormat="1" applyFont="1" applyFill="1" applyBorder="1" applyAlignment="1">
      <alignment vertical="center"/>
    </xf>
    <xf numFmtId="179" fontId="10" fillId="0" borderId="28" xfId="13" applyNumberFormat="1" applyFont="1" applyFill="1" applyBorder="1" applyAlignment="1">
      <alignment vertical="center"/>
    </xf>
    <xf numFmtId="179" fontId="10" fillId="0" borderId="0" xfId="13" applyNumberFormat="1" applyFont="1" applyFill="1" applyBorder="1" applyAlignment="1">
      <alignment vertical="center"/>
    </xf>
    <xf numFmtId="179" fontId="10" fillId="0" borderId="10" xfId="13" applyNumberFormat="1" applyFont="1" applyFill="1" applyBorder="1" applyAlignment="1">
      <alignment vertical="center"/>
    </xf>
    <xf numFmtId="178" fontId="37" fillId="0" borderId="41" xfId="13" applyNumberFormat="1" applyFont="1" applyBorder="1" applyAlignment="1">
      <alignment horizontal="right" vertical="center"/>
    </xf>
    <xf numFmtId="176" fontId="10" fillId="0" borderId="28" xfId="13" applyNumberFormat="1" applyFont="1" applyFill="1" applyBorder="1" applyAlignment="1">
      <alignment vertical="center"/>
    </xf>
    <xf numFmtId="176" fontId="10" fillId="0" borderId="0" xfId="13" applyNumberFormat="1" applyFont="1" applyFill="1" applyBorder="1" applyAlignment="1">
      <alignment vertical="center"/>
    </xf>
    <xf numFmtId="176" fontId="10" fillId="0" borderId="10" xfId="13" applyNumberFormat="1" applyFont="1" applyFill="1" applyBorder="1" applyAlignment="1">
      <alignment vertical="center"/>
    </xf>
    <xf numFmtId="0" fontId="31" fillId="0" borderId="0" xfId="12" applyFont="1">
      <alignment vertical="center"/>
    </xf>
    <xf numFmtId="0" fontId="31" fillId="0" borderId="0" xfId="12" applyFont="1" applyAlignment="1">
      <alignment horizontal="right" vertical="center"/>
    </xf>
    <xf numFmtId="0" fontId="17" fillId="0" borderId="0" xfId="12" applyFont="1" applyAlignment="1">
      <alignment horizontal="right" vertical="center"/>
    </xf>
    <xf numFmtId="0" fontId="41" fillId="0" borderId="0" xfId="12" applyFont="1">
      <alignment vertical="center"/>
    </xf>
    <xf numFmtId="0" fontId="40" fillId="0" borderId="1" xfId="12" applyFont="1" applyBorder="1" applyAlignment="1">
      <alignment horizontal="center" vertical="center"/>
    </xf>
    <xf numFmtId="0" fontId="40" fillId="0" borderId="1" xfId="12" applyFont="1" applyBorder="1" applyAlignment="1">
      <alignment horizontal="center" vertical="center" wrapText="1"/>
    </xf>
    <xf numFmtId="176" fontId="40" fillId="0" borderId="1" xfId="13" applyNumberFormat="1" applyFont="1" applyFill="1" applyBorder="1" applyAlignment="1">
      <alignment horizontal="center" vertical="center" wrapText="1"/>
    </xf>
    <xf numFmtId="40" fontId="40" fillId="0" borderId="1" xfId="13" applyNumberFormat="1" applyFont="1" applyBorder="1" applyAlignment="1">
      <alignment horizontal="center" vertical="center"/>
    </xf>
    <xf numFmtId="40" fontId="10" fillId="0" borderId="0" xfId="13" applyNumberFormat="1" applyFont="1" applyBorder="1">
      <alignment vertical="center"/>
    </xf>
    <xf numFmtId="40" fontId="10" fillId="0" borderId="0" xfId="13" applyNumberFormat="1" applyFont="1">
      <alignment vertical="center"/>
    </xf>
    <xf numFmtId="41" fontId="14" fillId="0" borderId="0" xfId="1" applyFont="1">
      <alignment vertical="center"/>
    </xf>
    <xf numFmtId="41" fontId="31" fillId="0" borderId="0" xfId="1" applyFont="1">
      <alignment vertical="center"/>
    </xf>
    <xf numFmtId="41" fontId="17" fillId="0" borderId="0" xfId="1" applyFont="1">
      <alignment vertical="center"/>
    </xf>
    <xf numFmtId="179" fontId="10" fillId="0" borderId="27" xfId="13" applyNumberFormat="1" applyFont="1" applyFill="1" applyBorder="1" applyAlignment="1">
      <alignment vertical="center"/>
    </xf>
    <xf numFmtId="178" fontId="37" fillId="0" borderId="42" xfId="13" applyNumberFormat="1" applyFont="1" applyBorder="1" applyAlignment="1">
      <alignment horizontal="left" vertical="center"/>
    </xf>
    <xf numFmtId="178" fontId="30" fillId="0" borderId="0" xfId="12" applyNumberFormat="1" applyFont="1" applyAlignment="1">
      <alignment horizontal="left" vertical="center"/>
    </xf>
    <xf numFmtId="178" fontId="17" fillId="0" borderId="0" xfId="12" applyNumberFormat="1" applyFont="1" applyAlignment="1">
      <alignment horizontal="left" vertical="center"/>
    </xf>
    <xf numFmtId="0" fontId="24" fillId="0" borderId="0" xfId="12" applyFont="1" applyAlignment="1">
      <alignment vertical="center" wrapText="1"/>
    </xf>
    <xf numFmtId="0" fontId="24" fillId="0" borderId="0" xfId="12" applyFont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2" fillId="0" borderId="1" xfId="1" applyNumberFormat="1" applyFont="1" applyBorder="1" applyAlignment="1">
      <alignment horizontal="center" vertical="center" wrapText="1"/>
    </xf>
    <xf numFmtId="176" fontId="14" fillId="0" borderId="0" xfId="1" applyNumberFormat="1" applyFont="1" applyAlignment="1">
      <alignment horizontal="left" vertical="center"/>
    </xf>
    <xf numFmtId="176" fontId="30" fillId="0" borderId="0" xfId="1" applyNumberFormat="1" applyFont="1" applyAlignment="1">
      <alignment horizontal="center" vertical="center"/>
    </xf>
    <xf numFmtId="176" fontId="22" fillId="2" borderId="18" xfId="13" applyNumberFormat="1" applyFont="1" applyFill="1" applyBorder="1" applyAlignment="1">
      <alignment horizontal="left" vertical="center"/>
    </xf>
    <xf numFmtId="0" fontId="42" fillId="2" borderId="7" xfId="0" applyFont="1" applyFill="1" applyBorder="1">
      <alignment vertical="center"/>
    </xf>
    <xf numFmtId="0" fontId="42" fillId="2" borderId="6" xfId="0" applyFont="1" applyFill="1" applyBorder="1">
      <alignment vertical="center"/>
    </xf>
    <xf numFmtId="0" fontId="40" fillId="2" borderId="6" xfId="0" applyFont="1" applyFill="1" applyBorder="1">
      <alignment vertical="center"/>
    </xf>
    <xf numFmtId="0" fontId="40" fillId="2" borderId="8" xfId="0" applyFont="1" applyFill="1" applyBorder="1">
      <alignment vertical="center"/>
    </xf>
    <xf numFmtId="0" fontId="42" fillId="2" borderId="0" xfId="0" applyFont="1" applyFill="1">
      <alignment vertical="center"/>
    </xf>
    <xf numFmtId="0" fontId="40" fillId="2" borderId="0" xfId="0" applyFont="1" applyFill="1">
      <alignment vertical="center"/>
    </xf>
    <xf numFmtId="0" fontId="13" fillId="2" borderId="9" xfId="0" applyFont="1" applyFill="1" applyBorder="1">
      <alignment vertical="center"/>
    </xf>
    <xf numFmtId="0" fontId="42" fillId="2" borderId="10" xfId="0" applyFont="1" applyFill="1" applyBorder="1">
      <alignment vertical="center"/>
    </xf>
    <xf numFmtId="0" fontId="13" fillId="0" borderId="9" xfId="0" applyFont="1" applyBorder="1">
      <alignment vertical="center"/>
    </xf>
    <xf numFmtId="0" fontId="42" fillId="0" borderId="10" xfId="0" applyFont="1" applyBorder="1">
      <alignment vertical="center"/>
    </xf>
    <xf numFmtId="0" fontId="46" fillId="2" borderId="9" xfId="0" applyFont="1" applyFill="1" applyBorder="1">
      <alignment vertical="center"/>
    </xf>
    <xf numFmtId="0" fontId="42" fillId="2" borderId="14" xfId="0" applyFont="1" applyFill="1" applyBorder="1">
      <alignment vertical="center"/>
    </xf>
    <xf numFmtId="0" fontId="42" fillId="2" borderId="4" xfId="0" applyFont="1" applyFill="1" applyBorder="1">
      <alignment vertical="center"/>
    </xf>
    <xf numFmtId="0" fontId="40" fillId="2" borderId="4" xfId="0" applyFont="1" applyFill="1" applyBorder="1">
      <alignment vertical="center"/>
    </xf>
    <xf numFmtId="0" fontId="40" fillId="2" borderId="20" xfId="0" applyFont="1" applyFill="1" applyBorder="1">
      <alignment vertical="center"/>
    </xf>
    <xf numFmtId="41" fontId="40" fillId="0" borderId="1" xfId="12" quotePrefix="1" applyNumberFormat="1" applyFont="1" applyBorder="1" applyAlignment="1">
      <alignment horizontal="center" vertical="center" wrapText="1"/>
    </xf>
    <xf numFmtId="177" fontId="32" fillId="0" borderId="27" xfId="12" applyNumberFormat="1" applyFont="1" applyBorder="1">
      <alignment vertical="center"/>
    </xf>
    <xf numFmtId="0" fontId="46" fillId="2" borderId="9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12" applyFont="1" applyAlignment="1">
      <alignment horizontal="right" vertical="center" wrapText="1"/>
    </xf>
    <xf numFmtId="0" fontId="49" fillId="0" borderId="0" xfId="0" applyFont="1" applyAlignment="1">
      <alignment horizontal="left" vertical="center"/>
    </xf>
    <xf numFmtId="40" fontId="37" fillId="0" borderId="41" xfId="13" applyNumberFormat="1" applyFont="1" applyFill="1" applyBorder="1" applyAlignment="1">
      <alignment horizontal="right" vertical="center"/>
    </xf>
    <xf numFmtId="0" fontId="13" fillId="0" borderId="0" xfId="12" applyFont="1" applyAlignment="1">
      <alignment horizontal="center" vertical="center"/>
    </xf>
    <xf numFmtId="176" fontId="32" fillId="0" borderId="0" xfId="1" applyNumberFormat="1" applyFont="1" applyFill="1" applyBorder="1" applyAlignment="1">
      <alignment vertical="center"/>
    </xf>
    <xf numFmtId="0" fontId="19" fillId="0" borderId="2" xfId="12" applyFont="1" applyBorder="1">
      <alignment vertical="center"/>
    </xf>
    <xf numFmtId="0" fontId="32" fillId="0" borderId="3" xfId="12" applyFont="1" applyBorder="1" applyAlignment="1">
      <alignment vertical="top"/>
    </xf>
    <xf numFmtId="0" fontId="32" fillId="0" borderId="12" xfId="12" applyFont="1" applyBorder="1" applyAlignment="1">
      <alignment vertical="top"/>
    </xf>
    <xf numFmtId="0" fontId="37" fillId="0" borderId="0" xfId="12" applyFont="1" applyAlignment="1">
      <alignment vertical="center" wrapText="1"/>
    </xf>
    <xf numFmtId="0" fontId="37" fillId="0" borderId="0" xfId="12" applyFont="1" applyAlignment="1">
      <alignment horizontal="left" vertical="center" wrapText="1"/>
    </xf>
    <xf numFmtId="0" fontId="53" fillId="0" borderId="0" xfId="12" applyFont="1" applyAlignment="1">
      <alignment vertical="center" wrapText="1"/>
    </xf>
    <xf numFmtId="0" fontId="53" fillId="0" borderId="0" xfId="12" applyFont="1">
      <alignment vertical="center"/>
    </xf>
    <xf numFmtId="0" fontId="22" fillId="0" borderId="5" xfId="12" applyFont="1" applyBorder="1" applyAlignment="1">
      <alignment horizontal="center" vertical="center" wrapText="1"/>
    </xf>
    <xf numFmtId="0" fontId="55" fillId="0" borderId="0" xfId="12" applyFont="1">
      <alignment vertical="center"/>
    </xf>
    <xf numFmtId="0" fontId="57" fillId="0" borderId="0" xfId="12" applyFont="1" applyAlignment="1">
      <alignment vertical="center" wrapText="1"/>
    </xf>
    <xf numFmtId="0" fontId="57" fillId="0" borderId="0" xfId="12" applyFont="1">
      <alignment vertical="center"/>
    </xf>
    <xf numFmtId="0" fontId="37" fillId="0" borderId="0" xfId="12" applyFont="1">
      <alignment vertical="center"/>
    </xf>
    <xf numFmtId="0" fontId="37" fillId="0" borderId="0" xfId="12" applyFont="1" applyAlignment="1">
      <alignment horizontal="center" vertical="center"/>
    </xf>
    <xf numFmtId="0" fontId="58" fillId="0" borderId="0" xfId="12" applyFont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5" fillId="2" borderId="0" xfId="0" applyFont="1" applyFill="1">
      <alignment vertical="center"/>
    </xf>
    <xf numFmtId="0" fontId="42" fillId="0" borderId="0" xfId="0" applyFont="1">
      <alignment vertical="center"/>
    </xf>
    <xf numFmtId="0" fontId="13" fillId="0" borderId="0" xfId="0" applyFont="1">
      <alignment vertical="center"/>
    </xf>
    <xf numFmtId="0" fontId="18" fillId="0" borderId="0" xfId="20" applyFont="1" applyBorder="1">
      <alignment vertical="center"/>
    </xf>
    <xf numFmtId="0" fontId="48" fillId="0" borderId="0" xfId="0" applyFont="1">
      <alignment vertical="center"/>
    </xf>
    <xf numFmtId="0" fontId="10" fillId="0" borderId="9" xfId="12" applyFont="1" applyBorder="1" applyAlignment="1">
      <alignment vertical="top"/>
    </xf>
    <xf numFmtId="0" fontId="19" fillId="0" borderId="0" xfId="12" applyFont="1" applyAlignment="1">
      <alignment vertical="top"/>
    </xf>
    <xf numFmtId="0" fontId="32" fillId="0" borderId="9" xfId="12" applyFont="1" applyBorder="1" applyAlignment="1">
      <alignment vertical="top"/>
    </xf>
    <xf numFmtId="0" fontId="10" fillId="0" borderId="27" xfId="12" applyFont="1" applyBorder="1" applyAlignment="1">
      <alignment vertical="top"/>
    </xf>
    <xf numFmtId="0" fontId="10" fillId="0" borderId="27" xfId="12" applyFont="1" applyBorder="1">
      <alignment vertical="center"/>
    </xf>
    <xf numFmtId="0" fontId="10" fillId="0" borderId="11" xfId="12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2" applyFont="1" applyBorder="1">
      <alignment vertical="center"/>
    </xf>
    <xf numFmtId="0" fontId="10" fillId="0" borderId="24" xfId="12" applyFont="1" applyBorder="1">
      <alignment vertical="center"/>
    </xf>
    <xf numFmtId="0" fontId="32" fillId="0" borderId="3" xfId="12" applyFont="1" applyBorder="1" applyAlignment="1">
      <alignment vertical="top" wrapText="1"/>
    </xf>
    <xf numFmtId="0" fontId="19" fillId="0" borderId="10" xfId="12" applyFont="1" applyBorder="1" applyAlignment="1">
      <alignment vertical="top"/>
    </xf>
    <xf numFmtId="0" fontId="22" fillId="2" borderId="17" xfId="12" applyFont="1" applyFill="1" applyBorder="1" applyAlignment="1">
      <alignment horizontal="center" vertical="center"/>
    </xf>
    <xf numFmtId="0" fontId="22" fillId="2" borderId="1" xfId="14" applyFont="1" applyFill="1" applyBorder="1" applyAlignment="1">
      <alignment horizontal="center" vertical="center"/>
    </xf>
    <xf numFmtId="0" fontId="22" fillId="2" borderId="1" xfId="12" applyFont="1" applyFill="1" applyBorder="1" applyAlignment="1">
      <alignment horizontal="center" vertical="center"/>
    </xf>
    <xf numFmtId="0" fontId="14" fillId="0" borderId="7" xfId="12" applyFont="1" applyBorder="1">
      <alignment vertical="center"/>
    </xf>
    <xf numFmtId="0" fontId="14" fillId="0" borderId="6" xfId="12" applyFont="1" applyBorder="1">
      <alignment vertical="center"/>
    </xf>
    <xf numFmtId="0" fontId="14" fillId="0" borderId="8" xfId="12" applyFont="1" applyBorder="1">
      <alignment vertical="center"/>
    </xf>
    <xf numFmtId="0" fontId="14" fillId="0" borderId="9" xfId="12" applyFont="1" applyBorder="1">
      <alignment vertical="center"/>
    </xf>
    <xf numFmtId="0" fontId="14" fillId="0" borderId="10" xfId="12" applyFont="1" applyBorder="1">
      <alignment vertical="center"/>
    </xf>
    <xf numFmtId="0" fontId="31" fillId="0" borderId="14" xfId="12" applyFont="1" applyBorder="1">
      <alignment vertical="center"/>
    </xf>
    <xf numFmtId="0" fontId="14" fillId="0" borderId="4" xfId="12" applyFont="1" applyBorder="1">
      <alignment vertical="center"/>
    </xf>
    <xf numFmtId="0" fontId="14" fillId="0" borderId="20" xfId="12" applyFont="1" applyBorder="1">
      <alignment vertical="center"/>
    </xf>
    <xf numFmtId="0" fontId="32" fillId="0" borderId="7" xfId="12" applyFont="1" applyBorder="1">
      <alignment vertical="center"/>
    </xf>
    <xf numFmtId="0" fontId="10" fillId="0" borderId="6" xfId="12" applyFont="1" applyBorder="1">
      <alignment vertical="center"/>
    </xf>
    <xf numFmtId="0" fontId="10" fillId="0" borderId="43" xfId="12" applyFont="1" applyBorder="1">
      <alignment vertical="center"/>
    </xf>
    <xf numFmtId="0" fontId="32" fillId="0" borderId="6" xfId="12" applyFont="1" applyBorder="1">
      <alignment vertical="center"/>
    </xf>
    <xf numFmtId="0" fontId="10" fillId="0" borderId="9" xfId="12" applyFont="1" applyBorder="1">
      <alignment vertical="center"/>
    </xf>
    <xf numFmtId="0" fontId="10" fillId="0" borderId="10" xfId="12" applyFont="1" applyBorder="1">
      <alignment vertical="center"/>
    </xf>
    <xf numFmtId="0" fontId="32" fillId="0" borderId="9" xfId="12" applyFont="1" applyBorder="1">
      <alignment vertical="center"/>
    </xf>
    <xf numFmtId="0" fontId="33" fillId="0" borderId="28" xfId="12" applyFont="1" applyBorder="1" applyAlignment="1"/>
    <xf numFmtId="0" fontId="33" fillId="0" borderId="28" xfId="12" applyFont="1" applyBorder="1">
      <alignment vertical="center"/>
    </xf>
    <xf numFmtId="0" fontId="32" fillId="0" borderId="21" xfId="12" applyFont="1" applyBorder="1">
      <alignment vertical="center"/>
    </xf>
    <xf numFmtId="0" fontId="10" fillId="0" borderId="22" xfId="12" applyFont="1" applyBorder="1">
      <alignment vertical="center"/>
    </xf>
    <xf numFmtId="0" fontId="10" fillId="0" borderId="25" xfId="12" applyFont="1" applyBorder="1">
      <alignment vertical="center"/>
    </xf>
    <xf numFmtId="0" fontId="32" fillId="0" borderId="3" xfId="12" applyFont="1" applyBorder="1">
      <alignment vertical="center"/>
    </xf>
    <xf numFmtId="0" fontId="32" fillId="0" borderId="2" xfId="12" applyFont="1" applyBorder="1">
      <alignment vertical="center"/>
    </xf>
    <xf numFmtId="0" fontId="32" fillId="0" borderId="27" xfId="12" applyFont="1" applyBorder="1">
      <alignment vertical="center"/>
    </xf>
    <xf numFmtId="0" fontId="10" fillId="0" borderId="19" xfId="12" applyFont="1" applyBorder="1">
      <alignment vertical="center"/>
    </xf>
    <xf numFmtId="0" fontId="10" fillId="0" borderId="15" xfId="12" applyFont="1" applyBorder="1">
      <alignment vertical="center"/>
    </xf>
    <xf numFmtId="0" fontId="14" fillId="0" borderId="3" xfId="12" applyFont="1" applyBorder="1">
      <alignment vertical="center"/>
    </xf>
    <xf numFmtId="0" fontId="14" fillId="0" borderId="14" xfId="12" applyFont="1" applyBorder="1">
      <alignment vertical="center"/>
    </xf>
    <xf numFmtId="0" fontId="32" fillId="0" borderId="14" xfId="12" applyFont="1" applyBorder="1" applyAlignment="1">
      <alignment horizontal="centerContinuous" vertical="center"/>
    </xf>
    <xf numFmtId="0" fontId="14" fillId="0" borderId="4" xfId="12" applyFont="1" applyBorder="1" applyAlignment="1">
      <alignment horizontal="centerContinuous" vertical="center"/>
    </xf>
    <xf numFmtId="0" fontId="14" fillId="0" borderId="20" xfId="12" applyFont="1" applyBorder="1" applyAlignment="1">
      <alignment horizontal="centerContinuous" vertical="center"/>
    </xf>
    <xf numFmtId="0" fontId="32" fillId="0" borderId="24" xfId="12" applyFont="1" applyBorder="1">
      <alignment vertical="center"/>
    </xf>
    <xf numFmtId="0" fontId="32" fillId="0" borderId="15" xfId="12" applyFont="1" applyBorder="1">
      <alignment vertical="center"/>
    </xf>
    <xf numFmtId="0" fontId="10" fillId="0" borderId="8" xfId="12" applyFont="1" applyBorder="1">
      <alignment vertical="center"/>
    </xf>
    <xf numFmtId="0" fontId="10" fillId="0" borderId="12" xfId="12" applyFont="1" applyBorder="1">
      <alignment vertical="center"/>
    </xf>
    <xf numFmtId="0" fontId="32" fillId="0" borderId="22" xfId="12" applyFont="1" applyBorder="1">
      <alignment vertical="center"/>
    </xf>
    <xf numFmtId="0" fontId="32" fillId="0" borderId="4" xfId="12" applyFont="1" applyBorder="1">
      <alignment vertical="center"/>
    </xf>
    <xf numFmtId="0" fontId="32" fillId="0" borderId="28" xfId="12" applyFont="1" applyBorder="1" applyAlignment="1">
      <alignment vertical="top"/>
    </xf>
    <xf numFmtId="0" fontId="32" fillId="0" borderId="10" xfId="12" applyFont="1" applyBorder="1" applyAlignment="1">
      <alignment vertical="top"/>
    </xf>
    <xf numFmtId="0" fontId="19" fillId="0" borderId="3" xfId="12" applyFont="1" applyBorder="1">
      <alignment vertical="center"/>
    </xf>
    <xf numFmtId="0" fontId="32" fillId="0" borderId="3" xfId="12" applyFont="1" applyBorder="1" applyAlignment="1">
      <alignment vertical="center" wrapText="1"/>
    </xf>
    <xf numFmtId="0" fontId="32" fillId="0" borderId="12" xfId="12" applyFont="1" applyBorder="1" applyAlignment="1">
      <alignment vertical="center" wrapText="1"/>
    </xf>
    <xf numFmtId="40" fontId="10" fillId="0" borderId="9" xfId="12" applyNumberFormat="1" applyFont="1" applyBorder="1">
      <alignment vertical="center"/>
    </xf>
    <xf numFmtId="0" fontId="19" fillId="0" borderId="9" xfId="12" applyFont="1" applyBorder="1">
      <alignment vertical="center"/>
    </xf>
    <xf numFmtId="0" fontId="32" fillId="0" borderId="12" xfId="12" applyFont="1" applyBorder="1" applyAlignment="1">
      <alignment vertical="top" wrapText="1"/>
    </xf>
    <xf numFmtId="0" fontId="32" fillId="0" borderId="10" xfId="12" applyFont="1" applyBorder="1" applyAlignment="1">
      <alignment vertical="center" wrapText="1"/>
    </xf>
    <xf numFmtId="0" fontId="10" fillId="0" borderId="0" xfId="21" applyFont="1" applyBorder="1">
      <alignment vertical="center"/>
    </xf>
    <xf numFmtId="0" fontId="62" fillId="0" borderId="0" xfId="21" applyFont="1" applyBorder="1">
      <alignment vertical="center"/>
    </xf>
    <xf numFmtId="0" fontId="66" fillId="0" borderId="0" xfId="12" applyFont="1" applyAlignment="1">
      <alignment horizontal="right" vertical="center" wrapText="1"/>
    </xf>
    <xf numFmtId="0" fontId="66" fillId="0" borderId="0" xfId="0" applyFont="1" applyAlignment="1">
      <alignment horizontal="left" vertical="center"/>
    </xf>
    <xf numFmtId="0" fontId="67" fillId="0" borderId="0" xfId="12" applyFont="1" applyAlignment="1">
      <alignment vertical="center" wrapText="1"/>
    </xf>
    <xf numFmtId="0" fontId="67" fillId="0" borderId="0" xfId="12" applyFont="1">
      <alignment vertical="center"/>
    </xf>
    <xf numFmtId="0" fontId="66" fillId="0" borderId="0" xfId="12" applyFont="1" applyAlignment="1">
      <alignment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22" fillId="2" borderId="18" xfId="13" applyNumberFormat="1" applyFont="1" applyFill="1" applyBorder="1" applyAlignment="1">
      <alignment horizontal="center" vertical="center"/>
    </xf>
    <xf numFmtId="176" fontId="13" fillId="0" borderId="0" xfId="1" applyNumberFormat="1" applyFont="1" applyAlignment="1">
      <alignment horizontal="center" vertical="center"/>
    </xf>
    <xf numFmtId="176" fontId="22" fillId="0" borderId="1" xfId="1" applyNumberFormat="1" applyFont="1" applyFill="1" applyBorder="1" applyAlignment="1">
      <alignment horizontal="center" vertical="center"/>
    </xf>
    <xf numFmtId="176" fontId="16" fillId="0" borderId="0" xfId="1" applyNumberFormat="1" applyFont="1">
      <alignment vertical="center"/>
    </xf>
    <xf numFmtId="184" fontId="17" fillId="0" borderId="0" xfId="1" applyNumberFormat="1" applyFont="1">
      <alignment vertical="center"/>
    </xf>
    <xf numFmtId="184" fontId="30" fillId="0" borderId="0" xfId="1" applyNumberFormat="1" applyFont="1" applyAlignment="1">
      <alignment horizontal="center" vertical="center"/>
    </xf>
    <xf numFmtId="184" fontId="14" fillId="0" borderId="0" xfId="1" applyNumberFormat="1" applyFont="1" applyAlignment="1">
      <alignment horizontal="center" vertical="center"/>
    </xf>
    <xf numFmtId="184" fontId="14" fillId="0" borderId="0" xfId="1" applyNumberFormat="1" applyFont="1" applyAlignment="1">
      <alignment horizontal="left" vertical="center"/>
    </xf>
    <xf numFmtId="176" fontId="37" fillId="0" borderId="41" xfId="13" applyNumberFormat="1" applyFont="1" applyBorder="1" applyAlignment="1">
      <alignment horizontal="center" vertical="center"/>
    </xf>
    <xf numFmtId="41" fontId="37" fillId="0" borderId="41" xfId="13" applyFont="1" applyBorder="1" applyAlignment="1">
      <alignment horizontal="center" vertical="center"/>
    </xf>
    <xf numFmtId="40" fontId="37" fillId="5" borderId="1" xfId="13" applyNumberFormat="1" applyFont="1" applyFill="1" applyBorder="1" applyAlignment="1">
      <alignment horizontal="center" vertical="center"/>
    </xf>
    <xf numFmtId="176" fontId="37" fillId="5" borderId="1" xfId="13" applyNumberFormat="1" applyFont="1" applyFill="1" applyBorder="1" applyAlignment="1">
      <alignment horizontal="center" vertical="center"/>
    </xf>
    <xf numFmtId="176" fontId="37" fillId="5" borderId="1" xfId="1" applyNumberFormat="1" applyFont="1" applyFill="1" applyBorder="1">
      <alignment vertical="center"/>
    </xf>
    <xf numFmtId="176" fontId="37" fillId="5" borderId="1" xfId="1" applyNumberFormat="1" applyFont="1" applyFill="1" applyBorder="1" applyAlignment="1">
      <alignment horizontal="right" vertical="center"/>
    </xf>
    <xf numFmtId="0" fontId="37" fillId="5" borderId="1" xfId="12" applyFont="1" applyFill="1" applyBorder="1" applyAlignment="1">
      <alignment horizontal="center" vertical="center"/>
    </xf>
    <xf numFmtId="41" fontId="37" fillId="5" borderId="1" xfId="13" applyFont="1" applyFill="1" applyBorder="1" applyAlignment="1">
      <alignment horizontal="center" vertical="center"/>
    </xf>
    <xf numFmtId="0" fontId="37" fillId="5" borderId="1" xfId="14" applyFont="1" applyFill="1" applyBorder="1" applyAlignment="1">
      <alignment horizontal="center" vertical="center"/>
    </xf>
    <xf numFmtId="0" fontId="37" fillId="5" borderId="17" xfId="12" applyFont="1" applyFill="1" applyBorder="1" applyAlignment="1">
      <alignment horizontal="center" vertical="center"/>
    </xf>
    <xf numFmtId="176" fontId="22" fillId="2" borderId="1" xfId="1" applyNumberFormat="1" applyFont="1" applyFill="1" applyBorder="1" applyAlignment="1">
      <alignment horizontal="center" vertical="center"/>
    </xf>
    <xf numFmtId="184" fontId="39" fillId="0" borderId="1" xfId="1" applyNumberFormat="1" applyFont="1" applyFill="1" applyBorder="1" applyAlignment="1">
      <alignment horizontal="center" vertical="center"/>
    </xf>
    <xf numFmtId="176" fontId="22" fillId="0" borderId="1" xfId="1" applyNumberFormat="1" applyFont="1" applyBorder="1">
      <alignment vertical="center"/>
    </xf>
    <xf numFmtId="184" fontId="22" fillId="0" borderId="1" xfId="1" applyNumberFormat="1" applyFont="1" applyBorder="1" applyAlignment="1">
      <alignment horizontal="center" vertical="center" wrapText="1"/>
    </xf>
    <xf numFmtId="41" fontId="22" fillId="0" borderId="5" xfId="13" applyFont="1" applyFill="1" applyBorder="1" applyAlignment="1">
      <alignment horizontal="center" vertical="center" wrapText="1"/>
    </xf>
    <xf numFmtId="184" fontId="14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69" fillId="0" borderId="0" xfId="0" applyFont="1">
      <alignment vertical="center"/>
    </xf>
    <xf numFmtId="0" fontId="13" fillId="2" borderId="0" xfId="0" applyFont="1" applyFill="1" applyAlignment="1">
      <alignment horizontal="left" vertical="center"/>
    </xf>
    <xf numFmtId="176" fontId="13" fillId="2" borderId="0" xfId="1" applyNumberFormat="1" applyFont="1" applyFill="1" applyAlignment="1">
      <alignment horizontal="center" vertical="center"/>
    </xf>
    <xf numFmtId="176" fontId="13" fillId="0" borderId="0" xfId="1" applyNumberFormat="1" applyFont="1">
      <alignment vertical="center"/>
    </xf>
    <xf numFmtId="0" fontId="40" fillId="2" borderId="10" xfId="0" applyFont="1" applyFill="1" applyBorder="1">
      <alignment vertical="center"/>
    </xf>
    <xf numFmtId="0" fontId="42" fillId="2" borderId="9" xfId="0" applyFont="1" applyFill="1" applyBorder="1">
      <alignment vertical="center"/>
    </xf>
    <xf numFmtId="0" fontId="60" fillId="4" borderId="29" xfId="0" applyFont="1" applyFill="1" applyBorder="1" applyAlignment="1">
      <alignment horizontal="center" vertical="center" wrapText="1"/>
    </xf>
    <xf numFmtId="0" fontId="60" fillId="4" borderId="30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41" fontId="22" fillId="0" borderId="1" xfId="12" quotePrefix="1" applyNumberFormat="1" applyFont="1" applyBorder="1" applyAlignment="1">
      <alignment horizontal="center" vertical="center" wrapText="1"/>
    </xf>
    <xf numFmtId="177" fontId="37" fillId="5" borderId="1" xfId="13" applyNumberFormat="1" applyFont="1" applyFill="1" applyBorder="1" applyAlignment="1">
      <alignment horizontal="center" vertical="center"/>
    </xf>
    <xf numFmtId="40" fontId="37" fillId="5" borderId="18" xfId="13" applyNumberFormat="1" applyFont="1" applyFill="1" applyBorder="1" applyAlignment="1">
      <alignment horizontal="center" vertical="center"/>
    </xf>
    <xf numFmtId="0" fontId="40" fillId="0" borderId="1" xfId="12" applyFont="1" applyBorder="1" applyAlignment="1">
      <alignment horizontal="left" vertical="center" wrapText="1"/>
    </xf>
    <xf numFmtId="41" fontId="40" fillId="0" borderId="1" xfId="1" applyFont="1" applyFill="1" applyBorder="1" applyAlignment="1">
      <alignment horizontal="right" vertical="center" wrapText="1"/>
    </xf>
    <xf numFmtId="176" fontId="22" fillId="5" borderId="1" xfId="1" applyNumberFormat="1" applyFont="1" applyFill="1" applyBorder="1" applyAlignment="1">
      <alignment horizontal="right" vertical="center"/>
    </xf>
    <xf numFmtId="176" fontId="10" fillId="0" borderId="0" xfId="30" applyNumberFormat="1" applyFont="1">
      <alignment vertical="center"/>
    </xf>
    <xf numFmtId="176" fontId="10" fillId="0" borderId="0" xfId="30" applyNumberFormat="1" applyFont="1" applyAlignment="1">
      <alignment horizontal="center" vertical="center"/>
    </xf>
    <xf numFmtId="176" fontId="16" fillId="0" borderId="0" xfId="30" applyNumberFormat="1" applyFont="1">
      <alignment vertical="center"/>
    </xf>
    <xf numFmtId="176" fontId="14" fillId="0" borderId="0" xfId="30" applyNumberFormat="1" applyFont="1">
      <alignment vertical="center"/>
    </xf>
    <xf numFmtId="176" fontId="22" fillId="2" borderId="1" xfId="30" applyNumberFormat="1" applyFont="1" applyFill="1" applyBorder="1" applyAlignment="1">
      <alignment horizontal="right" vertical="center"/>
    </xf>
    <xf numFmtId="176" fontId="37" fillId="5" borderId="1" xfId="30" applyNumberFormat="1" applyFont="1" applyFill="1" applyBorder="1" applyAlignment="1">
      <alignment horizontal="center" vertical="center"/>
    </xf>
    <xf numFmtId="176" fontId="14" fillId="0" borderId="0" xfId="30" applyNumberFormat="1" applyFont="1" applyBorder="1" applyAlignment="1">
      <alignment horizontal="center" vertical="center"/>
    </xf>
    <xf numFmtId="176" fontId="14" fillId="0" borderId="0" xfId="30" applyNumberFormat="1" applyFont="1" applyBorder="1" applyAlignment="1">
      <alignment horizontal="left" vertical="center"/>
    </xf>
    <xf numFmtId="176" fontId="14" fillId="0" borderId="0" xfId="30" applyNumberFormat="1" applyFont="1" applyAlignment="1">
      <alignment horizontal="center" vertical="center"/>
    </xf>
    <xf numFmtId="176" fontId="17" fillId="0" borderId="0" xfId="30" applyNumberFormat="1" applyFont="1" applyBorder="1">
      <alignment vertical="center"/>
    </xf>
    <xf numFmtId="176" fontId="17" fillId="0" borderId="0" xfId="30" applyNumberFormat="1" applyFont="1">
      <alignment vertical="center"/>
    </xf>
    <xf numFmtId="0" fontId="60" fillId="4" borderId="5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0" fontId="13" fillId="0" borderId="0" xfId="0" applyNumberFormat="1" applyFont="1">
      <alignment vertical="center"/>
    </xf>
    <xf numFmtId="184" fontId="37" fillId="0" borderId="33" xfId="1" applyNumberFormat="1" applyFont="1" applyFill="1" applyBorder="1" applyAlignment="1">
      <alignment horizontal="right" vertical="center"/>
    </xf>
    <xf numFmtId="176" fontId="10" fillId="2" borderId="1" xfId="1" applyNumberFormat="1" applyFont="1" applyFill="1" applyBorder="1" applyAlignment="1">
      <alignment horizontal="center" vertical="center"/>
    </xf>
    <xf numFmtId="0" fontId="37" fillId="0" borderId="7" xfId="12" applyFont="1" applyBorder="1">
      <alignment vertical="center"/>
    </xf>
    <xf numFmtId="0" fontId="37" fillId="0" borderId="6" xfId="12" applyFont="1" applyBorder="1">
      <alignment vertical="center"/>
    </xf>
    <xf numFmtId="0" fontId="58" fillId="0" borderId="6" xfId="12" applyFont="1" applyBorder="1">
      <alignment vertical="center"/>
    </xf>
    <xf numFmtId="0" fontId="22" fillId="0" borderId="8" xfId="12" applyFont="1" applyBorder="1" applyAlignment="1">
      <alignment vertical="center" wrapText="1"/>
    </xf>
    <xf numFmtId="0" fontId="37" fillId="0" borderId="9" xfId="12" applyFont="1" applyBorder="1">
      <alignment vertical="center"/>
    </xf>
    <xf numFmtId="0" fontId="63" fillId="0" borderId="0" xfId="12" applyFont="1">
      <alignment vertical="center"/>
    </xf>
    <xf numFmtId="0" fontId="64" fillId="0" borderId="0" xfId="12" applyFont="1">
      <alignment vertical="center"/>
    </xf>
    <xf numFmtId="0" fontId="65" fillId="0" borderId="10" xfId="12" applyFont="1" applyBorder="1" applyAlignment="1">
      <alignment vertical="center" wrapText="1"/>
    </xf>
    <xf numFmtId="0" fontId="22" fillId="2" borderId="33" xfId="12" applyFont="1" applyFill="1" applyBorder="1" applyAlignment="1">
      <alignment horizontal="center" vertical="center"/>
    </xf>
    <xf numFmtId="0" fontId="22" fillId="2" borderId="1" xfId="12" applyFont="1" applyFill="1" applyBorder="1" applyAlignment="1">
      <alignment horizontal="center" vertical="center" wrapText="1"/>
    </xf>
    <xf numFmtId="40" fontId="39" fillId="2" borderId="1" xfId="0" applyNumberFormat="1" applyFont="1" applyFill="1" applyBorder="1" applyAlignment="1">
      <alignment horizontal="left" vertical="center"/>
    </xf>
    <xf numFmtId="0" fontId="22" fillId="0" borderId="17" xfId="12" applyFont="1" applyBorder="1" applyAlignment="1">
      <alignment horizontal="center" vertical="center"/>
    </xf>
    <xf numFmtId="0" fontId="22" fillId="0" borderId="1" xfId="12" applyFont="1" applyBorder="1" applyAlignment="1">
      <alignment horizontal="center" vertical="center" wrapText="1"/>
    </xf>
    <xf numFmtId="0" fontId="48" fillId="0" borderId="3" xfId="0" applyFont="1" applyBorder="1">
      <alignment vertical="center"/>
    </xf>
    <xf numFmtId="176" fontId="32" fillId="0" borderId="0" xfId="30" applyNumberFormat="1" applyFont="1" applyFill="1" applyBorder="1" applyAlignment="1">
      <alignment vertical="center"/>
    </xf>
    <xf numFmtId="176" fontId="22" fillId="0" borderId="1" xfId="30" applyNumberFormat="1" applyFont="1" applyBorder="1" applyAlignment="1">
      <alignment horizontal="center" vertical="center" wrapText="1"/>
    </xf>
    <xf numFmtId="0" fontId="40" fillId="0" borderId="29" xfId="12" applyFont="1" applyBorder="1" applyAlignment="1">
      <alignment horizontal="center" vertical="center"/>
    </xf>
    <xf numFmtId="0" fontId="40" fillId="0" borderId="30" xfId="12" applyFont="1" applyBorder="1" applyAlignment="1">
      <alignment horizontal="center" vertical="center" wrapText="1"/>
    </xf>
    <xf numFmtId="41" fontId="40" fillId="0" borderId="30" xfId="1" applyFont="1" applyBorder="1" applyAlignment="1">
      <alignment horizontal="center" vertical="center" wrapText="1"/>
    </xf>
    <xf numFmtId="9" fontId="40" fillId="0" borderId="30" xfId="12" applyNumberFormat="1" applyFont="1" applyBorder="1" applyAlignment="1">
      <alignment horizontal="center" vertical="center" wrapText="1"/>
    </xf>
    <xf numFmtId="0" fontId="40" fillId="0" borderId="50" xfId="12" applyFont="1" applyBorder="1" applyAlignment="1">
      <alignment horizontal="center" vertical="center" wrapText="1"/>
    </xf>
    <xf numFmtId="0" fontId="40" fillId="0" borderId="17" xfId="12" applyFont="1" applyBorder="1" applyAlignment="1">
      <alignment horizontal="center" vertical="center"/>
    </xf>
    <xf numFmtId="183" fontId="40" fillId="0" borderId="18" xfId="13" applyNumberFormat="1" applyFont="1" applyBorder="1" applyAlignment="1">
      <alignment horizontal="center" vertical="center"/>
    </xf>
    <xf numFmtId="41" fontId="18" fillId="3" borderId="33" xfId="1" applyFont="1" applyFill="1" applyBorder="1" applyAlignment="1">
      <alignment vertical="center"/>
    </xf>
    <xf numFmtId="0" fontId="18" fillId="3" borderId="33" xfId="12" applyFont="1" applyFill="1" applyBorder="1">
      <alignment vertical="center"/>
    </xf>
    <xf numFmtId="40" fontId="40" fillId="0" borderId="33" xfId="13" applyNumberFormat="1" applyFont="1" applyBorder="1">
      <alignment vertical="center"/>
    </xf>
    <xf numFmtId="38" fontId="40" fillId="0" borderId="44" xfId="13" applyNumberFormat="1" applyFont="1" applyBorder="1" applyAlignment="1">
      <alignment horizontal="center" vertical="center"/>
    </xf>
    <xf numFmtId="176" fontId="18" fillId="3" borderId="33" xfId="12" applyNumberFormat="1" applyFont="1" applyFill="1" applyBorder="1" applyAlignment="1">
      <alignment horizontal="center" vertical="center"/>
    </xf>
    <xf numFmtId="0" fontId="10" fillId="0" borderId="10" xfId="12" applyFont="1" applyBorder="1" applyAlignment="1">
      <alignment vertical="center" wrapText="1"/>
    </xf>
    <xf numFmtId="0" fontId="37" fillId="6" borderId="33" xfId="12" applyFont="1" applyFill="1" applyBorder="1" applyAlignment="1">
      <alignment horizontal="center" vertical="center"/>
    </xf>
    <xf numFmtId="176" fontId="37" fillId="6" borderId="33" xfId="1" applyNumberFormat="1" applyFont="1" applyFill="1" applyBorder="1" applyAlignment="1">
      <alignment horizontal="right" vertical="center"/>
    </xf>
    <xf numFmtId="176" fontId="37" fillId="6" borderId="33" xfId="30" applyNumberFormat="1" applyFont="1" applyFill="1" applyBorder="1" applyAlignment="1">
      <alignment horizontal="center" vertical="center"/>
    </xf>
    <xf numFmtId="40" fontId="22" fillId="0" borderId="1" xfId="13" applyNumberFormat="1" applyFont="1" applyFill="1" applyBorder="1" applyAlignment="1">
      <alignment horizontal="left" vertical="center"/>
    </xf>
    <xf numFmtId="40" fontId="37" fillId="5" borderId="1" xfId="13" applyNumberFormat="1" applyFont="1" applyFill="1" applyBorder="1" applyAlignment="1">
      <alignment horizontal="left" vertical="center"/>
    </xf>
    <xf numFmtId="0" fontId="32" fillId="0" borderId="12" xfId="12" applyFont="1" applyBorder="1" applyAlignment="1">
      <alignment horizontal="center" vertical="center"/>
    </xf>
    <xf numFmtId="0" fontId="32" fillId="0" borderId="23" xfId="12" applyFont="1" applyBorder="1" applyAlignment="1">
      <alignment horizontal="center" vertical="center"/>
    </xf>
    <xf numFmtId="0" fontId="58" fillId="0" borderId="8" xfId="12" applyFont="1" applyBorder="1">
      <alignment vertical="center"/>
    </xf>
    <xf numFmtId="0" fontId="37" fillId="0" borderId="14" xfId="12" applyFont="1" applyBorder="1">
      <alignment vertical="center"/>
    </xf>
    <xf numFmtId="0" fontId="37" fillId="0" borderId="4" xfId="12" applyFont="1" applyBorder="1">
      <alignment vertical="center"/>
    </xf>
    <xf numFmtId="0" fontId="58" fillId="0" borderId="20" xfId="12" applyFont="1" applyBorder="1">
      <alignment vertical="center"/>
    </xf>
    <xf numFmtId="0" fontId="72" fillId="0" borderId="0" xfId="12" applyFont="1" applyAlignment="1">
      <alignment horizontal="center" vertical="center"/>
    </xf>
    <xf numFmtId="184" fontId="72" fillId="0" borderId="0" xfId="1" applyNumberFormat="1" applyFont="1" applyAlignment="1">
      <alignment horizontal="center" vertical="center"/>
    </xf>
    <xf numFmtId="176" fontId="72" fillId="0" borderId="0" xfId="30" applyNumberFormat="1" applyFont="1" applyAlignment="1">
      <alignment horizontal="center" vertical="center"/>
    </xf>
    <xf numFmtId="0" fontId="73" fillId="0" borderId="0" xfId="12" applyFont="1" applyAlignment="1">
      <alignment vertical="center" wrapText="1"/>
    </xf>
    <xf numFmtId="0" fontId="74" fillId="0" borderId="0" xfId="12" applyFont="1" applyAlignment="1">
      <alignment vertical="center" wrapText="1"/>
    </xf>
    <xf numFmtId="0" fontId="74" fillId="0" borderId="0" xfId="12" applyFont="1">
      <alignment vertical="center"/>
    </xf>
    <xf numFmtId="0" fontId="75" fillId="0" borderId="0" xfId="12" applyFont="1">
      <alignment vertical="center"/>
    </xf>
    <xf numFmtId="41" fontId="73" fillId="0" borderId="0" xfId="13" applyFont="1">
      <alignment vertical="center"/>
    </xf>
    <xf numFmtId="0" fontId="73" fillId="0" borderId="0" xfId="12" applyFont="1" applyAlignment="1">
      <alignment horizontal="center" vertical="center"/>
    </xf>
    <xf numFmtId="176" fontId="73" fillId="0" borderId="0" xfId="1" applyNumberFormat="1" applyFont="1">
      <alignment vertical="center"/>
    </xf>
    <xf numFmtId="184" fontId="73" fillId="0" borderId="0" xfId="1" applyNumberFormat="1" applyFont="1">
      <alignment vertical="center"/>
    </xf>
    <xf numFmtId="176" fontId="73" fillId="0" borderId="0" xfId="30" applyNumberFormat="1" applyFont="1" applyAlignment="1">
      <alignment horizontal="center" vertical="center"/>
    </xf>
    <xf numFmtId="176" fontId="73" fillId="0" borderId="0" xfId="30" applyNumberFormat="1" applyFont="1">
      <alignment vertical="center"/>
    </xf>
    <xf numFmtId="176" fontId="73" fillId="0" borderId="0" xfId="13" applyNumberFormat="1" applyFont="1">
      <alignment vertical="center"/>
    </xf>
    <xf numFmtId="178" fontId="73" fillId="0" borderId="0" xfId="12" applyNumberFormat="1" applyFont="1" applyAlignment="1">
      <alignment horizontal="left" vertical="center"/>
    </xf>
    <xf numFmtId="0" fontId="73" fillId="0" borderId="9" xfId="12" applyFont="1" applyBorder="1" applyAlignment="1">
      <alignment vertical="center" wrapText="1"/>
    </xf>
    <xf numFmtId="41" fontId="73" fillId="0" borderId="0" xfId="13" applyFont="1" applyBorder="1">
      <alignment vertical="center"/>
    </xf>
    <xf numFmtId="41" fontId="73" fillId="0" borderId="4" xfId="13" applyFont="1" applyBorder="1">
      <alignment vertical="center"/>
    </xf>
    <xf numFmtId="0" fontId="71" fillId="0" borderId="0" xfId="12" applyFont="1">
      <alignment vertical="center"/>
    </xf>
    <xf numFmtId="0" fontId="71" fillId="0" borderId="0" xfId="12" applyFont="1" applyAlignment="1">
      <alignment horizontal="center" vertical="center"/>
    </xf>
    <xf numFmtId="0" fontId="76" fillId="0" borderId="0" xfId="12" applyFont="1">
      <alignment vertical="center"/>
    </xf>
    <xf numFmtId="0" fontId="32" fillId="0" borderId="0" xfId="12" applyFont="1">
      <alignment vertical="center"/>
    </xf>
    <xf numFmtId="0" fontId="32" fillId="0" borderId="0" xfId="12" applyFont="1" applyAlignment="1">
      <alignment vertical="center" wrapText="1"/>
    </xf>
    <xf numFmtId="0" fontId="32" fillId="0" borderId="0" xfId="12" applyFont="1" applyAlignment="1">
      <alignment horizontal="left" vertical="center"/>
    </xf>
    <xf numFmtId="0" fontId="33" fillId="0" borderId="0" xfId="12" applyFont="1">
      <alignment vertical="center"/>
    </xf>
    <xf numFmtId="0" fontId="35" fillId="0" borderId="0" xfId="12" applyFont="1" applyAlignment="1">
      <alignment horizontal="left" vertical="center"/>
    </xf>
    <xf numFmtId="0" fontId="34" fillId="0" borderId="0" xfId="12" applyFont="1">
      <alignment vertical="center"/>
    </xf>
    <xf numFmtId="0" fontId="10" fillId="0" borderId="0" xfId="12" applyFont="1" applyAlignment="1">
      <alignment vertical="center" wrapText="1"/>
    </xf>
    <xf numFmtId="0" fontId="14" fillId="0" borderId="0" xfId="12" applyFont="1" applyAlignment="1">
      <alignment horizontal="centerContinuous" vertical="center"/>
    </xf>
    <xf numFmtId="0" fontId="10" fillId="0" borderId="0" xfId="12" applyFont="1" applyAlignment="1">
      <alignment vertical="top"/>
    </xf>
    <xf numFmtId="0" fontId="32" fillId="0" borderId="0" xfId="12" applyFont="1" applyAlignment="1">
      <alignment vertical="top"/>
    </xf>
    <xf numFmtId="0" fontId="56" fillId="0" borderId="0" xfId="0" applyFont="1">
      <alignment vertical="center"/>
    </xf>
    <xf numFmtId="15" fontId="10" fillId="0" borderId="0" xfId="12" applyNumberFormat="1" applyFont="1">
      <alignment vertical="center"/>
    </xf>
    <xf numFmtId="177" fontId="32" fillId="0" borderId="0" xfId="12" applyNumberFormat="1" applyFont="1">
      <alignment vertical="center"/>
    </xf>
    <xf numFmtId="177" fontId="14" fillId="0" borderId="0" xfId="13" applyNumberFormat="1" applyFont="1">
      <alignment vertical="center"/>
    </xf>
    <xf numFmtId="177" fontId="13" fillId="0" borderId="0" xfId="12" applyNumberFormat="1" applyFont="1" applyAlignment="1">
      <alignment horizontal="center" vertical="center"/>
    </xf>
    <xf numFmtId="177" fontId="10" fillId="0" borderId="0" xfId="13" applyNumberFormat="1" applyFont="1">
      <alignment vertical="center"/>
    </xf>
    <xf numFmtId="177" fontId="22" fillId="0" borderId="1" xfId="13" applyNumberFormat="1" applyFont="1" applyFill="1" applyBorder="1" applyAlignment="1">
      <alignment horizontal="center" vertical="center" wrapText="1"/>
    </xf>
    <xf numFmtId="177" fontId="22" fillId="2" borderId="1" xfId="13" applyNumberFormat="1" applyFont="1" applyFill="1" applyBorder="1" applyAlignment="1">
      <alignment horizontal="center" vertical="center"/>
    </xf>
    <xf numFmtId="177" fontId="37" fillId="6" borderId="33" xfId="30" applyNumberFormat="1" applyFont="1" applyFill="1" applyBorder="1" applyAlignment="1">
      <alignment horizontal="center" vertical="center"/>
    </xf>
    <xf numFmtId="177" fontId="14" fillId="0" borderId="0" xfId="13" applyNumberFormat="1" applyFont="1" applyFill="1" applyBorder="1" applyAlignment="1">
      <alignment horizontal="center" vertical="center"/>
    </xf>
    <xf numFmtId="177" fontId="14" fillId="0" borderId="0" xfId="13" applyNumberFormat="1" applyFont="1" applyBorder="1" applyAlignment="1">
      <alignment horizontal="center" vertical="center"/>
    </xf>
    <xf numFmtId="177" fontId="17" fillId="0" borderId="0" xfId="13" applyNumberFormat="1" applyFont="1" applyBorder="1">
      <alignment vertical="center"/>
    </xf>
    <xf numFmtId="177" fontId="17" fillId="0" borderId="0" xfId="13" applyNumberFormat="1" applyFont="1">
      <alignment vertical="center"/>
    </xf>
    <xf numFmtId="0" fontId="0" fillId="0" borderId="1" xfId="0" applyBorder="1" applyAlignment="1">
      <alignment horizontal="center" vertical="center" wrapText="1"/>
    </xf>
    <xf numFmtId="176" fontId="10" fillId="0" borderId="10" xfId="30" applyNumberFormat="1" applyFont="1" applyFill="1" applyBorder="1" applyAlignment="1">
      <alignment vertical="center"/>
    </xf>
    <xf numFmtId="176" fontId="32" fillId="0" borderId="16" xfId="30" applyNumberFormat="1" applyFont="1" applyFill="1" applyBorder="1" applyAlignment="1">
      <alignment vertical="center"/>
    </xf>
    <xf numFmtId="43" fontId="10" fillId="0" borderId="0" xfId="12" applyNumberFormat="1" applyFont="1">
      <alignment vertical="center"/>
    </xf>
    <xf numFmtId="176" fontId="18" fillId="3" borderId="33" xfId="1" applyNumberFormat="1" applyFont="1" applyFill="1" applyBorder="1" applyAlignment="1">
      <alignment vertical="center"/>
    </xf>
    <xf numFmtId="0" fontId="32" fillId="3" borderId="6" xfId="12" applyFont="1" applyFill="1" applyBorder="1" applyAlignment="1">
      <alignment horizontal="center" vertical="center"/>
    </xf>
    <xf numFmtId="14" fontId="32" fillId="3" borderId="22" xfId="12" applyNumberFormat="1" applyFont="1" applyFill="1" applyBorder="1" applyAlignment="1">
      <alignment horizontal="center" vertical="center"/>
    </xf>
    <xf numFmtId="0" fontId="32" fillId="3" borderId="0" xfId="12" applyFont="1" applyFill="1" applyAlignment="1">
      <alignment horizontal="left" vertical="center" wrapText="1"/>
    </xf>
    <xf numFmtId="0" fontId="32" fillId="3" borderId="10" xfId="12" applyFont="1" applyFill="1" applyBorder="1" applyAlignment="1">
      <alignment horizontal="left" vertical="center" wrapText="1"/>
    </xf>
    <xf numFmtId="0" fontId="32" fillId="3" borderId="0" xfId="12" applyFont="1" applyFill="1" applyAlignment="1">
      <alignment horizontal="left" vertical="center"/>
    </xf>
    <xf numFmtId="0" fontId="32" fillId="3" borderId="10" xfId="12" applyFont="1" applyFill="1" applyBorder="1" applyAlignment="1">
      <alignment horizontal="left" vertical="center"/>
    </xf>
    <xf numFmtId="41" fontId="10" fillId="0" borderId="0" xfId="12" applyNumberFormat="1" applyFont="1" applyAlignment="1">
      <alignment horizontal="center" vertical="center"/>
    </xf>
    <xf numFmtId="176" fontId="10" fillId="0" borderId="0" xfId="1" applyNumberFormat="1" applyFont="1" applyBorder="1" applyAlignment="1">
      <alignment horizontal="center" vertical="center"/>
    </xf>
    <xf numFmtId="0" fontId="13" fillId="0" borderId="9" xfId="12" applyFont="1" applyBorder="1" applyAlignment="1">
      <alignment horizontal="center" vertical="center" wrapText="1"/>
    </xf>
    <xf numFmtId="0" fontId="13" fillId="0" borderId="0" xfId="12" applyFont="1" applyAlignment="1">
      <alignment horizontal="center" vertical="center"/>
    </xf>
    <xf numFmtId="0" fontId="13" fillId="0" borderId="10" xfId="12" applyFont="1" applyBorder="1" applyAlignment="1">
      <alignment horizontal="center" vertical="center"/>
    </xf>
    <xf numFmtId="0" fontId="32" fillId="0" borderId="26" xfId="12" applyFont="1" applyBorder="1" applyAlignment="1">
      <alignment horizontal="center" vertical="center"/>
    </xf>
    <xf numFmtId="0" fontId="32" fillId="0" borderId="22" xfId="12" applyFont="1" applyBorder="1" applyAlignment="1">
      <alignment horizontal="center" vertical="center"/>
    </xf>
    <xf numFmtId="0" fontId="32" fillId="0" borderId="25" xfId="12" applyFont="1" applyBorder="1" applyAlignment="1">
      <alignment horizontal="center" vertical="center"/>
    </xf>
    <xf numFmtId="15" fontId="10" fillId="0" borderId="0" xfId="12" applyNumberFormat="1" applyFont="1" applyAlignment="1">
      <alignment horizontal="left" vertical="center"/>
    </xf>
    <xf numFmtId="0" fontId="32" fillId="0" borderId="22" xfId="12" applyFont="1" applyBorder="1" applyAlignment="1">
      <alignment horizontal="left" vertical="center" wrapText="1"/>
    </xf>
    <xf numFmtId="0" fontId="32" fillId="0" borderId="23" xfId="12" applyFont="1" applyBorder="1" applyAlignment="1">
      <alignment horizontal="left" vertical="center" wrapText="1"/>
    </xf>
    <xf numFmtId="0" fontId="32" fillId="0" borderId="26" xfId="12" applyFont="1" applyBorder="1" applyAlignment="1">
      <alignment horizontal="left" vertical="center" wrapText="1"/>
    </xf>
    <xf numFmtId="0" fontId="32" fillId="0" borderId="25" xfId="12" applyFont="1" applyBorder="1" applyAlignment="1">
      <alignment horizontal="left" vertical="center" wrapText="1"/>
    </xf>
    <xf numFmtId="0" fontId="32" fillId="0" borderId="0" xfId="12" applyFont="1" applyAlignment="1">
      <alignment horizontal="left" vertical="center" wrapText="1"/>
    </xf>
    <xf numFmtId="0" fontId="32" fillId="0" borderId="27" xfId="12" applyFont="1" applyBorder="1" applyAlignment="1">
      <alignment horizontal="left" vertical="center" wrapText="1"/>
    </xf>
    <xf numFmtId="0" fontId="32" fillId="0" borderId="28" xfId="12" applyFont="1" applyBorder="1" applyAlignment="1">
      <alignment horizontal="left" vertical="center" wrapText="1"/>
    </xf>
    <xf numFmtId="0" fontId="32" fillId="3" borderId="0" xfId="12" applyFont="1" applyFill="1" applyAlignment="1">
      <alignment horizontal="center" vertical="center"/>
    </xf>
    <xf numFmtId="0" fontId="32" fillId="3" borderId="10" xfId="12" applyFont="1" applyFill="1" applyBorder="1" applyAlignment="1">
      <alignment horizontal="center" vertical="center"/>
    </xf>
    <xf numFmtId="176" fontId="10" fillId="0" borderId="26" xfId="13" applyNumberFormat="1" applyFont="1" applyFill="1" applyBorder="1" applyAlignment="1">
      <alignment horizontal="center" vertical="center"/>
    </xf>
    <xf numFmtId="176" fontId="10" fillId="0" borderId="22" xfId="13" applyNumberFormat="1" applyFont="1" applyFill="1" applyBorder="1" applyAlignment="1">
      <alignment horizontal="center" vertical="center"/>
    </xf>
    <xf numFmtId="176" fontId="10" fillId="0" borderId="23" xfId="13" applyNumberFormat="1" applyFont="1" applyFill="1" applyBorder="1" applyAlignment="1">
      <alignment horizontal="center" vertical="center"/>
    </xf>
    <xf numFmtId="0" fontId="31" fillId="0" borderId="22" xfId="12" applyFont="1" applyBorder="1" applyAlignment="1">
      <alignment horizontal="center" vertical="center"/>
    </xf>
    <xf numFmtId="0" fontId="31" fillId="0" borderId="23" xfId="12" applyFont="1" applyBorder="1" applyAlignment="1">
      <alignment horizontal="center" vertical="center"/>
    </xf>
    <xf numFmtId="0" fontId="32" fillId="0" borderId="15" xfId="12" applyFont="1" applyBorder="1" applyAlignment="1">
      <alignment horizontal="center" vertical="center"/>
    </xf>
    <xf numFmtId="176" fontId="32" fillId="0" borderId="15" xfId="12" applyNumberFormat="1" applyFont="1" applyBorder="1" applyAlignment="1">
      <alignment horizontal="center" vertical="center"/>
    </xf>
    <xf numFmtId="176" fontId="32" fillId="0" borderId="16" xfId="12" applyNumberFormat="1" applyFont="1" applyBorder="1" applyAlignment="1">
      <alignment horizontal="center" vertical="center"/>
    </xf>
    <xf numFmtId="0" fontId="32" fillId="0" borderId="2" xfId="12" applyFont="1" applyBorder="1" applyAlignment="1">
      <alignment horizontal="center" vertical="center"/>
    </xf>
    <xf numFmtId="0" fontId="32" fillId="0" borderId="3" xfId="12" applyFont="1" applyBorder="1" applyAlignment="1">
      <alignment horizontal="center" vertical="center"/>
    </xf>
    <xf numFmtId="0" fontId="32" fillId="0" borderId="24" xfId="12" applyFont="1" applyBorder="1" applyAlignment="1">
      <alignment horizontal="center" vertical="center"/>
    </xf>
    <xf numFmtId="0" fontId="32" fillId="0" borderId="12" xfId="12" applyFont="1" applyBorder="1" applyAlignment="1">
      <alignment horizontal="center" vertical="center"/>
    </xf>
    <xf numFmtId="41" fontId="10" fillId="0" borderId="26" xfId="13" quotePrefix="1" applyFont="1" applyFill="1" applyBorder="1" applyAlignment="1">
      <alignment horizontal="center" vertical="center"/>
    </xf>
    <xf numFmtId="41" fontId="10" fillId="0" borderId="22" xfId="13" quotePrefix="1" applyFont="1" applyFill="1" applyBorder="1" applyAlignment="1">
      <alignment horizontal="center" vertical="center"/>
    </xf>
    <xf numFmtId="41" fontId="10" fillId="0" borderId="25" xfId="13" quotePrefix="1" applyFont="1" applyFill="1" applyBorder="1" applyAlignment="1">
      <alignment horizontal="center" vertical="center"/>
    </xf>
    <xf numFmtId="185" fontId="10" fillId="0" borderId="26" xfId="13" applyNumberFormat="1" applyFont="1" applyFill="1" applyBorder="1" applyAlignment="1">
      <alignment horizontal="center" vertical="center"/>
    </xf>
    <xf numFmtId="185" fontId="10" fillId="0" borderId="22" xfId="13" applyNumberFormat="1" applyFont="1" applyFill="1" applyBorder="1" applyAlignment="1">
      <alignment horizontal="center" vertical="center"/>
    </xf>
    <xf numFmtId="185" fontId="10" fillId="0" borderId="25" xfId="13" applyNumberFormat="1" applyFont="1" applyFill="1" applyBorder="1" applyAlignment="1">
      <alignment horizontal="center" vertical="center"/>
    </xf>
    <xf numFmtId="41" fontId="10" fillId="0" borderId="28" xfId="13" quotePrefix="1" applyFont="1" applyFill="1" applyBorder="1" applyAlignment="1">
      <alignment horizontal="center" vertical="center"/>
    </xf>
    <xf numFmtId="41" fontId="10" fillId="0" borderId="0" xfId="13" quotePrefix="1" applyFont="1" applyFill="1" applyBorder="1" applyAlignment="1">
      <alignment horizontal="center" vertical="center"/>
    </xf>
    <xf numFmtId="41" fontId="10" fillId="0" borderId="27" xfId="13" quotePrefix="1" applyFont="1" applyFill="1" applyBorder="1" applyAlignment="1">
      <alignment horizontal="center" vertical="center"/>
    </xf>
    <xf numFmtId="182" fontId="10" fillId="0" borderId="28" xfId="13" applyNumberFormat="1" applyFont="1" applyFill="1" applyBorder="1" applyAlignment="1">
      <alignment horizontal="right" vertical="center"/>
    </xf>
    <xf numFmtId="182" fontId="10" fillId="0" borderId="0" xfId="13" applyNumberFormat="1" applyFont="1" applyFill="1" applyBorder="1" applyAlignment="1">
      <alignment horizontal="right" vertical="center"/>
    </xf>
    <xf numFmtId="182" fontId="10" fillId="0" borderId="27" xfId="13" applyNumberFormat="1" applyFont="1" applyFill="1" applyBorder="1" applyAlignment="1">
      <alignment horizontal="right" vertical="center"/>
    </xf>
    <xf numFmtId="0" fontId="32" fillId="0" borderId="19" xfId="12" applyFont="1" applyBorder="1" applyAlignment="1">
      <alignment horizontal="center" vertical="center"/>
    </xf>
    <xf numFmtId="0" fontId="32" fillId="0" borderId="16" xfId="12" applyFont="1" applyBorder="1" applyAlignment="1">
      <alignment horizontal="center" vertical="center"/>
    </xf>
    <xf numFmtId="0" fontId="32" fillId="0" borderId="21" xfId="12" applyFont="1" applyBorder="1" applyAlignment="1">
      <alignment horizontal="left" vertical="top"/>
    </xf>
    <xf numFmtId="0" fontId="32" fillId="0" borderId="22" xfId="12" applyFont="1" applyBorder="1" applyAlignment="1">
      <alignment horizontal="left" vertical="top"/>
    </xf>
    <xf numFmtId="0" fontId="32" fillId="0" borderId="25" xfId="12" applyFont="1" applyBorder="1" applyAlignment="1">
      <alignment horizontal="left" vertical="top"/>
    </xf>
    <xf numFmtId="0" fontId="32" fillId="0" borderId="11" xfId="12" applyFont="1" applyBorder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24" xfId="12" applyFont="1" applyBorder="1" applyAlignment="1">
      <alignment horizontal="left" vertical="top"/>
    </xf>
    <xf numFmtId="0" fontId="32" fillId="0" borderId="23" xfId="12" applyFont="1" applyBorder="1" applyAlignment="1">
      <alignment horizontal="center" vertical="center"/>
    </xf>
    <xf numFmtId="0" fontId="13" fillId="0" borderId="0" xfId="12" applyFont="1" applyAlignment="1">
      <alignment horizontal="center" vertical="center" wrapText="1"/>
    </xf>
    <xf numFmtId="0" fontId="18" fillId="3" borderId="48" xfId="12" applyFont="1" applyFill="1" applyBorder="1" applyAlignment="1">
      <alignment horizontal="center" vertical="center"/>
    </xf>
    <xf numFmtId="0" fontId="18" fillId="3" borderId="33" xfId="12" applyFont="1" applyFill="1" applyBorder="1" applyAlignment="1">
      <alignment horizontal="center" vertical="center"/>
    </xf>
    <xf numFmtId="41" fontId="10" fillId="0" borderId="0" xfId="1" applyFont="1" applyBorder="1" applyAlignment="1">
      <alignment horizontal="center" vertical="center"/>
    </xf>
    <xf numFmtId="176" fontId="10" fillId="0" borderId="0" xfId="1" applyNumberFormat="1" applyFont="1" applyBorder="1" applyAlignment="1">
      <alignment vertical="center"/>
    </xf>
    <xf numFmtId="0" fontId="32" fillId="0" borderId="0" xfId="12" applyFont="1" applyAlignment="1">
      <alignment horizontal="left" vertical="top" wrapText="1"/>
    </xf>
    <xf numFmtId="0" fontId="32" fillId="0" borderId="10" xfId="12" applyFont="1" applyBorder="1" applyAlignment="1">
      <alignment horizontal="left" vertical="top" wrapText="1"/>
    </xf>
    <xf numFmtId="0" fontId="32" fillId="0" borderId="46" xfId="12" applyFont="1" applyBorder="1" applyAlignment="1">
      <alignment horizontal="center" vertical="center"/>
    </xf>
    <xf numFmtId="176" fontId="10" fillId="0" borderId="28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7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5" fontId="10" fillId="0" borderId="28" xfId="13" applyNumberFormat="1" applyFont="1" applyFill="1" applyBorder="1" applyAlignment="1">
      <alignment horizontal="center" vertical="center"/>
    </xf>
    <xf numFmtId="185" fontId="10" fillId="0" borderId="0" xfId="13" applyNumberFormat="1" applyFont="1" applyFill="1" applyBorder="1" applyAlignment="1">
      <alignment horizontal="center" vertical="center"/>
    </xf>
    <xf numFmtId="185" fontId="10" fillId="0" borderId="27" xfId="13" applyNumberFormat="1" applyFont="1" applyFill="1" applyBorder="1" applyAlignment="1">
      <alignment horizontal="center" vertical="center"/>
    </xf>
    <xf numFmtId="177" fontId="10" fillId="0" borderId="28" xfId="13" applyNumberFormat="1" applyFont="1" applyFill="1" applyBorder="1" applyAlignment="1">
      <alignment horizontal="center" vertical="center"/>
    </xf>
    <xf numFmtId="177" fontId="10" fillId="0" borderId="0" xfId="13" applyNumberFormat="1" applyFont="1" applyFill="1" applyBorder="1" applyAlignment="1">
      <alignment horizontal="center" vertical="center"/>
    </xf>
    <xf numFmtId="177" fontId="10" fillId="0" borderId="27" xfId="13" applyNumberFormat="1" applyFont="1" applyFill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22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176" fontId="32" fillId="0" borderId="45" xfId="12" applyNumberFormat="1" applyFont="1" applyBorder="1" applyAlignment="1">
      <alignment horizontal="center" vertical="center"/>
    </xf>
    <xf numFmtId="176" fontId="32" fillId="0" borderId="46" xfId="12" applyNumberFormat="1" applyFont="1" applyBorder="1" applyAlignment="1">
      <alignment horizontal="center" vertical="center"/>
    </xf>
    <xf numFmtId="176" fontId="32" fillId="0" borderId="45" xfId="13" applyNumberFormat="1" applyFont="1" applyFill="1" applyBorder="1" applyAlignment="1">
      <alignment horizontal="center" vertical="center"/>
    </xf>
    <xf numFmtId="176" fontId="32" fillId="0" borderId="15" xfId="13" applyNumberFormat="1" applyFont="1" applyFill="1" applyBorder="1" applyAlignment="1">
      <alignment horizontal="center" vertical="center"/>
    </xf>
    <xf numFmtId="176" fontId="32" fillId="0" borderId="46" xfId="13" applyNumberFormat="1" applyFont="1" applyFill="1" applyBorder="1" applyAlignment="1">
      <alignment horizontal="center" vertical="center"/>
    </xf>
    <xf numFmtId="177" fontId="32" fillId="0" borderId="45" xfId="12" applyNumberFormat="1" applyFont="1" applyBorder="1" applyAlignment="1">
      <alignment horizontal="center" vertical="center"/>
    </xf>
    <xf numFmtId="177" fontId="32" fillId="0" borderId="15" xfId="12" applyNumberFormat="1" applyFont="1" applyBorder="1" applyAlignment="1">
      <alignment horizontal="center" vertical="center"/>
    </xf>
    <xf numFmtId="177" fontId="32" fillId="0" borderId="46" xfId="12" applyNumberFormat="1" applyFont="1" applyBorder="1" applyAlignment="1">
      <alignment horizontal="center" vertical="center"/>
    </xf>
    <xf numFmtId="178" fontId="22" fillId="0" borderId="30" xfId="12" applyNumberFormat="1" applyFont="1" applyBorder="1" applyAlignment="1">
      <alignment horizontal="center" vertical="center" wrapText="1"/>
    </xf>
    <xf numFmtId="178" fontId="22" fillId="0" borderId="1" xfId="12" applyNumberFormat="1" applyFont="1" applyBorder="1" applyAlignment="1">
      <alignment horizontal="center" vertical="center" wrapText="1"/>
    </xf>
    <xf numFmtId="178" fontId="22" fillId="0" borderId="50" xfId="12" applyNumberFormat="1" applyFont="1" applyBorder="1" applyAlignment="1">
      <alignment horizontal="center" vertical="center" wrapText="1"/>
    </xf>
    <xf numFmtId="178" fontId="22" fillId="0" borderId="18" xfId="12" applyNumberFormat="1" applyFont="1" applyBorder="1" applyAlignment="1">
      <alignment horizontal="center" vertical="center" wrapText="1"/>
    </xf>
    <xf numFmtId="0" fontId="26" fillId="0" borderId="0" xfId="12" applyFont="1" applyAlignment="1">
      <alignment horizontal="center" vertical="center"/>
    </xf>
    <xf numFmtId="0" fontId="22" fillId="0" borderId="29" xfId="12" applyFont="1" applyBorder="1" applyAlignment="1">
      <alignment horizontal="center" vertical="center"/>
    </xf>
    <xf numFmtId="0" fontId="22" fillId="0" borderId="17" xfId="12" applyFont="1" applyBorder="1" applyAlignment="1">
      <alignment horizontal="center" vertical="center"/>
    </xf>
    <xf numFmtId="0" fontId="22" fillId="0" borderId="30" xfId="12" applyFont="1" applyBorder="1" applyAlignment="1">
      <alignment horizontal="center" vertical="center" wrapText="1"/>
    </xf>
    <xf numFmtId="0" fontId="22" fillId="0" borderId="1" xfId="12" applyFont="1" applyBorder="1" applyAlignment="1">
      <alignment horizontal="center" vertical="center" wrapText="1"/>
    </xf>
    <xf numFmtId="41" fontId="22" fillId="0" borderId="30" xfId="13" applyFont="1" applyFill="1" applyBorder="1" applyAlignment="1">
      <alignment horizontal="center" vertical="center" wrapText="1"/>
    </xf>
    <xf numFmtId="176" fontId="22" fillId="0" borderId="30" xfId="30" applyNumberFormat="1" applyFont="1" applyBorder="1" applyAlignment="1">
      <alignment horizontal="center" vertical="center" wrapText="1"/>
    </xf>
    <xf numFmtId="176" fontId="22" fillId="0" borderId="30" xfId="13" applyNumberFormat="1" applyFont="1" applyFill="1" applyBorder="1" applyAlignment="1">
      <alignment horizontal="center" vertical="center" wrapText="1"/>
    </xf>
    <xf numFmtId="176" fontId="22" fillId="0" borderId="1" xfId="13" applyNumberFormat="1" applyFont="1" applyFill="1" applyBorder="1" applyAlignment="1">
      <alignment horizontal="center" vertical="center" wrapText="1"/>
    </xf>
    <xf numFmtId="176" fontId="22" fillId="0" borderId="30" xfId="30" applyNumberFormat="1" applyFont="1" applyFill="1" applyBorder="1" applyAlignment="1">
      <alignment horizontal="center" vertical="center" wrapText="1"/>
    </xf>
    <xf numFmtId="176" fontId="22" fillId="0" borderId="1" xfId="30" applyNumberFormat="1" applyFont="1" applyFill="1" applyBorder="1" applyAlignment="1">
      <alignment horizontal="center" vertical="center" wrapText="1"/>
    </xf>
    <xf numFmtId="0" fontId="37" fillId="6" borderId="48" xfId="12" applyFont="1" applyFill="1" applyBorder="1" applyAlignment="1">
      <alignment horizontal="center" vertical="center"/>
    </xf>
    <xf numFmtId="0" fontId="37" fillId="6" borderId="33" xfId="12" applyFont="1" applyFill="1" applyBorder="1" applyAlignment="1">
      <alignment horizontal="center" vertical="center"/>
    </xf>
    <xf numFmtId="178" fontId="22" fillId="0" borderId="32" xfId="12" applyNumberFormat="1" applyFont="1" applyBorder="1" applyAlignment="1">
      <alignment horizontal="center" vertical="center" wrapText="1"/>
    </xf>
    <xf numFmtId="178" fontId="22" fillId="0" borderId="13" xfId="12" applyNumberFormat="1" applyFont="1" applyBorder="1" applyAlignment="1">
      <alignment horizontal="center" vertical="center" wrapText="1"/>
    </xf>
    <xf numFmtId="0" fontId="37" fillId="0" borderId="38" xfId="12" applyFont="1" applyBorder="1" applyAlignment="1">
      <alignment horizontal="center" vertical="center"/>
    </xf>
    <xf numFmtId="0" fontId="37" fillId="0" borderId="39" xfId="12" applyFont="1" applyBorder="1" applyAlignment="1">
      <alignment horizontal="center" vertical="center"/>
    </xf>
    <xf numFmtId="0" fontId="37" fillId="0" borderId="40" xfId="12" applyFont="1" applyBorder="1" applyAlignment="1">
      <alignment horizontal="center" vertical="center"/>
    </xf>
    <xf numFmtId="176" fontId="22" fillId="0" borderId="31" xfId="13" applyNumberFormat="1" applyFont="1" applyFill="1" applyBorder="1" applyAlignment="1">
      <alignment horizontal="center" vertical="center" wrapText="1"/>
    </xf>
    <xf numFmtId="176" fontId="22" fillId="0" borderId="5" xfId="13" applyNumberFormat="1" applyFont="1" applyFill="1" applyBorder="1" applyAlignment="1">
      <alignment horizontal="center" vertical="center" wrapText="1"/>
    </xf>
    <xf numFmtId="0" fontId="22" fillId="0" borderId="34" xfId="12" applyFont="1" applyBorder="1" applyAlignment="1">
      <alignment horizontal="center" vertical="center"/>
    </xf>
    <xf numFmtId="0" fontId="22" fillId="0" borderId="37" xfId="12" applyFont="1" applyBorder="1" applyAlignment="1">
      <alignment horizontal="center" vertical="center"/>
    </xf>
    <xf numFmtId="0" fontId="22" fillId="0" borderId="31" xfId="12" applyFont="1" applyBorder="1" applyAlignment="1">
      <alignment horizontal="center" vertical="center" wrapText="1"/>
    </xf>
    <xf numFmtId="0" fontId="22" fillId="0" borderId="5" xfId="12" applyFont="1" applyBorder="1" applyAlignment="1">
      <alignment horizontal="center" vertical="center" wrapText="1"/>
    </xf>
    <xf numFmtId="41" fontId="22" fillId="0" borderId="49" xfId="13" applyFont="1" applyFill="1" applyBorder="1" applyAlignment="1">
      <alignment horizontal="center" vertical="center" wrapText="1"/>
    </xf>
    <xf numFmtId="41" fontId="22" fillId="0" borderId="35" xfId="13" applyFont="1" applyFill="1" applyBorder="1" applyAlignment="1">
      <alignment horizontal="center" vertical="center" wrapText="1"/>
    </xf>
    <xf numFmtId="176" fontId="22" fillId="0" borderId="36" xfId="1" applyNumberFormat="1" applyFont="1" applyBorder="1" applyAlignment="1">
      <alignment horizontal="center" vertical="center" wrapText="1"/>
    </xf>
    <xf numFmtId="176" fontId="22" fillId="0" borderId="35" xfId="1" applyNumberFormat="1" applyFont="1" applyBorder="1" applyAlignment="1">
      <alignment horizontal="center" vertical="center" wrapText="1"/>
    </xf>
    <xf numFmtId="176" fontId="22" fillId="0" borderId="31" xfId="30" applyNumberFormat="1" applyFont="1" applyFill="1" applyBorder="1" applyAlignment="1">
      <alignment horizontal="center" vertical="center" wrapText="1"/>
    </xf>
    <xf numFmtId="176" fontId="22" fillId="0" borderId="5" xfId="30" applyNumberFormat="1" applyFont="1" applyFill="1" applyBorder="1" applyAlignment="1">
      <alignment horizontal="center" vertical="center" wrapText="1"/>
    </xf>
    <xf numFmtId="178" fontId="22" fillId="0" borderId="31" xfId="12" applyNumberFormat="1" applyFont="1" applyBorder="1" applyAlignment="1">
      <alignment horizontal="center" vertical="center" wrapText="1"/>
    </xf>
    <xf numFmtId="178" fontId="22" fillId="0" borderId="5" xfId="12" applyNumberFormat="1" applyFont="1" applyBorder="1" applyAlignment="1">
      <alignment horizontal="center" vertical="center" wrapText="1"/>
    </xf>
    <xf numFmtId="176" fontId="22" fillId="0" borderId="31" xfId="1" applyNumberFormat="1" applyFont="1" applyFill="1" applyBorder="1" applyAlignment="1">
      <alignment horizontal="center" vertical="center" wrapText="1"/>
    </xf>
    <xf numFmtId="176" fontId="22" fillId="0" borderId="5" xfId="1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3" fillId="2" borderId="6" xfId="0" applyFont="1" applyFill="1" applyBorder="1" applyAlignment="1">
      <alignment horizontal="center" vertical="center" wrapText="1"/>
    </xf>
    <xf numFmtId="0" fontId="43" fillId="2" borderId="6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9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43" fillId="2" borderId="10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</cellXfs>
  <cellStyles count="50">
    <cellStyle name="Comma" xfId="15" xr:uid="{00000000-0005-0000-0000-000000000000}"/>
    <cellStyle name="Comma [0]" xfId="1" xr:uid="{00000000-0005-0000-0000-000001000000}"/>
    <cellStyle name="Comma [0] 2" xfId="22" xr:uid="{00000000-0005-0000-0000-000002000000}"/>
    <cellStyle name="Comma [0] 2 2" xfId="38" xr:uid="{2A16B9B9-4639-40BF-99CD-DC48DA855BA9}"/>
    <cellStyle name="Comma [0] 3" xfId="31" xr:uid="{B0DFEF7D-C5A6-4EB8-8A49-85105A2A831A}"/>
    <cellStyle name="Normal 2" xfId="9" xr:uid="{00000000-0005-0000-0000-000003000000}"/>
    <cellStyle name="Standaard_Packing List(Sample for Hadjret HRSG)" xfId="4" xr:uid="{00000000-0005-0000-0000-000004000000}"/>
    <cellStyle name="쉼표 [0]" xfId="30" builtinId="6"/>
    <cellStyle name="쉼표 [0] 2" xfId="5" xr:uid="{00000000-0005-0000-0000-000006000000}"/>
    <cellStyle name="쉼표 [0] 2 2" xfId="11" xr:uid="{00000000-0005-0000-0000-000007000000}"/>
    <cellStyle name="쉼표 [0] 2 2 2" xfId="26" xr:uid="{00000000-0005-0000-0000-000008000000}"/>
    <cellStyle name="쉼표 [0] 2 2 2 2" xfId="42" xr:uid="{F36AD5E3-F4C0-4050-A50E-46C72126DA39}"/>
    <cellStyle name="쉼표 [0] 2 2 3" xfId="35" xr:uid="{93D138EF-86E2-46F1-B5B1-DDE4C5D3B774}"/>
    <cellStyle name="쉼표 [0] 2 3" xfId="23" xr:uid="{00000000-0005-0000-0000-000009000000}"/>
    <cellStyle name="쉼표 [0] 2 3 2" xfId="39" xr:uid="{FE4740D3-EC35-40C2-89C7-F54E5F317391}"/>
    <cellStyle name="쉼표 [0] 2 4" xfId="32" xr:uid="{68ED9358-B755-4097-BA98-A8D0AEA5D4F5}"/>
    <cellStyle name="쉼표 [0] 3" xfId="13" xr:uid="{00000000-0005-0000-0000-00000A000000}"/>
    <cellStyle name="쉼표 [0] 3 2" xfId="27" xr:uid="{00000000-0005-0000-0000-00000B000000}"/>
    <cellStyle name="쉼표 [0] 3 2 2" xfId="43" xr:uid="{21A72E9F-1715-4142-81D6-D7E361AFF9D5}"/>
    <cellStyle name="쉼표 [0] 3 3" xfId="36" xr:uid="{7333D759-D97C-4DFD-99EB-DB71D5E52924}"/>
    <cellStyle name="쉼표 [0] 4" xfId="17" xr:uid="{00000000-0005-0000-0000-00000C000000}"/>
    <cellStyle name="쉼표 [0] 4 2" xfId="8" xr:uid="{00000000-0005-0000-0000-00000D000000}"/>
    <cellStyle name="쉼표 [0] 4 2 2" xfId="25" xr:uid="{00000000-0005-0000-0000-00000E000000}"/>
    <cellStyle name="쉼표 [0] 4 2 2 2" xfId="41" xr:uid="{1354C4F5-374B-47CC-8DE9-CE4847BBE539}"/>
    <cellStyle name="쉼표 [0] 4 2 3" xfId="34" xr:uid="{8655344F-5AEA-46A2-A96A-F7BCB60CE6CE}"/>
    <cellStyle name="쉼표 [0] 4 3" xfId="28" xr:uid="{00000000-0005-0000-0000-00000F000000}"/>
    <cellStyle name="쉼표 [0] 4 3 2" xfId="44" xr:uid="{3E32A7D7-6363-434A-8F1E-8C667B5D51CC}"/>
    <cellStyle name="쉼표 [0] 4 4" xfId="37" xr:uid="{429EDA0C-A1A3-4BD0-A8C9-7D0791A06B1F}"/>
    <cellStyle name="쉼표 [0] 5" xfId="29" xr:uid="{00000000-0005-0000-0000-000010000000}"/>
    <cellStyle name="쉼표 [0] 5 2" xfId="45" xr:uid="{668CAE62-E0A6-4C39-A8C3-785BBEBD1C86}"/>
    <cellStyle name="쉼표 [0] 6" xfId="46" xr:uid="{28402AB6-6C77-4DEA-8EBC-4674A7D2F815}"/>
    <cellStyle name="쉼표 2" xfId="7" xr:uid="{00000000-0005-0000-0000-000011000000}"/>
    <cellStyle name="쉼표 2 2" xfId="24" xr:uid="{00000000-0005-0000-0000-000012000000}"/>
    <cellStyle name="쉼표 2 2 2" xfId="40" xr:uid="{A09508CB-87EB-401C-8790-FB01FF8E27D4}"/>
    <cellStyle name="쉼표 2 3" xfId="33" xr:uid="{A39CB1E8-3050-4F9D-BD64-310FAE5C160C}"/>
    <cellStyle name="쉼표 3" xfId="47" xr:uid="{21FA6616-757F-4807-A979-EB44609DF6CA}"/>
    <cellStyle name="쉼표 4" xfId="48" xr:uid="{9061D00A-AD6D-4475-8DBA-E6C0B9CD7398}"/>
    <cellStyle name="쉼표 5" xfId="49" xr:uid="{DA2FBC8A-8192-48F1-9B3B-1EB14C99AA18}"/>
    <cellStyle name="제목 1" xfId="20" builtinId="16"/>
    <cellStyle name="표준" xfId="0" builtinId="0"/>
    <cellStyle name="표준 2" xfId="2" xr:uid="{00000000-0005-0000-0000-000015000000}"/>
    <cellStyle name="표준 2 2" xfId="6" xr:uid="{00000000-0005-0000-0000-000016000000}"/>
    <cellStyle name="표준 2 3" xfId="3" xr:uid="{00000000-0005-0000-0000-000017000000}"/>
    <cellStyle name="표준 2 4" xfId="18" xr:uid="{00000000-0005-0000-0000-000018000000}"/>
    <cellStyle name="표준 3" xfId="12" xr:uid="{00000000-0005-0000-0000-000019000000}"/>
    <cellStyle name="표준 4" xfId="16" xr:uid="{00000000-0005-0000-0000-00001A000000}"/>
    <cellStyle name="표준 4 2" xfId="19" xr:uid="{00000000-0005-0000-0000-00001B000000}"/>
    <cellStyle name="표준_080407 3항차 final packing List(r3)통합" xfId="14" xr:uid="{00000000-0005-0000-0000-00001C000000}"/>
    <cellStyle name="標準_SpecSheet1" xfId="10" xr:uid="{00000000-0005-0000-0000-00001D000000}"/>
    <cellStyle name="하이퍼링크" xfId="21" builtinId="8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jpe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154384</xdr:colOff>
      <xdr:row>2</xdr:row>
      <xdr:rowOff>77787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25400</xdr:colOff>
      <xdr:row>50</xdr:row>
      <xdr:rowOff>12700</xdr:rowOff>
    </xdr:from>
    <xdr:to>
      <xdr:col>28</xdr:col>
      <xdr:colOff>305828</xdr:colOff>
      <xdr:row>54</xdr:row>
      <xdr:rowOff>78069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43964A-DDD4-4096-A7FD-0C7B1781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9000" y="10337800"/>
          <a:ext cx="1913965" cy="733707"/>
        </a:xfrm>
        <a:prstGeom prst="rect">
          <a:avLst/>
        </a:prstGeom>
      </xdr:spPr>
    </xdr:pic>
    <xdr:clientData/>
  </xdr:twoCellAnchor>
  <xdr:twoCellAnchor editAs="oneCell">
    <xdr:from>
      <xdr:col>28</xdr:col>
      <xdr:colOff>349250</xdr:colOff>
      <xdr:row>47</xdr:row>
      <xdr:rowOff>120650</xdr:rowOff>
    </xdr:from>
    <xdr:to>
      <xdr:col>28</xdr:col>
      <xdr:colOff>1428569</xdr:colOff>
      <xdr:row>54</xdr:row>
      <xdr:rowOff>151914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959A1C-E119-4146-9539-9BD5218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1150" y="9988550"/>
          <a:ext cx="1085850" cy="1138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552570</xdr:colOff>
      <xdr:row>2</xdr:row>
      <xdr:rowOff>95796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48221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149622</xdr:colOff>
      <xdr:row>2</xdr:row>
      <xdr:rowOff>73025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59883</xdr:colOff>
      <xdr:row>49</xdr:row>
      <xdr:rowOff>87384</xdr:rowOff>
    </xdr:from>
    <xdr:to>
      <xdr:col>27</xdr:col>
      <xdr:colOff>37055</xdr:colOff>
      <xdr:row>54</xdr:row>
      <xdr:rowOff>1851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6EC03-E54E-4675-A689-6DDD581E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2992" y="9852510"/>
          <a:ext cx="1859761" cy="751258"/>
        </a:xfrm>
        <a:prstGeom prst="rect">
          <a:avLst/>
        </a:prstGeom>
      </xdr:spPr>
    </xdr:pic>
    <xdr:clientData/>
  </xdr:twoCellAnchor>
  <xdr:twoCellAnchor editAs="oneCell">
    <xdr:from>
      <xdr:col>27</xdr:col>
      <xdr:colOff>19518</xdr:colOff>
      <xdr:row>47</xdr:row>
      <xdr:rowOff>75217</xdr:rowOff>
    </xdr:from>
    <xdr:to>
      <xdr:col>28</xdr:col>
      <xdr:colOff>768624</xdr:colOff>
      <xdr:row>54</xdr:row>
      <xdr:rowOff>69697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1A518-C2EC-4E6C-9669-BD5603C5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5216" y="9532982"/>
          <a:ext cx="1091839" cy="11352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11</xdr:col>
      <xdr:colOff>24779</xdr:colOff>
      <xdr:row>31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DFC49A0-C097-4C84-9165-B7F9609ED7C7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11</xdr:col>
      <xdr:colOff>24779</xdr:colOff>
      <xdr:row>31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21D8B76-0F16-4707-9F42-A1F32AA596CA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11</xdr:col>
      <xdr:colOff>24779</xdr:colOff>
      <xdr:row>31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19A9522-0C22-462C-BD71-B0C4E8376C6B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77843</xdr:colOff>
      <xdr:row>2</xdr:row>
      <xdr:rowOff>74062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67733</xdr:colOff>
      <xdr:row>5</xdr:row>
      <xdr:rowOff>245224</xdr:rowOff>
    </xdr:from>
    <xdr:to>
      <xdr:col>22</xdr:col>
      <xdr:colOff>412399</xdr:colOff>
      <xdr:row>9</xdr:row>
      <xdr:rowOff>73092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15011" y="1127168"/>
          <a:ext cx="5802020" cy="12608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142</xdr:row>
      <xdr:rowOff>0</xdr:rowOff>
    </xdr:from>
    <xdr:to>
      <xdr:col>10</xdr:col>
      <xdr:colOff>24779</xdr:colOff>
      <xdr:row>142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8B06B63-4DAD-4038-8BA9-C3A8D92A3852}"/>
            </a:ext>
          </a:extLst>
        </xdr:cNvPr>
        <xdr:cNvSpPr txBox="1">
          <a:spLocks noChangeArrowheads="1"/>
        </xdr:cNvSpPr>
      </xdr:nvSpPr>
      <xdr:spPr bwMode="auto">
        <a:xfrm>
          <a:off x="2286000" y="28930600"/>
          <a:ext cx="53587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10</xdr:col>
      <xdr:colOff>24779</xdr:colOff>
      <xdr:row>142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6377236-E8D4-4AC3-99DB-36383B0A11A0}"/>
            </a:ext>
          </a:extLst>
        </xdr:cNvPr>
        <xdr:cNvSpPr txBox="1">
          <a:spLocks noChangeArrowheads="1"/>
        </xdr:cNvSpPr>
      </xdr:nvSpPr>
      <xdr:spPr bwMode="auto">
        <a:xfrm>
          <a:off x="2286000" y="28930600"/>
          <a:ext cx="53587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10</xdr:col>
      <xdr:colOff>24779</xdr:colOff>
      <xdr:row>142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5993E9B-BFFA-491C-BA6C-7084B223E3D9}"/>
            </a:ext>
          </a:extLst>
        </xdr:cNvPr>
        <xdr:cNvSpPr txBox="1">
          <a:spLocks noChangeArrowheads="1"/>
        </xdr:cNvSpPr>
      </xdr:nvSpPr>
      <xdr:spPr bwMode="auto">
        <a:xfrm>
          <a:off x="2286000" y="28930600"/>
          <a:ext cx="53587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56581" cy="410883"/>
    <xdr:pic>
      <xdr:nvPicPr>
        <xdr:cNvPr id="5" name="그림 6">
          <a:extLst>
            <a:ext uri="{FF2B5EF4-FFF2-40B4-BE49-F238E27FC236}">
              <a16:creationId xmlns:a16="http://schemas.microsoft.com/office/drawing/2014/main" id="{1EAFBA8C-AE03-4DEB-B8C1-29DBE793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56581" cy="410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145116</xdr:colOff>
      <xdr:row>5</xdr:row>
      <xdr:rowOff>14942</xdr:rowOff>
    </xdr:from>
    <xdr:ext cx="4376463" cy="939201"/>
    <xdr:pic>
      <xdr:nvPicPr>
        <xdr:cNvPr id="6" name="그림 5">
          <a:extLst>
            <a:ext uri="{FF2B5EF4-FFF2-40B4-BE49-F238E27FC236}">
              <a16:creationId xmlns:a16="http://schemas.microsoft.com/office/drawing/2014/main" id="{93871D7F-CC21-4C2C-8482-0E8A174A1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99116" y="1094442"/>
          <a:ext cx="4376463" cy="93920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95248</xdr:colOff>
      <xdr:row>3</xdr:row>
      <xdr:rowOff>27217</xdr:rowOff>
    </xdr:from>
    <xdr:to>
      <xdr:col>5</xdr:col>
      <xdr:colOff>3878031</xdr:colOff>
      <xdr:row>3</xdr:row>
      <xdr:rowOff>3810000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5E8CD06-A0F6-C2E7-E180-6E9D0D8FD1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 t="-477"/>
        <a:stretch>
          <a:fillRect/>
        </a:stretch>
      </xdr:blipFill>
      <xdr:spPr>
        <a:xfrm rot="5400000">
          <a:off x="8926284" y="925288"/>
          <a:ext cx="3782783" cy="3782783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108858</xdr:colOff>
      <xdr:row>4</xdr:row>
      <xdr:rowOff>40822</xdr:rowOff>
    </xdr:from>
    <xdr:to>
      <xdr:col>5</xdr:col>
      <xdr:colOff>3755572</xdr:colOff>
      <xdr:row>4</xdr:row>
      <xdr:rowOff>3501162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44D0049-E8A8-7E8A-3227-BD5ED6BA5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39894" y="4830536"/>
          <a:ext cx="3646714" cy="346034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5</xdr:row>
      <xdr:rowOff>108857</xdr:rowOff>
    </xdr:from>
    <xdr:to>
      <xdr:col>5</xdr:col>
      <xdr:colOff>2800728</xdr:colOff>
      <xdr:row>5</xdr:row>
      <xdr:rowOff>2109386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C4BD95F-8DE3-1295-6590-C5036D562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26286" y="8463643"/>
          <a:ext cx="2705478" cy="2000529"/>
        </a:xfrm>
        <a:prstGeom prst="rect">
          <a:avLst/>
        </a:prstGeom>
      </xdr:spPr>
    </xdr:pic>
    <xdr:clientData/>
  </xdr:twoCellAnchor>
  <xdr:twoCellAnchor editAs="oneCell">
    <xdr:from>
      <xdr:col>5</xdr:col>
      <xdr:colOff>435425</xdr:colOff>
      <xdr:row>6</xdr:row>
      <xdr:rowOff>299359</xdr:rowOff>
    </xdr:from>
    <xdr:to>
      <xdr:col>5</xdr:col>
      <xdr:colOff>3218135</xdr:colOff>
      <xdr:row>6</xdr:row>
      <xdr:rowOff>3401785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48B72E5-A68E-C5D1-2E63-61E1B0913C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9106603" y="11181646"/>
          <a:ext cx="3102426" cy="2782710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</xdr:colOff>
      <xdr:row>7</xdr:row>
      <xdr:rowOff>726283</xdr:rowOff>
    </xdr:from>
    <xdr:to>
      <xdr:col>5</xdr:col>
      <xdr:colOff>4097519</xdr:colOff>
      <xdr:row>7</xdr:row>
      <xdr:rowOff>3059907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8B26553-F411-4450-CB87-16F3EB6AA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499" y="15144752"/>
          <a:ext cx="3966551" cy="2333624"/>
        </a:xfrm>
        <a:prstGeom prst="rect">
          <a:avLst/>
        </a:prstGeom>
      </xdr:spPr>
    </xdr:pic>
    <xdr:clientData/>
  </xdr:twoCellAnchor>
  <xdr:twoCellAnchor editAs="oneCell">
    <xdr:from>
      <xdr:col>5</xdr:col>
      <xdr:colOff>309562</xdr:colOff>
      <xdr:row>8</xdr:row>
      <xdr:rowOff>178593</xdr:rowOff>
    </xdr:from>
    <xdr:to>
      <xdr:col>5</xdr:col>
      <xdr:colOff>3988593</xdr:colOff>
      <xdr:row>8</xdr:row>
      <xdr:rowOff>2392182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74E92BD-0B32-8EAC-A9FB-A6B46D0FE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2093" y="18323718"/>
          <a:ext cx="3679031" cy="2213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V59"/>
  <sheetViews>
    <sheetView showGridLines="0" tabSelected="1" zoomScale="90" zoomScaleNormal="90" zoomScaleSheetLayoutView="90" workbookViewId="0">
      <selection activeCell="AK30" sqref="AK30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.69921875" style="5" customWidth="1"/>
    <col min="18" max="18" width="2.5" style="5" customWidth="1"/>
    <col min="19" max="20" width="2.59765625" style="5" customWidth="1"/>
    <col min="21" max="22" width="3.19921875" style="5" customWidth="1"/>
    <col min="23" max="25" width="3.69921875" style="5" customWidth="1"/>
    <col min="26" max="28" width="3.19921875" style="5" customWidth="1"/>
    <col min="29" max="29" width="23.69921875" style="5" customWidth="1"/>
    <col min="30" max="30" width="11.69921875" style="9" bestFit="1" customWidth="1"/>
    <col min="31" max="31" width="10.69921875" style="9" bestFit="1" customWidth="1"/>
    <col min="32" max="32" width="12.69921875" style="9" customWidth="1"/>
    <col min="33" max="16384" width="3" style="9"/>
  </cols>
  <sheetData>
    <row r="1" spans="1:30">
      <c r="A1" s="153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 t="s">
        <v>0</v>
      </c>
      <c r="X1" s="154"/>
      <c r="Y1" s="154"/>
      <c r="Z1" s="154"/>
      <c r="AA1" s="154"/>
      <c r="AB1" s="154"/>
      <c r="AC1" s="155"/>
    </row>
    <row r="2" spans="1:30">
      <c r="A2" s="156"/>
      <c r="W2" s="5" t="s">
        <v>1</v>
      </c>
      <c r="AC2" s="157"/>
    </row>
    <row r="3" spans="1:30">
      <c r="A3" s="156"/>
      <c r="W3" s="5" t="s">
        <v>2</v>
      </c>
      <c r="AC3" s="157"/>
    </row>
    <row r="4" spans="1:30">
      <c r="A4" s="156"/>
      <c r="W4" s="5" t="s">
        <v>3</v>
      </c>
      <c r="AC4" s="157"/>
    </row>
    <row r="5" spans="1:30">
      <c r="A5" s="156"/>
      <c r="W5" s="5" t="s">
        <v>4</v>
      </c>
      <c r="AC5" s="157"/>
    </row>
    <row r="6" spans="1:30" ht="40.200000000000003" customHeight="1">
      <c r="A6" s="363" t="s">
        <v>5</v>
      </c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  <c r="AA6" s="364"/>
      <c r="AB6" s="364"/>
      <c r="AC6" s="365"/>
    </row>
    <row r="7" spans="1:30" ht="14.4" thickBot="1">
      <c r="A7" s="158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60"/>
      <c r="AD7" s="126"/>
    </row>
    <row r="8" spans="1:30" s="20" customFormat="1" ht="15.45" customHeight="1">
      <c r="A8" s="161" t="s">
        <v>6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3"/>
      <c r="R8" s="164" t="s">
        <v>7</v>
      </c>
      <c r="S8" s="162"/>
      <c r="T8" s="162"/>
      <c r="U8" s="164"/>
      <c r="W8" s="355" t="str">
        <f>PL!V8</f>
        <v>PGU-DE-0587</v>
      </c>
      <c r="X8" s="355"/>
      <c r="Y8" s="355"/>
      <c r="Z8" s="355"/>
      <c r="AA8" s="355"/>
      <c r="AB8" s="355"/>
      <c r="AC8" s="185"/>
      <c r="AD8" s="126"/>
    </row>
    <row r="9" spans="1:30" s="20" customFormat="1" ht="15.45" customHeight="1">
      <c r="A9" s="165"/>
      <c r="B9" s="327" t="s">
        <v>8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75"/>
      <c r="R9" s="174" t="s">
        <v>9</v>
      </c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86"/>
    </row>
    <row r="10" spans="1:30" s="20" customFormat="1" ht="15.45" customHeight="1">
      <c r="A10" s="165"/>
      <c r="B10" s="18" t="s">
        <v>10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43"/>
      <c r="R10" s="327" t="s">
        <v>11</v>
      </c>
      <c r="S10" s="18"/>
      <c r="T10" s="18"/>
      <c r="U10" s="18"/>
      <c r="W10" s="356">
        <f>PL!V10</f>
        <v>46169</v>
      </c>
      <c r="X10" s="356"/>
      <c r="Y10" s="356"/>
      <c r="Z10" s="356"/>
      <c r="AA10" s="356"/>
      <c r="AB10" s="356"/>
      <c r="AC10" s="166"/>
    </row>
    <row r="11" spans="1:30" s="20" customFormat="1" ht="15.45" customHeight="1">
      <c r="A11" s="144"/>
      <c r="B11" s="146" t="s">
        <v>12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7"/>
      <c r="R11" s="174" t="s">
        <v>13</v>
      </c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86"/>
    </row>
    <row r="12" spans="1:30" s="20" customFormat="1" ht="15.45" customHeight="1">
      <c r="A12" s="167" t="s">
        <v>14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43"/>
      <c r="R12" s="327" t="s">
        <v>15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66"/>
    </row>
    <row r="13" spans="1:30" s="20" customFormat="1" ht="15.45" customHeight="1">
      <c r="A13" s="165"/>
      <c r="B13" s="327" t="s">
        <v>16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43"/>
      <c r="R13" s="18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197"/>
    </row>
    <row r="14" spans="1:30" s="20" customFormat="1" ht="15.45" customHeight="1">
      <c r="A14" s="167"/>
      <c r="B14" s="18" t="s">
        <v>17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43"/>
      <c r="R14" s="327"/>
      <c r="S14" s="329" t="s">
        <v>18</v>
      </c>
      <c r="T14" s="18"/>
      <c r="U14" s="18"/>
      <c r="V14" s="18"/>
      <c r="W14" s="18"/>
      <c r="X14" s="18"/>
      <c r="Y14" s="18"/>
      <c r="Z14" s="18"/>
      <c r="AA14" s="18"/>
      <c r="AB14" s="18"/>
      <c r="AC14" s="166"/>
    </row>
    <row r="15" spans="1:30" s="20" customFormat="1" ht="15.45" customHeight="1">
      <c r="A15" s="165"/>
      <c r="B15" s="18" t="s">
        <v>19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43"/>
      <c r="R15" s="327"/>
      <c r="S15" s="357" t="s">
        <v>20</v>
      </c>
      <c r="T15" s="357"/>
      <c r="U15" s="357"/>
      <c r="V15" s="357"/>
      <c r="W15" s="357"/>
      <c r="X15" s="357"/>
      <c r="Y15" s="357"/>
      <c r="Z15" s="357"/>
      <c r="AA15" s="357"/>
      <c r="AB15" s="357"/>
      <c r="AC15" s="358"/>
    </row>
    <row r="16" spans="1:30" s="20" customFormat="1" ht="15.45" customHeight="1">
      <c r="A16" s="165"/>
      <c r="B16" s="13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43"/>
      <c r="R16" s="327"/>
      <c r="S16" s="359" t="s">
        <v>21</v>
      </c>
      <c r="T16" s="359"/>
      <c r="U16" s="359"/>
      <c r="V16" s="359"/>
      <c r="W16" s="359"/>
      <c r="X16" s="359"/>
      <c r="Y16" s="359"/>
      <c r="Z16" s="359"/>
      <c r="AA16" s="359"/>
      <c r="AB16" s="359"/>
      <c r="AC16" s="360"/>
    </row>
    <row r="17" spans="1:48" s="20" customFormat="1" ht="15.45" customHeight="1">
      <c r="A17" s="144"/>
      <c r="B17" s="145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7"/>
      <c r="R17" s="327"/>
      <c r="S17" s="329" t="s">
        <v>22</v>
      </c>
      <c r="T17" s="18"/>
      <c r="U17" s="18"/>
      <c r="V17" s="18"/>
      <c r="W17" s="18"/>
      <c r="X17" s="18"/>
      <c r="Y17" s="18"/>
      <c r="Z17" s="18"/>
      <c r="AA17" s="18"/>
      <c r="AB17" s="18"/>
      <c r="AC17" s="166"/>
    </row>
    <row r="18" spans="1:48" s="20" customFormat="1" ht="15.45" customHeight="1">
      <c r="A18" s="167" t="s">
        <v>23</v>
      </c>
      <c r="B18" s="1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43"/>
      <c r="R18" s="327"/>
      <c r="S18" s="377" t="s">
        <v>24</v>
      </c>
      <c r="T18" s="377"/>
      <c r="U18" s="377"/>
      <c r="V18" s="377"/>
      <c r="W18" s="377"/>
      <c r="X18" s="377"/>
      <c r="Y18" s="377"/>
      <c r="Z18" s="377"/>
      <c r="AA18" s="377"/>
      <c r="AB18" s="377"/>
      <c r="AC18" s="378"/>
    </row>
    <row r="19" spans="1:48" s="20" customFormat="1" ht="15.45" customHeight="1">
      <c r="A19" s="165"/>
      <c r="B19" s="327" t="s">
        <v>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43"/>
      <c r="R19" s="327"/>
      <c r="S19" s="329" t="s">
        <v>26</v>
      </c>
      <c r="T19" s="18"/>
      <c r="U19" s="18"/>
      <c r="V19" s="18"/>
      <c r="W19" s="61"/>
      <c r="X19" s="61"/>
      <c r="Y19" s="61"/>
      <c r="Z19" s="327"/>
      <c r="AA19" s="327"/>
      <c r="AB19" s="327"/>
      <c r="AC19" s="166"/>
    </row>
    <row r="20" spans="1:48" s="20" customFormat="1" ht="15.45" customHeight="1">
      <c r="A20" s="165"/>
      <c r="B20" s="198" t="s">
        <v>27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43"/>
      <c r="R20" s="18"/>
      <c r="S20" s="377">
        <v>2025</v>
      </c>
      <c r="T20" s="377"/>
      <c r="U20" s="377"/>
      <c r="V20" s="377"/>
      <c r="W20" s="377"/>
      <c r="X20" s="377"/>
      <c r="Y20" s="377"/>
      <c r="Z20" s="377"/>
      <c r="AA20" s="377"/>
      <c r="AB20" s="377"/>
      <c r="AC20" s="378"/>
      <c r="AV20" s="1"/>
    </row>
    <row r="21" spans="1:48" s="20" customFormat="1" ht="15.45" customHeight="1">
      <c r="A21" s="195"/>
      <c r="B21" s="199" t="s">
        <v>28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43"/>
      <c r="R21" s="168"/>
      <c r="S21" s="329" t="s">
        <v>29</v>
      </c>
      <c r="T21" s="329"/>
      <c r="U21" s="329"/>
      <c r="V21" s="329"/>
      <c r="W21" s="117"/>
      <c r="X21" s="117"/>
      <c r="Y21" s="117"/>
      <c r="Z21" s="327"/>
      <c r="AA21" s="18"/>
      <c r="AB21" s="18"/>
      <c r="AC21" s="166"/>
    </row>
    <row r="22" spans="1:48" s="20" customFormat="1" ht="15.45" customHeight="1">
      <c r="A22" s="165"/>
      <c r="B22" s="138" t="s">
        <v>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43"/>
      <c r="R22" s="169"/>
      <c r="S22" s="377" t="s">
        <v>31</v>
      </c>
      <c r="T22" s="377"/>
      <c r="U22" s="377"/>
      <c r="V22" s="377"/>
      <c r="W22" s="377"/>
      <c r="X22" s="377"/>
      <c r="Y22" s="377"/>
      <c r="Z22" s="377"/>
      <c r="AA22" s="377"/>
      <c r="AB22" s="377"/>
      <c r="AC22" s="378"/>
    </row>
    <row r="23" spans="1:48" s="20" customFormat="1" ht="15.45" customHeight="1">
      <c r="A23" s="165"/>
      <c r="B23" s="1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43"/>
      <c r="R23" s="330"/>
      <c r="S23" s="329" t="s">
        <v>32</v>
      </c>
      <c r="T23" s="331"/>
      <c r="U23" s="18"/>
      <c r="V23" s="18"/>
      <c r="AA23" s="18"/>
      <c r="AB23" s="18"/>
      <c r="AC23" s="166"/>
    </row>
    <row r="24" spans="1:48" s="20" customFormat="1" ht="15.45" customHeight="1">
      <c r="A24" s="165"/>
      <c r="B24" s="1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43"/>
      <c r="R24" s="18"/>
      <c r="S24" s="377" t="s">
        <v>33</v>
      </c>
      <c r="T24" s="377"/>
      <c r="U24" s="377"/>
      <c r="V24" s="377"/>
      <c r="W24" s="377"/>
      <c r="X24" s="377"/>
      <c r="Y24" s="377"/>
      <c r="Z24" s="377"/>
      <c r="AA24" s="377"/>
      <c r="AB24" s="377"/>
      <c r="AC24" s="378"/>
    </row>
    <row r="25" spans="1:48" s="20" customFormat="1" ht="15.45" customHeight="1">
      <c r="A25" s="165"/>
      <c r="B25" s="332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43"/>
      <c r="R25" s="191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3"/>
    </row>
    <row r="26" spans="1:48" s="20" customFormat="1" ht="15.45" customHeight="1">
      <c r="A26" s="170" t="s">
        <v>34</v>
      </c>
      <c r="B26" s="171"/>
      <c r="C26" s="171"/>
      <c r="D26" s="171"/>
      <c r="E26" s="171"/>
      <c r="F26" s="171"/>
      <c r="G26" s="171"/>
      <c r="H26" s="172"/>
      <c r="I26" s="372" t="s">
        <v>35</v>
      </c>
      <c r="J26" s="370"/>
      <c r="K26" s="370"/>
      <c r="L26" s="370"/>
      <c r="M26" s="370"/>
      <c r="N26" s="370"/>
      <c r="O26" s="370"/>
      <c r="P26" s="370"/>
      <c r="Q26" s="373"/>
      <c r="R26" s="370" t="s">
        <v>36</v>
      </c>
      <c r="S26" s="370"/>
      <c r="T26" s="370"/>
      <c r="U26" s="370"/>
      <c r="V26" s="370"/>
      <c r="W26" s="370"/>
      <c r="X26" s="370"/>
      <c r="Y26" s="370"/>
      <c r="Z26" s="370"/>
      <c r="AA26" s="370"/>
      <c r="AB26" s="370"/>
      <c r="AC26" s="371"/>
    </row>
    <row r="27" spans="1:48" s="20" customFormat="1" ht="15.45" customHeight="1">
      <c r="A27" s="165"/>
      <c r="B27" s="18" t="s">
        <v>37</v>
      </c>
      <c r="C27" s="18"/>
      <c r="D27" s="18"/>
      <c r="E27" s="18"/>
      <c r="F27" s="18"/>
      <c r="G27" s="18"/>
      <c r="H27" s="143"/>
      <c r="I27" s="18"/>
      <c r="J27" s="18" t="s">
        <v>37</v>
      </c>
      <c r="K27" s="18"/>
      <c r="L27" s="18"/>
      <c r="M27" s="18"/>
      <c r="N27" s="18"/>
      <c r="O27" s="18"/>
      <c r="P27" s="18"/>
      <c r="Q27" s="143"/>
      <c r="R27" s="18"/>
      <c r="AA27" s="18"/>
      <c r="AB27" s="18"/>
      <c r="AC27" s="166"/>
    </row>
    <row r="28" spans="1:48" s="20" customFormat="1" ht="15.45" customHeight="1">
      <c r="A28" s="144"/>
      <c r="B28" s="173"/>
      <c r="C28" s="146"/>
      <c r="D28" s="146"/>
      <c r="E28" s="146"/>
      <c r="F28" s="146"/>
      <c r="G28" s="146"/>
      <c r="H28" s="147"/>
      <c r="I28" s="146"/>
      <c r="J28" s="173"/>
      <c r="K28" s="146"/>
      <c r="L28" s="146"/>
      <c r="M28" s="146"/>
      <c r="N28" s="146"/>
      <c r="O28" s="146"/>
      <c r="P28" s="146"/>
      <c r="Q28" s="147"/>
      <c r="R28" s="18"/>
      <c r="S28" s="329" t="s">
        <v>38</v>
      </c>
      <c r="U28" s="18"/>
      <c r="V28" s="18"/>
      <c r="X28" s="18" t="s">
        <v>39</v>
      </c>
      <c r="Y28" s="18" t="str">
        <f>PL!Y28</f>
        <v>PGU-DE-0587-CMcable-001,…004</v>
      </c>
      <c r="AA28" s="18"/>
      <c r="AB28" s="18"/>
      <c r="AC28" s="166"/>
    </row>
    <row r="29" spans="1:48" s="20" customFormat="1" ht="15.45" customHeight="1">
      <c r="A29" s="167" t="s">
        <v>40</v>
      </c>
      <c r="B29" s="18"/>
      <c r="C29" s="18"/>
      <c r="D29" s="18"/>
      <c r="E29" s="18"/>
      <c r="F29" s="18"/>
      <c r="G29" s="18"/>
      <c r="H29" s="143"/>
      <c r="I29" s="372" t="s">
        <v>41</v>
      </c>
      <c r="J29" s="370"/>
      <c r="K29" s="370"/>
      <c r="L29" s="370"/>
      <c r="M29" s="370"/>
      <c r="N29" s="370"/>
      <c r="O29" s="370"/>
      <c r="P29" s="370"/>
      <c r="Q29" s="373"/>
      <c r="R29" s="18"/>
      <c r="S29" s="329" t="s">
        <v>42</v>
      </c>
      <c r="T29" s="18"/>
      <c r="X29" s="18" t="s">
        <v>39</v>
      </c>
      <c r="Y29" s="361">
        <f>PL!Y29</f>
        <v>4</v>
      </c>
      <c r="Z29" s="361"/>
      <c r="AA29" s="361"/>
      <c r="AB29" s="361"/>
      <c r="AC29" s="166" t="s">
        <v>43</v>
      </c>
    </row>
    <row r="30" spans="1:48" s="20" customFormat="1" ht="15.45" customHeight="1">
      <c r="A30" s="167"/>
      <c r="B30" s="18"/>
      <c r="C30" s="18"/>
      <c r="D30" s="18"/>
      <c r="E30" s="18"/>
      <c r="F30" s="18"/>
      <c r="G30" s="18"/>
      <c r="H30" s="143"/>
      <c r="I30" s="376"/>
      <c r="J30" s="374"/>
      <c r="K30" s="374"/>
      <c r="L30" s="374"/>
      <c r="M30" s="374"/>
      <c r="N30" s="374"/>
      <c r="O30" s="374"/>
      <c r="P30" s="374"/>
      <c r="Q30" s="375"/>
      <c r="R30" s="18"/>
      <c r="S30" s="329" t="s">
        <v>44</v>
      </c>
      <c r="X30" s="18" t="s">
        <v>39</v>
      </c>
      <c r="Y30" s="362">
        <f>PL!Y30</f>
        <v>1493</v>
      </c>
      <c r="Z30" s="362"/>
      <c r="AA30" s="362"/>
      <c r="AB30" s="362"/>
      <c r="AC30" s="166" t="s">
        <v>45</v>
      </c>
    </row>
    <row r="31" spans="1:48" s="20" customFormat="1" ht="15.45" customHeight="1">
      <c r="A31" s="165"/>
      <c r="B31" s="18" t="s">
        <v>37</v>
      </c>
      <c r="C31" s="18"/>
      <c r="D31" s="18"/>
      <c r="E31" s="18"/>
      <c r="F31" s="18"/>
      <c r="G31" s="18"/>
      <c r="H31" s="143"/>
      <c r="I31" s="18"/>
      <c r="J31" s="369" t="s">
        <v>37</v>
      </c>
      <c r="K31" s="369"/>
      <c r="L31" s="369"/>
      <c r="M31" s="369"/>
      <c r="N31" s="369"/>
      <c r="O31" s="369"/>
      <c r="P31" s="369"/>
      <c r="Q31" s="143"/>
      <c r="R31" s="18"/>
      <c r="S31" s="329" t="s">
        <v>46</v>
      </c>
      <c r="X31" s="18" t="s">
        <v>39</v>
      </c>
      <c r="Y31" s="362">
        <f>PL!Y31</f>
        <v>1881</v>
      </c>
      <c r="Z31" s="362"/>
      <c r="AA31" s="362"/>
      <c r="AB31" s="362"/>
      <c r="AC31" s="166" t="s">
        <v>45</v>
      </c>
    </row>
    <row r="32" spans="1:48" s="20" customFormat="1" ht="15.45" customHeight="1">
      <c r="A32" s="144"/>
      <c r="B32" s="146"/>
      <c r="C32" s="146"/>
      <c r="D32" s="146"/>
      <c r="E32" s="146"/>
      <c r="F32" s="146"/>
      <c r="G32" s="146"/>
      <c r="H32" s="147"/>
      <c r="I32" s="146"/>
      <c r="J32" s="146"/>
      <c r="K32" s="146"/>
      <c r="L32" s="146"/>
      <c r="M32" s="146"/>
      <c r="N32" s="146"/>
      <c r="O32" s="146"/>
      <c r="P32" s="146"/>
      <c r="Q32" s="147"/>
      <c r="R32" s="18"/>
      <c r="S32" s="329" t="s">
        <v>47</v>
      </c>
      <c r="U32" s="18"/>
      <c r="V32" s="18"/>
      <c r="W32" s="18"/>
      <c r="X32" s="18" t="s">
        <v>39</v>
      </c>
      <c r="Y32" s="362">
        <f>PL!Y32</f>
        <v>5.9289999999999994</v>
      </c>
      <c r="Z32" s="362"/>
      <c r="AA32" s="362"/>
      <c r="AB32" s="362"/>
      <c r="AC32" s="166" t="s">
        <v>48</v>
      </c>
    </row>
    <row r="33" spans="1:32" s="20" customFormat="1" ht="15.45" customHeight="1">
      <c r="A33" s="170" t="s">
        <v>49</v>
      </c>
      <c r="B33" s="171"/>
      <c r="C33" s="171"/>
      <c r="D33" s="171"/>
      <c r="E33" s="171"/>
      <c r="F33" s="171"/>
      <c r="G33" s="171"/>
      <c r="H33" s="172"/>
      <c r="I33" s="372" t="s">
        <v>50</v>
      </c>
      <c r="J33" s="370"/>
      <c r="K33" s="370"/>
      <c r="L33" s="370"/>
      <c r="M33" s="370"/>
      <c r="N33" s="370"/>
      <c r="O33" s="370"/>
      <c r="P33" s="370"/>
      <c r="Q33" s="373"/>
      <c r="R33" s="18"/>
      <c r="T33" s="18"/>
      <c r="U33" s="18"/>
      <c r="V33" s="18"/>
      <c r="W33" s="18"/>
      <c r="X33" s="18"/>
      <c r="AA33" s="18"/>
      <c r="AB33" s="18"/>
      <c r="AC33" s="166"/>
    </row>
    <row r="34" spans="1:32" s="20" customFormat="1" ht="15.45" customHeight="1">
      <c r="A34" s="167"/>
      <c r="B34" s="18"/>
      <c r="C34" s="18"/>
      <c r="D34" s="18"/>
      <c r="E34" s="18"/>
      <c r="F34" s="18"/>
      <c r="G34" s="18"/>
      <c r="H34" s="143"/>
      <c r="I34" s="374"/>
      <c r="J34" s="374"/>
      <c r="K34" s="374"/>
      <c r="L34" s="374"/>
      <c r="M34" s="374"/>
      <c r="N34" s="374"/>
      <c r="O34" s="374"/>
      <c r="P34" s="374"/>
      <c r="Q34" s="375"/>
      <c r="R34" s="18"/>
      <c r="S34" s="328"/>
      <c r="T34" s="333"/>
      <c r="U34" s="333"/>
      <c r="V34" s="333"/>
      <c r="W34" s="333"/>
      <c r="X34" s="333"/>
      <c r="Y34" s="333"/>
      <c r="Z34" s="333"/>
      <c r="AA34" s="333"/>
      <c r="AB34" s="333"/>
      <c r="AC34" s="294"/>
    </row>
    <row r="35" spans="1:32" s="20" customFormat="1" ht="15.45" customHeight="1">
      <c r="A35" s="165"/>
      <c r="B35" s="18" t="s">
        <v>37</v>
      </c>
      <c r="C35" s="18"/>
      <c r="D35" s="18"/>
      <c r="E35" s="18"/>
      <c r="F35" s="18"/>
      <c r="G35" s="18"/>
      <c r="H35" s="143"/>
      <c r="I35" s="18"/>
      <c r="J35" s="369" t="s">
        <v>37</v>
      </c>
      <c r="K35" s="369"/>
      <c r="L35" s="369"/>
      <c r="M35" s="369"/>
      <c r="N35" s="369"/>
      <c r="O35" s="369"/>
      <c r="P35" s="369"/>
      <c r="Q35" s="143"/>
      <c r="R35" s="18"/>
      <c r="S35" s="333"/>
      <c r="T35" s="333"/>
      <c r="U35" s="333"/>
      <c r="V35" s="333"/>
      <c r="W35" s="333"/>
      <c r="X35" s="333"/>
      <c r="Y35" s="333"/>
      <c r="Z35" s="333"/>
      <c r="AA35" s="333"/>
      <c r="AB35" s="333"/>
      <c r="AC35" s="294"/>
    </row>
    <row r="36" spans="1:32" s="20" customFormat="1" ht="15.45" customHeight="1">
      <c r="A36" s="144"/>
      <c r="B36" s="146"/>
      <c r="C36" s="146"/>
      <c r="D36" s="146"/>
      <c r="E36" s="146"/>
      <c r="F36" s="146"/>
      <c r="G36" s="146"/>
      <c r="H36" s="147"/>
      <c r="I36" s="146"/>
      <c r="J36" s="146"/>
      <c r="K36" s="146"/>
      <c r="L36" s="146"/>
      <c r="M36" s="146"/>
      <c r="N36" s="146"/>
      <c r="O36" s="146"/>
      <c r="P36" s="146"/>
      <c r="Q36" s="147"/>
      <c r="R36" s="18"/>
      <c r="S36" s="333"/>
      <c r="T36" s="333"/>
      <c r="U36" s="333"/>
      <c r="V36" s="333"/>
      <c r="W36" s="333"/>
      <c r="X36" s="333"/>
      <c r="Y36" s="333"/>
      <c r="Z36" s="333"/>
      <c r="AA36" s="333"/>
      <c r="AB36" s="333"/>
      <c r="AC36" s="294"/>
    </row>
    <row r="37" spans="1:32" s="20" customFormat="1" ht="15.45" customHeight="1">
      <c r="A37" s="170" t="s">
        <v>51</v>
      </c>
      <c r="B37" s="171"/>
      <c r="C37" s="171"/>
      <c r="D37" s="171"/>
      <c r="E37" s="171"/>
      <c r="F37" s="171"/>
      <c r="G37" s="171"/>
      <c r="H37" s="171"/>
      <c r="I37" s="187"/>
      <c r="J37" s="171"/>
      <c r="K37" s="171"/>
      <c r="L37" s="171"/>
      <c r="M37" s="171"/>
      <c r="N37" s="171"/>
      <c r="O37" s="171"/>
      <c r="P37" s="171"/>
      <c r="Q37" s="172"/>
      <c r="R37" s="18"/>
      <c r="S37" s="333"/>
      <c r="T37" s="333"/>
      <c r="U37" s="333"/>
      <c r="V37" s="333"/>
      <c r="W37" s="333"/>
      <c r="X37" s="333"/>
      <c r="Y37" s="333"/>
      <c r="Z37" s="333"/>
      <c r="AA37" s="333"/>
      <c r="AB37" s="333"/>
      <c r="AC37" s="294"/>
    </row>
    <row r="38" spans="1:32" s="20" customFormat="1" ht="15.45" customHeight="1">
      <c r="A38" s="165"/>
      <c r="B38" s="18" t="s">
        <v>37</v>
      </c>
      <c r="C38" s="18"/>
      <c r="D38" s="18"/>
      <c r="E38" s="18"/>
      <c r="F38" s="18"/>
      <c r="G38" s="18"/>
      <c r="H38" s="18"/>
      <c r="I38" s="18"/>
      <c r="J38" s="369"/>
      <c r="K38" s="369"/>
      <c r="L38" s="369"/>
      <c r="M38" s="369"/>
      <c r="N38" s="369"/>
      <c r="O38" s="369"/>
      <c r="P38" s="369"/>
      <c r="Q38" s="143"/>
      <c r="R38" s="18"/>
      <c r="S38" s="333"/>
      <c r="T38" s="333"/>
      <c r="U38" s="333"/>
      <c r="V38" s="333"/>
      <c r="W38" s="333"/>
      <c r="X38" s="333"/>
      <c r="Y38" s="333"/>
      <c r="Z38" s="333"/>
      <c r="AA38" s="333"/>
      <c r="AB38" s="333"/>
      <c r="AC38" s="294"/>
    </row>
    <row r="39" spans="1:32" s="20" customFormat="1" ht="15.45" customHeight="1">
      <c r="A39" s="144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7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66"/>
    </row>
    <row r="40" spans="1:32" s="20" customFormat="1" ht="15.45" customHeight="1">
      <c r="A40" s="405" t="s">
        <v>52</v>
      </c>
      <c r="B40" s="406"/>
      <c r="C40" s="406"/>
      <c r="D40" s="406"/>
      <c r="E40" s="406"/>
      <c r="F40" s="406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7"/>
      <c r="R40" s="366" t="s">
        <v>53</v>
      </c>
      <c r="S40" s="367"/>
      <c r="T40" s="367"/>
      <c r="U40" s="367"/>
      <c r="V40" s="368"/>
      <c r="W40" s="366" t="s">
        <v>54</v>
      </c>
      <c r="X40" s="367"/>
      <c r="Y40" s="367"/>
      <c r="Z40" s="368"/>
      <c r="AA40" s="366" t="s">
        <v>55</v>
      </c>
      <c r="AB40" s="367"/>
      <c r="AC40" s="411"/>
    </row>
    <row r="41" spans="1:32" s="20" customFormat="1" ht="15.45" customHeight="1">
      <c r="A41" s="408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10"/>
      <c r="R41" s="387" t="s">
        <v>56</v>
      </c>
      <c r="S41" s="388"/>
      <c r="T41" s="388"/>
      <c r="U41" s="388"/>
      <c r="V41" s="389"/>
      <c r="W41" s="387" t="s">
        <v>57</v>
      </c>
      <c r="X41" s="388"/>
      <c r="Y41" s="388"/>
      <c r="Z41" s="389"/>
      <c r="AA41" s="387" t="s">
        <v>58</v>
      </c>
      <c r="AB41" s="388"/>
      <c r="AC41" s="390"/>
    </row>
    <row r="42" spans="1:32" s="18" customFormat="1" ht="18" customHeight="1">
      <c r="A42" s="165"/>
      <c r="B42" s="18" t="str">
        <f>PL!B42</f>
        <v>AIS_Communication cable</v>
      </c>
      <c r="I42" s="171"/>
      <c r="J42" s="171"/>
      <c r="K42" s="171"/>
      <c r="L42" s="171"/>
      <c r="M42" s="171"/>
      <c r="N42" s="171"/>
      <c r="O42" s="171"/>
      <c r="P42" s="171"/>
      <c r="Q42" s="143"/>
      <c r="R42" s="391"/>
      <c r="S42" s="392"/>
      <c r="T42" s="392"/>
      <c r="U42" s="392"/>
      <c r="V42" s="393"/>
      <c r="W42" s="394">
        <v>1</v>
      </c>
      <c r="X42" s="395"/>
      <c r="Y42" s="395"/>
      <c r="Z42" s="396"/>
      <c r="AA42" s="379">
        <f>CI_BD!H13</f>
        <v>106340.99999999999</v>
      </c>
      <c r="AB42" s="380"/>
      <c r="AC42" s="381"/>
    </row>
    <row r="43" spans="1:32" s="18" customFormat="1" ht="18" customHeight="1">
      <c r="A43" s="165"/>
      <c r="Q43" s="143"/>
      <c r="R43" s="397"/>
      <c r="S43" s="398"/>
      <c r="T43" s="398"/>
      <c r="U43" s="398"/>
      <c r="V43" s="399"/>
      <c r="W43" s="400"/>
      <c r="X43" s="401"/>
      <c r="Y43" s="401"/>
      <c r="Z43" s="402"/>
      <c r="AA43" s="66"/>
      <c r="AB43" s="67"/>
      <c r="AC43" s="68"/>
    </row>
    <row r="44" spans="1:32" s="18" customFormat="1" ht="18" customHeight="1" thickBot="1">
      <c r="A44" s="167"/>
      <c r="B44" s="327"/>
      <c r="C44" s="327"/>
      <c r="D44" s="327"/>
      <c r="E44" s="327"/>
      <c r="F44" s="327"/>
      <c r="G44" s="327"/>
      <c r="H44" s="327"/>
      <c r="I44" s="188"/>
      <c r="J44" s="188"/>
      <c r="K44" s="188"/>
      <c r="L44" s="188"/>
      <c r="M44" s="188"/>
      <c r="N44" s="188"/>
      <c r="O44" s="188"/>
      <c r="P44" s="188"/>
      <c r="Q44" s="183"/>
      <c r="R44" s="327"/>
      <c r="S44" s="327"/>
      <c r="T44" s="327"/>
      <c r="U44" s="327"/>
      <c r="V44" s="183"/>
      <c r="W44" s="327"/>
      <c r="X44" s="63"/>
      <c r="Y44" s="63"/>
      <c r="Z44" s="63"/>
      <c r="AA44" s="62"/>
      <c r="AB44" s="63"/>
      <c r="AC44" s="64"/>
    </row>
    <row r="45" spans="1:32" s="18" customFormat="1" ht="18" customHeight="1" thickBot="1">
      <c r="A45" s="176"/>
      <c r="B45" s="184"/>
      <c r="C45" s="177"/>
      <c r="D45" s="177"/>
      <c r="E45" s="177"/>
      <c r="F45" s="177"/>
      <c r="G45" s="177"/>
      <c r="H45" s="177"/>
      <c r="I45" s="384" t="s">
        <v>59</v>
      </c>
      <c r="J45" s="384"/>
      <c r="K45" s="384"/>
      <c r="L45" s="384"/>
      <c r="M45" s="384"/>
      <c r="N45" s="384"/>
      <c r="O45" s="384"/>
      <c r="P45" s="384"/>
      <c r="Q45" s="384"/>
      <c r="R45" s="403"/>
      <c r="S45" s="384"/>
      <c r="T45" s="384"/>
      <c r="U45" s="384"/>
      <c r="V45" s="384"/>
      <c r="W45" s="384"/>
      <c r="X45" s="384"/>
      <c r="Y45" s="384"/>
      <c r="Z45" s="404"/>
      <c r="AA45" s="385">
        <f>AA42</f>
        <v>106340.99999999999</v>
      </c>
      <c r="AB45" s="385"/>
      <c r="AC45" s="386"/>
      <c r="AD45" s="54"/>
      <c r="AE45" s="54"/>
      <c r="AF45" s="353"/>
    </row>
    <row r="46" spans="1:32">
      <c r="A46" s="153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5"/>
    </row>
    <row r="47" spans="1:32">
      <c r="A47" s="156"/>
      <c r="AC47" s="157"/>
    </row>
    <row r="48" spans="1:32">
      <c r="A48" s="156"/>
      <c r="AC48" s="157"/>
    </row>
    <row r="49" spans="1:29">
      <c r="A49" s="156"/>
      <c r="AC49" s="157"/>
    </row>
    <row r="50" spans="1:29">
      <c r="A50" s="156"/>
      <c r="AC50" s="157"/>
    </row>
    <row r="51" spans="1:29">
      <c r="A51" s="156"/>
      <c r="AC51" s="157"/>
    </row>
    <row r="52" spans="1:29">
      <c r="A52" s="156"/>
      <c r="AC52" s="157"/>
    </row>
    <row r="53" spans="1:29" ht="14.4">
      <c r="A53" s="16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S53" s="18" t="s">
        <v>60</v>
      </c>
      <c r="AC53" s="157"/>
    </row>
    <row r="54" spans="1:29" ht="14.4">
      <c r="A54" s="165" t="s">
        <v>61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AC54" s="157"/>
    </row>
    <row r="55" spans="1:29" ht="14.4">
      <c r="A55" s="165" t="s">
        <v>62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W55" s="178"/>
      <c r="X55" s="178"/>
      <c r="AC55" s="157"/>
    </row>
    <row r="56" spans="1:29" ht="14.4">
      <c r="A56" s="165" t="s">
        <v>63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V56" s="382" t="s">
        <v>64</v>
      </c>
      <c r="W56" s="382"/>
      <c r="X56" s="382"/>
      <c r="Y56" s="382"/>
      <c r="Z56" s="382"/>
      <c r="AA56" s="382"/>
      <c r="AB56" s="382"/>
      <c r="AC56" s="383"/>
    </row>
    <row r="57" spans="1:29" ht="14.4">
      <c r="A57" s="165" t="s">
        <v>65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S57" s="329"/>
      <c r="U57" s="334"/>
      <c r="V57" s="334"/>
      <c r="W57" s="334"/>
      <c r="X57" s="334"/>
      <c r="Y57" s="334"/>
      <c r="Z57" s="334"/>
      <c r="AA57" s="334"/>
      <c r="AB57" s="334"/>
      <c r="AC57" s="157"/>
    </row>
    <row r="58" spans="1:29" ht="12.6" thickBot="1">
      <c r="A58" s="17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60"/>
    </row>
    <row r="59" spans="1:29" ht="15" thickBot="1">
      <c r="A59" s="180" t="s">
        <v>66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2"/>
    </row>
  </sheetData>
  <mergeCells count="36">
    <mergeCell ref="AA42:AC42"/>
    <mergeCell ref="V56:AC56"/>
    <mergeCell ref="I45:Q45"/>
    <mergeCell ref="AA45:AC45"/>
    <mergeCell ref="R41:V41"/>
    <mergeCell ref="W41:Z41"/>
    <mergeCell ref="AA41:AC41"/>
    <mergeCell ref="R42:V42"/>
    <mergeCell ref="W42:Z42"/>
    <mergeCell ref="R43:V43"/>
    <mergeCell ref="W43:Z43"/>
    <mergeCell ref="R45:Z45"/>
    <mergeCell ref="A40:Q41"/>
    <mergeCell ref="AA40:AC40"/>
    <mergeCell ref="R40:V40"/>
    <mergeCell ref="Y30:AB30"/>
    <mergeCell ref="Y31:AB31"/>
    <mergeCell ref="A6:AC6"/>
    <mergeCell ref="W40:Z40"/>
    <mergeCell ref="J38:P38"/>
    <mergeCell ref="R26:AC26"/>
    <mergeCell ref="J35:P35"/>
    <mergeCell ref="I33:Q34"/>
    <mergeCell ref="I29:Q30"/>
    <mergeCell ref="I26:Q26"/>
    <mergeCell ref="J31:P31"/>
    <mergeCell ref="S18:AC18"/>
    <mergeCell ref="S20:AC20"/>
    <mergeCell ref="S22:AC22"/>
    <mergeCell ref="S24:AC24"/>
    <mergeCell ref="Y32:AB32"/>
    <mergeCell ref="W8:AB8"/>
    <mergeCell ref="W10:AB10"/>
    <mergeCell ref="S15:AC15"/>
    <mergeCell ref="S16:AC16"/>
    <mergeCell ref="Y29:AB29"/>
  </mergeCells>
  <phoneticPr fontId="9" type="noConversion"/>
  <hyperlinks>
    <hyperlink ref="B21" r:id="rId1" xr:uid="{CD94D5DB-2AAF-4700-892F-66CE7029FC1B}"/>
  </hyperlinks>
  <printOptions horizontalCentered="1"/>
  <pageMargins left="0.39370078740157483" right="0.39370078740157483" top="0.59055118110236227" bottom="0.39370078740157483" header="0.31496062992125984" footer="0.23622047244094491"/>
  <pageSetup paperSize="9" scale="72" fitToHeight="0" orientation="portrait" horizontalDpi="1200" verticalDpi="12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15"/>
  <sheetViews>
    <sheetView showGridLines="0" zoomScale="70" zoomScaleNormal="70" zoomScaleSheetLayoutView="55" zoomScalePageLayoutView="70" workbookViewId="0">
      <selection activeCell="C19" sqref="C19"/>
    </sheetView>
  </sheetViews>
  <sheetFormatPr defaultColWidth="10" defaultRowHeight="14.4"/>
  <cols>
    <col min="1" max="1" width="12.19921875" style="14" customWidth="1"/>
    <col min="2" max="2" width="39.69921875" style="46" customWidth="1"/>
    <col min="3" max="3" width="48.69921875" style="46" bestFit="1" customWidth="1"/>
    <col min="4" max="4" width="18.69921875" style="46" customWidth="1"/>
    <col min="5" max="5" width="16.5" style="81" customWidth="1"/>
    <col min="6" max="6" width="10.19921875" style="46" customWidth="1"/>
    <col min="7" max="8" width="15.69921875" style="46" customWidth="1"/>
    <col min="9" max="9" width="13.69921875" style="78" customWidth="1"/>
    <col min="10" max="10" width="20.09765625" style="18" customWidth="1"/>
    <col min="11" max="16384" width="10" style="14"/>
  </cols>
  <sheetData>
    <row r="1" spans="1:10" s="9" customFormat="1">
      <c r="B1" s="5"/>
      <c r="C1" s="5"/>
      <c r="D1" s="5"/>
      <c r="E1" s="79"/>
      <c r="F1" s="5"/>
      <c r="G1" s="5"/>
      <c r="H1" s="5"/>
      <c r="I1" s="5" t="s">
        <v>0</v>
      </c>
      <c r="J1" s="18"/>
    </row>
    <row r="2" spans="1:10" s="9" customFormat="1">
      <c r="B2" s="5"/>
      <c r="C2" s="5"/>
      <c r="D2" s="5"/>
      <c r="E2" s="79"/>
      <c r="F2" s="5"/>
      <c r="G2" s="5"/>
      <c r="H2" s="5"/>
      <c r="I2" s="5" t="s">
        <v>1</v>
      </c>
      <c r="J2" s="18"/>
    </row>
    <row r="3" spans="1:10" s="9" customFormat="1">
      <c r="B3" s="5"/>
      <c r="C3" s="5"/>
      <c r="D3" s="5"/>
      <c r="E3" s="79"/>
      <c r="F3" s="5"/>
      <c r="G3" s="5"/>
      <c r="H3" s="5"/>
      <c r="I3" s="5" t="s">
        <v>2</v>
      </c>
      <c r="J3" s="18"/>
    </row>
    <row r="4" spans="1:10" s="9" customFormat="1">
      <c r="B4" s="5"/>
      <c r="C4" s="5"/>
      <c r="D4" s="5"/>
      <c r="E4" s="79"/>
      <c r="F4" s="5"/>
      <c r="G4" s="5"/>
      <c r="H4" s="5"/>
      <c r="I4" s="5" t="s">
        <v>3</v>
      </c>
      <c r="J4" s="18"/>
    </row>
    <row r="5" spans="1:10" s="9" customFormat="1">
      <c r="B5" s="5"/>
      <c r="C5" s="5"/>
      <c r="D5" s="5"/>
      <c r="E5" s="79"/>
      <c r="F5" s="5"/>
      <c r="G5" s="5"/>
      <c r="H5" s="5"/>
      <c r="I5" s="5" t="s">
        <v>4</v>
      </c>
      <c r="J5" s="18"/>
    </row>
    <row r="6" spans="1:10" ht="21">
      <c r="A6" s="412" t="s">
        <v>67</v>
      </c>
      <c r="B6" s="364"/>
      <c r="C6" s="364"/>
      <c r="D6" s="364"/>
      <c r="E6" s="364"/>
      <c r="F6" s="364"/>
      <c r="G6" s="364"/>
      <c r="H6" s="364"/>
      <c r="I6" s="364"/>
      <c r="J6" s="364"/>
    </row>
    <row r="7" spans="1:10" ht="33" customHeight="1" thickBot="1">
      <c r="A7" s="15" t="s">
        <v>68</v>
      </c>
      <c r="B7" s="15" t="str">
        <f>CI!W8</f>
        <v>PGU-DE-0587</v>
      </c>
      <c r="C7" s="15"/>
      <c r="D7" s="69"/>
      <c r="E7" s="80"/>
      <c r="F7" s="69"/>
      <c r="G7" s="69"/>
      <c r="H7" s="69"/>
      <c r="I7" s="70"/>
      <c r="J7" s="71"/>
    </row>
    <row r="8" spans="1:10" s="72" customFormat="1" ht="39.75" customHeight="1">
      <c r="A8" s="282" t="s">
        <v>69</v>
      </c>
      <c r="B8" s="283" t="s">
        <v>70</v>
      </c>
      <c r="C8" s="283" t="s">
        <v>71</v>
      </c>
      <c r="D8" s="283" t="s">
        <v>72</v>
      </c>
      <c r="E8" s="284" t="s">
        <v>73</v>
      </c>
      <c r="F8" s="283" t="s">
        <v>74</v>
      </c>
      <c r="G8" s="285" t="s">
        <v>75</v>
      </c>
      <c r="H8" s="285" t="s">
        <v>76</v>
      </c>
      <c r="I8" s="283" t="s">
        <v>77</v>
      </c>
      <c r="J8" s="286" t="s">
        <v>78</v>
      </c>
    </row>
    <row r="9" spans="1:10" ht="32.1" customHeight="1">
      <c r="A9" s="287">
        <v>1</v>
      </c>
      <c r="B9" s="73" t="str">
        <f>'Summary PL'!C14</f>
        <v>PGU-DE-0587-AIS-CMcable-001</v>
      </c>
      <c r="C9" s="246" t="s">
        <v>79</v>
      </c>
      <c r="D9" s="109"/>
      <c r="E9" s="247">
        <v>1</v>
      </c>
      <c r="F9" s="74" t="s">
        <v>80</v>
      </c>
      <c r="G9" s="75">
        <v>15171.22</v>
      </c>
      <c r="H9" s="75">
        <f>E9*G9</f>
        <v>15171.22</v>
      </c>
      <c r="I9" s="76" t="s">
        <v>81</v>
      </c>
      <c r="J9" s="288"/>
    </row>
    <row r="10" spans="1:10" ht="32.1" customHeight="1">
      <c r="A10" s="287">
        <v>2</v>
      </c>
      <c r="B10" s="73" t="str">
        <f>'Summary PL'!C15</f>
        <v>PGU-DE-0587-AIS-CMcable-002</v>
      </c>
      <c r="C10" s="246" t="s">
        <v>82</v>
      </c>
      <c r="D10" s="109"/>
      <c r="E10" s="247">
        <v>1</v>
      </c>
      <c r="F10" s="74" t="s">
        <v>80</v>
      </c>
      <c r="G10" s="75">
        <v>51639.13</v>
      </c>
      <c r="H10" s="75">
        <f t="shared" ref="H10:H12" si="0">E10*G10</f>
        <v>51639.13</v>
      </c>
      <c r="I10" s="76" t="s">
        <v>81</v>
      </c>
      <c r="J10" s="288"/>
    </row>
    <row r="11" spans="1:10" ht="32.1" customHeight="1">
      <c r="A11" s="287">
        <v>3</v>
      </c>
      <c r="B11" s="73" t="str">
        <f>'Summary PL'!C16</f>
        <v>PGU-DE-0587-AIS-CMcable-003</v>
      </c>
      <c r="C11" s="246" t="s">
        <v>83</v>
      </c>
      <c r="D11" s="109"/>
      <c r="E11" s="247">
        <v>1</v>
      </c>
      <c r="F11" s="74" t="s">
        <v>80</v>
      </c>
      <c r="G11" s="75">
        <v>32479.23</v>
      </c>
      <c r="H11" s="75">
        <f t="shared" si="0"/>
        <v>32479.23</v>
      </c>
      <c r="I11" s="76" t="s">
        <v>81</v>
      </c>
      <c r="J11" s="288"/>
    </row>
    <row r="12" spans="1:10" ht="32.1" customHeight="1">
      <c r="A12" s="287">
        <v>4</v>
      </c>
      <c r="B12" s="73" t="str">
        <f>'Summary PL'!C17</f>
        <v>PGU-DE-0587-AIS-CMcable-004</v>
      </c>
      <c r="C12" s="246" t="s">
        <v>84</v>
      </c>
      <c r="D12" s="109"/>
      <c r="E12" s="247">
        <v>1</v>
      </c>
      <c r="F12" s="74" t="s">
        <v>80</v>
      </c>
      <c r="G12" s="75">
        <v>7051.42</v>
      </c>
      <c r="H12" s="75">
        <f t="shared" si="0"/>
        <v>7051.42</v>
      </c>
      <c r="I12" s="76" t="s">
        <v>81</v>
      </c>
      <c r="J12" s="288"/>
    </row>
    <row r="13" spans="1:10" ht="30" customHeight="1" thickBot="1">
      <c r="A13" s="413" t="s">
        <v>85</v>
      </c>
      <c r="B13" s="414"/>
      <c r="C13" s="414"/>
      <c r="D13" s="414"/>
      <c r="E13" s="289"/>
      <c r="F13" s="290"/>
      <c r="G13" s="293"/>
      <c r="H13" s="354">
        <f>SUM(H9:H12)</f>
        <v>106340.99999999999</v>
      </c>
      <c r="I13" s="291"/>
      <c r="J13" s="292"/>
    </row>
    <row r="14" spans="1:10" s="18" customFormat="1">
      <c r="A14" s="14"/>
      <c r="B14" s="46"/>
      <c r="C14" s="46"/>
      <c r="D14" s="46"/>
      <c r="E14" s="81"/>
      <c r="F14" s="46"/>
      <c r="G14" s="46"/>
      <c r="H14" s="46"/>
      <c r="I14" s="77"/>
    </row>
    <row r="15" spans="1:10" s="18" customFormat="1">
      <c r="A15" s="14"/>
      <c r="B15" s="46"/>
      <c r="C15" s="46"/>
      <c r="D15" s="46"/>
      <c r="E15" s="81"/>
      <c r="F15" s="46"/>
      <c r="G15" s="46"/>
      <c r="H15" s="46"/>
      <c r="I15" s="77"/>
    </row>
  </sheetData>
  <protectedRanges>
    <protectedRange sqref="C9:H12" name="범위1_12_1"/>
  </protectedRanges>
  <autoFilter ref="B8:J13" xr:uid="{00000000-0009-0000-0000-000001000000}"/>
  <mergeCells count="2">
    <mergeCell ref="A6:J6"/>
    <mergeCell ref="A13:D13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51" fitToHeight="0" orientation="landscape" r:id="rId1"/>
  <headerFooter alignWithMargins="0">
    <oddFooter>&amp;C&amp;"Calibri,보통"&amp;12Doosan Enerbility</oddFooter>
  </headerFooter>
  <rowBreaks count="1" manualBreakCount="1">
    <brk id="40" max="16383" man="1"/>
  </rowBreaks>
  <colBreaks count="1" manualBreakCount="1">
    <brk id="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V59"/>
  <sheetViews>
    <sheetView showGridLines="0" topLeftCell="A3" zoomScale="90" zoomScaleNormal="90" zoomScaleSheetLayoutView="90" workbookViewId="0">
      <selection activeCell="B42" sqref="B42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.69921875" style="5" customWidth="1"/>
    <col min="18" max="18" width="2.19921875" style="5" customWidth="1"/>
    <col min="19" max="20" width="4.8984375" style="5" customWidth="1"/>
    <col min="21" max="21" width="2.3984375" style="5" customWidth="1"/>
    <col min="22" max="24" width="4.3984375" style="5" customWidth="1"/>
    <col min="25" max="25" width="2.3984375" style="5" customWidth="1"/>
    <col min="26" max="28" width="4.3984375" style="5" customWidth="1"/>
    <col min="29" max="29" width="16.09765625" style="5" customWidth="1"/>
    <col min="30" max="31" width="3" style="9" customWidth="1"/>
    <col min="32" max="32" width="12.69921875" style="9" customWidth="1"/>
    <col min="33" max="16384" width="3" style="9"/>
  </cols>
  <sheetData>
    <row r="1" spans="1:29">
      <c r="A1" s="153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 t="s">
        <v>0</v>
      </c>
      <c r="X1" s="154"/>
      <c r="Y1" s="154"/>
      <c r="Z1" s="154"/>
      <c r="AA1" s="154"/>
      <c r="AB1" s="154"/>
      <c r="AC1" s="155"/>
    </row>
    <row r="2" spans="1:29">
      <c r="A2" s="156"/>
      <c r="W2" s="5" t="s">
        <v>1</v>
      </c>
      <c r="AC2" s="157"/>
    </row>
    <row r="3" spans="1:29">
      <c r="A3" s="156"/>
      <c r="W3" s="5" t="s">
        <v>2</v>
      </c>
      <c r="AC3" s="157"/>
    </row>
    <row r="4" spans="1:29">
      <c r="A4" s="156"/>
      <c r="W4" s="5" t="s">
        <v>3</v>
      </c>
      <c r="AC4" s="157"/>
    </row>
    <row r="5" spans="1:29">
      <c r="A5" s="156"/>
      <c r="W5" s="5" t="s">
        <v>4</v>
      </c>
      <c r="AC5" s="157"/>
    </row>
    <row r="6" spans="1:29" ht="40.200000000000003" customHeight="1">
      <c r="A6" s="363" t="s">
        <v>86</v>
      </c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  <c r="AA6" s="364"/>
      <c r="AB6" s="364"/>
      <c r="AC6" s="365"/>
    </row>
    <row r="7" spans="1:29" ht="14.4" thickBot="1">
      <c r="A7" s="158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60"/>
    </row>
    <row r="8" spans="1:29" s="20" customFormat="1" ht="15.45" customHeight="1">
      <c r="A8" s="161" t="s">
        <v>6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3"/>
      <c r="R8" s="164" t="s">
        <v>87</v>
      </c>
      <c r="S8" s="162"/>
      <c r="T8" s="162"/>
      <c r="U8" s="164"/>
      <c r="V8" s="355" t="s">
        <v>88</v>
      </c>
      <c r="W8" s="355"/>
      <c r="X8" s="355"/>
      <c r="Y8" s="355"/>
      <c r="Z8" s="355"/>
      <c r="AA8" s="162"/>
      <c r="AB8" s="162"/>
      <c r="AC8" s="185"/>
    </row>
    <row r="9" spans="1:29" s="20" customFormat="1" ht="15.45" customHeight="1">
      <c r="A9" s="165"/>
      <c r="B9" s="327" t="s">
        <v>8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75"/>
      <c r="R9" s="174" t="s">
        <v>9</v>
      </c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86"/>
    </row>
    <row r="10" spans="1:29" s="20" customFormat="1" ht="15.45" customHeight="1">
      <c r="A10" s="165"/>
      <c r="B10" s="18" t="s">
        <v>10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43"/>
      <c r="R10" s="327" t="s">
        <v>11</v>
      </c>
      <c r="S10" s="18"/>
      <c r="T10" s="18"/>
      <c r="U10" s="18"/>
      <c r="V10" s="356">
        <v>46169</v>
      </c>
      <c r="W10" s="356"/>
      <c r="X10" s="356"/>
      <c r="Y10" s="356"/>
      <c r="Z10" s="356"/>
      <c r="AA10" s="18"/>
      <c r="AB10" s="18"/>
      <c r="AC10" s="166"/>
    </row>
    <row r="11" spans="1:29" s="20" customFormat="1" ht="15.45" customHeight="1">
      <c r="A11" s="144"/>
      <c r="B11" s="146" t="s">
        <v>12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7"/>
      <c r="R11" s="174" t="s">
        <v>13</v>
      </c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86"/>
    </row>
    <row r="12" spans="1:29" s="20" customFormat="1" ht="15.45" customHeight="1">
      <c r="A12" s="167" t="s">
        <v>14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43"/>
      <c r="R12" s="327" t="s">
        <v>15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66"/>
    </row>
    <row r="13" spans="1:29" s="140" customFormat="1" ht="15.45" customHeight="1">
      <c r="A13" s="139"/>
      <c r="B13" s="327" t="s">
        <v>16</v>
      </c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142"/>
      <c r="R13" s="335"/>
      <c r="AC13" s="149"/>
    </row>
    <row r="14" spans="1:29" s="140" customFormat="1" ht="15.45" customHeight="1">
      <c r="A14" s="141"/>
      <c r="B14" s="18" t="s">
        <v>17</v>
      </c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142"/>
      <c r="R14" s="336"/>
      <c r="S14" s="329" t="s">
        <v>18</v>
      </c>
      <c r="T14" s="18"/>
      <c r="U14" s="18"/>
      <c r="V14" s="18"/>
      <c r="W14" s="18"/>
      <c r="X14" s="18"/>
      <c r="Y14" s="18"/>
      <c r="Z14" s="18"/>
      <c r="AA14" s="18"/>
      <c r="AB14" s="18"/>
      <c r="AC14" s="166"/>
    </row>
    <row r="15" spans="1:29" s="140" customFormat="1" ht="15.45" customHeight="1">
      <c r="A15" s="139"/>
      <c r="B15" s="18" t="s">
        <v>19</v>
      </c>
      <c r="C15" s="335"/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142"/>
      <c r="R15" s="335"/>
      <c r="S15" s="357" t="s">
        <v>20</v>
      </c>
      <c r="T15" s="357"/>
      <c r="U15" s="357"/>
      <c r="V15" s="357"/>
      <c r="W15" s="357"/>
      <c r="X15" s="357"/>
      <c r="Y15" s="357"/>
      <c r="Z15" s="357"/>
      <c r="AA15" s="357"/>
      <c r="AB15" s="357"/>
      <c r="AC15" s="358"/>
    </row>
    <row r="16" spans="1:29" s="20" customFormat="1" ht="15.45" customHeight="1">
      <c r="A16" s="16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43"/>
      <c r="R16" s="327"/>
      <c r="S16" s="359" t="s">
        <v>21</v>
      </c>
      <c r="T16" s="359"/>
      <c r="U16" s="359"/>
      <c r="V16" s="359"/>
      <c r="W16" s="359"/>
      <c r="X16" s="359"/>
      <c r="Y16" s="359"/>
      <c r="Z16" s="359"/>
      <c r="AA16" s="359"/>
      <c r="AB16" s="359"/>
      <c r="AC16" s="360"/>
    </row>
    <row r="17" spans="1:48" s="20" customFormat="1" ht="15.45" customHeight="1">
      <c r="A17" s="144"/>
      <c r="B17" s="279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7"/>
      <c r="R17" s="327"/>
      <c r="S17" s="329" t="s">
        <v>22</v>
      </c>
      <c r="T17" s="18"/>
      <c r="U17" s="18"/>
      <c r="V17" s="18"/>
      <c r="W17" s="18"/>
      <c r="X17" s="18"/>
      <c r="Y17" s="18"/>
      <c r="Z17" s="18"/>
      <c r="AA17" s="18"/>
      <c r="AB17" s="18"/>
      <c r="AC17" s="166"/>
    </row>
    <row r="18" spans="1:48" s="20" customFormat="1" ht="15.45" customHeight="1">
      <c r="A18" s="167" t="s">
        <v>23</v>
      </c>
      <c r="B18" s="1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43"/>
      <c r="R18" s="327"/>
      <c r="S18" s="377" t="s">
        <v>89</v>
      </c>
      <c r="T18" s="377"/>
      <c r="U18" s="377"/>
      <c r="V18" s="377"/>
      <c r="W18" s="377"/>
      <c r="X18" s="377"/>
      <c r="Y18" s="377"/>
      <c r="Z18" s="377"/>
      <c r="AA18" s="377"/>
      <c r="AB18" s="377"/>
      <c r="AC18" s="378"/>
    </row>
    <row r="19" spans="1:48" s="20" customFormat="1" ht="15.45" customHeight="1">
      <c r="A19" s="165"/>
      <c r="B19" s="337" t="s">
        <v>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43"/>
      <c r="R19" s="327"/>
      <c r="S19" s="329" t="s">
        <v>26</v>
      </c>
      <c r="T19" s="18"/>
      <c r="U19" s="18"/>
      <c r="V19" s="18"/>
      <c r="W19" s="61"/>
      <c r="X19" s="61"/>
      <c r="Y19" s="61"/>
      <c r="Z19" s="327"/>
      <c r="AA19" s="327"/>
      <c r="AB19" s="327"/>
      <c r="AC19" s="166"/>
    </row>
    <row r="20" spans="1:48" s="20" customFormat="1" ht="15.45" customHeight="1">
      <c r="A20" s="165"/>
      <c r="B20" s="138" t="s">
        <v>27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43"/>
      <c r="R20" s="327"/>
      <c r="S20" s="377">
        <v>2026</v>
      </c>
      <c r="T20" s="377"/>
      <c r="U20" s="377"/>
      <c r="V20" s="377"/>
      <c r="W20" s="377"/>
      <c r="X20" s="377"/>
      <c r="Y20" s="377"/>
      <c r="Z20" s="377"/>
      <c r="AA20" s="377"/>
      <c r="AB20" s="377"/>
      <c r="AC20" s="378"/>
    </row>
    <row r="21" spans="1:48" s="20" customFormat="1" ht="15.45" customHeight="1">
      <c r="A21" s="195"/>
      <c r="B21" s="138" t="s">
        <v>28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43"/>
      <c r="R21" s="18"/>
      <c r="S21" s="329" t="s">
        <v>29</v>
      </c>
      <c r="T21" s="329"/>
      <c r="U21" s="329"/>
      <c r="V21" s="329"/>
      <c r="W21" s="280"/>
      <c r="X21" s="280"/>
      <c r="Y21" s="280"/>
      <c r="Z21" s="327"/>
      <c r="AA21" s="18"/>
      <c r="AB21" s="18"/>
      <c r="AC21" s="166"/>
      <c r="AV21" s="1"/>
    </row>
    <row r="22" spans="1:48" s="20" customFormat="1" ht="15.45" customHeight="1">
      <c r="A22" s="165"/>
      <c r="B22" s="138" t="s">
        <v>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43"/>
      <c r="R22" s="168"/>
      <c r="S22" s="377" t="s">
        <v>31</v>
      </c>
      <c r="T22" s="377"/>
      <c r="U22" s="377"/>
      <c r="V22" s="377"/>
      <c r="W22" s="377"/>
      <c r="X22" s="377"/>
      <c r="Y22" s="377"/>
      <c r="Z22" s="377"/>
      <c r="AA22" s="377"/>
      <c r="AB22" s="377"/>
      <c r="AC22" s="378"/>
    </row>
    <row r="23" spans="1:48" s="20" customFormat="1" ht="15.45" customHeight="1">
      <c r="A23" s="195"/>
      <c r="R23" s="169"/>
      <c r="S23" s="329" t="s">
        <v>32</v>
      </c>
      <c r="T23" s="331"/>
      <c r="U23" s="18"/>
      <c r="V23" s="18"/>
      <c r="AA23" s="18"/>
      <c r="AB23" s="18"/>
      <c r="AC23" s="166"/>
    </row>
    <row r="24" spans="1:48" s="20" customFormat="1" ht="15.45" customHeight="1">
      <c r="A24" s="165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43"/>
      <c r="R24" s="330"/>
      <c r="S24" s="377" t="s">
        <v>33</v>
      </c>
      <c r="T24" s="377"/>
      <c r="U24" s="377"/>
      <c r="V24" s="377"/>
      <c r="W24" s="377"/>
      <c r="X24" s="377"/>
      <c r="Y24" s="377"/>
      <c r="Z24" s="377"/>
      <c r="AA24" s="377"/>
      <c r="AB24" s="377"/>
      <c r="AC24" s="378"/>
    </row>
    <row r="25" spans="1:48" s="20" customFormat="1" ht="15.45" customHeight="1">
      <c r="A25" s="165"/>
      <c r="B25" s="332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43"/>
      <c r="R25" s="118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20"/>
    </row>
    <row r="26" spans="1:48" s="20" customFormat="1" ht="15" customHeight="1">
      <c r="A26" s="170" t="s">
        <v>34</v>
      </c>
      <c r="B26" s="171"/>
      <c r="C26" s="171"/>
      <c r="D26" s="171"/>
      <c r="E26" s="171"/>
      <c r="F26" s="171"/>
      <c r="G26" s="171"/>
      <c r="H26" s="172"/>
      <c r="I26" s="372" t="s">
        <v>35</v>
      </c>
      <c r="J26" s="370"/>
      <c r="K26" s="370"/>
      <c r="L26" s="370"/>
      <c r="M26" s="370"/>
      <c r="N26" s="370"/>
      <c r="O26" s="370"/>
      <c r="P26" s="370"/>
      <c r="Q26" s="373"/>
      <c r="R26" s="189" t="s">
        <v>36</v>
      </c>
      <c r="S26" s="336"/>
      <c r="T26" s="336"/>
      <c r="U26" s="336"/>
      <c r="V26" s="336"/>
      <c r="W26" s="336"/>
      <c r="X26" s="336"/>
      <c r="Y26" s="336"/>
      <c r="Z26" s="336"/>
      <c r="AA26" s="336"/>
      <c r="AB26" s="336"/>
      <c r="AC26" s="190"/>
    </row>
    <row r="27" spans="1:48" s="20" customFormat="1" ht="15" customHeight="1">
      <c r="A27" s="165"/>
      <c r="B27" s="18" t="s">
        <v>37</v>
      </c>
      <c r="C27" s="18"/>
      <c r="D27" s="18"/>
      <c r="E27" s="18"/>
      <c r="F27" s="18"/>
      <c r="G27" s="18"/>
      <c r="H27" s="143"/>
      <c r="I27" s="18"/>
      <c r="J27" s="18" t="s">
        <v>37</v>
      </c>
      <c r="K27" s="18"/>
      <c r="L27" s="18"/>
      <c r="M27" s="18"/>
      <c r="N27" s="18"/>
      <c r="O27" s="18"/>
      <c r="P27" s="18"/>
      <c r="Q27" s="143"/>
      <c r="R27" s="18"/>
      <c r="AA27" s="18"/>
      <c r="AB27" s="18"/>
      <c r="AC27" s="166"/>
    </row>
    <row r="28" spans="1:48" s="20" customFormat="1" ht="15" customHeight="1">
      <c r="A28" s="144"/>
      <c r="B28" s="173"/>
      <c r="C28" s="146"/>
      <c r="D28" s="146"/>
      <c r="E28" s="146"/>
      <c r="F28" s="146"/>
      <c r="G28" s="146"/>
      <c r="H28" s="147"/>
      <c r="I28" s="146"/>
      <c r="J28" s="173"/>
      <c r="K28" s="146"/>
      <c r="L28" s="146"/>
      <c r="M28" s="146"/>
      <c r="N28" s="146"/>
      <c r="O28" s="146"/>
      <c r="P28" s="146"/>
      <c r="Q28" s="147"/>
      <c r="R28" s="18"/>
      <c r="S28" s="329" t="s">
        <v>38</v>
      </c>
      <c r="U28" s="18"/>
      <c r="V28" s="18"/>
      <c r="X28" s="18" t="s">
        <v>39</v>
      </c>
      <c r="Y28" s="18" t="s">
        <v>90</v>
      </c>
      <c r="AA28" s="18"/>
      <c r="AB28" s="18"/>
      <c r="AC28" s="166"/>
    </row>
    <row r="29" spans="1:48" s="20" customFormat="1" ht="15" customHeight="1">
      <c r="A29" s="167" t="s">
        <v>40</v>
      </c>
      <c r="B29" s="18"/>
      <c r="C29" s="18"/>
      <c r="D29" s="18"/>
      <c r="E29" s="18"/>
      <c r="F29" s="18"/>
      <c r="G29" s="18"/>
      <c r="H29" s="143"/>
      <c r="I29" s="372" t="s">
        <v>91</v>
      </c>
      <c r="J29" s="370"/>
      <c r="K29" s="370"/>
      <c r="L29" s="370"/>
      <c r="M29" s="370"/>
      <c r="N29" s="370"/>
      <c r="O29" s="370"/>
      <c r="P29" s="370"/>
      <c r="Q29" s="373"/>
      <c r="R29" s="18"/>
      <c r="S29" s="329" t="s">
        <v>42</v>
      </c>
      <c r="T29" s="18"/>
      <c r="X29" s="18" t="s">
        <v>39</v>
      </c>
      <c r="Y29" s="415">
        <f>COUNT('Summary PL'!A14:A17)</f>
        <v>4</v>
      </c>
      <c r="Z29" s="415"/>
      <c r="AA29" s="415"/>
      <c r="AB29" s="415"/>
      <c r="AC29" s="166" t="s">
        <v>43</v>
      </c>
    </row>
    <row r="30" spans="1:48" s="20" customFormat="1" ht="15" customHeight="1">
      <c r="A30" s="167"/>
      <c r="B30" s="18"/>
      <c r="C30" s="18"/>
      <c r="D30" s="18"/>
      <c r="E30" s="18"/>
      <c r="F30" s="18"/>
      <c r="G30" s="18"/>
      <c r="H30" s="143"/>
      <c r="I30" s="376"/>
      <c r="J30" s="374"/>
      <c r="K30" s="374"/>
      <c r="L30" s="374"/>
      <c r="M30" s="374"/>
      <c r="N30" s="374"/>
      <c r="O30" s="374"/>
      <c r="P30" s="374"/>
      <c r="Q30" s="375"/>
      <c r="R30" s="18"/>
      <c r="S30" s="329" t="s">
        <v>44</v>
      </c>
      <c r="X30" s="18" t="s">
        <v>39</v>
      </c>
      <c r="Y30" s="416">
        <f>'Summary PL'!L18</f>
        <v>1493</v>
      </c>
      <c r="Z30" s="416"/>
      <c r="AA30" s="416"/>
      <c r="AB30" s="416"/>
      <c r="AC30" s="166" t="s">
        <v>45</v>
      </c>
    </row>
    <row r="31" spans="1:48" s="20" customFormat="1" ht="15" customHeight="1">
      <c r="A31" s="165"/>
      <c r="B31" s="18" t="s">
        <v>37</v>
      </c>
      <c r="C31" s="18"/>
      <c r="D31" s="18"/>
      <c r="E31" s="18"/>
      <c r="F31" s="18"/>
      <c r="G31" s="18"/>
      <c r="H31" s="143"/>
      <c r="I31" s="18"/>
      <c r="J31" s="338" t="s">
        <v>92</v>
      </c>
      <c r="K31" s="338"/>
      <c r="L31" s="338"/>
      <c r="M31" s="338"/>
      <c r="N31" s="338"/>
      <c r="O31" s="338"/>
      <c r="P31" s="338"/>
      <c r="Q31" s="143"/>
      <c r="R31" s="18"/>
      <c r="S31" s="329" t="s">
        <v>46</v>
      </c>
      <c r="X31" s="18" t="s">
        <v>39</v>
      </c>
      <c r="Y31" s="362">
        <f>'Summary PL'!M18</f>
        <v>1881</v>
      </c>
      <c r="Z31" s="362"/>
      <c r="AA31" s="362"/>
      <c r="AB31" s="362"/>
      <c r="AC31" s="166" t="s">
        <v>45</v>
      </c>
    </row>
    <row r="32" spans="1:48" s="20" customFormat="1" ht="15" customHeight="1">
      <c r="A32" s="144"/>
      <c r="B32" s="146"/>
      <c r="C32" s="146"/>
      <c r="D32" s="146"/>
      <c r="E32" s="146"/>
      <c r="F32" s="146"/>
      <c r="G32" s="146"/>
      <c r="H32" s="147"/>
      <c r="I32" s="146"/>
      <c r="J32" s="146"/>
      <c r="K32" s="146"/>
      <c r="L32" s="146"/>
      <c r="M32" s="146"/>
      <c r="N32" s="146"/>
      <c r="O32" s="146"/>
      <c r="P32" s="146"/>
      <c r="Q32" s="147"/>
      <c r="R32" s="18"/>
      <c r="S32" s="329" t="s">
        <v>47</v>
      </c>
      <c r="U32" s="18"/>
      <c r="V32" s="18"/>
      <c r="W32" s="18"/>
      <c r="X32" s="18" t="s">
        <v>39</v>
      </c>
      <c r="Y32" s="362">
        <f>'Summary PL'!K18</f>
        <v>5.9289999999999994</v>
      </c>
      <c r="Z32" s="362"/>
      <c r="AA32" s="362"/>
      <c r="AB32" s="362"/>
      <c r="AC32" s="166" t="s">
        <v>48</v>
      </c>
    </row>
    <row r="33" spans="1:39" s="20" customFormat="1" ht="16.5" customHeight="1">
      <c r="A33" s="167" t="s">
        <v>49</v>
      </c>
      <c r="B33" s="18"/>
      <c r="C33" s="18"/>
      <c r="D33" s="18"/>
      <c r="E33" s="18"/>
      <c r="F33" s="18"/>
      <c r="G33" s="18"/>
      <c r="H33" s="143"/>
      <c r="I33" s="372" t="s">
        <v>50</v>
      </c>
      <c r="J33" s="370"/>
      <c r="K33" s="370"/>
      <c r="L33" s="370"/>
      <c r="M33" s="370"/>
      <c r="N33" s="370"/>
      <c r="O33" s="370"/>
      <c r="P33" s="370"/>
      <c r="Q33" s="373"/>
      <c r="R33" s="18"/>
      <c r="T33" s="18"/>
      <c r="U33" s="18"/>
      <c r="V33" s="18"/>
      <c r="W33" s="18"/>
      <c r="X33" s="18"/>
      <c r="AA33" s="18"/>
      <c r="AB33" s="18"/>
      <c r="AC33" s="166"/>
    </row>
    <row r="34" spans="1:39" s="20" customFormat="1" ht="14.4">
      <c r="A34" s="167"/>
      <c r="B34" s="18" t="s">
        <v>37</v>
      </c>
      <c r="C34" s="18"/>
      <c r="D34" s="18"/>
      <c r="E34" s="18"/>
      <c r="F34" s="18"/>
      <c r="G34" s="18"/>
      <c r="H34" s="143"/>
      <c r="I34" s="376"/>
      <c r="J34" s="374"/>
      <c r="K34" s="374"/>
      <c r="L34" s="374"/>
      <c r="M34" s="374"/>
      <c r="N34" s="374"/>
      <c r="O34" s="374"/>
      <c r="P34" s="374"/>
      <c r="Q34" s="375"/>
      <c r="R34" s="18"/>
      <c r="S34" s="18"/>
      <c r="T34" s="18"/>
      <c r="U34" s="18"/>
      <c r="V34" s="18"/>
      <c r="W34" s="18"/>
      <c r="X34" s="18"/>
      <c r="AA34" s="18"/>
      <c r="AB34" s="18"/>
      <c r="AC34" s="166"/>
    </row>
    <row r="35" spans="1:39" s="20" customFormat="1" ht="14.7" customHeight="1">
      <c r="A35" s="165"/>
      <c r="C35" s="18"/>
      <c r="D35" s="18"/>
      <c r="E35" s="18"/>
      <c r="F35" s="18"/>
      <c r="G35" s="18"/>
      <c r="H35" s="143"/>
      <c r="I35" s="18"/>
      <c r="J35" s="369" t="s">
        <v>37</v>
      </c>
      <c r="K35" s="369"/>
      <c r="L35" s="369"/>
      <c r="M35" s="369"/>
      <c r="N35" s="369"/>
      <c r="O35" s="369"/>
      <c r="P35" s="369"/>
      <c r="Q35" s="143"/>
      <c r="R35" s="18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8"/>
    </row>
    <row r="36" spans="1:39" s="20" customFormat="1" ht="14.4">
      <c r="A36" s="144"/>
      <c r="B36" s="146"/>
      <c r="C36" s="146"/>
      <c r="D36" s="146"/>
      <c r="E36" s="146"/>
      <c r="F36" s="146"/>
      <c r="G36" s="146"/>
      <c r="H36" s="147"/>
      <c r="I36" s="146"/>
      <c r="J36" s="146"/>
      <c r="K36" s="146"/>
      <c r="L36" s="146"/>
      <c r="M36" s="146"/>
      <c r="N36" s="146"/>
      <c r="O36" s="146"/>
      <c r="P36" s="146"/>
      <c r="Q36" s="147"/>
      <c r="R36" s="18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  <c r="AC36" s="418"/>
    </row>
    <row r="37" spans="1:39" s="20" customFormat="1" ht="14.4">
      <c r="A37" s="170" t="s">
        <v>51</v>
      </c>
      <c r="B37" s="171"/>
      <c r="C37" s="171"/>
      <c r="D37" s="171"/>
      <c r="E37" s="171"/>
      <c r="F37" s="171"/>
      <c r="G37" s="171"/>
      <c r="H37" s="171"/>
      <c r="I37" s="187"/>
      <c r="J37" s="171"/>
      <c r="K37" s="171"/>
      <c r="L37" s="171"/>
      <c r="M37" s="171"/>
      <c r="N37" s="171"/>
      <c r="O37" s="171"/>
      <c r="P37" s="171"/>
      <c r="Q37" s="172"/>
      <c r="R37" s="18"/>
      <c r="S37" s="417"/>
      <c r="T37" s="417"/>
      <c r="U37" s="417"/>
      <c r="V37" s="417"/>
      <c r="W37" s="417"/>
      <c r="X37" s="417"/>
      <c r="Y37" s="417"/>
      <c r="Z37" s="417"/>
      <c r="AA37" s="417"/>
      <c r="AB37" s="417"/>
      <c r="AC37" s="418"/>
    </row>
    <row r="38" spans="1:39" s="20" customFormat="1" ht="14.4">
      <c r="A38" s="165"/>
      <c r="B38" s="18" t="s">
        <v>37</v>
      </c>
      <c r="C38" s="18"/>
      <c r="D38" s="18"/>
      <c r="E38" s="18"/>
      <c r="F38" s="18"/>
      <c r="G38" s="18"/>
      <c r="H38" s="18"/>
      <c r="I38" s="18"/>
      <c r="J38" s="369"/>
      <c r="K38" s="369"/>
      <c r="L38" s="369"/>
      <c r="M38" s="369"/>
      <c r="N38" s="369"/>
      <c r="O38" s="369"/>
      <c r="P38" s="369"/>
      <c r="Q38" s="143"/>
      <c r="R38" s="18"/>
      <c r="S38" s="417"/>
      <c r="T38" s="417"/>
      <c r="U38" s="417"/>
      <c r="V38" s="417"/>
      <c r="W38" s="417"/>
      <c r="X38" s="417"/>
      <c r="Y38" s="417"/>
      <c r="Z38" s="417"/>
      <c r="AA38" s="417"/>
      <c r="AB38" s="417"/>
      <c r="AC38" s="418"/>
    </row>
    <row r="39" spans="1:39" s="20" customFormat="1" ht="14.4">
      <c r="A39" s="144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7"/>
      <c r="R39" s="1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96"/>
    </row>
    <row r="40" spans="1:39" s="20" customFormat="1" ht="16.5" customHeight="1">
      <c r="A40" s="405" t="s">
        <v>52</v>
      </c>
      <c r="B40" s="406"/>
      <c r="C40" s="406"/>
      <c r="D40" s="406"/>
      <c r="E40" s="406"/>
      <c r="F40" s="406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7"/>
      <c r="R40" s="366" t="s">
        <v>93</v>
      </c>
      <c r="S40" s="367"/>
      <c r="T40" s="368"/>
      <c r="U40" s="366" t="s">
        <v>94</v>
      </c>
      <c r="V40" s="367"/>
      <c r="W40" s="367"/>
      <c r="X40" s="368"/>
      <c r="Y40" s="366" t="s">
        <v>95</v>
      </c>
      <c r="Z40" s="367"/>
      <c r="AA40" s="367"/>
      <c r="AB40" s="368"/>
      <c r="AC40" s="301" t="s">
        <v>96</v>
      </c>
    </row>
    <row r="41" spans="1:39" s="20" customFormat="1" ht="16.5" customHeight="1">
      <c r="A41" s="408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10"/>
      <c r="R41" s="387" t="s">
        <v>97</v>
      </c>
      <c r="S41" s="388"/>
      <c r="T41" s="389"/>
      <c r="U41" s="387" t="s">
        <v>98</v>
      </c>
      <c r="V41" s="388"/>
      <c r="W41" s="388"/>
      <c r="X41" s="389"/>
      <c r="Y41" s="387" t="s">
        <v>98</v>
      </c>
      <c r="Z41" s="388"/>
      <c r="AA41" s="388"/>
      <c r="AB41" s="389"/>
      <c r="AC41" s="300" t="s">
        <v>99</v>
      </c>
      <c r="AF41" s="423"/>
      <c r="AG41" s="423"/>
      <c r="AH41" s="423"/>
      <c r="AI41" s="423"/>
      <c r="AJ41" s="423"/>
      <c r="AK41" s="423"/>
      <c r="AL41" s="423"/>
      <c r="AM41" s="423"/>
    </row>
    <row r="42" spans="1:39" s="20" customFormat="1" ht="18" customHeight="1">
      <c r="A42" s="165"/>
      <c r="B42" s="18" t="s">
        <v>100</v>
      </c>
      <c r="C42" s="18"/>
      <c r="D42" s="18"/>
      <c r="E42" s="18"/>
      <c r="F42" s="18"/>
      <c r="G42" s="18"/>
      <c r="H42" s="18"/>
      <c r="I42" s="171"/>
      <c r="J42" s="171"/>
      <c r="K42" s="171"/>
      <c r="L42" s="171"/>
      <c r="M42" s="171"/>
      <c r="N42" s="171"/>
      <c r="O42" s="171"/>
      <c r="P42" s="171"/>
      <c r="Q42" s="143"/>
      <c r="R42" s="424">
        <v>1</v>
      </c>
      <c r="S42" s="425"/>
      <c r="T42" s="426"/>
      <c r="U42" s="430">
        <f>'Summary PL'!L18</f>
        <v>1493</v>
      </c>
      <c r="V42" s="431"/>
      <c r="W42" s="431"/>
      <c r="X42" s="432"/>
      <c r="Y42" s="430">
        <f>'Summary PL'!M18</f>
        <v>1881</v>
      </c>
      <c r="Z42" s="431"/>
      <c r="AA42" s="431"/>
      <c r="AB42" s="432"/>
      <c r="AC42" s="351">
        <f>'Summary PL'!K18</f>
        <v>5.9289999999999994</v>
      </c>
      <c r="AE42" s="18"/>
    </row>
    <row r="43" spans="1:39" s="20" customFormat="1" ht="18" customHeight="1">
      <c r="A43" s="194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43"/>
      <c r="R43" s="427" t="s">
        <v>101</v>
      </c>
      <c r="S43" s="428"/>
      <c r="T43" s="429"/>
      <c r="U43" s="420"/>
      <c r="V43" s="421"/>
      <c r="W43" s="421"/>
      <c r="X43" s="422"/>
      <c r="Y43" s="420"/>
      <c r="Z43" s="421"/>
      <c r="AA43" s="421"/>
      <c r="AB43" s="422"/>
      <c r="AC43" s="351"/>
      <c r="AE43" s="18"/>
    </row>
    <row r="44" spans="1:39" s="20" customFormat="1" ht="18" customHeight="1" thickBot="1">
      <c r="A44" s="167"/>
      <c r="B44" s="327"/>
      <c r="C44" s="327"/>
      <c r="D44" s="327"/>
      <c r="E44" s="327"/>
      <c r="F44" s="327"/>
      <c r="G44" s="327"/>
      <c r="H44" s="327"/>
      <c r="I44" s="188"/>
      <c r="J44" s="188"/>
      <c r="K44" s="188"/>
      <c r="L44" s="188"/>
      <c r="M44" s="188"/>
      <c r="N44" s="188"/>
      <c r="O44" s="188"/>
      <c r="P44" s="188"/>
      <c r="Q44" s="183"/>
      <c r="R44" s="339"/>
      <c r="S44" s="339"/>
      <c r="T44" s="110"/>
      <c r="U44" s="327"/>
      <c r="V44" s="327"/>
      <c r="W44" s="327"/>
      <c r="X44" s="82"/>
      <c r="Y44" s="63"/>
      <c r="Z44" s="63"/>
      <c r="AA44" s="63"/>
      <c r="AB44" s="82"/>
      <c r="AC44" s="351"/>
    </row>
    <row r="45" spans="1:39" s="20" customFormat="1" ht="18" customHeight="1" thickBot="1">
      <c r="A45" s="176"/>
      <c r="B45" s="177"/>
      <c r="C45" s="177"/>
      <c r="D45" s="177"/>
      <c r="E45" s="177"/>
      <c r="F45" s="177"/>
      <c r="G45" s="177"/>
      <c r="H45" s="177"/>
      <c r="I45" s="384"/>
      <c r="J45" s="384"/>
      <c r="K45" s="384"/>
      <c r="L45" s="384"/>
      <c r="M45" s="384"/>
      <c r="N45" s="384"/>
      <c r="O45" s="384"/>
      <c r="P45" s="384"/>
      <c r="Q45" s="419"/>
      <c r="R45" s="438">
        <f>SUM(R42:T44)</f>
        <v>1</v>
      </c>
      <c r="S45" s="439"/>
      <c r="T45" s="440"/>
      <c r="U45" s="433">
        <f>SUM(U42:X43)</f>
        <v>1493</v>
      </c>
      <c r="V45" s="385"/>
      <c r="W45" s="385"/>
      <c r="X45" s="434"/>
      <c r="Y45" s="435">
        <f>SUM(Y42:AB43)</f>
        <v>1881</v>
      </c>
      <c r="Z45" s="436"/>
      <c r="AA45" s="436"/>
      <c r="AB45" s="437"/>
      <c r="AC45" s="352">
        <f>SUM(AC42:AC43)</f>
        <v>5.9289999999999994</v>
      </c>
    </row>
    <row r="46" spans="1:39">
      <c r="A46" s="153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5"/>
    </row>
    <row r="47" spans="1:39">
      <c r="A47" s="156"/>
      <c r="AC47" s="157"/>
    </row>
    <row r="48" spans="1:39">
      <c r="A48" s="156"/>
      <c r="AC48" s="157"/>
    </row>
    <row r="49" spans="1:29">
      <c r="A49" s="156"/>
      <c r="AC49" s="157"/>
    </row>
    <row r="50" spans="1:29">
      <c r="A50" s="156"/>
      <c r="AC50" s="157"/>
    </row>
    <row r="51" spans="1:29">
      <c r="A51" s="156"/>
      <c r="AC51" s="157"/>
    </row>
    <row r="52" spans="1:29">
      <c r="A52" s="156"/>
      <c r="AC52" s="157"/>
    </row>
    <row r="53" spans="1:29" ht="14.4">
      <c r="A53" s="16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S53" s="18" t="s">
        <v>60</v>
      </c>
      <c r="AC53" s="157"/>
    </row>
    <row r="54" spans="1:29" ht="14.4">
      <c r="A54" s="165" t="s">
        <v>61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AC54" s="157"/>
    </row>
    <row r="55" spans="1:29" ht="14.4">
      <c r="A55" s="165" t="s">
        <v>62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W55" s="178"/>
      <c r="X55" s="178"/>
      <c r="AC55" s="157"/>
    </row>
    <row r="56" spans="1:29" ht="14.4">
      <c r="A56" s="165" t="s">
        <v>102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V56" s="382" t="s">
        <v>103</v>
      </c>
      <c r="W56" s="382"/>
      <c r="X56" s="382"/>
      <c r="Y56" s="382"/>
      <c r="Z56" s="382"/>
      <c r="AA56" s="382"/>
      <c r="AB56" s="382"/>
      <c r="AC56" s="383"/>
    </row>
    <row r="57" spans="1:29" ht="14.4">
      <c r="A57" s="165" t="s">
        <v>65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S57" s="329"/>
      <c r="U57" s="334"/>
      <c r="V57" s="334"/>
      <c r="W57" s="334"/>
      <c r="X57" s="334"/>
      <c r="Y57" s="334"/>
      <c r="Z57" s="334"/>
      <c r="AA57" s="334"/>
      <c r="AB57" s="334"/>
      <c r="AC57" s="157"/>
    </row>
    <row r="58" spans="1:29" ht="12.6" thickBot="1">
      <c r="A58" s="17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60"/>
    </row>
    <row r="59" spans="1:29" ht="15" thickBot="1">
      <c r="A59" s="180" t="s">
        <v>66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2"/>
    </row>
  </sheetData>
  <mergeCells count="39">
    <mergeCell ref="AJ41:AM41"/>
    <mergeCell ref="U40:X40"/>
    <mergeCell ref="Y40:AB40"/>
    <mergeCell ref="U41:X41"/>
    <mergeCell ref="Y41:AB41"/>
    <mergeCell ref="V56:AC56"/>
    <mergeCell ref="AF41:AI41"/>
    <mergeCell ref="R42:T42"/>
    <mergeCell ref="R43:T43"/>
    <mergeCell ref="U42:X42"/>
    <mergeCell ref="U45:X45"/>
    <mergeCell ref="Y45:AB45"/>
    <mergeCell ref="R45:T45"/>
    <mergeCell ref="R41:T41"/>
    <mergeCell ref="Y42:AB42"/>
    <mergeCell ref="R40:T40"/>
    <mergeCell ref="I45:Q45"/>
    <mergeCell ref="U43:X43"/>
    <mergeCell ref="Y43:AB43"/>
    <mergeCell ref="A40:Q41"/>
    <mergeCell ref="J38:P38"/>
    <mergeCell ref="Y29:AB29"/>
    <mergeCell ref="Y30:AB30"/>
    <mergeCell ref="Y31:AB31"/>
    <mergeCell ref="J35:P35"/>
    <mergeCell ref="Y32:AB32"/>
    <mergeCell ref="S35:AC38"/>
    <mergeCell ref="I29:Q30"/>
    <mergeCell ref="I33:Q34"/>
    <mergeCell ref="A6:AC6"/>
    <mergeCell ref="V8:Z8"/>
    <mergeCell ref="V10:Z10"/>
    <mergeCell ref="I26:Q26"/>
    <mergeCell ref="S15:AC15"/>
    <mergeCell ref="S16:AC16"/>
    <mergeCell ref="S18:AC18"/>
    <mergeCell ref="S20:AC20"/>
    <mergeCell ref="S22:AC22"/>
    <mergeCell ref="S24:AC24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U41"/>
  <sheetViews>
    <sheetView showGridLines="0" zoomScale="80" zoomScaleNormal="80" zoomScaleSheetLayoutView="80" zoomScalePageLayoutView="70" workbookViewId="0">
      <selection activeCell="I36" sqref="I36"/>
    </sheetView>
  </sheetViews>
  <sheetFormatPr defaultColWidth="10" defaultRowHeight="13.8"/>
  <cols>
    <col min="1" max="1" width="17.69921875" style="46" customWidth="1"/>
    <col min="2" max="2" width="19.59765625" style="46" customWidth="1"/>
    <col min="3" max="3" width="29.59765625" style="46" customWidth="1"/>
    <col min="4" max="4" width="42.3984375" style="46" customWidth="1"/>
    <col min="5" max="5" width="17.09765625" style="12" customWidth="1"/>
    <col min="6" max="6" width="11.19921875" style="349" customWidth="1"/>
    <col min="7" max="7" width="11.19921875" style="48" customWidth="1"/>
    <col min="8" max="8" width="11.5" style="60" customWidth="1"/>
    <col min="9" max="10" width="11.5" style="60" bestFit="1" customWidth="1"/>
    <col min="11" max="11" width="11.69921875" style="60" customWidth="1"/>
    <col min="12" max="13" width="18.69921875" style="60" customWidth="1"/>
    <col min="14" max="14" width="18.19921875" style="52" customWidth="1"/>
    <col min="15" max="15" width="15.69921875" style="50" customWidth="1"/>
    <col min="16" max="16" width="16.09765625" style="85" customWidth="1"/>
    <col min="17" max="17" width="10" style="12"/>
    <col min="18" max="18" width="21.69921875" style="12" customWidth="1"/>
    <col min="19" max="20" width="10" style="13"/>
    <col min="21" max="16384" width="10" style="14"/>
  </cols>
  <sheetData>
    <row r="1" spans="1:21" s="9" customFormat="1" ht="14.1" customHeight="1">
      <c r="A1" s="5"/>
      <c r="B1" s="5"/>
      <c r="C1" s="5"/>
      <c r="D1" s="5"/>
      <c r="E1" s="6"/>
      <c r="F1" s="340"/>
      <c r="G1" s="8"/>
      <c r="H1" s="88"/>
      <c r="I1" s="53"/>
      <c r="J1" s="53"/>
      <c r="K1" s="53"/>
      <c r="L1" s="210"/>
      <c r="M1" s="53"/>
      <c r="N1" s="5"/>
      <c r="O1" s="10" t="s">
        <v>0</v>
      </c>
      <c r="P1" s="44"/>
      <c r="Q1" s="200" t="s">
        <v>104</v>
      </c>
      <c r="R1" s="201" t="s">
        <v>105</v>
      </c>
      <c r="S1" s="201" t="s">
        <v>106</v>
      </c>
      <c r="T1" s="202"/>
      <c r="U1" s="203"/>
    </row>
    <row r="2" spans="1:21" s="9" customFormat="1" ht="14.1" customHeight="1">
      <c r="A2" s="5"/>
      <c r="B2" s="5"/>
      <c r="C2" s="5"/>
      <c r="D2" s="5"/>
      <c r="E2" s="6"/>
      <c r="F2" s="340"/>
      <c r="G2" s="8"/>
      <c r="H2" s="88"/>
      <c r="I2" s="53"/>
      <c r="J2" s="53"/>
      <c r="K2" s="53"/>
      <c r="L2" s="210"/>
      <c r="M2" s="53"/>
      <c r="N2" s="5"/>
      <c r="O2" s="10" t="s">
        <v>1</v>
      </c>
      <c r="P2" s="44"/>
      <c r="Q2" s="203"/>
      <c r="R2" s="201" t="s">
        <v>107</v>
      </c>
      <c r="S2" s="201" t="s">
        <v>108</v>
      </c>
      <c r="T2" s="203"/>
      <c r="U2" s="203"/>
    </row>
    <row r="3" spans="1:21" s="9" customFormat="1" ht="14.1" customHeight="1">
      <c r="A3" s="5"/>
      <c r="B3" s="5"/>
      <c r="C3" s="5"/>
      <c r="D3" s="5"/>
      <c r="E3" s="6"/>
      <c r="F3" s="340"/>
      <c r="G3" s="8"/>
      <c r="H3" s="88"/>
      <c r="I3" s="53"/>
      <c r="J3" s="53"/>
      <c r="K3" s="53"/>
      <c r="L3" s="210"/>
      <c r="M3" s="53"/>
      <c r="N3" s="5"/>
      <c r="O3" s="10" t="s">
        <v>2</v>
      </c>
      <c r="P3" s="44"/>
      <c r="Q3" s="204"/>
      <c r="R3" s="201" t="s">
        <v>109</v>
      </c>
      <c r="S3" s="201" t="s">
        <v>110</v>
      </c>
      <c r="T3" s="203"/>
      <c r="U3" s="203"/>
    </row>
    <row r="4" spans="1:21" s="9" customFormat="1" ht="14.1" customHeight="1">
      <c r="A4" s="5"/>
      <c r="B4" s="5"/>
      <c r="C4" s="5"/>
      <c r="D4" s="5"/>
      <c r="E4" s="6"/>
      <c r="F4" s="340"/>
      <c r="G4" s="8"/>
      <c r="H4" s="88"/>
      <c r="I4" s="53"/>
      <c r="J4" s="53"/>
      <c r="K4" s="53"/>
      <c r="L4" s="210"/>
      <c r="M4" s="53"/>
      <c r="N4" s="5"/>
      <c r="O4" s="10" t="s">
        <v>3</v>
      </c>
      <c r="P4" s="44"/>
      <c r="Q4" s="204"/>
      <c r="R4" s="201" t="s">
        <v>111</v>
      </c>
      <c r="S4" s="201" t="s">
        <v>112</v>
      </c>
      <c r="T4" s="203"/>
      <c r="U4" s="203"/>
    </row>
    <row r="5" spans="1:21" s="9" customFormat="1" ht="14.1" customHeight="1">
      <c r="A5" s="5"/>
      <c r="B5" s="5"/>
      <c r="C5" s="5"/>
      <c r="D5" s="5"/>
      <c r="E5" s="6"/>
      <c r="F5" s="340"/>
      <c r="G5" s="8"/>
      <c r="H5" s="88"/>
      <c r="I5" s="53"/>
      <c r="J5" s="53"/>
      <c r="K5" s="53"/>
      <c r="L5" s="210"/>
      <c r="M5" s="53"/>
      <c r="N5" s="5"/>
      <c r="O5" s="10" t="s">
        <v>4</v>
      </c>
      <c r="P5" s="44"/>
      <c r="Q5" s="127"/>
    </row>
    <row r="6" spans="1:21" ht="52.2" customHeight="1">
      <c r="A6" s="412" t="s">
        <v>113</v>
      </c>
      <c r="B6" s="412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21"/>
    </row>
    <row r="7" spans="1:21" ht="19.95" customHeight="1">
      <c r="A7" s="129" t="s">
        <v>114</v>
      </c>
      <c r="B7" s="129" t="s">
        <v>115</v>
      </c>
      <c r="C7" s="130"/>
      <c r="D7" s="130"/>
      <c r="E7" s="130"/>
      <c r="F7" s="341"/>
      <c r="G7" s="116"/>
      <c r="H7" s="116"/>
      <c r="I7" s="116"/>
      <c r="J7" s="116"/>
      <c r="K7" s="208"/>
      <c r="L7" s="208"/>
      <c r="M7" s="208"/>
      <c r="N7" s="116"/>
      <c r="O7" s="116"/>
      <c r="P7" s="116"/>
      <c r="Q7" s="21"/>
    </row>
    <row r="8" spans="1:21" ht="19.95" customHeight="1">
      <c r="A8" s="129"/>
      <c r="B8" s="129" t="s">
        <v>116</v>
      </c>
      <c r="C8" s="130"/>
      <c r="D8" s="130"/>
      <c r="E8" s="130"/>
      <c r="F8" s="341"/>
      <c r="G8" s="116"/>
      <c r="H8" s="116"/>
      <c r="I8" s="116"/>
      <c r="J8" s="116"/>
      <c r="K8" s="208"/>
      <c r="L8" s="208"/>
      <c r="M8" s="208"/>
      <c r="N8" s="116"/>
      <c r="O8" s="116"/>
      <c r="P8" s="116"/>
      <c r="T8" s="127"/>
      <c r="U8" s="128"/>
    </row>
    <row r="9" spans="1:21" s="20" customFormat="1" ht="19.95" customHeight="1" thickBot="1">
      <c r="A9" s="129" t="s">
        <v>117</v>
      </c>
      <c r="B9" s="129" t="str">
        <f>PL!V8</f>
        <v>PGU-DE-0587</v>
      </c>
      <c r="C9" s="129"/>
      <c r="D9" s="131"/>
      <c r="E9" s="28"/>
      <c r="F9" s="342"/>
      <c r="G9" s="16"/>
      <c r="H9" s="54"/>
      <c r="I9" s="54"/>
      <c r="J9" s="54"/>
      <c r="K9" s="89"/>
      <c r="L9" s="54"/>
      <c r="M9" s="54"/>
      <c r="N9" s="17"/>
      <c r="O9" s="19"/>
      <c r="P9" s="19"/>
      <c r="T9" s="127"/>
      <c r="U9" s="128"/>
    </row>
    <row r="10" spans="1:21" s="20" customFormat="1" ht="19.95" customHeight="1">
      <c r="A10" s="266" t="s">
        <v>118</v>
      </c>
      <c r="B10" s="267" t="str">
        <f>PL!B13</f>
        <v>Branch of JSC "Doosan Enerbility" in the Turkestan region</v>
      </c>
      <c r="C10" s="267"/>
      <c r="D10" s="268"/>
      <c r="E10" s="269"/>
      <c r="F10" s="342"/>
      <c r="G10" s="16"/>
      <c r="H10" s="249"/>
      <c r="I10" s="249"/>
      <c r="J10" s="249"/>
      <c r="K10" s="250"/>
      <c r="L10" s="249"/>
      <c r="M10" s="249"/>
      <c r="N10" s="17"/>
      <c r="O10" s="19"/>
      <c r="P10" s="19"/>
      <c r="T10" s="127"/>
      <c r="U10" s="128"/>
    </row>
    <row r="11" spans="1:21" s="20" customFormat="1" ht="19.95" customHeight="1" thickBot="1">
      <c r="A11" s="270" t="s">
        <v>119</v>
      </c>
      <c r="B11" s="271" t="str">
        <f>PL!B14</f>
        <v>321 Tauke Khan Avenue, Turkestan region, Turkestan, Kazakhstan, 161200</v>
      </c>
      <c r="C11" s="271"/>
      <c r="D11" s="272"/>
      <c r="E11" s="273"/>
      <c r="F11" s="342"/>
      <c r="G11" s="16"/>
      <c r="H11" s="249"/>
      <c r="I11" s="249"/>
      <c r="J11" s="249"/>
      <c r="K11" s="250"/>
      <c r="L11" s="249"/>
      <c r="M11" s="249"/>
      <c r="N11" s="17"/>
      <c r="O11" s="19"/>
      <c r="P11" s="19"/>
      <c r="T11" s="127"/>
      <c r="U11" s="128"/>
    </row>
    <row r="12" spans="1:21" s="23" customFormat="1" ht="23.7" customHeight="1">
      <c r="A12" s="446" t="s">
        <v>120</v>
      </c>
      <c r="B12" s="448" t="s">
        <v>121</v>
      </c>
      <c r="C12" s="448" t="s">
        <v>122</v>
      </c>
      <c r="D12" s="448" t="s">
        <v>123</v>
      </c>
      <c r="E12" s="448" t="s">
        <v>124</v>
      </c>
      <c r="F12" s="450" t="s">
        <v>125</v>
      </c>
      <c r="G12" s="450"/>
      <c r="H12" s="451" t="s">
        <v>126</v>
      </c>
      <c r="I12" s="451"/>
      <c r="J12" s="451"/>
      <c r="K12" s="451"/>
      <c r="L12" s="452" t="s">
        <v>127</v>
      </c>
      <c r="M12" s="454" t="s">
        <v>128</v>
      </c>
      <c r="N12" s="452" t="s">
        <v>129</v>
      </c>
      <c r="O12" s="441" t="s">
        <v>130</v>
      </c>
      <c r="P12" s="443" t="s">
        <v>131</v>
      </c>
      <c r="R12" s="22"/>
      <c r="S12" s="22"/>
      <c r="T12" s="22"/>
    </row>
    <row r="13" spans="1:21" s="23" customFormat="1" ht="33" customHeight="1">
      <c r="A13" s="447"/>
      <c r="B13" s="449"/>
      <c r="C13" s="449"/>
      <c r="D13" s="449"/>
      <c r="E13" s="449"/>
      <c r="F13" s="343" t="s">
        <v>132</v>
      </c>
      <c r="G13" s="278" t="s">
        <v>133</v>
      </c>
      <c r="H13" s="281" t="s">
        <v>134</v>
      </c>
      <c r="I13" s="281" t="s">
        <v>135</v>
      </c>
      <c r="J13" s="281" t="s">
        <v>136</v>
      </c>
      <c r="K13" s="281" t="s">
        <v>137</v>
      </c>
      <c r="L13" s="453"/>
      <c r="M13" s="455"/>
      <c r="N13" s="453"/>
      <c r="O13" s="442"/>
      <c r="P13" s="444"/>
      <c r="R13" s="22"/>
      <c r="S13" s="22"/>
      <c r="T13" s="22"/>
    </row>
    <row r="14" spans="1:21" s="87" customFormat="1" ht="25.35" customHeight="1">
      <c r="A14" s="277">
        <v>1</v>
      </c>
      <c r="B14" s="152"/>
      <c r="C14" s="151" t="s">
        <v>138</v>
      </c>
      <c r="D14" s="276" t="s">
        <v>139</v>
      </c>
      <c r="E14" s="275" t="s">
        <v>140</v>
      </c>
      <c r="F14" s="344">
        <v>1</v>
      </c>
      <c r="G14" s="152" t="s">
        <v>141</v>
      </c>
      <c r="H14" s="55">
        <v>122</v>
      </c>
      <c r="I14" s="55">
        <v>100</v>
      </c>
      <c r="J14" s="55">
        <v>172</v>
      </c>
      <c r="K14" s="209">
        <f t="shared" ref="K14:K17" si="0">ROUND(J14*I14*H14/1000000,3)</f>
        <v>2.0979999999999999</v>
      </c>
      <c r="L14" s="55">
        <v>213</v>
      </c>
      <c r="M14" s="55">
        <v>232</v>
      </c>
      <c r="N14" s="26" t="s">
        <v>142</v>
      </c>
      <c r="O14" s="24" t="s">
        <v>143</v>
      </c>
      <c r="P14" s="207" t="s">
        <v>144</v>
      </c>
      <c r="Q14" s="27"/>
      <c r="R14" s="28"/>
      <c r="S14" s="28"/>
      <c r="T14" s="86"/>
    </row>
    <row r="15" spans="1:21" s="87" customFormat="1" ht="25.35" customHeight="1">
      <c r="A15" s="277">
        <v>2</v>
      </c>
      <c r="B15" s="152"/>
      <c r="C15" s="151" t="s">
        <v>145</v>
      </c>
      <c r="D15" s="276" t="s">
        <v>146</v>
      </c>
      <c r="E15" s="275" t="s">
        <v>147</v>
      </c>
      <c r="F15" s="344">
        <v>1</v>
      </c>
      <c r="G15" s="152" t="s">
        <v>141</v>
      </c>
      <c r="H15" s="55">
        <v>157</v>
      </c>
      <c r="I15" s="55">
        <v>75</v>
      </c>
      <c r="J15" s="55">
        <v>157</v>
      </c>
      <c r="K15" s="209">
        <f t="shared" si="0"/>
        <v>1.849</v>
      </c>
      <c r="L15" s="55">
        <v>725</v>
      </c>
      <c r="M15" s="55">
        <v>897</v>
      </c>
      <c r="N15" s="26" t="s">
        <v>142</v>
      </c>
      <c r="O15" s="24" t="s">
        <v>143</v>
      </c>
      <c r="P15" s="207" t="s">
        <v>144</v>
      </c>
      <c r="Q15" s="27"/>
      <c r="R15" s="28"/>
      <c r="S15" s="28"/>
      <c r="T15" s="86"/>
    </row>
    <row r="16" spans="1:21" s="87" customFormat="1" ht="25.35" customHeight="1">
      <c r="A16" s="277">
        <v>3</v>
      </c>
      <c r="B16" s="152"/>
      <c r="C16" s="151" t="s">
        <v>148</v>
      </c>
      <c r="D16" s="276" t="s">
        <v>149</v>
      </c>
      <c r="E16" s="275" t="s">
        <v>147</v>
      </c>
      <c r="F16" s="344">
        <v>1</v>
      </c>
      <c r="G16" s="152" t="s">
        <v>141</v>
      </c>
      <c r="H16" s="55">
        <v>142</v>
      </c>
      <c r="I16" s="55">
        <v>75</v>
      </c>
      <c r="J16" s="55">
        <v>142</v>
      </c>
      <c r="K16" s="209">
        <f t="shared" si="0"/>
        <v>1.512</v>
      </c>
      <c r="L16" s="55">
        <v>456</v>
      </c>
      <c r="M16" s="55">
        <v>599</v>
      </c>
      <c r="N16" s="26" t="s">
        <v>142</v>
      </c>
      <c r="O16" s="24" t="s">
        <v>143</v>
      </c>
      <c r="P16" s="207" t="s">
        <v>144</v>
      </c>
      <c r="Q16" s="27"/>
      <c r="R16" s="28"/>
      <c r="S16" s="28"/>
      <c r="T16" s="86"/>
    </row>
    <row r="17" spans="1:20" s="87" customFormat="1" ht="25.35" customHeight="1">
      <c r="A17" s="277">
        <v>4</v>
      </c>
      <c r="B17" s="152"/>
      <c r="C17" s="151" t="s">
        <v>150</v>
      </c>
      <c r="D17" s="276" t="s">
        <v>151</v>
      </c>
      <c r="E17" s="275" t="s">
        <v>147</v>
      </c>
      <c r="F17" s="344">
        <v>1</v>
      </c>
      <c r="G17" s="152" t="s">
        <v>141</v>
      </c>
      <c r="H17" s="55">
        <v>97</v>
      </c>
      <c r="I17" s="55">
        <v>50</v>
      </c>
      <c r="J17" s="55">
        <v>97</v>
      </c>
      <c r="K17" s="209">
        <f t="shared" si="0"/>
        <v>0.47</v>
      </c>
      <c r="L17" s="55">
        <v>99</v>
      </c>
      <c r="M17" s="55">
        <v>153</v>
      </c>
      <c r="N17" s="26" t="s">
        <v>142</v>
      </c>
      <c r="O17" s="24" t="s">
        <v>143</v>
      </c>
      <c r="P17" s="207" t="s">
        <v>144</v>
      </c>
      <c r="Q17" s="27"/>
      <c r="R17" s="28"/>
      <c r="S17" s="28"/>
      <c r="T17" s="86"/>
    </row>
    <row r="18" spans="1:20" s="32" customFormat="1" ht="28.2" customHeight="1" thickBot="1">
      <c r="A18" s="456" t="s">
        <v>152</v>
      </c>
      <c r="B18" s="457"/>
      <c r="C18" s="457"/>
      <c r="D18" s="457"/>
      <c r="E18" s="457"/>
      <c r="F18" s="345">
        <f>SUM(F14:F17)</f>
        <v>4</v>
      </c>
      <c r="G18" s="295"/>
      <c r="H18" s="296"/>
      <c r="I18" s="296"/>
      <c r="J18" s="296"/>
      <c r="K18" s="297">
        <f>SUM(K14:K17)</f>
        <v>5.9289999999999994</v>
      </c>
      <c r="L18" s="297">
        <f>SUM(L14:L17)</f>
        <v>1493</v>
      </c>
      <c r="M18" s="297">
        <f>SUM(M14:M17)</f>
        <v>1881</v>
      </c>
      <c r="N18" s="297"/>
      <c r="O18" s="297"/>
      <c r="P18" s="297"/>
      <c r="Q18" s="30"/>
      <c r="R18" s="30"/>
      <c r="S18" s="31"/>
      <c r="T18" s="31"/>
    </row>
    <row r="19" spans="1:20" s="9" customFormat="1" ht="13.5" customHeight="1">
      <c r="A19" s="5"/>
      <c r="B19" s="5"/>
      <c r="C19" s="8"/>
      <c r="D19" s="8"/>
      <c r="E19" s="5"/>
      <c r="F19" s="346"/>
      <c r="G19" s="8"/>
      <c r="H19" s="56"/>
      <c r="I19" s="56"/>
      <c r="J19" s="58"/>
      <c r="K19" s="58"/>
      <c r="L19" s="56"/>
      <c r="M19" s="56"/>
      <c r="N19" s="35"/>
      <c r="O19" s="37"/>
      <c r="P19" s="19"/>
      <c r="Q19" s="6"/>
      <c r="R19" s="6"/>
      <c r="S19" s="11"/>
      <c r="T19" s="11"/>
    </row>
    <row r="20" spans="1:20" s="9" customFormat="1" ht="13.5" customHeight="1">
      <c r="A20" s="5"/>
      <c r="B20" s="5"/>
      <c r="C20" s="8"/>
      <c r="D20" s="8"/>
      <c r="E20" s="5"/>
      <c r="F20" s="346"/>
      <c r="G20" s="8"/>
      <c r="H20" s="56"/>
      <c r="I20" s="56"/>
      <c r="J20" s="58"/>
      <c r="K20" s="58"/>
      <c r="L20" s="56"/>
      <c r="M20" s="56"/>
      <c r="N20" s="35"/>
      <c r="O20" s="37"/>
      <c r="P20" s="19"/>
      <c r="Q20" s="6"/>
      <c r="R20" s="6"/>
      <c r="S20" s="11"/>
      <c r="T20" s="11"/>
    </row>
    <row r="21" spans="1:20" s="9" customFormat="1" ht="13.5" customHeight="1">
      <c r="A21" s="5"/>
      <c r="B21" s="5"/>
      <c r="C21" s="8"/>
      <c r="D21" s="8"/>
      <c r="E21" s="5"/>
      <c r="F21" s="346"/>
      <c r="G21" s="8"/>
      <c r="H21" s="56"/>
      <c r="I21" s="56"/>
      <c r="J21" s="58"/>
      <c r="K21" s="58"/>
      <c r="L21" s="56"/>
      <c r="M21" s="56"/>
      <c r="N21" s="35"/>
      <c r="O21" s="37"/>
      <c r="P21" s="19"/>
      <c r="Q21" s="6"/>
      <c r="R21" s="6"/>
      <c r="S21" s="11"/>
      <c r="T21" s="11"/>
    </row>
    <row r="22" spans="1:20" s="9" customFormat="1" ht="13.5" customHeight="1">
      <c r="A22" s="5"/>
      <c r="B22" s="5"/>
      <c r="C22" s="8"/>
      <c r="D22" s="8"/>
      <c r="E22" s="5"/>
      <c r="F22" s="346"/>
      <c r="G22" s="8"/>
      <c r="H22" s="56"/>
      <c r="I22" s="56"/>
      <c r="J22" s="58"/>
      <c r="K22" s="58"/>
      <c r="L22" s="56"/>
      <c r="M22" s="56"/>
      <c r="N22" s="35"/>
      <c r="O22" s="37"/>
      <c r="P22" s="19"/>
      <c r="Q22" s="6"/>
      <c r="R22" s="6"/>
      <c r="S22" s="11"/>
      <c r="T22" s="11"/>
    </row>
    <row r="23" spans="1:20" s="9" customFormat="1" ht="13.5" customHeight="1">
      <c r="A23" s="5"/>
      <c r="B23" s="5"/>
      <c r="C23" s="8"/>
      <c r="D23" s="8"/>
      <c r="E23" s="5"/>
      <c r="F23" s="346"/>
      <c r="G23" s="8"/>
      <c r="H23" s="56"/>
      <c r="I23" s="56"/>
      <c r="J23" s="58"/>
      <c r="K23" s="58"/>
      <c r="L23" s="56"/>
      <c r="M23" s="56"/>
      <c r="N23" s="35"/>
      <c r="O23" s="37"/>
      <c r="P23" s="19"/>
      <c r="Q23" s="6"/>
      <c r="R23" s="6"/>
      <c r="S23" s="11"/>
      <c r="T23" s="11"/>
    </row>
    <row r="24" spans="1:20" s="9" customFormat="1" ht="13.5" customHeight="1">
      <c r="A24" s="5"/>
      <c r="B24" s="5"/>
      <c r="C24" s="8"/>
      <c r="D24" s="8"/>
      <c r="E24" s="5"/>
      <c r="F24" s="346"/>
      <c r="G24" s="8"/>
      <c r="H24" s="56"/>
      <c r="I24" s="56"/>
      <c r="J24" s="58"/>
      <c r="K24" s="58"/>
      <c r="L24" s="56"/>
      <c r="M24" s="56"/>
      <c r="N24" s="35"/>
      <c r="O24" s="37"/>
      <c r="P24" s="19"/>
      <c r="Q24" s="6"/>
      <c r="R24" s="6"/>
      <c r="S24" s="11"/>
      <c r="T24" s="11"/>
    </row>
    <row r="25" spans="1:20" s="9" customFormat="1" ht="13.5" customHeight="1">
      <c r="A25" s="5"/>
      <c r="B25" s="5"/>
      <c r="C25" s="8"/>
      <c r="D25" s="8"/>
      <c r="E25" s="5"/>
      <c r="F25" s="346"/>
      <c r="G25" s="8"/>
      <c r="H25" s="56"/>
      <c r="I25" s="56"/>
      <c r="J25" s="58"/>
      <c r="K25" s="58"/>
      <c r="L25" s="56"/>
      <c r="M25" s="56"/>
      <c r="N25" s="35"/>
      <c r="O25" s="37"/>
      <c r="P25" s="19"/>
      <c r="Q25" s="6"/>
      <c r="R25" s="6"/>
      <c r="S25" s="11"/>
      <c r="T25" s="11"/>
    </row>
    <row r="26" spans="1:20" s="9" customFormat="1" ht="13.5" customHeight="1">
      <c r="A26" s="5"/>
      <c r="B26" s="5"/>
      <c r="C26" s="8"/>
      <c r="D26" s="8"/>
      <c r="E26" s="5"/>
      <c r="F26" s="346"/>
      <c r="G26" s="8"/>
      <c r="H26" s="56"/>
      <c r="I26" s="56"/>
      <c r="J26" s="58"/>
      <c r="K26" s="58"/>
      <c r="L26" s="56"/>
      <c r="M26" s="56"/>
      <c r="N26" s="35"/>
      <c r="O26" s="37"/>
      <c r="P26" s="19"/>
      <c r="Q26" s="6"/>
      <c r="R26" s="6"/>
      <c r="S26" s="11"/>
      <c r="T26" s="11"/>
    </row>
    <row r="27" spans="1:20" s="9" customFormat="1" ht="13.5" customHeight="1">
      <c r="A27" s="5"/>
      <c r="B27" s="5"/>
      <c r="C27" s="8"/>
      <c r="D27" s="8"/>
      <c r="E27" s="5"/>
      <c r="F27" s="346"/>
      <c r="G27" s="8"/>
      <c r="H27" s="56"/>
      <c r="I27" s="56"/>
      <c r="J27" s="58"/>
      <c r="K27" s="58"/>
      <c r="L27" s="56"/>
      <c r="M27" s="56"/>
      <c r="N27" s="35"/>
      <c r="O27" s="37"/>
      <c r="P27" s="19"/>
      <c r="Q27" s="6"/>
      <c r="R27" s="6"/>
      <c r="S27" s="11"/>
      <c r="T27" s="11"/>
    </row>
    <row r="28" spans="1:20" s="9" customFormat="1" ht="13.5" customHeight="1">
      <c r="A28" s="5"/>
      <c r="B28" s="5"/>
      <c r="C28" s="8"/>
      <c r="D28" s="8"/>
      <c r="E28" s="5"/>
      <c r="F28" s="346"/>
      <c r="G28" s="8"/>
      <c r="H28" s="56"/>
      <c r="I28" s="56"/>
      <c r="J28" s="58"/>
      <c r="K28" s="58"/>
      <c r="L28" s="56"/>
      <c r="M28" s="56"/>
      <c r="N28" s="35"/>
      <c r="O28" s="37"/>
      <c r="P28" s="19"/>
      <c r="Q28" s="12"/>
      <c r="R28" s="12"/>
      <c r="S28" s="11"/>
      <c r="T28" s="11"/>
    </row>
    <row r="29" spans="1:20" s="9" customFormat="1" ht="13.5" customHeight="1">
      <c r="A29" s="5"/>
      <c r="B29" s="5"/>
      <c r="C29" s="8"/>
      <c r="D29" s="8"/>
      <c r="E29" s="5"/>
      <c r="F29" s="346"/>
      <c r="G29" s="8"/>
      <c r="H29" s="56"/>
      <c r="I29" s="56"/>
      <c r="J29" s="58"/>
      <c r="K29" s="58"/>
      <c r="L29" s="56"/>
      <c r="M29" s="56"/>
      <c r="N29" s="35"/>
      <c r="O29" s="37"/>
      <c r="P29" s="19"/>
      <c r="Q29" s="12"/>
      <c r="R29" s="12"/>
      <c r="S29" s="11"/>
      <c r="T29" s="11"/>
    </row>
    <row r="30" spans="1:20" s="9" customFormat="1" ht="13.5" customHeight="1">
      <c r="A30" s="5"/>
      <c r="B30" s="5"/>
      <c r="C30" s="8"/>
      <c r="D30" s="8"/>
      <c r="E30" s="5"/>
      <c r="F30" s="346"/>
      <c r="G30" s="8"/>
      <c r="H30" s="56"/>
      <c r="I30" s="56"/>
      <c r="J30" s="58"/>
      <c r="K30" s="58"/>
      <c r="L30" s="56"/>
      <c r="M30" s="56"/>
      <c r="N30" s="35"/>
      <c r="O30" s="37"/>
      <c r="P30" s="19"/>
      <c r="Q30" s="12"/>
      <c r="R30" s="12"/>
      <c r="S30" s="11"/>
      <c r="T30" s="11"/>
    </row>
    <row r="31" spans="1:20" s="9" customFormat="1" ht="13.5" customHeight="1">
      <c r="A31" s="5"/>
      <c r="B31" s="5"/>
      <c r="C31" s="8"/>
      <c r="D31" s="8"/>
      <c r="E31" s="5"/>
      <c r="F31" s="346"/>
      <c r="G31" s="8"/>
      <c r="H31" s="56"/>
      <c r="I31" s="56"/>
      <c r="J31" s="58"/>
      <c r="K31" s="58"/>
      <c r="L31" s="56"/>
      <c r="M31" s="56"/>
      <c r="N31" s="35"/>
      <c r="O31" s="37"/>
      <c r="P31" s="19"/>
      <c r="Q31" s="12"/>
      <c r="R31" s="12"/>
      <c r="S31" s="11"/>
      <c r="T31" s="11"/>
    </row>
    <row r="32" spans="1:20" s="9" customFormat="1" ht="13.5" customHeight="1">
      <c r="A32" s="5"/>
      <c r="B32" s="5"/>
      <c r="C32" s="8"/>
      <c r="D32" s="8"/>
      <c r="E32" s="5"/>
      <c r="F32" s="346"/>
      <c r="G32" s="8"/>
      <c r="H32" s="56"/>
      <c r="I32" s="56"/>
      <c r="J32" s="58"/>
      <c r="K32" s="58"/>
      <c r="L32" s="56"/>
      <c r="M32" s="56"/>
      <c r="N32" s="35"/>
      <c r="O32" s="37"/>
      <c r="P32" s="19"/>
      <c r="Q32" s="12"/>
      <c r="R32" s="12"/>
      <c r="S32" s="11"/>
      <c r="T32" s="11"/>
    </row>
    <row r="33" spans="1:20" s="9" customFormat="1" ht="13.5" customHeight="1">
      <c r="A33" s="5"/>
      <c r="B33" s="5"/>
      <c r="C33" s="8"/>
      <c r="D33" s="8"/>
      <c r="E33" s="5"/>
      <c r="F33" s="346"/>
      <c r="G33" s="8"/>
      <c r="H33" s="56"/>
      <c r="I33" s="56"/>
      <c r="J33" s="58"/>
      <c r="K33" s="58"/>
      <c r="L33" s="56"/>
      <c r="M33" s="56"/>
      <c r="N33" s="35"/>
      <c r="O33" s="37"/>
      <c r="P33" s="19"/>
      <c r="Q33" s="12"/>
      <c r="R33" s="12"/>
      <c r="S33" s="11"/>
      <c r="T33" s="11"/>
    </row>
    <row r="34" spans="1:20" s="9" customFormat="1" ht="13.5" customHeight="1">
      <c r="A34" s="5"/>
      <c r="B34" s="5"/>
      <c r="C34" s="8"/>
      <c r="D34" s="8"/>
      <c r="E34" s="5"/>
      <c r="F34" s="347"/>
      <c r="G34" s="8"/>
      <c r="H34" s="56"/>
      <c r="I34" s="56"/>
      <c r="J34" s="58"/>
      <c r="K34" s="58"/>
      <c r="L34" s="56"/>
      <c r="M34" s="56"/>
      <c r="N34" s="35"/>
      <c r="O34" s="37"/>
      <c r="P34" s="19"/>
      <c r="Q34" s="12"/>
      <c r="R34" s="12"/>
      <c r="S34" s="11"/>
      <c r="T34" s="11"/>
    </row>
    <row r="35" spans="1:20" s="9" customFormat="1" ht="22.5" customHeight="1">
      <c r="A35" s="5"/>
      <c r="B35" s="5"/>
      <c r="C35" s="445"/>
      <c r="D35" s="445"/>
      <c r="E35" s="445"/>
      <c r="F35" s="347"/>
      <c r="G35" s="8"/>
      <c r="H35" s="58"/>
      <c r="I35" s="58"/>
      <c r="J35" s="58"/>
      <c r="K35" s="92"/>
      <c r="L35" s="58"/>
      <c r="M35" s="58"/>
      <c r="N35" s="36"/>
      <c r="O35" s="45"/>
      <c r="P35" s="84"/>
      <c r="Q35" s="12"/>
      <c r="R35" s="12"/>
      <c r="S35" s="11"/>
      <c r="T35" s="11"/>
    </row>
    <row r="36" spans="1:20">
      <c r="F36" s="348"/>
      <c r="H36" s="59"/>
      <c r="I36" s="59"/>
      <c r="L36" s="59"/>
      <c r="M36" s="59"/>
      <c r="N36" s="49"/>
    </row>
    <row r="37" spans="1:20">
      <c r="F37" s="348"/>
      <c r="H37" s="59"/>
      <c r="I37" s="59"/>
      <c r="L37" s="59"/>
      <c r="M37" s="59"/>
      <c r="N37" s="49"/>
    </row>
    <row r="38" spans="1:20">
      <c r="F38" s="348"/>
      <c r="H38" s="59"/>
      <c r="I38" s="59"/>
      <c r="L38" s="59"/>
      <c r="M38" s="59"/>
      <c r="N38" s="49"/>
    </row>
    <row r="39" spans="1:20">
      <c r="F39" s="348"/>
      <c r="H39" s="59"/>
      <c r="I39" s="59"/>
      <c r="L39" s="59"/>
      <c r="M39" s="59"/>
      <c r="N39" s="49"/>
    </row>
    <row r="40" spans="1:20">
      <c r="F40" s="348"/>
      <c r="H40" s="59"/>
      <c r="I40" s="59"/>
      <c r="L40" s="59"/>
      <c r="M40" s="59"/>
      <c r="N40" s="49"/>
    </row>
    <row r="41" spans="1:20" s="12" customFormat="1">
      <c r="A41" s="46"/>
      <c r="B41" s="46"/>
      <c r="C41" s="46"/>
      <c r="D41" s="46"/>
      <c r="F41" s="348"/>
      <c r="G41" s="48"/>
      <c r="H41" s="59"/>
      <c r="I41" s="59"/>
      <c r="J41" s="60"/>
      <c r="K41" s="60"/>
      <c r="L41" s="59"/>
      <c r="M41" s="59"/>
      <c r="N41" s="49"/>
      <c r="O41" s="50"/>
      <c r="P41" s="85"/>
      <c r="S41" s="13"/>
      <c r="T41" s="13"/>
    </row>
  </sheetData>
  <protectedRanges>
    <protectedRange sqref="H14:J17 L14:P17 D14:F17" name="범위1_1_1"/>
    <protectedRange sqref="K14:K17" name="범위1_1_2_1"/>
    <protectedRange sqref="G14:G17" name="범위1_1_1_1"/>
  </protectedRanges>
  <autoFilter ref="A12:P13" xr:uid="{00000000-0001-0000-0300-000000000000}">
    <filterColumn colId="5" showButton="0"/>
    <filterColumn colId="7" showButton="0"/>
    <filterColumn colId="8" showButton="0"/>
    <filterColumn colId="9" showButton="0"/>
  </autoFilter>
  <mergeCells count="15">
    <mergeCell ref="O12:O13"/>
    <mergeCell ref="P12:P13"/>
    <mergeCell ref="C35:E35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  <mergeCell ref="A18:E18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4" fitToHeight="0" orientation="landscape" r:id="rId1"/>
  <headerFooter alignWithMargins="0">
    <oddFooter>&amp;C&amp;"Calibri,보통"&amp;12Doosan Enerbility</oddFooter>
  </headerFooter>
  <colBreaks count="1" manualBreakCount="1">
    <brk id="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V152"/>
  <sheetViews>
    <sheetView showGridLines="0" zoomScale="60" zoomScaleNormal="60" zoomScaleSheetLayoutView="70" zoomScalePageLayoutView="70" workbookViewId="0">
      <selection activeCell="D112" sqref="D112"/>
    </sheetView>
  </sheetViews>
  <sheetFormatPr defaultColWidth="10" defaultRowHeight="13.8"/>
  <cols>
    <col min="1" max="1" width="17.69921875" style="46" customWidth="1"/>
    <col min="2" max="2" width="32.3984375" style="46" customWidth="1"/>
    <col min="3" max="3" width="44.09765625" style="46" customWidth="1"/>
    <col min="4" max="4" width="21.09765625" style="12" customWidth="1"/>
    <col min="5" max="5" width="12.69921875" style="51" customWidth="1"/>
    <col min="6" max="6" width="12.69921875" style="48" customWidth="1"/>
    <col min="7" max="9" width="12.69921875" style="60" customWidth="1"/>
    <col min="10" max="10" width="12.69921875" style="211" customWidth="1"/>
    <col min="11" max="12" width="18.69921875" style="259" customWidth="1"/>
    <col min="13" max="13" width="25.59765625" style="60" bestFit="1" customWidth="1"/>
    <col min="14" max="14" width="14.69921875" style="60" customWidth="1"/>
    <col min="15" max="15" width="16.69921875" style="52" customWidth="1"/>
    <col min="16" max="16" width="16.69921875" style="50" customWidth="1"/>
    <col min="17" max="17" width="21.09765625" style="85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 ht="12">
      <c r="A1" s="5"/>
      <c r="B1" s="5"/>
      <c r="C1" s="5"/>
      <c r="D1" s="6"/>
      <c r="E1" s="7"/>
      <c r="F1" s="8"/>
      <c r="G1" s="88"/>
      <c r="H1" s="53"/>
      <c r="I1" s="53"/>
      <c r="J1" s="230"/>
      <c r="K1" s="251"/>
      <c r="L1" s="252"/>
      <c r="M1" s="53"/>
      <c r="N1" s="53"/>
      <c r="O1" s="5"/>
      <c r="P1" s="10" t="s">
        <v>153</v>
      </c>
      <c r="Q1" s="44"/>
      <c r="R1" s="6"/>
      <c r="S1" s="5"/>
      <c r="T1" s="6"/>
      <c r="U1" s="11"/>
      <c r="V1" s="11"/>
    </row>
    <row r="2" spans="1:22" s="9" customFormat="1" ht="12">
      <c r="A2" s="5"/>
      <c r="B2" s="5"/>
      <c r="C2" s="5"/>
      <c r="D2" s="6"/>
      <c r="E2" s="7"/>
      <c r="F2" s="8"/>
      <c r="G2" s="88"/>
      <c r="H2" s="53"/>
      <c r="I2" s="53"/>
      <c r="J2" s="230"/>
      <c r="K2" s="251"/>
      <c r="L2" s="252"/>
      <c r="M2" s="53"/>
      <c r="N2" s="53"/>
      <c r="O2" s="5"/>
      <c r="P2" s="10" t="s">
        <v>1</v>
      </c>
      <c r="Q2" s="44"/>
      <c r="R2" s="113" t="s">
        <v>104</v>
      </c>
      <c r="S2" s="112" t="s">
        <v>105</v>
      </c>
      <c r="T2" s="114" t="s">
        <v>106</v>
      </c>
      <c r="U2" s="11"/>
      <c r="V2" s="11"/>
    </row>
    <row r="3" spans="1:22" s="9" customFormat="1" ht="12">
      <c r="A3" s="5"/>
      <c r="B3" s="5"/>
      <c r="C3" s="5"/>
      <c r="D3" s="6"/>
      <c r="E3" s="7"/>
      <c r="F3" s="8"/>
      <c r="G3" s="88"/>
      <c r="H3" s="53"/>
      <c r="I3" s="53"/>
      <c r="J3" s="230"/>
      <c r="K3" s="251"/>
      <c r="L3" s="252"/>
      <c r="M3" s="53"/>
      <c r="N3" s="53"/>
      <c r="O3" s="5"/>
      <c r="P3" s="10" t="s">
        <v>2</v>
      </c>
      <c r="Q3" s="44"/>
      <c r="R3" s="6"/>
      <c r="S3" s="112" t="s">
        <v>107</v>
      </c>
      <c r="T3" s="114" t="s">
        <v>108</v>
      </c>
      <c r="U3" s="11"/>
      <c r="V3" s="11"/>
    </row>
    <row r="4" spans="1:22" s="9" customFormat="1" ht="12">
      <c r="A4" s="5"/>
      <c r="B4" s="5"/>
      <c r="C4" s="5"/>
      <c r="D4" s="6"/>
      <c r="E4" s="7"/>
      <c r="F4" s="8"/>
      <c r="G4" s="88"/>
      <c r="H4" s="53"/>
      <c r="I4" s="53"/>
      <c r="J4" s="230"/>
      <c r="K4" s="251"/>
      <c r="L4" s="252"/>
      <c r="M4" s="53"/>
      <c r="N4" s="53"/>
      <c r="O4" s="5"/>
      <c r="P4" s="10" t="s">
        <v>3</v>
      </c>
      <c r="Q4" s="44"/>
      <c r="R4" s="6"/>
      <c r="S4" s="112" t="s">
        <v>109</v>
      </c>
      <c r="T4" s="114" t="s">
        <v>110</v>
      </c>
      <c r="U4" s="11"/>
      <c r="V4" s="11"/>
    </row>
    <row r="5" spans="1:22" s="9" customFormat="1" ht="12">
      <c r="A5" s="5"/>
      <c r="B5" s="5"/>
      <c r="C5" s="5"/>
      <c r="D5" s="6"/>
      <c r="E5" s="7"/>
      <c r="F5" s="8"/>
      <c r="G5" s="88"/>
      <c r="H5" s="53"/>
      <c r="I5" s="53"/>
      <c r="J5" s="230"/>
      <c r="K5" s="251"/>
      <c r="L5" s="252"/>
      <c r="M5" s="53"/>
      <c r="N5" s="53"/>
      <c r="O5" s="5"/>
      <c r="P5" s="10" t="s">
        <v>4</v>
      </c>
      <c r="Q5" s="44"/>
      <c r="R5" s="6"/>
      <c r="S5" s="112" t="s">
        <v>111</v>
      </c>
      <c r="T5" s="114" t="s">
        <v>112</v>
      </c>
      <c r="U5" s="11"/>
      <c r="V5" s="11"/>
    </row>
    <row r="6" spans="1:22" ht="47.85" customHeight="1">
      <c r="A6" s="412" t="s">
        <v>154</v>
      </c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</row>
    <row r="7" spans="1:22" s="311" customFormat="1" ht="21" customHeight="1">
      <c r="A7" s="324" t="s">
        <v>114</v>
      </c>
      <c r="B7" s="324" t="s">
        <v>115</v>
      </c>
      <c r="C7" s="325"/>
      <c r="D7" s="306"/>
      <c r="E7" s="306"/>
      <c r="F7" s="306"/>
      <c r="G7" s="306"/>
      <c r="H7" s="306"/>
      <c r="I7" s="306"/>
      <c r="J7" s="307"/>
      <c r="K7" s="308"/>
      <c r="L7" s="308"/>
      <c r="M7" s="306"/>
      <c r="N7" s="306"/>
      <c r="O7" s="306"/>
      <c r="P7" s="306"/>
      <c r="Q7" s="309"/>
      <c r="R7" s="309"/>
      <c r="S7" s="310"/>
      <c r="T7" s="310"/>
    </row>
    <row r="8" spans="1:22" s="311" customFormat="1" ht="21" customHeight="1">
      <c r="A8" s="324"/>
      <c r="B8" s="324" t="s">
        <v>116</v>
      </c>
      <c r="C8" s="325"/>
      <c r="D8" s="306"/>
      <c r="E8" s="306"/>
      <c r="F8" s="306"/>
      <c r="G8" s="306"/>
      <c r="H8" s="306"/>
      <c r="I8" s="306"/>
      <c r="J8" s="307"/>
      <c r="K8" s="308"/>
      <c r="L8" s="308"/>
      <c r="M8" s="306"/>
      <c r="N8" s="306"/>
      <c r="O8" s="306"/>
      <c r="P8" s="306"/>
      <c r="Q8" s="309"/>
      <c r="R8" s="309"/>
      <c r="S8" s="310"/>
      <c r="T8" s="310"/>
    </row>
    <row r="9" spans="1:22" s="311" customFormat="1" ht="21" customHeight="1" thickBot="1">
      <c r="A9" s="324" t="s">
        <v>117</v>
      </c>
      <c r="B9" s="326" t="str">
        <f>PL!V8</f>
        <v>PGU-DE-0587</v>
      </c>
      <c r="C9" s="324"/>
      <c r="D9" s="312"/>
      <c r="E9" s="309"/>
      <c r="F9" s="313"/>
      <c r="G9" s="314"/>
      <c r="H9" s="315"/>
      <c r="I9" s="315"/>
      <c r="J9" s="316"/>
      <c r="K9" s="317"/>
      <c r="L9" s="318"/>
      <c r="M9" s="315"/>
      <c r="N9" s="319"/>
      <c r="O9" s="320"/>
      <c r="P9" s="320"/>
      <c r="Q9" s="309"/>
      <c r="R9" s="309"/>
      <c r="S9" s="310"/>
      <c r="T9" s="310"/>
    </row>
    <row r="10" spans="1:22" s="311" customFormat="1" ht="21" customHeight="1">
      <c r="A10" s="266" t="s">
        <v>118</v>
      </c>
      <c r="B10" s="267" t="str">
        <f>'Summary PL'!B10</f>
        <v>Branch of JSC "Doosan Enerbility" in the Turkestan region</v>
      </c>
      <c r="C10" s="267"/>
      <c r="D10" s="302"/>
      <c r="E10" s="321"/>
      <c r="F10" s="322"/>
      <c r="G10" s="314"/>
      <c r="H10" s="315"/>
      <c r="I10" s="315"/>
      <c r="J10" s="316"/>
      <c r="K10" s="317"/>
      <c r="L10" s="318"/>
      <c r="M10" s="315"/>
      <c r="N10" s="319"/>
      <c r="O10" s="320"/>
      <c r="P10" s="320"/>
      <c r="Q10" s="309"/>
      <c r="R10" s="309"/>
      <c r="S10" s="310"/>
      <c r="T10" s="310"/>
    </row>
    <row r="11" spans="1:22" s="311" customFormat="1" ht="21" customHeight="1" thickBot="1">
      <c r="A11" s="303" t="s">
        <v>119</v>
      </c>
      <c r="B11" s="304" t="str">
        <f>'Summary PL'!B11</f>
        <v>321 Tauke Khan Avenue, Turkestan region, Turkestan, Kazakhstan, 161200</v>
      </c>
      <c r="C11" s="304"/>
      <c r="D11" s="305"/>
      <c r="E11" s="309"/>
      <c r="F11" s="323"/>
      <c r="G11" s="314"/>
      <c r="H11" s="315"/>
      <c r="I11" s="315"/>
      <c r="J11" s="316"/>
      <c r="K11" s="317"/>
      <c r="L11" s="318"/>
      <c r="M11" s="315"/>
      <c r="N11" s="319"/>
      <c r="O11" s="320"/>
      <c r="P11" s="320"/>
      <c r="Q11" s="309"/>
      <c r="R11" s="309"/>
      <c r="S11" s="310"/>
      <c r="T11" s="310"/>
    </row>
    <row r="12" spans="1:22" s="23" customFormat="1" ht="23.85" customHeight="1">
      <c r="A12" s="465" t="s">
        <v>120</v>
      </c>
      <c r="B12" s="467" t="s">
        <v>155</v>
      </c>
      <c r="C12" s="467" t="s">
        <v>156</v>
      </c>
      <c r="D12" s="467" t="s">
        <v>157</v>
      </c>
      <c r="E12" s="469" t="s">
        <v>125</v>
      </c>
      <c r="F12" s="470"/>
      <c r="G12" s="471" t="s">
        <v>126</v>
      </c>
      <c r="H12" s="471"/>
      <c r="I12" s="471"/>
      <c r="J12" s="472"/>
      <c r="K12" s="473" t="s">
        <v>158</v>
      </c>
      <c r="L12" s="473" t="s">
        <v>159</v>
      </c>
      <c r="M12" s="477" t="s">
        <v>160</v>
      </c>
      <c r="N12" s="477" t="s">
        <v>161</v>
      </c>
      <c r="O12" s="463" t="s">
        <v>162</v>
      </c>
      <c r="P12" s="475" t="s">
        <v>163</v>
      </c>
      <c r="Q12" s="458" t="s">
        <v>164</v>
      </c>
      <c r="R12" s="21"/>
      <c r="S12" s="22"/>
      <c r="T12" s="22"/>
      <c r="U12" s="22"/>
      <c r="V12" s="22"/>
    </row>
    <row r="13" spans="1:22" s="23" customFormat="1" ht="39" customHeight="1">
      <c r="A13" s="466"/>
      <c r="B13" s="468"/>
      <c r="C13" s="468"/>
      <c r="D13" s="468"/>
      <c r="E13" s="229" t="s">
        <v>165</v>
      </c>
      <c r="F13" s="125" t="s">
        <v>166</v>
      </c>
      <c r="G13" s="90" t="s">
        <v>134</v>
      </c>
      <c r="H13" s="90" t="s">
        <v>167</v>
      </c>
      <c r="I13" s="90" t="s">
        <v>168</v>
      </c>
      <c r="J13" s="228" t="s">
        <v>137</v>
      </c>
      <c r="K13" s="474"/>
      <c r="L13" s="474"/>
      <c r="M13" s="478"/>
      <c r="N13" s="478"/>
      <c r="O13" s="464"/>
      <c r="P13" s="476"/>
      <c r="Q13" s="459"/>
      <c r="R13" s="21"/>
      <c r="S13" s="22"/>
      <c r="T13" s="22"/>
      <c r="U13" s="22"/>
      <c r="V13" s="22"/>
    </row>
    <row r="14" spans="1:22" s="87" customFormat="1" ht="25.35" customHeight="1">
      <c r="A14" s="150">
        <v>1</v>
      </c>
      <c r="B14" s="151" t="s">
        <v>138</v>
      </c>
      <c r="C14" s="298" t="s">
        <v>169</v>
      </c>
      <c r="D14" s="243" t="s">
        <v>170</v>
      </c>
      <c r="E14" s="25">
        <v>1</v>
      </c>
      <c r="F14" s="152" t="s">
        <v>171</v>
      </c>
      <c r="G14" s="55">
        <v>45</v>
      </c>
      <c r="H14" s="55">
        <v>29</v>
      </c>
      <c r="I14" s="227">
        <v>45</v>
      </c>
      <c r="J14" s="226">
        <f>ROUND(I14*H14*G14/1000000,3)</f>
        <v>5.8999999999999997E-2</v>
      </c>
      <c r="K14" s="253">
        <v>30</v>
      </c>
      <c r="L14" s="253"/>
      <c r="M14" s="265" t="s">
        <v>172</v>
      </c>
      <c r="N14" s="225"/>
      <c r="O14" s="26"/>
      <c r="P14" s="24"/>
      <c r="Q14" s="93"/>
      <c r="R14" s="27"/>
      <c r="S14" s="28"/>
      <c r="T14" s="29"/>
      <c r="U14" s="28"/>
      <c r="V14" s="86"/>
    </row>
    <row r="15" spans="1:22" s="87" customFormat="1" ht="25.35" customHeight="1">
      <c r="A15" s="150">
        <v>2</v>
      </c>
      <c r="B15" s="151" t="s">
        <v>138</v>
      </c>
      <c r="C15" s="298" t="s">
        <v>173</v>
      </c>
      <c r="D15" s="243" t="s">
        <v>174</v>
      </c>
      <c r="E15" s="25">
        <v>41</v>
      </c>
      <c r="F15" s="152" t="s">
        <v>171</v>
      </c>
      <c r="G15" s="55"/>
      <c r="H15" s="55"/>
      <c r="I15" s="227"/>
      <c r="J15" s="226"/>
      <c r="K15" s="253"/>
      <c r="L15" s="253"/>
      <c r="M15" s="265" t="s">
        <v>172</v>
      </c>
      <c r="N15" s="225"/>
      <c r="O15" s="26"/>
      <c r="P15" s="24"/>
      <c r="Q15" s="93"/>
      <c r="R15" s="27"/>
      <c r="S15" s="28"/>
      <c r="T15" s="29"/>
      <c r="U15" s="28"/>
      <c r="V15" s="86"/>
    </row>
    <row r="16" spans="1:22" s="87" customFormat="1" ht="25.35" customHeight="1">
      <c r="A16" s="150">
        <v>3</v>
      </c>
      <c r="B16" s="151" t="s">
        <v>138</v>
      </c>
      <c r="C16" s="298" t="s">
        <v>175</v>
      </c>
      <c r="D16" s="243" t="s">
        <v>174</v>
      </c>
      <c r="E16" s="25">
        <v>20</v>
      </c>
      <c r="F16" s="152" t="s">
        <v>171</v>
      </c>
      <c r="G16" s="55"/>
      <c r="H16" s="55"/>
      <c r="I16" s="227"/>
      <c r="J16" s="226"/>
      <c r="K16" s="253"/>
      <c r="L16" s="253"/>
      <c r="M16" s="265" t="s">
        <v>172</v>
      </c>
      <c r="N16" s="225"/>
      <c r="O16" s="26"/>
      <c r="P16" s="24"/>
      <c r="Q16" s="93"/>
      <c r="R16" s="27"/>
      <c r="S16" s="28"/>
      <c r="T16" s="29"/>
      <c r="U16" s="28"/>
      <c r="V16" s="86"/>
    </row>
    <row r="17" spans="1:22" s="87" customFormat="1" ht="25.35" customHeight="1">
      <c r="A17" s="150">
        <v>4</v>
      </c>
      <c r="B17" s="151" t="s">
        <v>138</v>
      </c>
      <c r="C17" s="298" t="s">
        <v>176</v>
      </c>
      <c r="D17" s="243" t="s">
        <v>174</v>
      </c>
      <c r="E17" s="25">
        <v>5</v>
      </c>
      <c r="F17" s="152" t="s">
        <v>171</v>
      </c>
      <c r="G17" s="55"/>
      <c r="H17" s="55"/>
      <c r="I17" s="227"/>
      <c r="J17" s="226"/>
      <c r="K17" s="253"/>
      <c r="L17" s="253"/>
      <c r="M17" s="265" t="s">
        <v>172</v>
      </c>
      <c r="N17" s="225"/>
      <c r="O17" s="26"/>
      <c r="P17" s="24"/>
      <c r="Q17" s="93"/>
      <c r="R17" s="27"/>
      <c r="S17" s="28"/>
      <c r="T17" s="29"/>
      <c r="U17" s="28"/>
      <c r="V17" s="86"/>
    </row>
    <row r="18" spans="1:22" s="87" customFormat="1" ht="25.35" customHeight="1">
      <c r="A18" s="150">
        <v>5</v>
      </c>
      <c r="B18" s="151" t="s">
        <v>138</v>
      </c>
      <c r="C18" s="298" t="s">
        <v>177</v>
      </c>
      <c r="D18" s="243" t="s">
        <v>174</v>
      </c>
      <c r="E18" s="25">
        <v>4</v>
      </c>
      <c r="F18" s="152" t="s">
        <v>171</v>
      </c>
      <c r="G18" s="55"/>
      <c r="H18" s="55"/>
      <c r="I18" s="227"/>
      <c r="J18" s="226"/>
      <c r="K18" s="253"/>
      <c r="L18" s="253"/>
      <c r="M18" s="265" t="s">
        <v>172</v>
      </c>
      <c r="N18" s="225"/>
      <c r="O18" s="26"/>
      <c r="P18" s="24"/>
      <c r="Q18" s="93"/>
      <c r="R18" s="27"/>
      <c r="S18" s="28"/>
      <c r="T18" s="29"/>
      <c r="U18" s="28"/>
      <c r="V18" s="86"/>
    </row>
    <row r="19" spans="1:22" s="87" customFormat="1" ht="25.35" customHeight="1">
      <c r="A19" s="150">
        <v>6</v>
      </c>
      <c r="B19" s="151" t="s">
        <v>138</v>
      </c>
      <c r="C19" s="298" t="s">
        <v>178</v>
      </c>
      <c r="D19" s="243" t="s">
        <v>174</v>
      </c>
      <c r="E19" s="25">
        <v>3</v>
      </c>
      <c r="F19" s="152" t="s">
        <v>171</v>
      </c>
      <c r="G19" s="55"/>
      <c r="H19" s="55"/>
      <c r="I19" s="227"/>
      <c r="J19" s="226"/>
      <c r="K19" s="253"/>
      <c r="L19" s="253"/>
      <c r="M19" s="265" t="s">
        <v>172</v>
      </c>
      <c r="N19" s="225"/>
      <c r="O19" s="26"/>
      <c r="P19" s="24"/>
      <c r="Q19" s="93"/>
      <c r="R19" s="27"/>
      <c r="S19" s="28"/>
      <c r="T19" s="29"/>
      <c r="U19" s="28"/>
      <c r="V19" s="86"/>
    </row>
    <row r="20" spans="1:22" s="87" customFormat="1" ht="25.35" customHeight="1">
      <c r="A20" s="150">
        <v>7</v>
      </c>
      <c r="B20" s="151" t="s">
        <v>138</v>
      </c>
      <c r="C20" s="298" t="s">
        <v>179</v>
      </c>
      <c r="D20" s="243" t="s">
        <v>174</v>
      </c>
      <c r="E20" s="25">
        <v>2</v>
      </c>
      <c r="F20" s="152" t="s">
        <v>171</v>
      </c>
      <c r="G20" s="55"/>
      <c r="H20" s="55"/>
      <c r="I20" s="227"/>
      <c r="J20" s="226"/>
      <c r="K20" s="253"/>
      <c r="L20" s="253"/>
      <c r="M20" s="265" t="s">
        <v>172</v>
      </c>
      <c r="N20" s="225"/>
      <c r="O20" s="26"/>
      <c r="P20" s="24"/>
      <c r="Q20" s="93"/>
      <c r="R20" s="27"/>
      <c r="S20" s="28"/>
      <c r="T20" s="29"/>
      <c r="U20" s="28"/>
      <c r="V20" s="86"/>
    </row>
    <row r="21" spans="1:22" s="87" customFormat="1" ht="25.35" customHeight="1">
      <c r="A21" s="150">
        <v>8</v>
      </c>
      <c r="B21" s="151" t="s">
        <v>138</v>
      </c>
      <c r="C21" s="298" t="s">
        <v>180</v>
      </c>
      <c r="D21" s="243" t="s">
        <v>174</v>
      </c>
      <c r="E21" s="25">
        <v>2</v>
      </c>
      <c r="F21" s="152" t="s">
        <v>171</v>
      </c>
      <c r="G21" s="55"/>
      <c r="H21" s="55"/>
      <c r="I21" s="227"/>
      <c r="J21" s="226"/>
      <c r="K21" s="253"/>
      <c r="L21" s="253"/>
      <c r="M21" s="265" t="s">
        <v>172</v>
      </c>
      <c r="N21" s="225"/>
      <c r="O21" s="26"/>
      <c r="P21" s="24"/>
      <c r="Q21" s="93"/>
      <c r="R21" s="27"/>
      <c r="S21" s="28"/>
      <c r="T21" s="29"/>
      <c r="U21" s="28"/>
      <c r="V21" s="86"/>
    </row>
    <row r="22" spans="1:22" s="87" customFormat="1" ht="25.35" customHeight="1">
      <c r="A22" s="150">
        <v>9</v>
      </c>
      <c r="B22" s="151" t="s">
        <v>138</v>
      </c>
      <c r="C22" s="298" t="s">
        <v>181</v>
      </c>
      <c r="D22" s="243" t="s">
        <v>174</v>
      </c>
      <c r="E22" s="25">
        <v>2</v>
      </c>
      <c r="F22" s="152" t="s">
        <v>171</v>
      </c>
      <c r="G22" s="55"/>
      <c r="H22" s="55"/>
      <c r="I22" s="227"/>
      <c r="J22" s="226"/>
      <c r="K22" s="253"/>
      <c r="L22" s="253"/>
      <c r="M22" s="265" t="s">
        <v>172</v>
      </c>
      <c r="N22" s="225"/>
      <c r="O22" s="26"/>
      <c r="P22" s="24"/>
      <c r="Q22" s="93"/>
      <c r="R22" s="27"/>
      <c r="S22" s="28"/>
      <c r="T22" s="29"/>
      <c r="U22" s="28"/>
      <c r="V22" s="86"/>
    </row>
    <row r="23" spans="1:22" s="87" customFormat="1" ht="25.35" customHeight="1">
      <c r="A23" s="150">
        <v>10</v>
      </c>
      <c r="B23" s="151" t="s">
        <v>138</v>
      </c>
      <c r="C23" s="298" t="s">
        <v>182</v>
      </c>
      <c r="D23" s="243" t="s">
        <v>174</v>
      </c>
      <c r="E23" s="25">
        <v>2</v>
      </c>
      <c r="F23" s="152" t="s">
        <v>171</v>
      </c>
      <c r="G23" s="55"/>
      <c r="H23" s="55"/>
      <c r="I23" s="227"/>
      <c r="J23" s="226"/>
      <c r="K23" s="253"/>
      <c r="L23" s="253"/>
      <c r="M23" s="265" t="s">
        <v>172</v>
      </c>
      <c r="N23" s="225"/>
      <c r="O23" s="26"/>
      <c r="P23" s="24"/>
      <c r="Q23" s="93"/>
      <c r="R23" s="27"/>
      <c r="S23" s="28"/>
      <c r="T23" s="29"/>
      <c r="U23" s="28"/>
      <c r="V23" s="86"/>
    </row>
    <row r="24" spans="1:22" s="87" customFormat="1" ht="25.35" customHeight="1">
      <c r="A24" s="150">
        <v>11</v>
      </c>
      <c r="B24" s="151" t="s">
        <v>138</v>
      </c>
      <c r="C24" s="298" t="s">
        <v>183</v>
      </c>
      <c r="D24" s="243" t="s">
        <v>174</v>
      </c>
      <c r="E24" s="25">
        <v>1</v>
      </c>
      <c r="F24" s="152" t="s">
        <v>171</v>
      </c>
      <c r="G24" s="55"/>
      <c r="H24" s="55"/>
      <c r="I24" s="227"/>
      <c r="J24" s="226"/>
      <c r="K24" s="253"/>
      <c r="L24" s="253"/>
      <c r="M24" s="265" t="s">
        <v>172</v>
      </c>
      <c r="N24" s="225"/>
      <c r="O24" s="26"/>
      <c r="P24" s="24"/>
      <c r="Q24" s="93"/>
      <c r="R24" s="27"/>
      <c r="S24" s="28"/>
      <c r="T24" s="29"/>
      <c r="U24" s="28"/>
      <c r="V24" s="86"/>
    </row>
    <row r="25" spans="1:22" s="87" customFormat="1" ht="25.35" customHeight="1">
      <c r="A25" s="150">
        <v>12</v>
      </c>
      <c r="B25" s="151" t="s">
        <v>138</v>
      </c>
      <c r="C25" s="298" t="s">
        <v>184</v>
      </c>
      <c r="D25" s="243" t="s">
        <v>174</v>
      </c>
      <c r="E25" s="25">
        <v>1</v>
      </c>
      <c r="F25" s="152" t="s">
        <v>171</v>
      </c>
      <c r="G25" s="55"/>
      <c r="H25" s="55"/>
      <c r="I25" s="227"/>
      <c r="J25" s="226"/>
      <c r="K25" s="253"/>
      <c r="L25" s="253"/>
      <c r="M25" s="265" t="s">
        <v>172</v>
      </c>
      <c r="N25" s="225"/>
      <c r="O25" s="26"/>
      <c r="P25" s="24"/>
      <c r="Q25" s="93"/>
      <c r="R25" s="27"/>
      <c r="S25" s="28"/>
      <c r="T25" s="29"/>
      <c r="U25" s="28"/>
      <c r="V25" s="86"/>
    </row>
    <row r="26" spans="1:22" s="87" customFormat="1" ht="25.35" customHeight="1">
      <c r="A26" s="150">
        <v>13</v>
      </c>
      <c r="B26" s="151" t="s">
        <v>138</v>
      </c>
      <c r="C26" s="298" t="s">
        <v>185</v>
      </c>
      <c r="D26" s="243" t="s">
        <v>174</v>
      </c>
      <c r="E26" s="25">
        <v>2</v>
      </c>
      <c r="F26" s="152" t="s">
        <v>171</v>
      </c>
      <c r="G26" s="55"/>
      <c r="H26" s="55"/>
      <c r="I26" s="227"/>
      <c r="J26" s="226"/>
      <c r="K26" s="253"/>
      <c r="L26" s="253"/>
      <c r="M26" s="265" t="s">
        <v>172</v>
      </c>
      <c r="N26" s="225"/>
      <c r="O26" s="26"/>
      <c r="P26" s="24"/>
      <c r="Q26" s="93"/>
      <c r="R26" s="27"/>
      <c r="S26" s="28"/>
      <c r="T26" s="29"/>
      <c r="U26" s="28"/>
      <c r="V26" s="86"/>
    </row>
    <row r="27" spans="1:22" s="87" customFormat="1" ht="25.35" customHeight="1">
      <c r="A27" s="150">
        <v>14</v>
      </c>
      <c r="B27" s="151" t="s">
        <v>138</v>
      </c>
      <c r="C27" s="298" t="s">
        <v>186</v>
      </c>
      <c r="D27" s="243" t="s">
        <v>174</v>
      </c>
      <c r="E27" s="25">
        <v>1</v>
      </c>
      <c r="F27" s="152" t="s">
        <v>171</v>
      </c>
      <c r="G27" s="55"/>
      <c r="H27" s="55"/>
      <c r="I27" s="227"/>
      <c r="J27" s="226"/>
      <c r="K27" s="253"/>
      <c r="L27" s="253"/>
      <c r="M27" s="265" t="s">
        <v>172</v>
      </c>
      <c r="N27" s="225"/>
      <c r="O27" s="26"/>
      <c r="P27" s="24"/>
      <c r="Q27" s="93"/>
      <c r="R27" s="27"/>
      <c r="S27" s="28"/>
      <c r="T27" s="29"/>
      <c r="U27" s="28"/>
      <c r="V27" s="86"/>
    </row>
    <row r="28" spans="1:22" s="87" customFormat="1" ht="25.35" customHeight="1">
      <c r="A28" s="150">
        <v>15</v>
      </c>
      <c r="B28" s="151" t="s">
        <v>138</v>
      </c>
      <c r="C28" s="298" t="s">
        <v>187</v>
      </c>
      <c r="D28" s="243" t="s">
        <v>174</v>
      </c>
      <c r="E28" s="25">
        <v>1</v>
      </c>
      <c r="F28" s="152" t="s">
        <v>171</v>
      </c>
      <c r="G28" s="55"/>
      <c r="H28" s="55"/>
      <c r="I28" s="227"/>
      <c r="J28" s="226"/>
      <c r="K28" s="253"/>
      <c r="L28" s="253"/>
      <c r="M28" s="265" t="s">
        <v>172</v>
      </c>
      <c r="N28" s="225"/>
      <c r="O28" s="26"/>
      <c r="P28" s="24"/>
      <c r="Q28" s="93"/>
      <c r="R28" s="27"/>
      <c r="S28" s="28"/>
      <c r="T28" s="29"/>
      <c r="U28" s="28"/>
      <c r="V28" s="86"/>
    </row>
    <row r="29" spans="1:22" s="87" customFormat="1" ht="25.35" customHeight="1">
      <c r="A29" s="150">
        <v>16</v>
      </c>
      <c r="B29" s="151" t="s">
        <v>138</v>
      </c>
      <c r="C29" s="298" t="s">
        <v>188</v>
      </c>
      <c r="D29" s="243" t="s">
        <v>174</v>
      </c>
      <c r="E29" s="25">
        <v>1</v>
      </c>
      <c r="F29" s="152" t="s">
        <v>171</v>
      </c>
      <c r="G29" s="55"/>
      <c r="H29" s="55"/>
      <c r="I29" s="227"/>
      <c r="J29" s="226"/>
      <c r="K29" s="253"/>
      <c r="L29" s="253"/>
      <c r="M29" s="265" t="s">
        <v>172</v>
      </c>
      <c r="N29" s="225"/>
      <c r="O29" s="26"/>
      <c r="P29" s="24"/>
      <c r="Q29" s="93"/>
      <c r="R29" s="27"/>
      <c r="S29" s="28"/>
      <c r="T29" s="29"/>
      <c r="U29" s="28"/>
      <c r="V29" s="86"/>
    </row>
    <row r="30" spans="1:22" s="87" customFormat="1" ht="25.35" customHeight="1">
      <c r="A30" s="150">
        <v>17</v>
      </c>
      <c r="B30" s="151" t="s">
        <v>138</v>
      </c>
      <c r="C30" s="298" t="s">
        <v>189</v>
      </c>
      <c r="D30" s="243" t="s">
        <v>174</v>
      </c>
      <c r="E30" s="25">
        <v>1</v>
      </c>
      <c r="F30" s="152" t="s">
        <v>171</v>
      </c>
      <c r="G30" s="55"/>
      <c r="H30" s="55"/>
      <c r="I30" s="227"/>
      <c r="J30" s="226"/>
      <c r="K30" s="253"/>
      <c r="L30" s="253"/>
      <c r="M30" s="265" t="s">
        <v>172</v>
      </c>
      <c r="N30" s="225"/>
      <c r="O30" s="26"/>
      <c r="P30" s="24"/>
      <c r="Q30" s="93"/>
      <c r="R30" s="27"/>
      <c r="S30" s="28"/>
      <c r="T30" s="29"/>
      <c r="U30" s="28"/>
      <c r="V30" s="86"/>
    </row>
    <row r="31" spans="1:22" s="87" customFormat="1" ht="25.35" customHeight="1">
      <c r="A31" s="150">
        <v>18</v>
      </c>
      <c r="B31" s="151" t="s">
        <v>138</v>
      </c>
      <c r="C31" s="298" t="s">
        <v>190</v>
      </c>
      <c r="D31" s="243" t="s">
        <v>174</v>
      </c>
      <c r="E31" s="25">
        <v>1</v>
      </c>
      <c r="F31" s="152" t="s">
        <v>171</v>
      </c>
      <c r="G31" s="55"/>
      <c r="H31" s="55"/>
      <c r="I31" s="227"/>
      <c r="J31" s="226"/>
      <c r="K31" s="253"/>
      <c r="L31" s="253"/>
      <c r="M31" s="265" t="s">
        <v>172</v>
      </c>
      <c r="N31" s="225"/>
      <c r="O31" s="26"/>
      <c r="P31" s="24"/>
      <c r="Q31" s="93"/>
      <c r="R31" s="27"/>
      <c r="S31" s="28"/>
      <c r="T31" s="29"/>
      <c r="U31" s="28"/>
      <c r="V31" s="86"/>
    </row>
    <row r="32" spans="1:22" s="87" customFormat="1" ht="25.35" customHeight="1">
      <c r="A32" s="150">
        <v>19</v>
      </c>
      <c r="B32" s="151" t="s">
        <v>138</v>
      </c>
      <c r="C32" s="298" t="s">
        <v>191</v>
      </c>
      <c r="D32" s="243" t="s">
        <v>174</v>
      </c>
      <c r="E32" s="25">
        <v>1</v>
      </c>
      <c r="F32" s="152" t="s">
        <v>171</v>
      </c>
      <c r="G32" s="55"/>
      <c r="H32" s="55"/>
      <c r="I32" s="227"/>
      <c r="J32" s="226"/>
      <c r="K32" s="253"/>
      <c r="L32" s="253"/>
      <c r="M32" s="265" t="s">
        <v>172</v>
      </c>
      <c r="N32" s="225"/>
      <c r="O32" s="26"/>
      <c r="P32" s="24"/>
      <c r="Q32" s="93"/>
      <c r="R32" s="27"/>
      <c r="S32" s="28"/>
      <c r="T32" s="29"/>
      <c r="U32" s="28"/>
      <c r="V32" s="86"/>
    </row>
    <row r="33" spans="1:22" s="87" customFormat="1" ht="25.35" customHeight="1">
      <c r="A33" s="150">
        <v>20</v>
      </c>
      <c r="B33" s="151" t="s">
        <v>138</v>
      </c>
      <c r="C33" s="298" t="s">
        <v>192</v>
      </c>
      <c r="D33" s="243" t="s">
        <v>174</v>
      </c>
      <c r="E33" s="25">
        <v>1</v>
      </c>
      <c r="F33" s="152" t="s">
        <v>171</v>
      </c>
      <c r="G33" s="55"/>
      <c r="H33" s="55"/>
      <c r="I33" s="227"/>
      <c r="J33" s="226"/>
      <c r="K33" s="253"/>
      <c r="L33" s="253"/>
      <c r="M33" s="265" t="s">
        <v>172</v>
      </c>
      <c r="N33" s="225"/>
      <c r="O33" s="26"/>
      <c r="P33" s="24"/>
      <c r="Q33" s="93"/>
      <c r="R33" s="27"/>
      <c r="S33" s="28"/>
      <c r="T33" s="29"/>
      <c r="U33" s="28"/>
      <c r="V33" s="86"/>
    </row>
    <row r="34" spans="1:22" s="87" customFormat="1" ht="25.35" customHeight="1">
      <c r="A34" s="150">
        <v>21</v>
      </c>
      <c r="B34" s="151" t="s">
        <v>138</v>
      </c>
      <c r="C34" s="298" t="s">
        <v>193</v>
      </c>
      <c r="D34" s="243" t="s">
        <v>174</v>
      </c>
      <c r="E34" s="25">
        <v>2</v>
      </c>
      <c r="F34" s="152" t="s">
        <v>171</v>
      </c>
      <c r="G34" s="55"/>
      <c r="H34" s="55"/>
      <c r="I34" s="227"/>
      <c r="J34" s="226"/>
      <c r="K34" s="253"/>
      <c r="L34" s="253"/>
      <c r="M34" s="265" t="s">
        <v>172</v>
      </c>
      <c r="N34" s="225"/>
      <c r="O34" s="26"/>
      <c r="P34" s="24"/>
      <c r="Q34" s="93"/>
      <c r="R34" s="27"/>
      <c r="S34" s="28"/>
      <c r="T34" s="29"/>
      <c r="U34" s="28"/>
      <c r="V34" s="86"/>
    </row>
    <row r="35" spans="1:22" s="87" customFormat="1" ht="25.35" customHeight="1">
      <c r="A35" s="150">
        <v>22</v>
      </c>
      <c r="B35" s="151" t="s">
        <v>138</v>
      </c>
      <c r="C35" s="298" t="s">
        <v>194</v>
      </c>
      <c r="D35" s="243" t="s">
        <v>174</v>
      </c>
      <c r="E35" s="25">
        <v>2</v>
      </c>
      <c r="F35" s="152" t="s">
        <v>171</v>
      </c>
      <c r="G35" s="55"/>
      <c r="H35" s="55"/>
      <c r="I35" s="227"/>
      <c r="J35" s="226"/>
      <c r="K35" s="253"/>
      <c r="L35" s="253"/>
      <c r="M35" s="265" t="s">
        <v>172</v>
      </c>
      <c r="N35" s="225"/>
      <c r="O35" s="26"/>
      <c r="P35" s="24"/>
      <c r="Q35" s="93"/>
      <c r="R35" s="27"/>
      <c r="S35" s="28"/>
      <c r="T35" s="29"/>
      <c r="U35" s="28"/>
      <c r="V35" s="86"/>
    </row>
    <row r="36" spans="1:22" s="87" customFormat="1" ht="25.35" customHeight="1">
      <c r="A36" s="150">
        <v>23</v>
      </c>
      <c r="B36" s="151" t="s">
        <v>138</v>
      </c>
      <c r="C36" s="298" t="s">
        <v>195</v>
      </c>
      <c r="D36" s="243" t="s">
        <v>174</v>
      </c>
      <c r="E36" s="25">
        <v>4</v>
      </c>
      <c r="F36" s="152" t="s">
        <v>171</v>
      </c>
      <c r="G36" s="55"/>
      <c r="H36" s="55"/>
      <c r="I36" s="227"/>
      <c r="J36" s="226"/>
      <c r="K36" s="253"/>
      <c r="L36" s="253"/>
      <c r="M36" s="265" t="s">
        <v>172</v>
      </c>
      <c r="N36" s="225"/>
      <c r="O36" s="26"/>
      <c r="P36" s="24"/>
      <c r="Q36" s="93"/>
      <c r="R36" s="27"/>
      <c r="S36" s="28"/>
      <c r="T36" s="29"/>
      <c r="U36" s="28"/>
      <c r="V36" s="86"/>
    </row>
    <row r="37" spans="1:22" s="87" customFormat="1" ht="25.35" customHeight="1">
      <c r="A37" s="150">
        <v>24</v>
      </c>
      <c r="B37" s="151" t="s">
        <v>138</v>
      </c>
      <c r="C37" s="298" t="s">
        <v>196</v>
      </c>
      <c r="D37" s="243" t="s">
        <v>174</v>
      </c>
      <c r="E37" s="25">
        <v>4</v>
      </c>
      <c r="F37" s="152" t="s">
        <v>171</v>
      </c>
      <c r="G37" s="55"/>
      <c r="H37" s="55"/>
      <c r="I37" s="227"/>
      <c r="J37" s="226"/>
      <c r="K37" s="253"/>
      <c r="L37" s="253"/>
      <c r="M37" s="265" t="s">
        <v>172</v>
      </c>
      <c r="N37" s="225"/>
      <c r="O37" s="26"/>
      <c r="P37" s="24"/>
      <c r="Q37" s="93"/>
      <c r="R37" s="27"/>
      <c r="S37" s="28"/>
      <c r="T37" s="29"/>
      <c r="U37" s="28"/>
      <c r="V37" s="86"/>
    </row>
    <row r="38" spans="1:22" s="87" customFormat="1" ht="25.35" customHeight="1">
      <c r="A38" s="150">
        <v>25</v>
      </c>
      <c r="B38" s="151" t="s">
        <v>138</v>
      </c>
      <c r="C38" s="298" t="s">
        <v>197</v>
      </c>
      <c r="D38" s="243" t="s">
        <v>174</v>
      </c>
      <c r="E38" s="25">
        <v>8</v>
      </c>
      <c r="F38" s="152" t="s">
        <v>171</v>
      </c>
      <c r="G38" s="55"/>
      <c r="H38" s="55"/>
      <c r="I38" s="227"/>
      <c r="J38" s="226"/>
      <c r="K38" s="253"/>
      <c r="L38" s="253"/>
      <c r="M38" s="265" t="s">
        <v>172</v>
      </c>
      <c r="N38" s="225"/>
      <c r="O38" s="26"/>
      <c r="P38" s="24"/>
      <c r="Q38" s="93"/>
      <c r="R38" s="27"/>
      <c r="S38" s="28"/>
      <c r="T38" s="29"/>
      <c r="U38" s="28"/>
      <c r="V38" s="86"/>
    </row>
    <row r="39" spans="1:22" s="87" customFormat="1" ht="25.35" customHeight="1">
      <c r="A39" s="150">
        <v>26</v>
      </c>
      <c r="B39" s="151" t="s">
        <v>138</v>
      </c>
      <c r="C39" s="298" t="s">
        <v>198</v>
      </c>
      <c r="D39" s="243" t="s">
        <v>174</v>
      </c>
      <c r="E39" s="25">
        <v>8</v>
      </c>
      <c r="F39" s="152" t="s">
        <v>171</v>
      </c>
      <c r="G39" s="55"/>
      <c r="H39" s="55"/>
      <c r="I39" s="227"/>
      <c r="J39" s="226"/>
      <c r="K39" s="253"/>
      <c r="L39" s="253"/>
      <c r="M39" s="265" t="s">
        <v>172</v>
      </c>
      <c r="N39" s="225"/>
      <c r="O39" s="26"/>
      <c r="P39" s="24"/>
      <c r="Q39" s="93"/>
      <c r="R39" s="27"/>
      <c r="S39" s="28"/>
      <c r="T39" s="29"/>
      <c r="U39" s="28"/>
      <c r="V39" s="86"/>
    </row>
    <row r="40" spans="1:22" s="87" customFormat="1" ht="25.35" customHeight="1">
      <c r="A40" s="150">
        <v>27</v>
      </c>
      <c r="B40" s="151" t="s">
        <v>138</v>
      </c>
      <c r="C40" s="298" t="s">
        <v>199</v>
      </c>
      <c r="D40" s="243" t="s">
        <v>174</v>
      </c>
      <c r="E40" s="25">
        <v>1</v>
      </c>
      <c r="F40" s="152" t="s">
        <v>171</v>
      </c>
      <c r="G40" s="55"/>
      <c r="H40" s="55"/>
      <c r="I40" s="227"/>
      <c r="J40" s="226"/>
      <c r="K40" s="253"/>
      <c r="L40" s="253"/>
      <c r="M40" s="265" t="s">
        <v>172</v>
      </c>
      <c r="N40" s="225"/>
      <c r="O40" s="26"/>
      <c r="P40" s="24"/>
      <c r="Q40" s="93"/>
      <c r="R40" s="27"/>
      <c r="S40" s="28"/>
      <c r="T40" s="29"/>
      <c r="U40" s="28"/>
      <c r="V40" s="86"/>
    </row>
    <row r="41" spans="1:22" s="87" customFormat="1" ht="25.35" customHeight="1">
      <c r="A41" s="150">
        <v>28</v>
      </c>
      <c r="B41" s="151" t="s">
        <v>138</v>
      </c>
      <c r="C41" s="298" t="s">
        <v>200</v>
      </c>
      <c r="D41" s="243" t="s">
        <v>174</v>
      </c>
      <c r="E41" s="25">
        <v>1</v>
      </c>
      <c r="F41" s="152" t="s">
        <v>171</v>
      </c>
      <c r="G41" s="55"/>
      <c r="H41" s="55"/>
      <c r="I41" s="227"/>
      <c r="J41" s="226"/>
      <c r="K41" s="253"/>
      <c r="L41" s="253"/>
      <c r="M41" s="265" t="s">
        <v>172</v>
      </c>
      <c r="N41" s="225"/>
      <c r="O41" s="26"/>
      <c r="P41" s="24"/>
      <c r="Q41" s="93"/>
      <c r="R41" s="27"/>
      <c r="S41" s="28"/>
      <c r="T41" s="29"/>
      <c r="U41" s="28"/>
      <c r="V41" s="86"/>
    </row>
    <row r="42" spans="1:22" s="87" customFormat="1" ht="25.35" customHeight="1">
      <c r="A42" s="150">
        <v>29</v>
      </c>
      <c r="B42" s="151" t="s">
        <v>138</v>
      </c>
      <c r="C42" s="298" t="s">
        <v>201</v>
      </c>
      <c r="D42" s="243" t="s">
        <v>174</v>
      </c>
      <c r="E42" s="25">
        <v>1</v>
      </c>
      <c r="F42" s="152" t="s">
        <v>171</v>
      </c>
      <c r="G42" s="55"/>
      <c r="H42" s="55"/>
      <c r="I42" s="227"/>
      <c r="J42" s="226"/>
      <c r="K42" s="253"/>
      <c r="L42" s="253"/>
      <c r="M42" s="265" t="s">
        <v>172</v>
      </c>
      <c r="N42" s="225"/>
      <c r="O42" s="26"/>
      <c r="P42" s="24"/>
      <c r="Q42" s="93"/>
      <c r="R42" s="27"/>
      <c r="S42" s="28"/>
      <c r="T42" s="29"/>
      <c r="U42" s="28"/>
      <c r="V42" s="86"/>
    </row>
    <row r="43" spans="1:22" s="87" customFormat="1" ht="25.35" customHeight="1">
      <c r="A43" s="150">
        <v>30</v>
      </c>
      <c r="B43" s="151" t="s">
        <v>138</v>
      </c>
      <c r="C43" s="298" t="s">
        <v>202</v>
      </c>
      <c r="D43" s="243" t="s">
        <v>174</v>
      </c>
      <c r="E43" s="25">
        <v>1</v>
      </c>
      <c r="F43" s="152" t="s">
        <v>171</v>
      </c>
      <c r="G43" s="55"/>
      <c r="H43" s="55"/>
      <c r="I43" s="227"/>
      <c r="J43" s="226"/>
      <c r="K43" s="253"/>
      <c r="L43" s="253"/>
      <c r="M43" s="265" t="s">
        <v>172</v>
      </c>
      <c r="N43" s="225"/>
      <c r="O43" s="26"/>
      <c r="P43" s="24"/>
      <c r="Q43" s="93"/>
      <c r="R43" s="27"/>
      <c r="S43" s="28"/>
      <c r="T43" s="29"/>
      <c r="U43" s="28"/>
      <c r="V43" s="86"/>
    </row>
    <row r="44" spans="1:22" s="87" customFormat="1" ht="25.35" customHeight="1">
      <c r="A44" s="150">
        <v>31</v>
      </c>
      <c r="B44" s="151" t="s">
        <v>138</v>
      </c>
      <c r="C44" s="298" t="s">
        <v>203</v>
      </c>
      <c r="D44" s="243" t="s">
        <v>174</v>
      </c>
      <c r="E44" s="25">
        <v>2</v>
      </c>
      <c r="F44" s="152" t="s">
        <v>171</v>
      </c>
      <c r="G44" s="55"/>
      <c r="H44" s="55"/>
      <c r="I44" s="227"/>
      <c r="J44" s="226"/>
      <c r="K44" s="253"/>
      <c r="L44" s="253"/>
      <c r="M44" s="265" t="s">
        <v>172</v>
      </c>
      <c r="N44" s="225"/>
      <c r="O44" s="26"/>
      <c r="P44" s="24"/>
      <c r="Q44" s="93"/>
      <c r="R44" s="27"/>
      <c r="S44" s="28"/>
      <c r="T44" s="29"/>
      <c r="U44" s="28"/>
      <c r="V44" s="86"/>
    </row>
    <row r="45" spans="1:22" s="87" customFormat="1" ht="25.35" customHeight="1">
      <c r="A45" s="150">
        <v>32</v>
      </c>
      <c r="B45" s="151" t="s">
        <v>138</v>
      </c>
      <c r="C45" s="298" t="s">
        <v>204</v>
      </c>
      <c r="D45" s="243" t="s">
        <v>174</v>
      </c>
      <c r="E45" s="25">
        <v>1</v>
      </c>
      <c r="F45" s="152" t="s">
        <v>171</v>
      </c>
      <c r="G45" s="55"/>
      <c r="H45" s="55"/>
      <c r="I45" s="227"/>
      <c r="J45" s="226"/>
      <c r="K45" s="253"/>
      <c r="L45" s="253"/>
      <c r="M45" s="265" t="s">
        <v>172</v>
      </c>
      <c r="N45" s="225"/>
      <c r="O45" s="26"/>
      <c r="P45" s="24"/>
      <c r="Q45" s="93"/>
      <c r="R45" s="27"/>
      <c r="S45" s="28"/>
      <c r="T45" s="29"/>
      <c r="U45" s="28"/>
      <c r="V45" s="86"/>
    </row>
    <row r="46" spans="1:22" s="87" customFormat="1" ht="25.35" customHeight="1">
      <c r="A46" s="150">
        <v>33</v>
      </c>
      <c r="B46" s="151" t="s">
        <v>138</v>
      </c>
      <c r="C46" s="298" t="s">
        <v>205</v>
      </c>
      <c r="D46" s="243" t="s">
        <v>174</v>
      </c>
      <c r="E46" s="25">
        <v>1</v>
      </c>
      <c r="F46" s="152" t="s">
        <v>171</v>
      </c>
      <c r="G46" s="55"/>
      <c r="H46" s="55"/>
      <c r="I46" s="227"/>
      <c r="J46" s="226"/>
      <c r="K46" s="253"/>
      <c r="L46" s="253"/>
      <c r="M46" s="265" t="s">
        <v>172</v>
      </c>
      <c r="N46" s="225"/>
      <c r="O46" s="26"/>
      <c r="P46" s="24"/>
      <c r="Q46" s="93"/>
      <c r="R46" s="27"/>
      <c r="S46" s="28"/>
      <c r="T46" s="29"/>
      <c r="U46" s="28"/>
      <c r="V46" s="86"/>
    </row>
    <row r="47" spans="1:22" s="87" customFormat="1" ht="25.35" customHeight="1">
      <c r="A47" s="150">
        <v>34</v>
      </c>
      <c r="B47" s="151" t="s">
        <v>138</v>
      </c>
      <c r="C47" s="298" t="s">
        <v>206</v>
      </c>
      <c r="D47" s="243" t="s">
        <v>174</v>
      </c>
      <c r="E47" s="25">
        <v>1</v>
      </c>
      <c r="F47" s="152" t="s">
        <v>171</v>
      </c>
      <c r="G47" s="55"/>
      <c r="H47" s="55"/>
      <c r="I47" s="227"/>
      <c r="J47" s="226"/>
      <c r="K47" s="253"/>
      <c r="L47" s="253"/>
      <c r="M47" s="265" t="s">
        <v>172</v>
      </c>
      <c r="N47" s="225"/>
      <c r="O47" s="26"/>
      <c r="P47" s="24"/>
      <c r="Q47" s="93"/>
      <c r="R47" s="27"/>
      <c r="S47" s="28"/>
      <c r="T47" s="29"/>
      <c r="U47" s="28"/>
      <c r="V47" s="86"/>
    </row>
    <row r="48" spans="1:22" s="87" customFormat="1" ht="25.35" customHeight="1">
      <c r="A48" s="150">
        <v>35</v>
      </c>
      <c r="B48" s="151" t="s">
        <v>138</v>
      </c>
      <c r="C48" s="298" t="s">
        <v>207</v>
      </c>
      <c r="D48" s="243" t="s">
        <v>174</v>
      </c>
      <c r="E48" s="25">
        <v>6</v>
      </c>
      <c r="F48" s="152" t="s">
        <v>171</v>
      </c>
      <c r="G48" s="55"/>
      <c r="H48" s="55"/>
      <c r="I48" s="227"/>
      <c r="J48" s="226"/>
      <c r="K48" s="253"/>
      <c r="L48" s="253"/>
      <c r="M48" s="265" t="s">
        <v>172</v>
      </c>
      <c r="N48" s="225"/>
      <c r="O48" s="26"/>
      <c r="P48" s="24"/>
      <c r="Q48" s="93"/>
      <c r="R48" s="27"/>
      <c r="S48" s="28"/>
      <c r="T48" s="29"/>
      <c r="U48" s="28"/>
      <c r="V48" s="86"/>
    </row>
    <row r="49" spans="1:22" s="87" customFormat="1" ht="25.35" customHeight="1">
      <c r="A49" s="150">
        <v>36</v>
      </c>
      <c r="B49" s="151" t="s">
        <v>138</v>
      </c>
      <c r="C49" s="298" t="s">
        <v>208</v>
      </c>
      <c r="D49" s="243" t="s">
        <v>174</v>
      </c>
      <c r="E49" s="25">
        <v>2</v>
      </c>
      <c r="F49" s="152" t="s">
        <v>171</v>
      </c>
      <c r="G49" s="55"/>
      <c r="H49" s="55"/>
      <c r="I49" s="227"/>
      <c r="J49" s="226"/>
      <c r="K49" s="253"/>
      <c r="L49" s="253"/>
      <c r="M49" s="265" t="s">
        <v>172</v>
      </c>
      <c r="N49" s="225"/>
      <c r="O49" s="26"/>
      <c r="P49" s="24"/>
      <c r="Q49" s="93"/>
      <c r="R49" s="27"/>
      <c r="S49" s="28"/>
      <c r="T49" s="29"/>
      <c r="U49" s="28"/>
      <c r="V49" s="86"/>
    </row>
    <row r="50" spans="1:22" s="87" customFormat="1" ht="25.35" customHeight="1">
      <c r="A50" s="150">
        <v>37</v>
      </c>
      <c r="B50" s="151" t="s">
        <v>138</v>
      </c>
      <c r="C50" s="298" t="s">
        <v>209</v>
      </c>
      <c r="D50" s="243" t="s">
        <v>174</v>
      </c>
      <c r="E50" s="25">
        <v>1</v>
      </c>
      <c r="F50" s="152" t="s">
        <v>171</v>
      </c>
      <c r="G50" s="55"/>
      <c r="H50" s="55"/>
      <c r="I50" s="227"/>
      <c r="J50" s="226"/>
      <c r="K50" s="253"/>
      <c r="L50" s="253"/>
      <c r="M50" s="265" t="s">
        <v>172</v>
      </c>
      <c r="N50" s="225"/>
      <c r="O50" s="26"/>
      <c r="P50" s="24"/>
      <c r="Q50" s="93"/>
      <c r="R50" s="27"/>
      <c r="S50" s="28"/>
      <c r="T50" s="29"/>
      <c r="U50" s="28"/>
      <c r="V50" s="86"/>
    </row>
    <row r="51" spans="1:22" s="87" customFormat="1" ht="25.35" customHeight="1">
      <c r="A51" s="150">
        <v>38</v>
      </c>
      <c r="B51" s="151" t="s">
        <v>138</v>
      </c>
      <c r="C51" s="298" t="s">
        <v>210</v>
      </c>
      <c r="D51" s="243" t="s">
        <v>174</v>
      </c>
      <c r="E51" s="25">
        <v>1</v>
      </c>
      <c r="F51" s="152" t="s">
        <v>171</v>
      </c>
      <c r="G51" s="55"/>
      <c r="H51" s="55"/>
      <c r="I51" s="227"/>
      <c r="J51" s="226"/>
      <c r="K51" s="253"/>
      <c r="L51" s="253"/>
      <c r="M51" s="265" t="s">
        <v>172</v>
      </c>
      <c r="N51" s="225"/>
      <c r="O51" s="26"/>
      <c r="P51" s="24"/>
      <c r="Q51" s="93"/>
      <c r="R51" s="27"/>
      <c r="S51" s="28"/>
      <c r="T51" s="29"/>
      <c r="U51" s="28"/>
      <c r="V51" s="86"/>
    </row>
    <row r="52" spans="1:22" s="87" customFormat="1" ht="25.35" customHeight="1">
      <c r="A52" s="150">
        <v>39</v>
      </c>
      <c r="B52" s="151" t="s">
        <v>138</v>
      </c>
      <c r="C52" s="298" t="s">
        <v>211</v>
      </c>
      <c r="D52" s="243" t="s">
        <v>174</v>
      </c>
      <c r="E52" s="25">
        <v>1</v>
      </c>
      <c r="F52" s="152" t="s">
        <v>171</v>
      </c>
      <c r="G52" s="55"/>
      <c r="H52" s="55"/>
      <c r="I52" s="227"/>
      <c r="J52" s="226"/>
      <c r="K52" s="253"/>
      <c r="L52" s="253"/>
      <c r="M52" s="265" t="s">
        <v>172</v>
      </c>
      <c r="N52" s="225"/>
      <c r="O52" s="26"/>
      <c r="P52" s="24"/>
      <c r="Q52" s="93"/>
      <c r="R52" s="27"/>
      <c r="S52" s="28"/>
      <c r="T52" s="29"/>
      <c r="U52" s="28"/>
      <c r="V52" s="86"/>
    </row>
    <row r="53" spans="1:22" s="87" customFormat="1" ht="25.35" customHeight="1">
      <c r="A53" s="150">
        <v>40</v>
      </c>
      <c r="B53" s="151" t="s">
        <v>138</v>
      </c>
      <c r="C53" s="298" t="s">
        <v>212</v>
      </c>
      <c r="D53" s="243" t="s">
        <v>174</v>
      </c>
      <c r="E53" s="25">
        <v>2</v>
      </c>
      <c r="F53" s="152" t="s">
        <v>171</v>
      </c>
      <c r="G53" s="55"/>
      <c r="H53" s="55"/>
      <c r="I53" s="227"/>
      <c r="J53" s="226"/>
      <c r="K53" s="253"/>
      <c r="L53" s="253"/>
      <c r="M53" s="265" t="s">
        <v>172</v>
      </c>
      <c r="N53" s="225"/>
      <c r="O53" s="26"/>
      <c r="P53" s="24"/>
      <c r="Q53" s="93"/>
      <c r="R53" s="27"/>
      <c r="S53" s="28"/>
      <c r="T53" s="29"/>
      <c r="U53" s="28"/>
      <c r="V53" s="86"/>
    </row>
    <row r="54" spans="1:22" s="87" customFormat="1" ht="25.35" customHeight="1">
      <c r="A54" s="150">
        <v>41</v>
      </c>
      <c r="B54" s="151" t="s">
        <v>138</v>
      </c>
      <c r="C54" s="298" t="s">
        <v>213</v>
      </c>
      <c r="D54" s="243" t="s">
        <v>174</v>
      </c>
      <c r="E54" s="25">
        <v>1</v>
      </c>
      <c r="F54" s="152" t="s">
        <v>171</v>
      </c>
      <c r="G54" s="55"/>
      <c r="H54" s="55"/>
      <c r="I54" s="227"/>
      <c r="J54" s="226"/>
      <c r="K54" s="253"/>
      <c r="L54" s="253"/>
      <c r="M54" s="265" t="s">
        <v>172</v>
      </c>
      <c r="N54" s="225"/>
      <c r="O54" s="26"/>
      <c r="P54" s="24"/>
      <c r="Q54" s="93"/>
      <c r="R54" s="27"/>
      <c r="S54" s="28"/>
      <c r="T54" s="29"/>
      <c r="U54" s="28"/>
      <c r="V54" s="86"/>
    </row>
    <row r="55" spans="1:22" s="87" customFormat="1" ht="25.35" customHeight="1">
      <c r="A55" s="150">
        <v>42</v>
      </c>
      <c r="B55" s="151" t="s">
        <v>138</v>
      </c>
      <c r="C55" s="298" t="s">
        <v>214</v>
      </c>
      <c r="D55" s="243" t="s">
        <v>174</v>
      </c>
      <c r="E55" s="25">
        <v>1</v>
      </c>
      <c r="F55" s="152" t="s">
        <v>171</v>
      </c>
      <c r="G55" s="55"/>
      <c r="H55" s="55"/>
      <c r="I55" s="227"/>
      <c r="J55" s="226"/>
      <c r="K55" s="253"/>
      <c r="L55" s="253"/>
      <c r="M55" s="265" t="s">
        <v>172</v>
      </c>
      <c r="N55" s="225"/>
      <c r="O55" s="26"/>
      <c r="P55" s="24"/>
      <c r="Q55" s="93"/>
      <c r="R55" s="27"/>
      <c r="S55" s="28"/>
      <c r="T55" s="29"/>
      <c r="U55" s="28"/>
      <c r="V55" s="86"/>
    </row>
    <row r="56" spans="1:22" s="87" customFormat="1" ht="25.35" customHeight="1">
      <c r="A56" s="150">
        <v>43</v>
      </c>
      <c r="B56" s="151" t="s">
        <v>138</v>
      </c>
      <c r="C56" s="298" t="s">
        <v>215</v>
      </c>
      <c r="D56" s="243" t="s">
        <v>174</v>
      </c>
      <c r="E56" s="25">
        <v>1</v>
      </c>
      <c r="F56" s="152" t="s">
        <v>171</v>
      </c>
      <c r="G56" s="55"/>
      <c r="H56" s="55"/>
      <c r="I56" s="227"/>
      <c r="J56" s="226"/>
      <c r="K56" s="253"/>
      <c r="L56" s="253"/>
      <c r="M56" s="265" t="s">
        <v>172</v>
      </c>
      <c r="N56" s="225"/>
      <c r="O56" s="26"/>
      <c r="P56" s="24"/>
      <c r="Q56" s="93"/>
      <c r="R56" s="27"/>
      <c r="S56" s="28"/>
      <c r="T56" s="29"/>
      <c r="U56" s="28"/>
      <c r="V56" s="86"/>
    </row>
    <row r="57" spans="1:22" s="87" customFormat="1" ht="25.35" customHeight="1">
      <c r="A57" s="150">
        <v>44</v>
      </c>
      <c r="B57" s="151" t="s">
        <v>138</v>
      </c>
      <c r="C57" s="298" t="s">
        <v>216</v>
      </c>
      <c r="D57" s="243" t="s">
        <v>174</v>
      </c>
      <c r="E57" s="25">
        <v>1</v>
      </c>
      <c r="F57" s="152" t="s">
        <v>171</v>
      </c>
      <c r="G57" s="55"/>
      <c r="H57" s="55"/>
      <c r="I57" s="227"/>
      <c r="J57" s="226"/>
      <c r="K57" s="253"/>
      <c r="L57" s="253"/>
      <c r="M57" s="265" t="s">
        <v>172</v>
      </c>
      <c r="N57" s="225"/>
      <c r="O57" s="26"/>
      <c r="P57" s="24"/>
      <c r="Q57" s="93"/>
      <c r="R57" s="27"/>
      <c r="S57" s="28"/>
      <c r="T57" s="29"/>
      <c r="U57" s="28"/>
      <c r="V57" s="86"/>
    </row>
    <row r="58" spans="1:22" s="87" customFormat="1" ht="25.35" customHeight="1">
      <c r="A58" s="150">
        <v>45</v>
      </c>
      <c r="B58" s="151" t="s">
        <v>138</v>
      </c>
      <c r="C58" s="298" t="s">
        <v>217</v>
      </c>
      <c r="D58" s="243" t="s">
        <v>174</v>
      </c>
      <c r="E58" s="25">
        <v>1</v>
      </c>
      <c r="F58" s="152" t="s">
        <v>171</v>
      </c>
      <c r="G58" s="55"/>
      <c r="H58" s="55"/>
      <c r="I58" s="227"/>
      <c r="J58" s="226"/>
      <c r="K58" s="253"/>
      <c r="L58" s="253"/>
      <c r="M58" s="265" t="s">
        <v>172</v>
      </c>
      <c r="N58" s="225"/>
      <c r="O58" s="26"/>
      <c r="P58" s="24"/>
      <c r="Q58" s="93"/>
      <c r="R58" s="27"/>
      <c r="S58" s="28"/>
      <c r="T58" s="29"/>
      <c r="U58" s="28"/>
      <c r="V58" s="86"/>
    </row>
    <row r="59" spans="1:22" s="87" customFormat="1" ht="25.35" customHeight="1">
      <c r="A59" s="150">
        <v>46</v>
      </c>
      <c r="B59" s="151" t="s">
        <v>138</v>
      </c>
      <c r="C59" s="298" t="s">
        <v>218</v>
      </c>
      <c r="D59" s="243" t="s">
        <v>174</v>
      </c>
      <c r="E59" s="25">
        <v>8</v>
      </c>
      <c r="F59" s="152" t="s">
        <v>171</v>
      </c>
      <c r="G59" s="55"/>
      <c r="H59" s="55"/>
      <c r="I59" s="227"/>
      <c r="J59" s="226"/>
      <c r="K59" s="253"/>
      <c r="L59" s="253"/>
      <c r="M59" s="265" t="s">
        <v>172</v>
      </c>
      <c r="N59" s="225"/>
      <c r="O59" s="26"/>
      <c r="P59" s="24"/>
      <c r="Q59" s="93"/>
      <c r="R59" s="27"/>
      <c r="S59" s="28"/>
      <c r="T59" s="29"/>
      <c r="U59" s="28"/>
      <c r="V59" s="86"/>
    </row>
    <row r="60" spans="1:22" s="87" customFormat="1" ht="25.35" customHeight="1">
      <c r="A60" s="150">
        <v>47</v>
      </c>
      <c r="B60" s="151" t="s">
        <v>138</v>
      </c>
      <c r="C60" s="298" t="s">
        <v>219</v>
      </c>
      <c r="D60" s="243" t="s">
        <v>174</v>
      </c>
      <c r="E60" s="25">
        <v>1</v>
      </c>
      <c r="F60" s="152" t="s">
        <v>171</v>
      </c>
      <c r="G60" s="55"/>
      <c r="H60" s="55"/>
      <c r="I60" s="227"/>
      <c r="J60" s="226"/>
      <c r="K60" s="253"/>
      <c r="L60" s="253"/>
      <c r="M60" s="265" t="s">
        <v>172</v>
      </c>
      <c r="N60" s="225"/>
      <c r="O60" s="26"/>
      <c r="P60" s="24"/>
      <c r="Q60" s="93"/>
      <c r="R60" s="27"/>
      <c r="S60" s="28"/>
      <c r="T60" s="29"/>
      <c r="U60" s="28"/>
      <c r="V60" s="86"/>
    </row>
    <row r="61" spans="1:22" s="87" customFormat="1" ht="25.35" customHeight="1">
      <c r="A61" s="150">
        <v>48</v>
      </c>
      <c r="B61" s="151" t="s">
        <v>138</v>
      </c>
      <c r="C61" s="298" t="s">
        <v>220</v>
      </c>
      <c r="D61" s="243" t="s">
        <v>174</v>
      </c>
      <c r="E61" s="25">
        <v>1</v>
      </c>
      <c r="F61" s="152" t="s">
        <v>171</v>
      </c>
      <c r="G61" s="55"/>
      <c r="H61" s="55"/>
      <c r="I61" s="227"/>
      <c r="J61" s="226"/>
      <c r="K61" s="253"/>
      <c r="L61" s="253"/>
      <c r="M61" s="265" t="s">
        <v>172</v>
      </c>
      <c r="N61" s="225"/>
      <c r="O61" s="26"/>
      <c r="P61" s="24"/>
      <c r="Q61" s="93"/>
      <c r="R61" s="27"/>
      <c r="S61" s="28"/>
      <c r="T61" s="29"/>
      <c r="U61" s="28"/>
      <c r="V61" s="86"/>
    </row>
    <row r="62" spans="1:22" s="87" customFormat="1" ht="25.35" customHeight="1">
      <c r="A62" s="150">
        <v>49</v>
      </c>
      <c r="B62" s="151" t="s">
        <v>138</v>
      </c>
      <c r="C62" s="298" t="s">
        <v>221</v>
      </c>
      <c r="D62" s="243" t="s">
        <v>222</v>
      </c>
      <c r="E62" s="25">
        <v>4</v>
      </c>
      <c r="F62" s="152" t="s">
        <v>171</v>
      </c>
      <c r="G62" s="55"/>
      <c r="H62" s="55"/>
      <c r="I62" s="227"/>
      <c r="J62" s="226"/>
      <c r="K62" s="253"/>
      <c r="L62" s="253"/>
      <c r="M62" s="265" t="s">
        <v>172</v>
      </c>
      <c r="N62" s="225"/>
      <c r="O62" s="26"/>
      <c r="P62" s="24"/>
      <c r="Q62" s="93"/>
      <c r="R62" s="27"/>
      <c r="S62" s="28"/>
      <c r="T62" s="29"/>
      <c r="U62" s="28"/>
      <c r="V62" s="86"/>
    </row>
    <row r="63" spans="1:22" s="87" customFormat="1" ht="25.35" customHeight="1">
      <c r="A63" s="150">
        <v>50</v>
      </c>
      <c r="B63" s="151" t="s">
        <v>138</v>
      </c>
      <c r="C63" s="298" t="s">
        <v>223</v>
      </c>
      <c r="D63" s="243" t="s">
        <v>222</v>
      </c>
      <c r="E63" s="25">
        <v>4</v>
      </c>
      <c r="F63" s="152" t="s">
        <v>171</v>
      </c>
      <c r="G63" s="55"/>
      <c r="H63" s="55"/>
      <c r="I63" s="227"/>
      <c r="J63" s="226"/>
      <c r="K63" s="253"/>
      <c r="L63" s="253"/>
      <c r="M63" s="265" t="s">
        <v>172</v>
      </c>
      <c r="N63" s="225"/>
      <c r="O63" s="26"/>
      <c r="P63" s="24"/>
      <c r="Q63" s="93"/>
      <c r="R63" s="27"/>
      <c r="S63" s="28"/>
      <c r="T63" s="29"/>
      <c r="U63" s="28"/>
      <c r="V63" s="86"/>
    </row>
    <row r="64" spans="1:22" s="87" customFormat="1" ht="25.35" customHeight="1">
      <c r="A64" s="150">
        <v>51</v>
      </c>
      <c r="B64" s="151" t="s">
        <v>138</v>
      </c>
      <c r="C64" s="298" t="s">
        <v>224</v>
      </c>
      <c r="D64" s="243" t="s">
        <v>222</v>
      </c>
      <c r="E64" s="25">
        <v>2</v>
      </c>
      <c r="F64" s="152" t="s">
        <v>171</v>
      </c>
      <c r="G64" s="55"/>
      <c r="H64" s="55"/>
      <c r="I64" s="227"/>
      <c r="J64" s="226"/>
      <c r="K64" s="253"/>
      <c r="L64" s="253"/>
      <c r="M64" s="265" t="s">
        <v>172</v>
      </c>
      <c r="N64" s="225"/>
      <c r="O64" s="26"/>
      <c r="P64" s="24"/>
      <c r="Q64" s="93"/>
      <c r="R64" s="27"/>
      <c r="S64" s="28"/>
      <c r="T64" s="29"/>
      <c r="U64" s="28"/>
      <c r="V64" s="86"/>
    </row>
    <row r="65" spans="1:22" s="87" customFormat="1" ht="25.35" customHeight="1">
      <c r="A65" s="150">
        <v>52</v>
      </c>
      <c r="B65" s="151" t="s">
        <v>138</v>
      </c>
      <c r="C65" s="298" t="s">
        <v>225</v>
      </c>
      <c r="D65" s="243" t="s">
        <v>222</v>
      </c>
      <c r="E65" s="25">
        <v>1</v>
      </c>
      <c r="F65" s="152" t="s">
        <v>171</v>
      </c>
      <c r="G65" s="55"/>
      <c r="H65" s="55"/>
      <c r="I65" s="227"/>
      <c r="J65" s="226"/>
      <c r="K65" s="253"/>
      <c r="L65" s="253"/>
      <c r="M65" s="265" t="s">
        <v>172</v>
      </c>
      <c r="N65" s="225"/>
      <c r="O65" s="26"/>
      <c r="P65" s="24"/>
      <c r="Q65" s="93"/>
      <c r="R65" s="27"/>
      <c r="S65" s="28"/>
      <c r="T65" s="29"/>
      <c r="U65" s="28"/>
      <c r="V65" s="86"/>
    </row>
    <row r="66" spans="1:22" s="87" customFormat="1" ht="25.35" customHeight="1">
      <c r="A66" s="150">
        <v>53</v>
      </c>
      <c r="B66" s="151" t="s">
        <v>138</v>
      </c>
      <c r="C66" s="298" t="s">
        <v>226</v>
      </c>
      <c r="D66" s="243" t="s">
        <v>222</v>
      </c>
      <c r="E66" s="25">
        <v>4</v>
      </c>
      <c r="F66" s="152" t="s">
        <v>171</v>
      </c>
      <c r="G66" s="55"/>
      <c r="H66" s="55"/>
      <c r="I66" s="227"/>
      <c r="J66" s="226"/>
      <c r="K66" s="253"/>
      <c r="L66" s="253"/>
      <c r="M66" s="265" t="s">
        <v>172</v>
      </c>
      <c r="N66" s="225"/>
      <c r="O66" s="26"/>
      <c r="P66" s="24"/>
      <c r="Q66" s="93"/>
      <c r="R66" s="27"/>
      <c r="S66" s="28"/>
      <c r="T66" s="29"/>
      <c r="U66" s="28"/>
      <c r="V66" s="86"/>
    </row>
    <row r="67" spans="1:22" s="87" customFormat="1" ht="25.35" customHeight="1">
      <c r="A67" s="150">
        <v>54</v>
      </c>
      <c r="B67" s="151" t="s">
        <v>138</v>
      </c>
      <c r="C67" s="298" t="s">
        <v>227</v>
      </c>
      <c r="D67" s="243" t="s">
        <v>222</v>
      </c>
      <c r="E67" s="25">
        <v>1</v>
      </c>
      <c r="F67" s="152" t="s">
        <v>171</v>
      </c>
      <c r="G67" s="55"/>
      <c r="H67" s="55"/>
      <c r="I67" s="227"/>
      <c r="J67" s="226"/>
      <c r="K67" s="253"/>
      <c r="L67" s="253"/>
      <c r="M67" s="265" t="s">
        <v>172</v>
      </c>
      <c r="N67" s="225"/>
      <c r="O67" s="26"/>
      <c r="P67" s="24"/>
      <c r="Q67" s="93"/>
      <c r="R67" s="27"/>
      <c r="S67" s="28"/>
      <c r="T67" s="29"/>
      <c r="U67" s="28"/>
      <c r="V67" s="86"/>
    </row>
    <row r="68" spans="1:22" s="87" customFormat="1" ht="25.35" customHeight="1">
      <c r="A68" s="150">
        <v>55</v>
      </c>
      <c r="B68" s="151" t="s">
        <v>138</v>
      </c>
      <c r="C68" s="298" t="s">
        <v>228</v>
      </c>
      <c r="D68" s="243" t="s">
        <v>222</v>
      </c>
      <c r="E68" s="25">
        <v>1</v>
      </c>
      <c r="F68" s="152" t="s">
        <v>171</v>
      </c>
      <c r="G68" s="55"/>
      <c r="H68" s="55"/>
      <c r="I68" s="227"/>
      <c r="J68" s="226"/>
      <c r="K68" s="253"/>
      <c r="L68" s="253"/>
      <c r="M68" s="265" t="s">
        <v>172</v>
      </c>
      <c r="N68" s="225"/>
      <c r="O68" s="26"/>
      <c r="P68" s="24"/>
      <c r="Q68" s="93"/>
      <c r="R68" s="27"/>
      <c r="S68" s="28"/>
      <c r="T68" s="29"/>
      <c r="U68" s="28"/>
      <c r="V68" s="86"/>
    </row>
    <row r="69" spans="1:22" s="87" customFormat="1" ht="25.35" customHeight="1">
      <c r="A69" s="150">
        <v>56</v>
      </c>
      <c r="B69" s="151" t="s">
        <v>138</v>
      </c>
      <c r="C69" s="298" t="s">
        <v>229</v>
      </c>
      <c r="D69" s="243" t="s">
        <v>222</v>
      </c>
      <c r="E69" s="25">
        <v>1</v>
      </c>
      <c r="F69" s="152" t="s">
        <v>171</v>
      </c>
      <c r="G69" s="55"/>
      <c r="H69" s="55"/>
      <c r="I69" s="227"/>
      <c r="J69" s="226"/>
      <c r="K69" s="253"/>
      <c r="L69" s="253"/>
      <c r="M69" s="265" t="s">
        <v>172</v>
      </c>
      <c r="N69" s="225"/>
      <c r="O69" s="26"/>
      <c r="P69" s="24"/>
      <c r="Q69" s="93"/>
      <c r="R69" s="27"/>
      <c r="S69" s="28"/>
      <c r="T69" s="29"/>
      <c r="U69" s="28"/>
      <c r="V69" s="86"/>
    </row>
    <row r="70" spans="1:22" s="87" customFormat="1" ht="25.35" customHeight="1">
      <c r="A70" s="150">
        <v>57</v>
      </c>
      <c r="B70" s="151" t="s">
        <v>138</v>
      </c>
      <c r="C70" s="298" t="s">
        <v>230</v>
      </c>
      <c r="D70" s="243" t="s">
        <v>222</v>
      </c>
      <c r="E70" s="25">
        <v>1</v>
      </c>
      <c r="F70" s="152" t="s">
        <v>171</v>
      </c>
      <c r="G70" s="55"/>
      <c r="H70" s="55"/>
      <c r="I70" s="227"/>
      <c r="J70" s="226"/>
      <c r="K70" s="253"/>
      <c r="L70" s="253"/>
      <c r="M70" s="265" t="s">
        <v>172</v>
      </c>
      <c r="N70" s="225"/>
      <c r="O70" s="26"/>
      <c r="P70" s="24"/>
      <c r="Q70" s="93"/>
      <c r="R70" s="27"/>
      <c r="S70" s="28"/>
      <c r="T70" s="29"/>
      <c r="U70" s="28"/>
      <c r="V70" s="86"/>
    </row>
    <row r="71" spans="1:22" s="87" customFormat="1" ht="25.35" customHeight="1">
      <c r="A71" s="150">
        <v>58</v>
      </c>
      <c r="B71" s="151" t="s">
        <v>138</v>
      </c>
      <c r="C71" s="298" t="s">
        <v>231</v>
      </c>
      <c r="D71" s="243" t="s">
        <v>222</v>
      </c>
      <c r="E71" s="25">
        <v>1</v>
      </c>
      <c r="F71" s="152" t="s">
        <v>171</v>
      </c>
      <c r="G71" s="55"/>
      <c r="H71" s="55"/>
      <c r="I71" s="227"/>
      <c r="J71" s="226"/>
      <c r="K71" s="253"/>
      <c r="L71" s="253"/>
      <c r="M71" s="265" t="s">
        <v>172</v>
      </c>
      <c r="N71" s="225"/>
      <c r="O71" s="26"/>
      <c r="P71" s="24"/>
      <c r="Q71" s="93"/>
      <c r="R71" s="27"/>
      <c r="S71" s="28"/>
      <c r="T71" s="29"/>
      <c r="U71" s="28"/>
      <c r="V71" s="86"/>
    </row>
    <row r="72" spans="1:22" s="87" customFormat="1" ht="25.35" customHeight="1">
      <c r="A72" s="150">
        <v>59</v>
      </c>
      <c r="B72" s="151" t="s">
        <v>138</v>
      </c>
      <c r="C72" s="298" t="s">
        <v>232</v>
      </c>
      <c r="D72" s="243" t="s">
        <v>222</v>
      </c>
      <c r="E72" s="25">
        <v>1</v>
      </c>
      <c r="F72" s="152" t="s">
        <v>171</v>
      </c>
      <c r="G72" s="55"/>
      <c r="H72" s="55"/>
      <c r="I72" s="227"/>
      <c r="J72" s="226"/>
      <c r="K72" s="253"/>
      <c r="L72" s="253"/>
      <c r="M72" s="265" t="s">
        <v>172</v>
      </c>
      <c r="N72" s="225"/>
      <c r="O72" s="26"/>
      <c r="P72" s="24"/>
      <c r="Q72" s="93"/>
      <c r="R72" s="27"/>
      <c r="S72" s="28"/>
      <c r="T72" s="29"/>
      <c r="U72" s="28"/>
      <c r="V72" s="86"/>
    </row>
    <row r="73" spans="1:22" s="87" customFormat="1" ht="25.35" customHeight="1">
      <c r="A73" s="150">
        <v>60</v>
      </c>
      <c r="B73" s="151" t="s">
        <v>138</v>
      </c>
      <c r="C73" s="298" t="s">
        <v>233</v>
      </c>
      <c r="D73" s="243" t="s">
        <v>222</v>
      </c>
      <c r="E73" s="25">
        <v>1</v>
      </c>
      <c r="F73" s="152" t="s">
        <v>171</v>
      </c>
      <c r="G73" s="55"/>
      <c r="H73" s="55"/>
      <c r="I73" s="227"/>
      <c r="J73" s="226"/>
      <c r="K73" s="253"/>
      <c r="L73" s="253"/>
      <c r="M73" s="265" t="s">
        <v>172</v>
      </c>
      <c r="N73" s="225"/>
      <c r="O73" s="26"/>
      <c r="P73" s="24"/>
      <c r="Q73" s="93"/>
      <c r="R73" s="27"/>
      <c r="S73" s="28"/>
      <c r="T73" s="29"/>
      <c r="U73" s="28"/>
      <c r="V73" s="86"/>
    </row>
    <row r="74" spans="1:22" s="87" customFormat="1" ht="25.35" customHeight="1">
      <c r="A74" s="150">
        <v>61</v>
      </c>
      <c r="B74" s="151" t="s">
        <v>138</v>
      </c>
      <c r="C74" s="298" t="s">
        <v>234</v>
      </c>
      <c r="D74" s="243" t="s">
        <v>222</v>
      </c>
      <c r="E74" s="25">
        <v>1</v>
      </c>
      <c r="F74" s="152" t="s">
        <v>171</v>
      </c>
      <c r="G74" s="55"/>
      <c r="H74" s="55"/>
      <c r="I74" s="227"/>
      <c r="J74" s="226"/>
      <c r="K74" s="253"/>
      <c r="L74" s="253"/>
      <c r="M74" s="265" t="s">
        <v>172</v>
      </c>
      <c r="N74" s="225"/>
      <c r="O74" s="26"/>
      <c r="P74" s="24"/>
      <c r="Q74" s="93"/>
      <c r="R74" s="27"/>
      <c r="S74" s="28"/>
      <c r="T74" s="29"/>
      <c r="U74" s="28"/>
      <c r="V74" s="86"/>
    </row>
    <row r="75" spans="1:22" s="87" customFormat="1" ht="25.35" customHeight="1">
      <c r="A75" s="150">
        <v>62</v>
      </c>
      <c r="B75" s="151" t="s">
        <v>138</v>
      </c>
      <c r="C75" s="298" t="s">
        <v>235</v>
      </c>
      <c r="D75" s="243" t="s">
        <v>222</v>
      </c>
      <c r="E75" s="25">
        <v>2</v>
      </c>
      <c r="F75" s="152" t="s">
        <v>171</v>
      </c>
      <c r="G75" s="55"/>
      <c r="H75" s="55"/>
      <c r="I75" s="227"/>
      <c r="J75" s="226"/>
      <c r="K75" s="253"/>
      <c r="L75" s="253"/>
      <c r="M75" s="265" t="s">
        <v>172</v>
      </c>
      <c r="N75" s="225"/>
      <c r="O75" s="26"/>
      <c r="P75" s="24"/>
      <c r="Q75" s="93"/>
      <c r="R75" s="27"/>
      <c r="S75" s="28"/>
      <c r="T75" s="29"/>
      <c r="U75" s="28"/>
      <c r="V75" s="86"/>
    </row>
    <row r="76" spans="1:22" s="87" customFormat="1" ht="25.35" customHeight="1">
      <c r="A76" s="150">
        <v>63</v>
      </c>
      <c r="B76" s="151" t="s">
        <v>138</v>
      </c>
      <c r="C76" s="298" t="s">
        <v>236</v>
      </c>
      <c r="D76" s="243" t="s">
        <v>222</v>
      </c>
      <c r="E76" s="25">
        <v>1</v>
      </c>
      <c r="F76" s="152" t="s">
        <v>171</v>
      </c>
      <c r="G76" s="55"/>
      <c r="H76" s="55"/>
      <c r="I76" s="227"/>
      <c r="J76" s="226"/>
      <c r="K76" s="253"/>
      <c r="L76" s="253"/>
      <c r="M76" s="265" t="s">
        <v>172</v>
      </c>
      <c r="N76" s="225"/>
      <c r="O76" s="26"/>
      <c r="P76" s="24"/>
      <c r="Q76" s="93"/>
      <c r="R76" s="27"/>
      <c r="S76" s="28"/>
      <c r="T76" s="29"/>
      <c r="U76" s="28"/>
      <c r="V76" s="86"/>
    </row>
    <row r="77" spans="1:22" s="87" customFormat="1" ht="25.35" customHeight="1">
      <c r="A77" s="150">
        <v>64</v>
      </c>
      <c r="B77" s="151" t="s">
        <v>138</v>
      </c>
      <c r="C77" s="298" t="s">
        <v>237</v>
      </c>
      <c r="D77" s="243" t="s">
        <v>222</v>
      </c>
      <c r="E77" s="25">
        <v>1</v>
      </c>
      <c r="F77" s="152" t="s">
        <v>171</v>
      </c>
      <c r="G77" s="55"/>
      <c r="H77" s="55"/>
      <c r="I77" s="227"/>
      <c r="J77" s="226"/>
      <c r="K77" s="253"/>
      <c r="L77" s="253"/>
      <c r="M77" s="265" t="s">
        <v>172</v>
      </c>
      <c r="N77" s="225"/>
      <c r="O77" s="26"/>
      <c r="P77" s="24"/>
      <c r="Q77" s="93"/>
      <c r="R77" s="27"/>
      <c r="S77" s="28"/>
      <c r="T77" s="29"/>
      <c r="U77" s="28"/>
      <c r="V77" s="86"/>
    </row>
    <row r="78" spans="1:22" s="87" customFormat="1" ht="25.35" customHeight="1">
      <c r="A78" s="150">
        <v>65</v>
      </c>
      <c r="B78" s="151" t="s">
        <v>138</v>
      </c>
      <c r="C78" s="298" t="s">
        <v>238</v>
      </c>
      <c r="D78" s="243" t="s">
        <v>222</v>
      </c>
      <c r="E78" s="25">
        <v>1</v>
      </c>
      <c r="F78" s="152" t="s">
        <v>171</v>
      </c>
      <c r="G78" s="55"/>
      <c r="H78" s="55"/>
      <c r="I78" s="227"/>
      <c r="J78" s="226"/>
      <c r="K78" s="253"/>
      <c r="L78" s="253"/>
      <c r="M78" s="265" t="s">
        <v>172</v>
      </c>
      <c r="N78" s="225"/>
      <c r="O78" s="26"/>
      <c r="P78" s="24"/>
      <c r="Q78" s="93"/>
      <c r="R78" s="27"/>
      <c r="S78" s="28"/>
      <c r="T78" s="29"/>
      <c r="U78" s="28"/>
      <c r="V78" s="86"/>
    </row>
    <row r="79" spans="1:22" s="87" customFormat="1" ht="25.35" customHeight="1">
      <c r="A79" s="150">
        <v>66</v>
      </c>
      <c r="B79" s="151" t="s">
        <v>138</v>
      </c>
      <c r="C79" s="298" t="s">
        <v>239</v>
      </c>
      <c r="D79" s="243" t="s">
        <v>222</v>
      </c>
      <c r="E79" s="25">
        <v>1</v>
      </c>
      <c r="F79" s="152" t="s">
        <v>171</v>
      </c>
      <c r="G79" s="55"/>
      <c r="H79" s="55"/>
      <c r="I79" s="227"/>
      <c r="J79" s="226"/>
      <c r="K79" s="253"/>
      <c r="L79" s="253"/>
      <c r="M79" s="265" t="s">
        <v>172</v>
      </c>
      <c r="N79" s="225"/>
      <c r="O79" s="26"/>
      <c r="P79" s="24"/>
      <c r="Q79" s="93"/>
      <c r="R79" s="27"/>
      <c r="S79" s="28"/>
      <c r="T79" s="29"/>
      <c r="U79" s="28"/>
      <c r="V79" s="86"/>
    </row>
    <row r="80" spans="1:22" s="87" customFormat="1" ht="25.35" customHeight="1">
      <c r="A80" s="150">
        <v>67</v>
      </c>
      <c r="B80" s="151" t="s">
        <v>138</v>
      </c>
      <c r="C80" s="298" t="s">
        <v>240</v>
      </c>
      <c r="D80" s="243" t="s">
        <v>222</v>
      </c>
      <c r="E80" s="25">
        <v>4</v>
      </c>
      <c r="F80" s="152" t="s">
        <v>171</v>
      </c>
      <c r="G80" s="55"/>
      <c r="H80" s="55"/>
      <c r="I80" s="227"/>
      <c r="J80" s="226"/>
      <c r="K80" s="253"/>
      <c r="L80" s="253"/>
      <c r="M80" s="265" t="s">
        <v>172</v>
      </c>
      <c r="N80" s="225"/>
      <c r="O80" s="26"/>
      <c r="P80" s="24"/>
      <c r="Q80" s="93"/>
      <c r="R80" s="27"/>
      <c r="S80" s="28"/>
      <c r="T80" s="29"/>
      <c r="U80" s="28"/>
      <c r="V80" s="86"/>
    </row>
    <row r="81" spans="1:22" s="87" customFormat="1" ht="25.35" customHeight="1">
      <c r="A81" s="150">
        <v>68</v>
      </c>
      <c r="B81" s="151" t="s">
        <v>138</v>
      </c>
      <c r="C81" s="298" t="s">
        <v>241</v>
      </c>
      <c r="D81" s="243" t="s">
        <v>222</v>
      </c>
      <c r="E81" s="25">
        <v>1</v>
      </c>
      <c r="F81" s="152" t="s">
        <v>171</v>
      </c>
      <c r="G81" s="55"/>
      <c r="H81" s="55"/>
      <c r="I81" s="227"/>
      <c r="J81" s="226"/>
      <c r="K81" s="253"/>
      <c r="L81" s="253"/>
      <c r="M81" s="265" t="s">
        <v>172</v>
      </c>
      <c r="N81" s="225"/>
      <c r="O81" s="26"/>
      <c r="P81" s="24"/>
      <c r="Q81" s="93"/>
      <c r="R81" s="27"/>
      <c r="S81" s="28"/>
      <c r="T81" s="29"/>
      <c r="U81" s="28"/>
      <c r="V81" s="86"/>
    </row>
    <row r="82" spans="1:22" s="87" customFormat="1" ht="25.35" customHeight="1">
      <c r="A82" s="150">
        <v>69</v>
      </c>
      <c r="B82" s="151" t="s">
        <v>138</v>
      </c>
      <c r="C82" s="298" t="s">
        <v>242</v>
      </c>
      <c r="D82" s="243" t="s">
        <v>222</v>
      </c>
      <c r="E82" s="25">
        <v>1</v>
      </c>
      <c r="F82" s="152" t="s">
        <v>171</v>
      </c>
      <c r="G82" s="55"/>
      <c r="H82" s="55"/>
      <c r="I82" s="227"/>
      <c r="J82" s="226"/>
      <c r="K82" s="253"/>
      <c r="L82" s="253"/>
      <c r="M82" s="265" t="s">
        <v>172</v>
      </c>
      <c r="N82" s="225"/>
      <c r="O82" s="26"/>
      <c r="P82" s="24"/>
      <c r="Q82" s="93"/>
      <c r="R82" s="27"/>
      <c r="S82" s="28"/>
      <c r="T82" s="29"/>
      <c r="U82" s="28"/>
      <c r="V82" s="86"/>
    </row>
    <row r="83" spans="1:22" s="87" customFormat="1" ht="25.35" customHeight="1">
      <c r="A83" s="150">
        <v>70</v>
      </c>
      <c r="B83" s="151" t="s">
        <v>138</v>
      </c>
      <c r="C83" s="298" t="s">
        <v>243</v>
      </c>
      <c r="D83" s="243" t="s">
        <v>222</v>
      </c>
      <c r="E83" s="25">
        <v>2</v>
      </c>
      <c r="F83" s="152" t="s">
        <v>171</v>
      </c>
      <c r="G83" s="55"/>
      <c r="H83" s="55"/>
      <c r="I83" s="227"/>
      <c r="J83" s="226"/>
      <c r="K83" s="253"/>
      <c r="L83" s="253"/>
      <c r="M83" s="265" t="s">
        <v>172</v>
      </c>
      <c r="N83" s="225"/>
      <c r="O83" s="26"/>
      <c r="P83" s="24"/>
      <c r="Q83" s="93"/>
      <c r="R83" s="27"/>
      <c r="S83" s="28"/>
      <c r="T83" s="29"/>
      <c r="U83" s="28"/>
      <c r="V83" s="86"/>
    </row>
    <row r="84" spans="1:22" s="87" customFormat="1" ht="25.35" customHeight="1">
      <c r="A84" s="150">
        <v>71</v>
      </c>
      <c r="B84" s="151" t="s">
        <v>138</v>
      </c>
      <c r="C84" s="298" t="s">
        <v>244</v>
      </c>
      <c r="D84" s="243" t="s">
        <v>222</v>
      </c>
      <c r="E84" s="25">
        <v>16</v>
      </c>
      <c r="F84" s="152" t="s">
        <v>171</v>
      </c>
      <c r="G84" s="55"/>
      <c r="H84" s="55"/>
      <c r="I84" s="227"/>
      <c r="J84" s="226"/>
      <c r="K84" s="253"/>
      <c r="L84" s="253"/>
      <c r="M84" s="265" t="s">
        <v>172</v>
      </c>
      <c r="N84" s="225"/>
      <c r="O84" s="26"/>
      <c r="P84" s="24"/>
      <c r="Q84" s="93"/>
      <c r="R84" s="27"/>
      <c r="S84" s="28"/>
      <c r="T84" s="29"/>
      <c r="U84" s="28"/>
      <c r="V84" s="86"/>
    </row>
    <row r="85" spans="1:22" s="87" customFormat="1" ht="25.35" customHeight="1">
      <c r="A85" s="150">
        <v>72</v>
      </c>
      <c r="B85" s="151" t="s">
        <v>138</v>
      </c>
      <c r="C85" s="298" t="s">
        <v>245</v>
      </c>
      <c r="D85" s="243" t="s">
        <v>222</v>
      </c>
      <c r="E85" s="25">
        <v>14</v>
      </c>
      <c r="F85" s="152" t="s">
        <v>171</v>
      </c>
      <c r="G85" s="55"/>
      <c r="H85" s="55"/>
      <c r="I85" s="227"/>
      <c r="J85" s="226"/>
      <c r="K85" s="253"/>
      <c r="L85" s="253"/>
      <c r="M85" s="265" t="s">
        <v>172</v>
      </c>
      <c r="N85" s="225"/>
      <c r="O85" s="26"/>
      <c r="P85" s="24"/>
      <c r="Q85" s="93"/>
      <c r="R85" s="27"/>
      <c r="S85" s="28"/>
      <c r="T85" s="29"/>
      <c r="U85" s="28"/>
      <c r="V85" s="86"/>
    </row>
    <row r="86" spans="1:22" s="87" customFormat="1" ht="25.35" customHeight="1">
      <c r="A86" s="150">
        <v>73</v>
      </c>
      <c r="B86" s="151" t="s">
        <v>138</v>
      </c>
      <c r="C86" s="298" t="s">
        <v>246</v>
      </c>
      <c r="D86" s="243" t="s">
        <v>222</v>
      </c>
      <c r="E86" s="25">
        <v>10</v>
      </c>
      <c r="F86" s="152" t="s">
        <v>171</v>
      </c>
      <c r="G86" s="55"/>
      <c r="H86" s="55"/>
      <c r="I86" s="227"/>
      <c r="J86" s="226"/>
      <c r="K86" s="253"/>
      <c r="L86" s="253"/>
      <c r="M86" s="265" t="s">
        <v>172</v>
      </c>
      <c r="N86" s="225"/>
      <c r="O86" s="26"/>
      <c r="P86" s="24"/>
      <c r="Q86" s="93"/>
      <c r="R86" s="27"/>
      <c r="S86" s="28"/>
      <c r="T86" s="29"/>
      <c r="U86" s="28"/>
      <c r="V86" s="86"/>
    </row>
    <row r="87" spans="1:22" s="87" customFormat="1" ht="25.35" customHeight="1">
      <c r="A87" s="150">
        <v>74</v>
      </c>
      <c r="B87" s="151" t="s">
        <v>138</v>
      </c>
      <c r="C87" s="298" t="s">
        <v>247</v>
      </c>
      <c r="D87" s="243" t="s">
        <v>222</v>
      </c>
      <c r="E87" s="25">
        <v>2</v>
      </c>
      <c r="F87" s="152" t="s">
        <v>171</v>
      </c>
      <c r="G87" s="55"/>
      <c r="H87" s="55"/>
      <c r="I87" s="227"/>
      <c r="J87" s="226"/>
      <c r="K87" s="253"/>
      <c r="L87" s="253"/>
      <c r="M87" s="265" t="s">
        <v>172</v>
      </c>
      <c r="N87" s="225"/>
      <c r="O87" s="26"/>
      <c r="P87" s="24"/>
      <c r="Q87" s="93"/>
      <c r="R87" s="27"/>
      <c r="S87" s="28"/>
      <c r="T87" s="29"/>
      <c r="U87" s="28"/>
      <c r="V87" s="86"/>
    </row>
    <row r="88" spans="1:22" s="87" customFormat="1" ht="25.35" customHeight="1">
      <c r="A88" s="150">
        <v>75</v>
      </c>
      <c r="B88" s="151" t="s">
        <v>138</v>
      </c>
      <c r="C88" s="298" t="s">
        <v>248</v>
      </c>
      <c r="D88" s="243" t="s">
        <v>222</v>
      </c>
      <c r="E88" s="25">
        <v>2</v>
      </c>
      <c r="F88" s="152" t="s">
        <v>171</v>
      </c>
      <c r="G88" s="55"/>
      <c r="H88" s="55"/>
      <c r="I88" s="227"/>
      <c r="J88" s="226"/>
      <c r="K88" s="253"/>
      <c r="L88" s="253"/>
      <c r="M88" s="265" t="s">
        <v>172</v>
      </c>
      <c r="N88" s="225"/>
      <c r="O88" s="26"/>
      <c r="P88" s="24"/>
      <c r="Q88" s="93"/>
      <c r="R88" s="27"/>
      <c r="S88" s="28"/>
      <c r="T88" s="29"/>
      <c r="U88" s="28"/>
      <c r="V88" s="86"/>
    </row>
    <row r="89" spans="1:22" s="87" customFormat="1" ht="25.35" customHeight="1">
      <c r="A89" s="150">
        <v>76</v>
      </c>
      <c r="B89" s="151" t="s">
        <v>138</v>
      </c>
      <c r="C89" s="298" t="s">
        <v>249</v>
      </c>
      <c r="D89" s="243" t="s">
        <v>222</v>
      </c>
      <c r="E89" s="25">
        <v>2</v>
      </c>
      <c r="F89" s="152" t="s">
        <v>171</v>
      </c>
      <c r="G89" s="55"/>
      <c r="H89" s="55"/>
      <c r="I89" s="227"/>
      <c r="J89" s="226"/>
      <c r="K89" s="253"/>
      <c r="L89" s="253"/>
      <c r="M89" s="265" t="s">
        <v>172</v>
      </c>
      <c r="N89" s="225"/>
      <c r="O89" s="26"/>
      <c r="P89" s="24"/>
      <c r="Q89" s="93"/>
      <c r="R89" s="27"/>
      <c r="S89" s="28"/>
      <c r="T89" s="29"/>
      <c r="U89" s="28"/>
      <c r="V89" s="86"/>
    </row>
    <row r="90" spans="1:22" s="87" customFormat="1" ht="25.35" customHeight="1">
      <c r="A90" s="150">
        <v>77</v>
      </c>
      <c r="B90" s="151" t="s">
        <v>138</v>
      </c>
      <c r="C90" s="298" t="s">
        <v>250</v>
      </c>
      <c r="D90" s="243" t="s">
        <v>222</v>
      </c>
      <c r="E90" s="25">
        <v>1</v>
      </c>
      <c r="F90" s="152" t="s">
        <v>171</v>
      </c>
      <c r="G90" s="55"/>
      <c r="H90" s="55"/>
      <c r="I90" s="227"/>
      <c r="J90" s="226"/>
      <c r="K90" s="253"/>
      <c r="L90" s="253"/>
      <c r="M90" s="265" t="s">
        <v>172</v>
      </c>
      <c r="N90" s="225"/>
      <c r="O90" s="26"/>
      <c r="P90" s="24"/>
      <c r="Q90" s="93"/>
      <c r="R90" s="27"/>
      <c r="S90" s="28"/>
      <c r="T90" s="29"/>
      <c r="U90" s="28"/>
      <c r="V90" s="86"/>
    </row>
    <row r="91" spans="1:22" s="87" customFormat="1" ht="25.35" customHeight="1">
      <c r="A91" s="150">
        <v>78</v>
      </c>
      <c r="B91" s="151" t="s">
        <v>138</v>
      </c>
      <c r="C91" s="298" t="s">
        <v>251</v>
      </c>
      <c r="D91" s="243" t="s">
        <v>222</v>
      </c>
      <c r="E91" s="25">
        <v>1</v>
      </c>
      <c r="F91" s="152" t="s">
        <v>171</v>
      </c>
      <c r="G91" s="55"/>
      <c r="H91" s="55"/>
      <c r="I91" s="227"/>
      <c r="J91" s="226"/>
      <c r="K91" s="253"/>
      <c r="L91" s="253"/>
      <c r="M91" s="265" t="s">
        <v>172</v>
      </c>
      <c r="N91" s="225"/>
      <c r="O91" s="26"/>
      <c r="P91" s="24"/>
      <c r="Q91" s="93"/>
      <c r="R91" s="27"/>
      <c r="S91" s="28"/>
      <c r="T91" s="29"/>
      <c r="U91" s="28"/>
      <c r="V91" s="86"/>
    </row>
    <row r="92" spans="1:22" s="87" customFormat="1" ht="25.35" customHeight="1">
      <c r="A92" s="150">
        <v>79</v>
      </c>
      <c r="B92" s="151" t="s">
        <v>138</v>
      </c>
      <c r="C92" s="298" t="s">
        <v>252</v>
      </c>
      <c r="D92" s="243" t="s">
        <v>253</v>
      </c>
      <c r="E92" s="25">
        <v>7000</v>
      </c>
      <c r="F92" s="152" t="s">
        <v>171</v>
      </c>
      <c r="G92" s="55"/>
      <c r="H92" s="55"/>
      <c r="I92" s="227"/>
      <c r="J92" s="226"/>
      <c r="K92" s="253"/>
      <c r="L92" s="253"/>
      <c r="M92" s="265"/>
      <c r="N92" s="225"/>
      <c r="O92" s="26"/>
      <c r="P92" s="24"/>
      <c r="Q92" s="93"/>
      <c r="R92" s="27"/>
      <c r="S92" s="28"/>
      <c r="T92" s="29"/>
      <c r="U92" s="28"/>
      <c r="V92" s="86"/>
    </row>
    <row r="93" spans="1:22" s="87" customFormat="1" ht="25.35" customHeight="1">
      <c r="A93" s="150">
        <v>80</v>
      </c>
      <c r="B93" s="151" t="s">
        <v>138</v>
      </c>
      <c r="C93" s="298" t="s">
        <v>254</v>
      </c>
      <c r="D93" s="243" t="s">
        <v>253</v>
      </c>
      <c r="E93" s="25">
        <v>1000</v>
      </c>
      <c r="F93" s="152" t="s">
        <v>171</v>
      </c>
      <c r="G93" s="55"/>
      <c r="H93" s="55"/>
      <c r="I93" s="227"/>
      <c r="J93" s="226"/>
      <c r="K93" s="253"/>
      <c r="L93" s="253"/>
      <c r="M93" s="265"/>
      <c r="N93" s="225"/>
      <c r="O93" s="26"/>
      <c r="P93" s="24"/>
      <c r="Q93" s="93"/>
      <c r="R93" s="27"/>
      <c r="S93" s="28"/>
      <c r="T93" s="29"/>
      <c r="U93" s="28"/>
      <c r="V93" s="86"/>
    </row>
    <row r="94" spans="1:22" s="87" customFormat="1" ht="25.35" customHeight="1">
      <c r="A94" s="150">
        <v>81</v>
      </c>
      <c r="B94" s="151" t="s">
        <v>138</v>
      </c>
      <c r="C94" s="298" t="s">
        <v>255</v>
      </c>
      <c r="D94" s="243" t="s">
        <v>253</v>
      </c>
      <c r="E94" s="25">
        <v>1000</v>
      </c>
      <c r="F94" s="152" t="s">
        <v>171</v>
      </c>
      <c r="G94" s="55"/>
      <c r="H94" s="55"/>
      <c r="I94" s="227"/>
      <c r="J94" s="226"/>
      <c r="K94" s="253"/>
      <c r="L94" s="253"/>
      <c r="M94" s="265"/>
      <c r="N94" s="225"/>
      <c r="O94" s="26"/>
      <c r="P94" s="24"/>
      <c r="Q94" s="93"/>
      <c r="R94" s="27"/>
      <c r="S94" s="28"/>
      <c r="T94" s="29"/>
      <c r="U94" s="28"/>
      <c r="V94" s="86"/>
    </row>
    <row r="95" spans="1:22" s="87" customFormat="1" ht="25.35" customHeight="1">
      <c r="A95" s="150">
        <v>82</v>
      </c>
      <c r="B95" s="151" t="s">
        <v>138</v>
      </c>
      <c r="C95" s="298" t="s">
        <v>256</v>
      </c>
      <c r="D95" s="243" t="s">
        <v>253</v>
      </c>
      <c r="E95" s="25">
        <v>100</v>
      </c>
      <c r="F95" s="152" t="s">
        <v>171</v>
      </c>
      <c r="G95" s="55"/>
      <c r="H95" s="55"/>
      <c r="I95" s="227"/>
      <c r="J95" s="226"/>
      <c r="K95" s="253"/>
      <c r="L95" s="253"/>
      <c r="M95" s="265"/>
      <c r="N95" s="225"/>
      <c r="O95" s="26"/>
      <c r="P95" s="24"/>
      <c r="Q95" s="93"/>
      <c r="R95" s="27"/>
      <c r="S95" s="28"/>
      <c r="T95" s="29"/>
      <c r="U95" s="28"/>
      <c r="V95" s="86"/>
    </row>
    <row r="96" spans="1:22" s="87" customFormat="1" ht="25.35" customHeight="1">
      <c r="A96" s="150">
        <v>83</v>
      </c>
      <c r="B96" s="151" t="s">
        <v>138</v>
      </c>
      <c r="C96" s="298" t="s">
        <v>257</v>
      </c>
      <c r="D96" s="243" t="s">
        <v>253</v>
      </c>
      <c r="E96" s="25">
        <v>200</v>
      </c>
      <c r="F96" s="152" t="s">
        <v>171</v>
      </c>
      <c r="G96" s="55"/>
      <c r="H96" s="55"/>
      <c r="I96" s="227"/>
      <c r="J96" s="226"/>
      <c r="K96" s="253"/>
      <c r="L96" s="253"/>
      <c r="M96" s="265"/>
      <c r="N96" s="225"/>
      <c r="O96" s="26"/>
      <c r="P96" s="24"/>
      <c r="Q96" s="93"/>
      <c r="R96" s="27"/>
      <c r="S96" s="28"/>
      <c r="T96" s="29"/>
      <c r="U96" s="28"/>
      <c r="V96" s="86"/>
    </row>
    <row r="97" spans="1:22" s="124" customFormat="1" ht="25.2" customHeight="1">
      <c r="A97" s="224"/>
      <c r="B97" s="223"/>
      <c r="C97" s="299"/>
      <c r="D97" s="221"/>
      <c r="E97" s="222"/>
      <c r="F97" s="221"/>
      <c r="G97" s="220">
        <v>122</v>
      </c>
      <c r="H97" s="220">
        <v>100</v>
      </c>
      <c r="I97" s="219">
        <v>172</v>
      </c>
      <c r="J97" s="218">
        <f>ROUND(I97*H97*G97/1000000,3)</f>
        <v>2.0979999999999999</v>
      </c>
      <c r="K97" s="254">
        <v>213</v>
      </c>
      <c r="L97" s="254">
        <v>232</v>
      </c>
      <c r="M97" s="248"/>
      <c r="N97" s="244"/>
      <c r="O97" s="218"/>
      <c r="P97" s="217"/>
      <c r="Q97" s="245"/>
      <c r="R97" s="27"/>
      <c r="S97" s="28"/>
      <c r="T97" s="122"/>
      <c r="U97" s="121"/>
      <c r="V97" s="123"/>
    </row>
    <row r="98" spans="1:22" s="87" customFormat="1" ht="25.35" customHeight="1">
      <c r="A98" s="150">
        <v>1</v>
      </c>
      <c r="B98" s="151" t="str">
        <f>'Summary PL'!C15</f>
        <v>PGU-DE-0587-AIS-CMcable-002</v>
      </c>
      <c r="C98" s="298" t="s">
        <v>146</v>
      </c>
      <c r="D98" s="243" t="s">
        <v>174</v>
      </c>
      <c r="E98" s="25">
        <v>1</v>
      </c>
      <c r="F98" s="152" t="s">
        <v>171</v>
      </c>
      <c r="G98" s="55"/>
      <c r="H98" s="55"/>
      <c r="I98" s="227"/>
      <c r="J98" s="226"/>
      <c r="K98" s="253"/>
      <c r="L98" s="253"/>
      <c r="M98" s="265" t="s">
        <v>172</v>
      </c>
      <c r="N98" s="225"/>
      <c r="O98" s="26"/>
      <c r="P98" s="24"/>
      <c r="Q98" s="93"/>
      <c r="R98" s="27"/>
      <c r="S98" s="28"/>
      <c r="T98" s="29"/>
      <c r="U98" s="28"/>
      <c r="V98" s="86"/>
    </row>
    <row r="99" spans="1:22" s="124" customFormat="1" ht="25.2" customHeight="1">
      <c r="A99" s="224"/>
      <c r="B99" s="223"/>
      <c r="C99" s="299"/>
      <c r="D99" s="221"/>
      <c r="E99" s="222"/>
      <c r="F99" s="221"/>
      <c r="G99" s="220">
        <v>157</v>
      </c>
      <c r="H99" s="220">
        <v>75</v>
      </c>
      <c r="I99" s="219">
        <v>157</v>
      </c>
      <c r="J99" s="218">
        <f>ROUND(I99*H99*G99/1000000,3)</f>
        <v>1.849</v>
      </c>
      <c r="K99" s="254">
        <v>725</v>
      </c>
      <c r="L99" s="254">
        <v>897</v>
      </c>
      <c r="M99" s="248"/>
      <c r="N99" s="244"/>
      <c r="O99" s="218"/>
      <c r="P99" s="217"/>
      <c r="Q99" s="245"/>
      <c r="R99" s="27"/>
      <c r="S99" s="28"/>
      <c r="T99" s="122"/>
      <c r="U99" s="121"/>
      <c r="V99" s="123"/>
    </row>
    <row r="100" spans="1:22" s="87" customFormat="1" ht="25.35" customHeight="1">
      <c r="A100" s="150">
        <v>1</v>
      </c>
      <c r="B100" s="151" t="str">
        <f>'Summary PL'!C16</f>
        <v>PGU-DE-0587-AIS-CMcable-003</v>
      </c>
      <c r="C100" s="298" t="s">
        <v>149</v>
      </c>
      <c r="D100" s="243" t="s">
        <v>174</v>
      </c>
      <c r="E100" s="25">
        <v>1</v>
      </c>
      <c r="F100" s="152" t="s">
        <v>171</v>
      </c>
      <c r="G100" s="55"/>
      <c r="H100" s="55"/>
      <c r="I100" s="227"/>
      <c r="J100" s="226"/>
      <c r="K100" s="253"/>
      <c r="L100" s="253"/>
      <c r="M100" s="265" t="s">
        <v>172</v>
      </c>
      <c r="N100" s="225"/>
      <c r="O100" s="26"/>
      <c r="P100" s="24"/>
      <c r="Q100" s="93"/>
      <c r="R100" s="27"/>
      <c r="S100" s="28"/>
      <c r="T100" s="29"/>
      <c r="U100" s="28"/>
      <c r="V100" s="86"/>
    </row>
    <row r="101" spans="1:22" s="124" customFormat="1" ht="25.2" customHeight="1">
      <c r="A101" s="224"/>
      <c r="B101" s="223"/>
      <c r="C101" s="299"/>
      <c r="D101" s="221"/>
      <c r="E101" s="222"/>
      <c r="F101" s="221"/>
      <c r="G101" s="220">
        <v>142</v>
      </c>
      <c r="H101" s="220">
        <v>75</v>
      </c>
      <c r="I101" s="219">
        <v>142</v>
      </c>
      <c r="J101" s="218">
        <f>ROUND(I101*H101*G101/1000000,3)</f>
        <v>1.512</v>
      </c>
      <c r="K101" s="254">
        <v>456</v>
      </c>
      <c r="L101" s="254">
        <v>599</v>
      </c>
      <c r="M101" s="248"/>
      <c r="N101" s="244"/>
      <c r="O101" s="218"/>
      <c r="P101" s="217"/>
      <c r="Q101" s="245"/>
      <c r="R101" s="27"/>
      <c r="S101" s="28"/>
      <c r="T101" s="122"/>
      <c r="U101" s="121"/>
      <c r="V101" s="123"/>
    </row>
    <row r="102" spans="1:22" s="87" customFormat="1" ht="25.35" customHeight="1">
      <c r="A102" s="150">
        <v>1</v>
      </c>
      <c r="B102" s="151" t="str">
        <f>'Summary PL'!C17</f>
        <v>PGU-DE-0587-AIS-CMcable-004</v>
      </c>
      <c r="C102" s="298" t="s">
        <v>151</v>
      </c>
      <c r="D102" s="243" t="s">
        <v>174</v>
      </c>
      <c r="E102" s="25">
        <v>1</v>
      </c>
      <c r="F102" s="152" t="s">
        <v>171</v>
      </c>
      <c r="G102" s="55"/>
      <c r="H102" s="55"/>
      <c r="I102" s="227"/>
      <c r="J102" s="226"/>
      <c r="K102" s="253"/>
      <c r="L102" s="253"/>
      <c r="M102" s="265" t="s">
        <v>172</v>
      </c>
      <c r="N102" s="225"/>
      <c r="O102" s="26"/>
      <c r="P102" s="24"/>
      <c r="Q102" s="93"/>
      <c r="R102" s="27"/>
      <c r="S102" s="28"/>
      <c r="T102" s="29"/>
      <c r="U102" s="28"/>
      <c r="V102" s="86"/>
    </row>
    <row r="103" spans="1:22" s="124" customFormat="1" ht="25.2" customHeight="1">
      <c r="A103" s="224"/>
      <c r="B103" s="223"/>
      <c r="C103" s="217"/>
      <c r="D103" s="221"/>
      <c r="E103" s="222"/>
      <c r="F103" s="221"/>
      <c r="G103" s="220">
        <v>97</v>
      </c>
      <c r="H103" s="220">
        <v>50</v>
      </c>
      <c r="I103" s="219">
        <v>97</v>
      </c>
      <c r="J103" s="218">
        <f>ROUND(I103*H103*G103/1000000,3)</f>
        <v>0.47</v>
      </c>
      <c r="K103" s="254">
        <v>99</v>
      </c>
      <c r="L103" s="254">
        <v>153</v>
      </c>
      <c r="M103" s="248"/>
      <c r="N103" s="244"/>
      <c r="O103" s="218"/>
      <c r="P103" s="217"/>
      <c r="Q103" s="245"/>
      <c r="R103" s="27"/>
      <c r="S103" s="28"/>
      <c r="T103" s="122"/>
      <c r="U103" s="121"/>
      <c r="V103" s="123"/>
    </row>
    <row r="104" spans="1:22" s="32" customFormat="1" ht="28.35" customHeight="1" thickBot="1">
      <c r="A104" s="460" t="s">
        <v>258</v>
      </c>
      <c r="B104" s="461"/>
      <c r="C104" s="461"/>
      <c r="D104" s="462"/>
      <c r="E104" s="216"/>
      <c r="F104" s="274"/>
      <c r="G104" s="216"/>
      <c r="H104" s="216"/>
      <c r="I104" s="216"/>
      <c r="J104" s="264">
        <f>SUM(J97:J103)</f>
        <v>5.9289999999999994</v>
      </c>
      <c r="K104" s="264">
        <f>SUM(K97:K103)</f>
        <v>1493</v>
      </c>
      <c r="L104" s="264">
        <f>SUM(L97:L103)</f>
        <v>1881</v>
      </c>
      <c r="M104" s="215"/>
      <c r="N104" s="215"/>
      <c r="O104" s="115"/>
      <c r="P104" s="65"/>
      <c r="Q104" s="83"/>
      <c r="R104" s="30"/>
      <c r="S104" s="28"/>
      <c r="T104" s="30"/>
      <c r="U104" s="31"/>
      <c r="V104" s="31"/>
    </row>
    <row r="105" spans="1:22" s="9" customFormat="1" ht="22.5" customHeight="1">
      <c r="A105" s="5"/>
      <c r="B105" s="8"/>
      <c r="C105" s="8"/>
      <c r="D105" s="33"/>
      <c r="E105" s="34"/>
      <c r="F105" s="8"/>
      <c r="G105" s="56"/>
      <c r="H105" s="56"/>
      <c r="I105" s="58"/>
      <c r="J105" s="213"/>
      <c r="K105" s="255"/>
      <c r="L105" s="255"/>
      <c r="M105" s="56"/>
      <c r="N105" s="56"/>
      <c r="O105" s="35"/>
      <c r="P105" s="37"/>
      <c r="Q105" s="19"/>
      <c r="R105" s="38"/>
      <c r="S105" s="38"/>
      <c r="T105" s="38"/>
      <c r="U105" s="11"/>
      <c r="V105" s="11"/>
    </row>
    <row r="106" spans="1:22" s="9" customFormat="1" ht="12" customHeight="1">
      <c r="A106" s="5"/>
      <c r="B106" s="8"/>
      <c r="C106" s="8"/>
      <c r="E106" s="34"/>
      <c r="F106" s="8"/>
      <c r="G106" s="56"/>
      <c r="H106" s="56"/>
      <c r="I106" s="58"/>
      <c r="J106" s="213"/>
      <c r="K106" s="255"/>
      <c r="L106" s="255"/>
      <c r="M106" s="56"/>
      <c r="N106" s="56"/>
      <c r="O106" s="35"/>
      <c r="P106" s="37"/>
      <c r="Q106" s="19"/>
      <c r="R106" s="6"/>
      <c r="S106" s="6"/>
      <c r="T106" s="6"/>
      <c r="U106" s="11"/>
      <c r="V106" s="11"/>
    </row>
    <row r="107" spans="1:22" s="9" customFormat="1" ht="22.5" customHeight="1">
      <c r="A107" s="5"/>
      <c r="B107" s="8"/>
      <c r="C107" s="8"/>
      <c r="E107" s="34"/>
      <c r="F107" s="8"/>
      <c r="G107" s="56"/>
      <c r="H107" s="56"/>
      <c r="I107" s="58"/>
      <c r="J107" s="213"/>
      <c r="K107" s="255"/>
      <c r="L107" s="255"/>
      <c r="M107" s="56"/>
      <c r="N107" s="56"/>
      <c r="O107" s="35"/>
      <c r="P107" s="37"/>
      <c r="Q107" s="19"/>
      <c r="R107" s="6"/>
      <c r="S107" s="6"/>
      <c r="T107" s="6"/>
      <c r="U107" s="11"/>
      <c r="V107" s="11"/>
    </row>
    <row r="108" spans="1:22" s="9" customFormat="1" ht="12" customHeight="1">
      <c r="A108" s="5"/>
      <c r="B108" s="8"/>
      <c r="C108" s="8"/>
      <c r="E108" s="34"/>
      <c r="F108" s="8"/>
      <c r="G108" s="56"/>
      <c r="H108" s="56"/>
      <c r="I108" s="58"/>
      <c r="J108" s="213"/>
      <c r="K108" s="255"/>
      <c r="L108" s="255"/>
      <c r="M108" s="56"/>
      <c r="N108" s="56"/>
      <c r="O108" s="35"/>
      <c r="P108" s="37"/>
      <c r="Q108" s="19"/>
      <c r="R108" s="6"/>
      <c r="S108" s="6"/>
      <c r="T108" s="6"/>
      <c r="U108" s="11"/>
      <c r="V108" s="11"/>
    </row>
    <row r="109" spans="1:22" s="9" customFormat="1" ht="12" customHeight="1">
      <c r="A109" s="5"/>
      <c r="B109" s="8"/>
      <c r="C109" s="8"/>
      <c r="E109" s="39"/>
      <c r="F109" s="40"/>
      <c r="G109" s="56"/>
      <c r="H109" s="56"/>
      <c r="I109" s="58"/>
      <c r="J109" s="213"/>
      <c r="K109" s="255"/>
      <c r="L109" s="255"/>
      <c r="M109" s="56"/>
      <c r="N109" s="56"/>
      <c r="O109" s="35"/>
      <c r="P109" s="37"/>
      <c r="Q109" s="19"/>
      <c r="R109" s="6"/>
      <c r="S109" s="6"/>
      <c r="T109" s="6"/>
      <c r="U109" s="11"/>
      <c r="V109" s="11"/>
    </row>
    <row r="110" spans="1:22" s="9" customFormat="1" ht="12" customHeight="1">
      <c r="A110" s="5"/>
      <c r="B110" s="8"/>
      <c r="C110" s="8"/>
      <c r="E110" s="39"/>
      <c r="F110" s="40"/>
      <c r="G110" s="56"/>
      <c r="H110" s="56"/>
      <c r="I110" s="58"/>
      <c r="J110" s="213"/>
      <c r="K110" s="255"/>
      <c r="L110" s="255"/>
      <c r="M110" s="56"/>
      <c r="N110" s="56"/>
      <c r="O110" s="35"/>
      <c r="P110" s="37"/>
      <c r="Q110" s="19"/>
      <c r="R110" s="6"/>
      <c r="S110" s="6"/>
      <c r="T110" s="6"/>
      <c r="U110" s="11"/>
      <c r="V110" s="11"/>
    </row>
    <row r="111" spans="1:22" s="9" customFormat="1" ht="12" customHeight="1">
      <c r="A111" s="5"/>
      <c r="B111" s="8"/>
      <c r="C111" s="8"/>
      <c r="E111" s="39"/>
      <c r="F111" s="40"/>
      <c r="G111" s="56"/>
      <c r="H111" s="56"/>
      <c r="I111" s="58"/>
      <c r="J111" s="213"/>
      <c r="K111" s="255"/>
      <c r="L111" s="255"/>
      <c r="M111" s="56"/>
      <c r="N111" s="56"/>
      <c r="O111" s="35"/>
      <c r="P111" s="37"/>
      <c r="Q111" s="19"/>
      <c r="R111" s="6"/>
      <c r="S111" s="6"/>
      <c r="T111" s="6"/>
      <c r="U111" s="11"/>
      <c r="V111" s="11"/>
    </row>
    <row r="112" spans="1:22" s="44" customFormat="1" ht="29.25" customHeight="1">
      <c r="A112" s="10"/>
      <c r="B112" s="10"/>
      <c r="C112" s="10"/>
      <c r="E112" s="41"/>
      <c r="F112" s="40"/>
      <c r="G112" s="57"/>
      <c r="H112" s="57"/>
      <c r="I112" s="91"/>
      <c r="J112" s="214"/>
      <c r="K112" s="256"/>
      <c r="L112" s="256"/>
      <c r="M112" s="57"/>
      <c r="N112" s="57"/>
      <c r="O112" s="42"/>
      <c r="P112" s="19"/>
      <c r="Q112" s="19"/>
      <c r="R112" s="6"/>
      <c r="S112" s="6"/>
      <c r="T112" s="6"/>
      <c r="U112" s="43"/>
      <c r="V112" s="43"/>
    </row>
    <row r="113" spans="1:22" s="44" customFormat="1" ht="29.25" customHeight="1">
      <c r="A113" s="10"/>
      <c r="B113" s="10"/>
      <c r="C113" s="10"/>
      <c r="E113" s="41"/>
      <c r="F113" s="40"/>
      <c r="G113" s="57"/>
      <c r="H113" s="57"/>
      <c r="I113" s="91"/>
      <c r="J113" s="214"/>
      <c r="K113" s="256"/>
      <c r="L113" s="256"/>
      <c r="M113" s="57"/>
      <c r="N113" s="57"/>
      <c r="O113" s="42"/>
      <c r="P113" s="19"/>
      <c r="Q113" s="19"/>
      <c r="R113" s="6"/>
      <c r="S113" s="6"/>
      <c r="T113" s="6"/>
      <c r="U113" s="43"/>
      <c r="V113" s="43"/>
    </row>
    <row r="114" spans="1:22" s="9" customFormat="1" ht="12" customHeight="1">
      <c r="A114" s="5"/>
      <c r="B114" s="8"/>
      <c r="C114" s="8"/>
      <c r="E114" s="39"/>
      <c r="F114" s="8"/>
      <c r="G114" s="56"/>
      <c r="H114" s="56"/>
      <c r="I114" s="58"/>
      <c r="J114" s="213"/>
      <c r="K114" s="255"/>
      <c r="L114" s="255"/>
      <c r="M114" s="56"/>
      <c r="N114" s="56"/>
      <c r="O114" s="35"/>
      <c r="P114" s="37"/>
      <c r="Q114" s="19"/>
      <c r="R114" s="6"/>
      <c r="S114" s="6"/>
      <c r="T114" s="6"/>
      <c r="U114" s="11"/>
      <c r="V114" s="11"/>
    </row>
    <row r="115" spans="1:22" s="9" customFormat="1" ht="18" customHeight="1">
      <c r="A115" s="5"/>
      <c r="B115" s="8"/>
      <c r="C115" s="8"/>
      <c r="D115" s="5"/>
      <c r="E115" s="39"/>
      <c r="F115" s="8"/>
      <c r="G115" s="56"/>
      <c r="H115" s="56"/>
      <c r="I115" s="58"/>
      <c r="J115" s="213"/>
      <c r="K115" s="255"/>
      <c r="L115" s="255"/>
      <c r="M115" s="56"/>
      <c r="N115" s="56"/>
      <c r="O115" s="35"/>
      <c r="P115" s="37"/>
      <c r="Q115" s="19"/>
      <c r="R115" s="6"/>
      <c r="S115" s="6"/>
      <c r="T115" s="6"/>
      <c r="U115" s="11"/>
      <c r="V115" s="11"/>
    </row>
    <row r="116" spans="1:22" s="9" customFormat="1" ht="12" customHeight="1">
      <c r="A116" s="5"/>
      <c r="B116" s="8"/>
      <c r="C116" s="8"/>
      <c r="D116" s="5"/>
      <c r="E116" s="39"/>
      <c r="F116" s="8"/>
      <c r="G116" s="56"/>
      <c r="H116" s="56"/>
      <c r="I116" s="58"/>
      <c r="J116" s="213"/>
      <c r="K116" s="255"/>
      <c r="L116" s="255"/>
      <c r="M116" s="56"/>
      <c r="N116" s="56"/>
      <c r="O116" s="35"/>
      <c r="P116" s="37"/>
      <c r="Q116" s="19"/>
      <c r="R116" s="6"/>
      <c r="S116" s="6"/>
      <c r="T116" s="6"/>
      <c r="U116" s="11"/>
      <c r="V116" s="11"/>
    </row>
    <row r="117" spans="1:22" s="9" customFormat="1" ht="12" customHeight="1">
      <c r="A117" s="5"/>
      <c r="B117" s="8"/>
      <c r="C117" s="8"/>
      <c r="D117" s="5"/>
      <c r="E117" s="39"/>
      <c r="F117" s="8"/>
      <c r="G117" s="56"/>
      <c r="H117" s="56"/>
      <c r="I117" s="58"/>
      <c r="J117" s="213"/>
      <c r="K117" s="255"/>
      <c r="L117" s="255"/>
      <c r="M117" s="56"/>
      <c r="N117" s="56"/>
      <c r="O117" s="35"/>
      <c r="P117" s="37"/>
      <c r="Q117" s="19"/>
      <c r="R117" s="6"/>
      <c r="S117" s="6"/>
      <c r="T117" s="6"/>
      <c r="U117" s="11"/>
      <c r="V117" s="11"/>
    </row>
    <row r="118" spans="1:22" s="9" customFormat="1" ht="12" customHeight="1">
      <c r="A118" s="5"/>
      <c r="B118" s="8"/>
      <c r="C118" s="8"/>
      <c r="D118" s="5"/>
      <c r="E118" s="39"/>
      <c r="F118" s="8"/>
      <c r="G118" s="56"/>
      <c r="H118" s="56"/>
      <c r="I118" s="58"/>
      <c r="J118" s="213"/>
      <c r="K118" s="255"/>
      <c r="L118" s="255"/>
      <c r="M118" s="56"/>
      <c r="N118" s="56"/>
      <c r="O118" s="35"/>
      <c r="P118" s="37"/>
      <c r="Q118" s="19"/>
      <c r="R118" s="6"/>
      <c r="S118" s="6"/>
      <c r="T118" s="6"/>
      <c r="U118" s="11"/>
      <c r="V118" s="11"/>
    </row>
    <row r="119" spans="1:22" s="9" customFormat="1" ht="12" customHeight="1">
      <c r="A119" s="5"/>
      <c r="B119" s="8"/>
      <c r="C119" s="8"/>
      <c r="D119" s="5"/>
      <c r="E119" s="39"/>
      <c r="F119" s="8"/>
      <c r="G119" s="56"/>
      <c r="H119" s="56"/>
      <c r="I119" s="58"/>
      <c r="J119" s="213"/>
      <c r="K119" s="255"/>
      <c r="L119" s="255"/>
      <c r="M119" s="56"/>
      <c r="N119" s="56"/>
      <c r="O119" s="35"/>
      <c r="P119" s="37"/>
      <c r="Q119" s="19"/>
      <c r="R119" s="6"/>
      <c r="S119" s="6"/>
      <c r="T119" s="6"/>
      <c r="U119" s="11"/>
      <c r="V119" s="11"/>
    </row>
    <row r="120" spans="1:22" s="9" customFormat="1" ht="12" customHeight="1">
      <c r="A120" s="5"/>
      <c r="B120" s="8"/>
      <c r="C120" s="8"/>
      <c r="D120" s="5"/>
      <c r="E120" s="39"/>
      <c r="F120" s="8"/>
      <c r="G120" s="56"/>
      <c r="H120" s="56"/>
      <c r="I120" s="58"/>
      <c r="J120" s="213"/>
      <c r="K120" s="255"/>
      <c r="L120" s="255"/>
      <c r="M120" s="56"/>
      <c r="N120" s="56"/>
      <c r="O120" s="35"/>
      <c r="P120" s="37"/>
      <c r="Q120" s="19"/>
      <c r="R120" s="6"/>
      <c r="S120" s="6"/>
      <c r="T120" s="6"/>
      <c r="U120" s="11"/>
      <c r="V120" s="11"/>
    </row>
    <row r="121" spans="1:22" s="9" customFormat="1" ht="13.5" customHeight="1">
      <c r="A121" s="5"/>
      <c r="B121" s="8"/>
      <c r="C121" s="8"/>
      <c r="D121" s="5"/>
      <c r="E121" s="39"/>
      <c r="F121" s="8"/>
      <c r="G121" s="56"/>
      <c r="H121" s="56"/>
      <c r="I121" s="58"/>
      <c r="J121" s="213"/>
      <c r="K121" s="255"/>
      <c r="L121" s="255"/>
      <c r="M121" s="56"/>
      <c r="N121" s="56"/>
      <c r="O121" s="35"/>
      <c r="P121" s="37"/>
      <c r="Q121" s="19"/>
      <c r="R121" s="6"/>
      <c r="S121" s="6"/>
      <c r="T121" s="6"/>
      <c r="U121" s="11"/>
      <c r="V121" s="11"/>
    </row>
    <row r="122" spans="1:22" s="9" customFormat="1" ht="13.5" customHeight="1">
      <c r="A122" s="5"/>
      <c r="B122" s="8"/>
      <c r="C122" s="8"/>
      <c r="D122" s="5"/>
      <c r="E122" s="39"/>
      <c r="F122" s="8"/>
      <c r="G122" s="56"/>
      <c r="H122" s="56"/>
      <c r="I122" s="58"/>
      <c r="J122" s="213"/>
      <c r="K122" s="255"/>
      <c r="L122" s="255"/>
      <c r="M122" s="56"/>
      <c r="N122" s="56"/>
      <c r="O122" s="35"/>
      <c r="P122" s="37"/>
      <c r="Q122" s="19"/>
      <c r="R122" s="6"/>
      <c r="S122" s="6"/>
      <c r="T122" s="6"/>
      <c r="U122" s="11"/>
      <c r="V122" s="11"/>
    </row>
    <row r="123" spans="1:22" s="9" customFormat="1" ht="13.5" customHeight="1">
      <c r="A123" s="5"/>
      <c r="B123" s="8"/>
      <c r="C123" s="8"/>
      <c r="D123" s="5"/>
      <c r="E123" s="39"/>
      <c r="F123" s="8"/>
      <c r="G123" s="56"/>
      <c r="H123" s="56"/>
      <c r="I123" s="58"/>
      <c r="J123" s="213"/>
      <c r="K123" s="255"/>
      <c r="L123" s="255"/>
      <c r="M123" s="56"/>
      <c r="N123" s="56"/>
      <c r="O123" s="35"/>
      <c r="P123" s="37"/>
      <c r="Q123" s="19"/>
      <c r="R123" s="6"/>
      <c r="S123" s="6"/>
      <c r="T123" s="6"/>
      <c r="U123" s="11"/>
      <c r="V123" s="11"/>
    </row>
    <row r="124" spans="1:22" s="9" customFormat="1" ht="29.25" customHeight="1">
      <c r="A124" s="5"/>
      <c r="B124" s="8"/>
      <c r="C124" s="8"/>
      <c r="D124" s="5"/>
      <c r="E124" s="39"/>
      <c r="F124" s="8"/>
      <c r="G124" s="56"/>
      <c r="H124" s="56"/>
      <c r="I124" s="58"/>
      <c r="J124" s="213"/>
      <c r="K124" s="255"/>
      <c r="L124" s="255"/>
      <c r="M124" s="56"/>
      <c r="N124" s="56"/>
      <c r="O124" s="35"/>
      <c r="P124" s="37"/>
      <c r="Q124" s="19"/>
      <c r="R124" s="6"/>
      <c r="S124" s="6"/>
      <c r="T124" s="6"/>
      <c r="U124" s="11"/>
      <c r="V124" s="11"/>
    </row>
    <row r="125" spans="1:22" s="9" customFormat="1" ht="13.5" customHeight="1">
      <c r="A125" s="5"/>
      <c r="B125" s="8"/>
      <c r="C125" s="8"/>
      <c r="D125" s="5"/>
      <c r="E125" s="39"/>
      <c r="F125" s="8"/>
      <c r="G125" s="56"/>
      <c r="H125" s="56"/>
      <c r="I125" s="58"/>
      <c r="J125" s="213"/>
      <c r="K125" s="255"/>
      <c r="L125" s="255"/>
      <c r="M125" s="56"/>
      <c r="N125" s="56"/>
      <c r="O125" s="35"/>
      <c r="P125" s="37"/>
      <c r="Q125" s="19"/>
      <c r="R125" s="6"/>
      <c r="S125" s="6"/>
      <c r="T125" s="6"/>
      <c r="U125" s="11"/>
      <c r="V125" s="11"/>
    </row>
    <row r="126" spans="1:22" s="9" customFormat="1" ht="13.5" customHeight="1">
      <c r="A126" s="5"/>
      <c r="B126" s="8"/>
      <c r="C126" s="8"/>
      <c r="D126" s="5"/>
      <c r="E126" s="39"/>
      <c r="F126" s="8"/>
      <c r="G126" s="56"/>
      <c r="H126" s="56"/>
      <c r="I126" s="58"/>
      <c r="J126" s="213"/>
      <c r="K126" s="255"/>
      <c r="L126" s="255"/>
      <c r="M126" s="56"/>
      <c r="N126" s="56"/>
      <c r="O126" s="35"/>
      <c r="P126" s="37"/>
      <c r="Q126" s="19"/>
      <c r="R126" s="6"/>
      <c r="S126" s="6"/>
      <c r="T126" s="6"/>
      <c r="U126" s="11"/>
      <c r="V126" s="11"/>
    </row>
    <row r="127" spans="1:22" s="9" customFormat="1" ht="13.5" customHeight="1">
      <c r="A127" s="5"/>
      <c r="B127" s="8"/>
      <c r="C127" s="8"/>
      <c r="D127" s="5"/>
      <c r="E127" s="39"/>
      <c r="F127" s="8"/>
      <c r="G127" s="56"/>
      <c r="H127" s="56"/>
      <c r="I127" s="58"/>
      <c r="J127" s="213"/>
      <c r="K127" s="255"/>
      <c r="L127" s="255"/>
      <c r="M127" s="56"/>
      <c r="N127" s="56"/>
      <c r="O127" s="35"/>
      <c r="P127" s="37"/>
      <c r="Q127" s="19"/>
      <c r="R127" s="6"/>
      <c r="S127" s="6"/>
      <c r="T127" s="6"/>
      <c r="U127" s="11"/>
      <c r="V127" s="11"/>
    </row>
    <row r="128" spans="1:22" s="9" customFormat="1" ht="13.5" customHeight="1">
      <c r="A128" s="5"/>
      <c r="B128" s="8"/>
      <c r="C128" s="8"/>
      <c r="D128" s="5"/>
      <c r="E128" s="39"/>
      <c r="F128" s="8"/>
      <c r="G128" s="56"/>
      <c r="H128" s="56"/>
      <c r="I128" s="58"/>
      <c r="J128" s="213"/>
      <c r="K128" s="255"/>
      <c r="L128" s="255"/>
      <c r="M128" s="56"/>
      <c r="N128" s="56"/>
      <c r="O128" s="35"/>
      <c r="P128" s="37"/>
      <c r="Q128" s="19"/>
      <c r="R128" s="6"/>
      <c r="S128" s="6"/>
      <c r="T128" s="6"/>
      <c r="U128" s="11"/>
      <c r="V128" s="11"/>
    </row>
    <row r="129" spans="1:22" s="9" customFormat="1" ht="13.5" customHeight="1">
      <c r="A129" s="5"/>
      <c r="B129" s="8"/>
      <c r="C129" s="8"/>
      <c r="D129" s="5"/>
      <c r="E129" s="39"/>
      <c r="F129" s="8"/>
      <c r="G129" s="56"/>
      <c r="H129" s="56"/>
      <c r="I129" s="58"/>
      <c r="J129" s="213"/>
      <c r="K129" s="255"/>
      <c r="L129" s="255"/>
      <c r="M129" s="56"/>
      <c r="N129" s="56"/>
      <c r="O129" s="35"/>
      <c r="P129" s="37"/>
      <c r="Q129" s="19"/>
      <c r="R129" s="6"/>
      <c r="S129" s="6"/>
      <c r="T129" s="6"/>
      <c r="U129" s="11"/>
      <c r="V129" s="11"/>
    </row>
    <row r="130" spans="1:22" s="9" customFormat="1" ht="13.5" customHeight="1">
      <c r="A130" s="5"/>
      <c r="B130" s="8"/>
      <c r="C130" s="8"/>
      <c r="D130" s="5"/>
      <c r="E130" s="39"/>
      <c r="F130" s="8"/>
      <c r="G130" s="56"/>
      <c r="H130" s="56"/>
      <c r="I130" s="58"/>
      <c r="J130" s="213"/>
      <c r="K130" s="255"/>
      <c r="L130" s="255"/>
      <c r="M130" s="56"/>
      <c r="N130" s="56"/>
      <c r="O130" s="35"/>
      <c r="P130" s="37"/>
      <c r="Q130" s="19"/>
      <c r="R130" s="6"/>
      <c r="S130" s="6"/>
      <c r="T130" s="6"/>
      <c r="U130" s="11"/>
      <c r="V130" s="11"/>
    </row>
    <row r="131" spans="1:22" s="9" customFormat="1" ht="13.5" customHeight="1">
      <c r="A131" s="5"/>
      <c r="B131" s="8"/>
      <c r="C131" s="8"/>
      <c r="D131" s="5"/>
      <c r="E131" s="39"/>
      <c r="F131" s="8"/>
      <c r="G131" s="56"/>
      <c r="H131" s="56"/>
      <c r="I131" s="58"/>
      <c r="J131" s="213"/>
      <c r="K131" s="255"/>
      <c r="L131" s="255"/>
      <c r="M131" s="56"/>
      <c r="N131" s="56"/>
      <c r="O131" s="35"/>
      <c r="P131" s="37"/>
      <c r="Q131" s="19"/>
      <c r="R131" s="6"/>
      <c r="S131" s="6"/>
      <c r="T131" s="6"/>
      <c r="U131" s="11"/>
      <c r="V131" s="11"/>
    </row>
    <row r="132" spans="1:22" s="9" customFormat="1" ht="13.5" customHeight="1">
      <c r="A132" s="5"/>
      <c r="B132" s="8"/>
      <c r="C132" s="8"/>
      <c r="D132" s="5"/>
      <c r="E132" s="39"/>
      <c r="F132" s="8"/>
      <c r="G132" s="56"/>
      <c r="H132" s="56"/>
      <c r="I132" s="58"/>
      <c r="J132" s="213"/>
      <c r="K132" s="255"/>
      <c r="L132" s="255"/>
      <c r="M132" s="56"/>
      <c r="N132" s="56"/>
      <c r="O132" s="35"/>
      <c r="P132" s="37"/>
      <c r="Q132" s="19"/>
      <c r="R132" s="6"/>
      <c r="S132" s="6"/>
      <c r="T132" s="6"/>
      <c r="U132" s="11"/>
      <c r="V132" s="11"/>
    </row>
    <row r="133" spans="1:22" s="9" customFormat="1" ht="13.5" customHeight="1">
      <c r="A133" s="5"/>
      <c r="B133" s="8"/>
      <c r="C133" s="8"/>
      <c r="D133" s="5"/>
      <c r="E133" s="39"/>
      <c r="F133" s="8"/>
      <c r="G133" s="56"/>
      <c r="H133" s="56"/>
      <c r="I133" s="58"/>
      <c r="J133" s="213"/>
      <c r="K133" s="255"/>
      <c r="L133" s="255"/>
      <c r="M133" s="56"/>
      <c r="N133" s="56"/>
      <c r="O133" s="35"/>
      <c r="P133" s="37"/>
      <c r="Q133" s="19"/>
      <c r="R133" s="6"/>
      <c r="S133" s="6"/>
      <c r="T133" s="6"/>
      <c r="U133" s="11"/>
      <c r="V133" s="11"/>
    </row>
    <row r="134" spans="1:22" s="9" customFormat="1" ht="13.5" customHeight="1">
      <c r="A134" s="5"/>
      <c r="B134" s="8"/>
      <c r="C134" s="8"/>
      <c r="D134" s="5"/>
      <c r="E134" s="39"/>
      <c r="F134" s="8"/>
      <c r="G134" s="56"/>
      <c r="H134" s="56"/>
      <c r="I134" s="58"/>
      <c r="J134" s="213"/>
      <c r="K134" s="255"/>
      <c r="L134" s="255"/>
      <c r="M134" s="56"/>
      <c r="N134" s="56"/>
      <c r="O134" s="35"/>
      <c r="P134" s="37"/>
      <c r="Q134" s="19"/>
      <c r="R134" s="6"/>
      <c r="S134" s="6"/>
      <c r="T134" s="6"/>
      <c r="U134" s="11"/>
      <c r="V134" s="11"/>
    </row>
    <row r="135" spans="1:22" s="9" customFormat="1" ht="13.5" customHeight="1">
      <c r="A135" s="5"/>
      <c r="B135" s="8"/>
      <c r="C135" s="8"/>
      <c r="D135" s="5"/>
      <c r="E135" s="39"/>
      <c r="F135" s="8"/>
      <c r="G135" s="56"/>
      <c r="H135" s="56"/>
      <c r="I135" s="58"/>
      <c r="J135" s="213"/>
      <c r="K135" s="255"/>
      <c r="L135" s="255"/>
      <c r="M135" s="56"/>
      <c r="N135" s="56"/>
      <c r="O135" s="35"/>
      <c r="P135" s="37"/>
      <c r="Q135" s="19"/>
      <c r="R135" s="6"/>
      <c r="S135" s="6"/>
      <c r="T135" s="6"/>
      <c r="U135" s="11"/>
      <c r="V135" s="11"/>
    </row>
    <row r="136" spans="1:22" s="9" customFormat="1" ht="13.5" customHeight="1">
      <c r="A136" s="5"/>
      <c r="B136" s="8"/>
      <c r="C136" s="8"/>
      <c r="D136" s="5"/>
      <c r="E136" s="39"/>
      <c r="F136" s="8"/>
      <c r="G136" s="56"/>
      <c r="H136" s="56"/>
      <c r="I136" s="58"/>
      <c r="J136" s="213"/>
      <c r="K136" s="255"/>
      <c r="L136" s="255"/>
      <c r="M136" s="56"/>
      <c r="N136" s="56"/>
      <c r="O136" s="35"/>
      <c r="P136" s="37"/>
      <c r="Q136" s="19"/>
      <c r="R136" s="6"/>
      <c r="S136" s="6"/>
      <c r="T136" s="6"/>
      <c r="U136" s="11"/>
      <c r="V136" s="11"/>
    </row>
    <row r="137" spans="1:22" s="9" customFormat="1" ht="13.5" customHeight="1">
      <c r="A137" s="5"/>
      <c r="B137" s="8"/>
      <c r="C137" s="8"/>
      <c r="D137" s="5"/>
      <c r="E137" s="39"/>
      <c r="F137" s="8"/>
      <c r="G137" s="56"/>
      <c r="H137" s="56"/>
      <c r="I137" s="58"/>
      <c r="J137" s="213"/>
      <c r="K137" s="255"/>
      <c r="L137" s="255"/>
      <c r="M137" s="56"/>
      <c r="N137" s="56"/>
      <c r="O137" s="35"/>
      <c r="P137" s="37"/>
      <c r="Q137" s="19"/>
      <c r="R137" s="6"/>
      <c r="S137" s="6"/>
      <c r="T137" s="6"/>
      <c r="U137" s="11"/>
      <c r="V137" s="11"/>
    </row>
    <row r="138" spans="1:22" s="9" customFormat="1" ht="13.5" customHeight="1">
      <c r="A138" s="5"/>
      <c r="B138" s="8"/>
      <c r="C138" s="8"/>
      <c r="D138" s="5"/>
      <c r="E138" s="39"/>
      <c r="F138" s="8"/>
      <c r="G138" s="56"/>
      <c r="H138" s="56"/>
      <c r="I138" s="58"/>
      <c r="J138" s="213"/>
      <c r="K138" s="255"/>
      <c r="L138" s="255"/>
      <c r="M138" s="56"/>
      <c r="N138" s="56"/>
      <c r="O138" s="35"/>
      <c r="P138" s="37"/>
      <c r="Q138" s="19"/>
      <c r="R138" s="6"/>
      <c r="S138" s="6"/>
      <c r="T138" s="6"/>
      <c r="U138" s="11"/>
      <c r="V138" s="11"/>
    </row>
    <row r="139" spans="1:22" s="9" customFormat="1" ht="13.5" customHeight="1">
      <c r="A139" s="5"/>
      <c r="B139" s="8"/>
      <c r="C139" s="8"/>
      <c r="D139" s="5"/>
      <c r="E139" s="39"/>
      <c r="F139" s="8"/>
      <c r="G139" s="56"/>
      <c r="H139" s="56"/>
      <c r="I139" s="58"/>
      <c r="J139" s="213"/>
      <c r="K139" s="255"/>
      <c r="L139" s="255"/>
      <c r="M139" s="56"/>
      <c r="N139" s="56"/>
      <c r="O139" s="35"/>
      <c r="P139" s="37"/>
      <c r="Q139" s="19"/>
      <c r="R139" s="12"/>
      <c r="S139" s="12"/>
      <c r="T139" s="12"/>
      <c r="U139" s="11"/>
      <c r="V139" s="11"/>
    </row>
    <row r="140" spans="1:22" s="9" customFormat="1" ht="13.5" customHeight="1">
      <c r="A140" s="5"/>
      <c r="B140" s="8"/>
      <c r="C140" s="8"/>
      <c r="D140" s="5"/>
      <c r="E140" s="39"/>
      <c r="F140" s="8"/>
      <c r="G140" s="56"/>
      <c r="H140" s="56"/>
      <c r="I140" s="58"/>
      <c r="J140" s="213"/>
      <c r="K140" s="255"/>
      <c r="L140" s="255"/>
      <c r="M140" s="56"/>
      <c r="N140" s="56"/>
      <c r="O140" s="35"/>
      <c r="P140" s="37"/>
      <c r="Q140" s="19"/>
      <c r="R140" s="12"/>
      <c r="S140" s="12"/>
      <c r="T140" s="12"/>
      <c r="U140" s="11"/>
      <c r="V140" s="11"/>
    </row>
    <row r="141" spans="1:22" s="9" customFormat="1" ht="13.5" customHeight="1">
      <c r="A141" s="5"/>
      <c r="B141" s="8"/>
      <c r="C141" s="8"/>
      <c r="D141" s="5"/>
      <c r="E141" s="39"/>
      <c r="F141" s="8"/>
      <c r="G141" s="56"/>
      <c r="H141" s="56"/>
      <c r="I141" s="58"/>
      <c r="J141" s="213"/>
      <c r="K141" s="255"/>
      <c r="L141" s="255"/>
      <c r="M141" s="56"/>
      <c r="N141" s="56"/>
      <c r="O141" s="35"/>
      <c r="P141" s="37"/>
      <c r="Q141" s="19"/>
      <c r="R141" s="12"/>
      <c r="S141" s="12"/>
      <c r="T141" s="12"/>
      <c r="U141" s="11"/>
      <c r="V141" s="11"/>
    </row>
    <row r="142" spans="1:22" s="9" customFormat="1" ht="13.5" customHeight="1">
      <c r="A142" s="5"/>
      <c r="B142" s="8"/>
      <c r="C142" s="8"/>
      <c r="D142" s="5"/>
      <c r="E142" s="39"/>
      <c r="F142" s="8"/>
      <c r="G142" s="56"/>
      <c r="H142" s="56"/>
      <c r="I142" s="58"/>
      <c r="J142" s="213"/>
      <c r="K142" s="255"/>
      <c r="L142" s="255"/>
      <c r="M142" s="56"/>
      <c r="N142" s="56"/>
      <c r="O142" s="35"/>
      <c r="P142" s="37"/>
      <c r="Q142" s="19"/>
      <c r="R142" s="12"/>
      <c r="S142" s="12"/>
      <c r="T142" s="12"/>
      <c r="U142" s="11"/>
      <c r="V142" s="11"/>
    </row>
    <row r="143" spans="1:22" s="9" customFormat="1" ht="13.5" customHeight="1">
      <c r="A143" s="5"/>
      <c r="B143" s="8"/>
      <c r="C143" s="8"/>
      <c r="D143" s="5"/>
      <c r="E143" s="39"/>
      <c r="F143" s="8"/>
      <c r="G143" s="56"/>
      <c r="H143" s="56"/>
      <c r="I143" s="58"/>
      <c r="J143" s="213"/>
      <c r="K143" s="255"/>
      <c r="L143" s="255"/>
      <c r="M143" s="56"/>
      <c r="N143" s="56"/>
      <c r="O143" s="35"/>
      <c r="P143" s="37"/>
      <c r="Q143" s="19"/>
      <c r="R143" s="12"/>
      <c r="S143" s="12"/>
      <c r="T143" s="12"/>
      <c r="U143" s="11"/>
      <c r="V143" s="11"/>
    </row>
    <row r="144" spans="1:22" s="9" customFormat="1" ht="13.5" customHeight="1">
      <c r="A144" s="5"/>
      <c r="B144" s="8"/>
      <c r="C144" s="8"/>
      <c r="D144" s="5"/>
      <c r="E144" s="39"/>
      <c r="F144" s="8"/>
      <c r="G144" s="56"/>
      <c r="H144" s="56"/>
      <c r="I144" s="58"/>
      <c r="J144" s="213"/>
      <c r="K144" s="255"/>
      <c r="L144" s="255"/>
      <c r="M144" s="56"/>
      <c r="N144" s="56"/>
      <c r="O144" s="35"/>
      <c r="P144" s="37"/>
      <c r="Q144" s="19"/>
      <c r="R144" s="12"/>
      <c r="S144" s="12"/>
      <c r="T144" s="12"/>
      <c r="U144" s="11"/>
      <c r="V144" s="11"/>
    </row>
    <row r="145" spans="1:22" s="9" customFormat="1" ht="13.5" customHeight="1">
      <c r="A145" s="5"/>
      <c r="B145" s="8"/>
      <c r="C145" s="8"/>
      <c r="D145" s="5"/>
      <c r="E145" s="34"/>
      <c r="F145" s="8"/>
      <c r="G145" s="56"/>
      <c r="H145" s="56"/>
      <c r="I145" s="58"/>
      <c r="J145" s="213"/>
      <c r="K145" s="255"/>
      <c r="L145" s="255"/>
      <c r="M145" s="56"/>
      <c r="N145" s="56"/>
      <c r="O145" s="35"/>
      <c r="P145" s="37"/>
      <c r="Q145" s="19"/>
      <c r="R145" s="12"/>
      <c r="S145" s="12"/>
      <c r="T145" s="12"/>
      <c r="U145" s="11"/>
      <c r="V145" s="11"/>
    </row>
    <row r="146" spans="1:22" s="9" customFormat="1" ht="22.5" customHeight="1">
      <c r="A146" s="5"/>
      <c r="B146" s="445"/>
      <c r="C146" s="445"/>
      <c r="D146" s="445"/>
      <c r="E146" s="34"/>
      <c r="F146" s="8"/>
      <c r="G146" s="58"/>
      <c r="H146" s="58"/>
      <c r="I146" s="58"/>
      <c r="J146" s="212"/>
      <c r="K146" s="257"/>
      <c r="L146" s="257"/>
      <c r="M146" s="58"/>
      <c r="N146" s="58"/>
      <c r="O146" s="36"/>
      <c r="P146" s="45"/>
      <c r="Q146" s="84"/>
      <c r="R146" s="12"/>
      <c r="S146" s="12"/>
      <c r="T146" s="12"/>
      <c r="U146" s="11"/>
      <c r="V146" s="11"/>
    </row>
    <row r="147" spans="1:22">
      <c r="E147" s="47"/>
      <c r="G147" s="59"/>
      <c r="H147" s="59"/>
      <c r="K147" s="258"/>
      <c r="L147" s="258"/>
      <c r="M147" s="59"/>
      <c r="N147" s="59"/>
      <c r="O147" s="49"/>
    </row>
    <row r="148" spans="1:22">
      <c r="E148" s="47"/>
      <c r="G148" s="59"/>
      <c r="H148" s="59"/>
      <c r="K148" s="258"/>
      <c r="L148" s="258"/>
      <c r="M148" s="59"/>
      <c r="N148" s="59"/>
      <c r="O148" s="49"/>
    </row>
    <row r="149" spans="1:22">
      <c r="E149" s="47"/>
      <c r="G149" s="59"/>
      <c r="H149" s="59"/>
      <c r="K149" s="258"/>
      <c r="L149" s="258"/>
      <c r="M149" s="59"/>
      <c r="N149" s="59"/>
      <c r="O149" s="49"/>
    </row>
    <row r="150" spans="1:22">
      <c r="E150" s="47"/>
      <c r="G150" s="59"/>
      <c r="H150" s="59"/>
      <c r="K150" s="258"/>
      <c r="L150" s="258"/>
      <c r="M150" s="59"/>
      <c r="N150" s="59"/>
      <c r="O150" s="49"/>
    </row>
    <row r="151" spans="1:22">
      <c r="E151" s="47"/>
      <c r="G151" s="59"/>
      <c r="H151" s="59"/>
      <c r="K151" s="258"/>
      <c r="L151" s="258"/>
      <c r="M151" s="59"/>
      <c r="N151" s="59"/>
      <c r="O151" s="49"/>
    </row>
    <row r="152" spans="1:22" s="12" customFormat="1">
      <c r="A152" s="46"/>
      <c r="B152" s="46"/>
      <c r="C152" s="46"/>
      <c r="E152" s="47"/>
      <c r="F152" s="48"/>
      <c r="G152" s="59"/>
      <c r="H152" s="59"/>
      <c r="I152" s="60"/>
      <c r="J152" s="211"/>
      <c r="K152" s="258"/>
      <c r="L152" s="258"/>
      <c r="M152" s="59"/>
      <c r="N152" s="59"/>
      <c r="O152" s="49"/>
      <c r="P152" s="50"/>
      <c r="Q152" s="85"/>
      <c r="U152" s="13"/>
      <c r="V152" s="13"/>
    </row>
  </sheetData>
  <protectedRanges>
    <protectedRange sqref="C97:D97 G97:H97 K102:Q102 J97:Q97 F104 K100:Q100 C99:D99 C98 E98:H98 J99:Q99 K98:Q98 C101:D101 C100 E100:F100 J101:Q101 C103:D103 G103:H103 C102 E102:H102 J103:Q103 G99:H101 K14:Q96 C14:C96 E14:H96" name="범위1_1"/>
    <protectedRange sqref="F97 F103 F99 F101" name="범위1_1_5_1"/>
    <protectedRange sqref="E97 E103 E99 E101" name="범위1_1_1_2"/>
  </protectedRanges>
  <autoFilter ref="A13:V104" xr:uid="{00000000-0009-0000-0000-000004000000}"/>
  <mergeCells count="16">
    <mergeCell ref="Q12:Q13"/>
    <mergeCell ref="A104:D104"/>
    <mergeCell ref="B146:D146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38" fitToHeight="0" orientation="landscape" r:id="rId1"/>
  <headerFooter alignWithMargins="0">
    <oddFooter>&amp;C&amp;"Calibri,보통"&amp;12Doosan Enerbility</oddFooter>
  </headerFooter>
  <colBreaks count="1" manualBreakCount="1">
    <brk id="2" max="9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H9"/>
  <sheetViews>
    <sheetView view="pageBreakPreview" zoomScale="70" zoomScaleNormal="70" zoomScaleSheetLayoutView="70" zoomScalePageLayoutView="70" workbookViewId="0">
      <selection activeCell="H9" sqref="H9"/>
    </sheetView>
  </sheetViews>
  <sheetFormatPr defaultRowHeight="17.399999999999999"/>
  <cols>
    <col min="1" max="1" width="17.09765625" customWidth="1"/>
    <col min="2" max="2" width="9.69921875" style="231" customWidth="1"/>
    <col min="3" max="3" width="24.09765625" customWidth="1"/>
    <col min="4" max="4" width="13.19921875" customWidth="1"/>
    <col min="5" max="5" width="51.59765625" customWidth="1"/>
    <col min="6" max="6" width="55.19921875" customWidth="1"/>
    <col min="7" max="7" width="19.69921875" customWidth="1"/>
    <col min="8" max="8" width="16.59765625" style="231" customWidth="1"/>
    <col min="10" max="10" width="20.69921875" customWidth="1"/>
  </cols>
  <sheetData>
    <row r="1" spans="1:8" ht="18">
      <c r="A1" s="137" t="s">
        <v>259</v>
      </c>
      <c r="B1" s="232"/>
      <c r="C1" s="479"/>
      <c r="D1" s="479"/>
      <c r="E1" s="479"/>
      <c r="F1" s="479"/>
      <c r="G1" s="479"/>
      <c r="H1" s="232"/>
    </row>
    <row r="2" spans="1:8" ht="21.6" thickBot="1">
      <c r="A2" s="233"/>
      <c r="B2" s="232"/>
      <c r="C2" s="138"/>
      <c r="D2" s="138"/>
      <c r="E2" s="138"/>
      <c r="F2" s="138"/>
      <c r="G2" s="138"/>
      <c r="H2" s="232"/>
    </row>
    <row r="3" spans="1:8" ht="30" customHeight="1">
      <c r="A3" s="239" t="s">
        <v>260</v>
      </c>
      <c r="B3" s="240" t="s">
        <v>261</v>
      </c>
      <c r="C3" s="240" t="s">
        <v>262</v>
      </c>
      <c r="D3" s="240" t="s">
        <v>263</v>
      </c>
      <c r="E3" s="240" t="s">
        <v>264</v>
      </c>
      <c r="F3" s="240" t="s">
        <v>265</v>
      </c>
      <c r="G3" s="240" t="s">
        <v>266</v>
      </c>
      <c r="H3" s="260" t="s">
        <v>267</v>
      </c>
    </row>
    <row r="4" spans="1:8" ht="306" customHeight="1">
      <c r="A4" s="242" t="s">
        <v>268</v>
      </c>
      <c r="B4" s="261"/>
      <c r="C4" s="262"/>
      <c r="D4" s="241"/>
      <c r="E4" s="261" t="s">
        <v>269</v>
      </c>
      <c r="F4" s="262"/>
      <c r="G4" s="242" t="s">
        <v>270</v>
      </c>
      <c r="H4" s="243" t="s">
        <v>174</v>
      </c>
    </row>
    <row r="5" spans="1:8" ht="280.5" customHeight="1">
      <c r="A5" s="242" t="s">
        <v>271</v>
      </c>
      <c r="B5" s="261"/>
      <c r="C5" s="262"/>
      <c r="D5" s="241"/>
      <c r="E5" s="261" t="s">
        <v>269</v>
      </c>
      <c r="F5" s="262"/>
      <c r="G5" s="242" t="s">
        <v>272</v>
      </c>
      <c r="H5" s="243" t="s">
        <v>174</v>
      </c>
    </row>
    <row r="6" spans="1:8" ht="186" customHeight="1">
      <c r="A6" s="242" t="s">
        <v>273</v>
      </c>
      <c r="B6" s="261"/>
      <c r="C6" s="262"/>
      <c r="D6" s="241"/>
      <c r="E6" s="261" t="s">
        <v>269</v>
      </c>
      <c r="F6" s="262"/>
      <c r="G6" s="242" t="s">
        <v>274</v>
      </c>
      <c r="H6" s="243" t="s">
        <v>222</v>
      </c>
    </row>
    <row r="7" spans="1:8" ht="293.25" customHeight="1">
      <c r="A7" s="242" t="s">
        <v>169</v>
      </c>
      <c r="B7" s="261"/>
      <c r="C7" s="262"/>
      <c r="D7" s="241"/>
      <c r="E7" s="261" t="s">
        <v>269</v>
      </c>
      <c r="F7" s="262"/>
      <c r="G7" s="242" t="s">
        <v>275</v>
      </c>
      <c r="H7" s="243" t="s">
        <v>170</v>
      </c>
    </row>
    <row r="8" spans="1:8" ht="293.25" customHeight="1">
      <c r="A8" s="242" t="s">
        <v>276</v>
      </c>
      <c r="B8" s="261"/>
      <c r="C8" s="262"/>
      <c r="D8" s="241"/>
      <c r="E8" s="350" t="s">
        <v>277</v>
      </c>
      <c r="F8" s="262"/>
      <c r="G8" s="242" t="s">
        <v>278</v>
      </c>
      <c r="H8" s="243" t="s">
        <v>253</v>
      </c>
    </row>
    <row r="9" spans="1:8" ht="211.5" customHeight="1">
      <c r="A9" s="242" t="s">
        <v>279</v>
      </c>
      <c r="B9" s="261"/>
      <c r="C9" s="262"/>
      <c r="D9" s="241"/>
      <c r="E9" s="350" t="s">
        <v>277</v>
      </c>
      <c r="F9" s="262"/>
      <c r="G9" s="242" t="s">
        <v>278</v>
      </c>
      <c r="H9" s="243" t="s">
        <v>253</v>
      </c>
    </row>
  </sheetData>
  <mergeCells count="1">
    <mergeCell ref="C1:G1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59" fitToHeight="0" orientation="landscape" r:id="rId1"/>
  <headerFooter alignWithMargins="0">
    <oddFooter>&amp;C&amp;"Calibri,보통"&amp;12Doosan Enerbility</oddFooter>
  </headerFooter>
  <rowBreaks count="1" manualBreakCount="1">
    <brk id="27" max="16383" man="1"/>
  </rowBreaks>
  <colBreaks count="1" manualBreakCount="1">
    <brk id="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8"/>
  <sheetViews>
    <sheetView showGridLines="0" view="pageBreakPreview" topLeftCell="A38" zoomScale="55" zoomScaleNormal="100" zoomScaleSheetLayoutView="55" workbookViewId="0">
      <selection activeCell="N24" sqref="N24"/>
    </sheetView>
  </sheetViews>
  <sheetFormatPr defaultColWidth="9" defaultRowHeight="21"/>
  <cols>
    <col min="1" max="1" width="12.59765625" style="98" customWidth="1"/>
    <col min="2" max="3" width="9" style="98"/>
    <col min="4" max="4" width="1.69921875" style="98" customWidth="1"/>
    <col min="5" max="5" width="9" style="98"/>
    <col min="6" max="6" width="2.09765625" style="99" customWidth="1"/>
    <col min="7" max="7" width="18" style="99" bestFit="1" customWidth="1"/>
    <col min="8" max="8" width="9" style="99" customWidth="1"/>
    <col min="9" max="9" width="12.09765625" style="99" bestFit="1" customWidth="1"/>
    <col min="10" max="10" width="9" style="99" customWidth="1"/>
    <col min="11" max="11" width="14.19921875" style="99" bestFit="1" customWidth="1"/>
    <col min="12" max="13" width="9" style="99"/>
    <col min="14" max="14" width="13.09765625" style="99" customWidth="1"/>
    <col min="15" max="16384" width="9" style="2"/>
  </cols>
  <sheetData>
    <row r="1" spans="1:14">
      <c r="A1" s="94"/>
      <c r="B1" s="95"/>
      <c r="C1" s="95"/>
      <c r="D1" s="95"/>
      <c r="E1" s="95"/>
      <c r="F1" s="96"/>
      <c r="G1" s="96"/>
      <c r="H1" s="96"/>
      <c r="I1" s="96"/>
      <c r="J1" s="96"/>
      <c r="K1" s="96"/>
      <c r="L1" s="96"/>
      <c r="M1" s="96"/>
      <c r="N1" s="97"/>
    </row>
    <row r="2" spans="1:14">
      <c r="A2" s="238"/>
      <c r="N2" s="237"/>
    </row>
    <row r="3" spans="1:14" ht="76.5" customHeight="1">
      <c r="A3" s="483" t="s">
        <v>280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5"/>
    </row>
    <row r="4" spans="1:14" s="3" customFormat="1" ht="37.950000000000003" customHeight="1">
      <c r="A4" s="111" t="s">
        <v>281</v>
      </c>
      <c r="B4" s="132"/>
      <c r="C4" s="132"/>
      <c r="D4" s="98"/>
      <c r="E4" s="98"/>
      <c r="F4" s="133" t="s">
        <v>282</v>
      </c>
      <c r="G4" s="486" t="s">
        <v>283</v>
      </c>
      <c r="H4" s="486"/>
      <c r="I4" s="486"/>
      <c r="J4" s="486"/>
      <c r="K4" s="486"/>
      <c r="L4" s="486"/>
      <c r="M4" s="486"/>
      <c r="N4" s="487"/>
    </row>
    <row r="5" spans="1:14" s="4" customFormat="1" ht="25.2">
      <c r="A5" s="100" t="s">
        <v>284</v>
      </c>
      <c r="B5" s="98"/>
      <c r="C5" s="98"/>
      <c r="D5" s="98"/>
      <c r="E5" s="98"/>
      <c r="F5" s="133"/>
      <c r="G5" s="486"/>
      <c r="H5" s="486"/>
      <c r="I5" s="486"/>
      <c r="J5" s="486"/>
      <c r="K5" s="486"/>
      <c r="L5" s="486"/>
      <c r="M5" s="486"/>
      <c r="N5" s="487"/>
    </row>
    <row r="6" spans="1:14" s="3" customFormat="1" ht="10.35" customHeight="1">
      <c r="A6" s="100"/>
      <c r="B6" s="98"/>
      <c r="C6" s="98"/>
      <c r="D6" s="98"/>
      <c r="E6" s="98"/>
      <c r="F6" s="133"/>
      <c r="G6" s="98"/>
      <c r="H6" s="98"/>
      <c r="I6" s="98"/>
      <c r="J6" s="98"/>
      <c r="K6" s="98"/>
      <c r="L6" s="98"/>
      <c r="M6" s="98"/>
      <c r="N6" s="101"/>
    </row>
    <row r="7" spans="1:14" s="3" customFormat="1" ht="18.75" customHeight="1">
      <c r="A7" s="100" t="s">
        <v>285</v>
      </c>
      <c r="B7" s="98"/>
      <c r="C7" s="98"/>
      <c r="D7" s="98"/>
      <c r="E7" s="98"/>
      <c r="F7" s="133" t="s">
        <v>286</v>
      </c>
      <c r="G7" s="486" t="str">
        <f>PL!$B$13</f>
        <v>Branch of JSC "Doosan Enerbility" in the Turkestan region</v>
      </c>
      <c r="H7" s="486"/>
      <c r="I7" s="486"/>
      <c r="J7" s="486"/>
      <c r="K7" s="486"/>
      <c r="L7" s="486"/>
      <c r="M7" s="486"/>
      <c r="N7" s="487"/>
    </row>
    <row r="8" spans="1:14" s="3" customFormat="1" ht="18.75" customHeight="1">
      <c r="A8" s="100" t="s">
        <v>287</v>
      </c>
      <c r="B8" s="98"/>
      <c r="C8" s="98"/>
      <c r="D8" s="98"/>
      <c r="E8" s="98"/>
      <c r="F8" s="133"/>
      <c r="G8" s="486" t="str">
        <f>PL!$B$14</f>
        <v>321 Tauke Khan Avenue, Turkestan region, Turkestan, Kazakhstan, 161200</v>
      </c>
      <c r="H8" s="486"/>
      <c r="I8" s="486"/>
      <c r="J8" s="486"/>
      <c r="K8" s="486"/>
      <c r="L8" s="486"/>
      <c r="M8" s="486"/>
      <c r="N8" s="487"/>
    </row>
    <row r="9" spans="1:14" s="3" customFormat="1" ht="18.75" customHeight="1">
      <c r="A9" s="100"/>
      <c r="B9" s="98"/>
      <c r="C9" s="98"/>
      <c r="D9" s="98"/>
      <c r="E9" s="98"/>
      <c r="F9" s="133"/>
      <c r="G9" s="486" t="str">
        <f>PL!$B$15</f>
        <v>BIN: 230741006561</v>
      </c>
      <c r="H9" s="486"/>
      <c r="I9" s="486"/>
      <c r="J9" s="486"/>
      <c r="K9" s="486"/>
      <c r="L9" s="486"/>
      <c r="M9" s="486"/>
      <c r="N9" s="487"/>
    </row>
    <row r="10" spans="1:14" s="3" customFormat="1" ht="18.75" customHeight="1">
      <c r="A10" s="100"/>
      <c r="B10" s="98"/>
      <c r="C10" s="98"/>
      <c r="D10" s="98"/>
      <c r="E10" s="98"/>
      <c r="F10" s="133"/>
      <c r="G10" s="205"/>
      <c r="H10" s="205"/>
      <c r="I10" s="205"/>
      <c r="J10" s="205"/>
      <c r="K10" s="205"/>
      <c r="L10" s="205"/>
      <c r="M10" s="205"/>
      <c r="N10" s="206"/>
    </row>
    <row r="11" spans="1:14" s="3" customFormat="1" ht="25.2">
      <c r="A11" s="100" t="s">
        <v>288</v>
      </c>
      <c r="B11" s="98"/>
      <c r="C11" s="98"/>
      <c r="D11" s="98"/>
      <c r="E11" s="98"/>
      <c r="F11" s="133" t="s">
        <v>289</v>
      </c>
      <c r="G11" s="98"/>
      <c r="H11" s="98"/>
      <c r="I11" s="98"/>
      <c r="J11" s="98"/>
      <c r="K11" s="98"/>
      <c r="L11" s="98"/>
      <c r="M11" s="98"/>
      <c r="N11" s="101"/>
    </row>
    <row r="12" spans="1:14" s="4" customFormat="1" ht="25.2">
      <c r="A12" s="100" t="s">
        <v>290</v>
      </c>
      <c r="B12" s="98"/>
      <c r="C12" s="98"/>
      <c r="D12" s="98"/>
      <c r="E12" s="98"/>
      <c r="F12" s="133" t="s">
        <v>291</v>
      </c>
      <c r="G12" s="98"/>
      <c r="H12" s="98"/>
      <c r="I12" s="98"/>
      <c r="J12" s="98"/>
      <c r="K12" s="98"/>
      <c r="L12" s="98"/>
      <c r="M12" s="98"/>
      <c r="N12" s="101"/>
    </row>
    <row r="13" spans="1:14" s="3" customFormat="1" ht="10.35" customHeight="1">
      <c r="A13" s="100"/>
      <c r="B13" s="98"/>
      <c r="C13" s="98"/>
      <c r="D13" s="98"/>
      <c r="E13" s="98"/>
      <c r="F13" s="133"/>
      <c r="G13" s="98"/>
      <c r="H13" s="98"/>
      <c r="I13" s="98"/>
      <c r="J13" s="98"/>
      <c r="K13" s="98"/>
      <c r="L13" s="98"/>
      <c r="M13" s="98"/>
      <c r="N13" s="101"/>
    </row>
    <row r="14" spans="1:14" s="3" customFormat="1" ht="25.2">
      <c r="A14" s="100" t="s">
        <v>292</v>
      </c>
      <c r="B14" s="98"/>
      <c r="C14" s="98"/>
      <c r="D14" s="98"/>
      <c r="E14" s="98"/>
      <c r="F14" s="133" t="s">
        <v>293</v>
      </c>
      <c r="G14" s="133" t="str">
        <f>PL!$V$8</f>
        <v>PGU-DE-0587</v>
      </c>
      <c r="H14" s="98"/>
      <c r="I14" s="98"/>
      <c r="J14" s="98"/>
      <c r="K14" s="98"/>
      <c r="L14" s="98"/>
      <c r="M14" s="98"/>
      <c r="N14" s="101"/>
    </row>
    <row r="15" spans="1:14" s="3" customFormat="1" ht="25.2">
      <c r="A15" s="100" t="s">
        <v>294</v>
      </c>
      <c r="B15" s="98"/>
      <c r="C15" s="98"/>
      <c r="D15" s="98"/>
      <c r="E15" s="98"/>
      <c r="F15" s="133"/>
      <c r="G15" s="98"/>
      <c r="H15" s="98"/>
      <c r="I15" s="98"/>
      <c r="J15" s="98"/>
      <c r="K15" s="98"/>
      <c r="L15" s="98"/>
      <c r="M15" s="98"/>
      <c r="N15" s="101"/>
    </row>
    <row r="16" spans="1:14" s="3" customFormat="1" ht="10.35" customHeight="1">
      <c r="A16" s="100"/>
      <c r="B16" s="98"/>
      <c r="C16" s="98"/>
      <c r="D16" s="98"/>
      <c r="E16" s="98"/>
      <c r="F16" s="133"/>
      <c r="G16" s="98"/>
      <c r="H16" s="98"/>
      <c r="I16" s="98"/>
      <c r="J16" s="98"/>
      <c r="K16" s="98"/>
      <c r="L16" s="98"/>
      <c r="M16" s="98"/>
      <c r="N16" s="101"/>
    </row>
    <row r="17" spans="1:16" s="3" customFormat="1" ht="25.2">
      <c r="A17" s="102" t="s">
        <v>295</v>
      </c>
      <c r="B17" s="135"/>
      <c r="C17" s="135"/>
      <c r="D17" s="135"/>
      <c r="E17" s="135"/>
      <c r="F17" s="136" t="s">
        <v>282</v>
      </c>
      <c r="G17" s="263" t="str">
        <f>VLOOKUP($P17,'Summary PL'!$A$14:$M$17,4,FALSE)</f>
        <v>FO / SFTP patchcord, 9842 cable, Cable lug</v>
      </c>
      <c r="H17" s="135"/>
      <c r="I17" s="135"/>
      <c r="J17" s="135"/>
      <c r="K17" s="135"/>
      <c r="L17" s="135"/>
      <c r="M17" s="135"/>
      <c r="N17" s="103"/>
      <c r="P17" s="3">
        <v>1</v>
      </c>
    </row>
    <row r="18" spans="1:16" s="3" customFormat="1" ht="25.2">
      <c r="A18" s="102" t="s">
        <v>296</v>
      </c>
      <c r="B18" s="135"/>
      <c r="C18" s="135"/>
      <c r="D18" s="135"/>
      <c r="E18" s="135"/>
      <c r="F18" s="136"/>
      <c r="G18" s="135"/>
      <c r="H18" s="135"/>
      <c r="I18" s="135"/>
      <c r="J18" s="135"/>
      <c r="K18" s="135"/>
      <c r="L18" s="135"/>
      <c r="M18" s="135"/>
      <c r="N18" s="103"/>
    </row>
    <row r="19" spans="1:16" s="3" customFormat="1" ht="10.35" customHeight="1">
      <c r="A19" s="100"/>
      <c r="B19" s="98"/>
      <c r="C19" s="98"/>
      <c r="D19" s="98"/>
      <c r="E19" s="98"/>
      <c r="F19" s="133"/>
      <c r="G19" s="98"/>
      <c r="H19" s="98"/>
      <c r="I19" s="98"/>
      <c r="J19" s="98"/>
      <c r="K19" s="98"/>
      <c r="L19" s="98"/>
      <c r="M19" s="98"/>
      <c r="N19" s="101"/>
    </row>
    <row r="20" spans="1:16" s="3" customFormat="1" ht="25.2">
      <c r="A20" s="100" t="s">
        <v>297</v>
      </c>
      <c r="B20" s="98"/>
      <c r="C20" s="98"/>
      <c r="D20" s="98"/>
      <c r="E20" s="98"/>
      <c r="F20" s="136" t="s">
        <v>298</v>
      </c>
      <c r="G20" s="263" t="str">
        <f>VLOOKUP($P17,'Summary PL'!$A$14:$M$17,3,FALSE)</f>
        <v>PGU-DE-0587-AIS-CMcable-001</v>
      </c>
      <c r="H20" s="98"/>
      <c r="I20" s="98"/>
      <c r="J20" s="98"/>
      <c r="K20" s="98"/>
      <c r="L20" s="98"/>
      <c r="M20" s="98"/>
      <c r="N20" s="101"/>
    </row>
    <row r="21" spans="1:16" s="4" customFormat="1" ht="25.2">
      <c r="A21" s="100" t="s">
        <v>299</v>
      </c>
      <c r="B21" s="98"/>
      <c r="C21" s="98"/>
      <c r="D21" s="98"/>
      <c r="E21" s="98"/>
      <c r="F21" s="133"/>
      <c r="G21" s="133"/>
      <c r="H21" s="98"/>
      <c r="I21" s="98"/>
      <c r="J21" s="98"/>
      <c r="K21" s="98"/>
      <c r="L21" s="98"/>
      <c r="M21" s="98"/>
      <c r="N21" s="101"/>
    </row>
    <row r="22" spans="1:16" s="3" customFormat="1" ht="10.35" customHeight="1">
      <c r="A22" s="100"/>
      <c r="B22" s="98"/>
      <c r="C22" s="98"/>
      <c r="D22" s="98"/>
      <c r="E22" s="98"/>
      <c r="F22" s="133"/>
      <c r="G22" s="133"/>
      <c r="H22" s="98"/>
      <c r="I22" s="98"/>
      <c r="J22" s="98"/>
      <c r="K22" s="98"/>
      <c r="L22" s="98"/>
      <c r="M22" s="98"/>
      <c r="N22" s="101"/>
    </row>
    <row r="23" spans="1:16" s="3" customFormat="1" ht="25.2">
      <c r="A23" s="100" t="s">
        <v>300</v>
      </c>
      <c r="B23" s="98"/>
      <c r="C23" s="98"/>
      <c r="D23" s="98"/>
      <c r="E23" s="98"/>
      <c r="F23" s="133" t="s">
        <v>293</v>
      </c>
      <c r="G23" s="236">
        <f>VLOOKUP($P17,'Summary PL'!$A$14:$M$17,12,FALSE)</f>
        <v>213</v>
      </c>
      <c r="H23" s="133" t="s">
        <v>301</v>
      </c>
      <c r="I23" s="98"/>
      <c r="J23" s="98"/>
      <c r="K23" s="98"/>
      <c r="L23" s="98"/>
      <c r="M23" s="98"/>
      <c r="N23" s="101"/>
    </row>
    <row r="24" spans="1:16" s="4" customFormat="1" ht="25.2">
      <c r="A24" s="100" t="s">
        <v>302</v>
      </c>
      <c r="B24" s="98"/>
      <c r="C24" s="98"/>
      <c r="D24" s="98"/>
      <c r="E24" s="98"/>
      <c r="F24" s="133"/>
      <c r="G24" s="133"/>
      <c r="H24" s="133"/>
      <c r="I24" s="98"/>
      <c r="J24" s="98"/>
      <c r="K24" s="98"/>
      <c r="L24" s="98"/>
      <c r="M24" s="98"/>
      <c r="N24" s="101"/>
    </row>
    <row r="25" spans="1:16" s="3" customFormat="1" ht="10.35" customHeight="1">
      <c r="A25" s="100"/>
      <c r="B25" s="98"/>
      <c r="C25" s="98"/>
      <c r="D25" s="98"/>
      <c r="E25" s="98"/>
      <c r="F25" s="133"/>
      <c r="G25" s="133"/>
      <c r="H25" s="133"/>
      <c r="I25" s="98"/>
      <c r="J25" s="98"/>
      <c r="K25" s="98"/>
      <c r="L25" s="98"/>
      <c r="M25" s="98"/>
      <c r="N25" s="101"/>
    </row>
    <row r="26" spans="1:16" s="3" customFormat="1" ht="25.2">
      <c r="A26" s="100" t="s">
        <v>303</v>
      </c>
      <c r="B26" s="98"/>
      <c r="C26" s="98"/>
      <c r="D26" s="98"/>
      <c r="E26" s="98"/>
      <c r="F26" s="133" t="s">
        <v>293</v>
      </c>
      <c r="G26" s="236">
        <f>VLOOKUP($P17,'Summary PL'!$A$14:$M$17,13,FALSE)</f>
        <v>232</v>
      </c>
      <c r="H26" s="133" t="s">
        <v>301</v>
      </c>
      <c r="I26" s="98"/>
      <c r="J26" s="98"/>
      <c r="K26" s="98"/>
      <c r="L26" s="98"/>
      <c r="M26" s="98"/>
      <c r="N26" s="101"/>
    </row>
    <row r="27" spans="1:16" s="4" customFormat="1" ht="25.2">
      <c r="A27" s="100" t="s">
        <v>304</v>
      </c>
      <c r="B27" s="98"/>
      <c r="C27" s="98"/>
      <c r="D27" s="98"/>
      <c r="E27" s="98"/>
      <c r="F27" s="133"/>
      <c r="G27" s="133"/>
      <c r="H27" s="98"/>
      <c r="I27" s="98"/>
      <c r="J27" s="98"/>
      <c r="K27" s="98"/>
      <c r="L27" s="98"/>
      <c r="M27" s="98"/>
      <c r="N27" s="101"/>
    </row>
    <row r="28" spans="1:16" s="3" customFormat="1" ht="10.35" customHeight="1">
      <c r="A28" s="100"/>
      <c r="B28" s="98"/>
      <c r="C28" s="98"/>
      <c r="D28" s="98"/>
      <c r="E28" s="98"/>
      <c r="F28" s="133"/>
      <c r="G28" s="133"/>
      <c r="H28" s="98"/>
      <c r="I28" s="98"/>
      <c r="J28" s="98"/>
      <c r="K28" s="98"/>
      <c r="L28" s="98"/>
      <c r="M28" s="98"/>
      <c r="N28" s="101"/>
    </row>
    <row r="29" spans="1:16" s="3" customFormat="1" ht="25.2">
      <c r="A29" s="104" t="s">
        <v>305</v>
      </c>
      <c r="B29" s="98"/>
      <c r="C29" s="98"/>
      <c r="D29" s="98"/>
      <c r="E29" s="98"/>
      <c r="F29" s="133" t="s">
        <v>293</v>
      </c>
      <c r="G29" s="236">
        <f>VLOOKUP($P17,'Summary PL'!$A$14:$M$17,11,FALSE)</f>
        <v>2.0979999999999999</v>
      </c>
      <c r="H29" s="235" t="s">
        <v>306</v>
      </c>
      <c r="I29" s="235"/>
      <c r="J29" s="235"/>
      <c r="K29" s="235"/>
      <c r="L29" s="98"/>
      <c r="M29" s="98"/>
      <c r="N29" s="101"/>
    </row>
    <row r="30" spans="1:16" s="4" customFormat="1" ht="25.2">
      <c r="A30" s="100" t="s">
        <v>307</v>
      </c>
      <c r="B30" s="98"/>
      <c r="C30" s="98"/>
      <c r="D30" s="98"/>
      <c r="E30" s="98"/>
      <c r="F30" s="133"/>
      <c r="G30" s="133"/>
      <c r="H30" s="98"/>
      <c r="I30" s="98"/>
      <c r="J30" s="98"/>
      <c r="K30" s="98"/>
      <c r="L30" s="98"/>
      <c r="M30" s="98"/>
      <c r="N30" s="101"/>
    </row>
    <row r="31" spans="1:16" s="3" customFormat="1" ht="10.35" customHeight="1">
      <c r="A31" s="100"/>
      <c r="B31" s="98"/>
      <c r="C31" s="98"/>
      <c r="D31" s="98"/>
      <c r="E31" s="98"/>
      <c r="F31" s="133"/>
      <c r="G31" s="133"/>
      <c r="H31" s="98"/>
      <c r="I31" s="98"/>
      <c r="J31" s="98"/>
      <c r="K31" s="98"/>
      <c r="L31" s="98"/>
      <c r="M31" s="98"/>
      <c r="N31" s="101"/>
    </row>
    <row r="32" spans="1:16" s="3" customFormat="1" ht="25.2" customHeight="1">
      <c r="A32" s="100" t="s">
        <v>308</v>
      </c>
      <c r="B32" s="98"/>
      <c r="C32" s="98"/>
      <c r="D32" s="98"/>
      <c r="E32" s="98"/>
      <c r="F32" s="133" t="s">
        <v>309</v>
      </c>
      <c r="G32" s="486" t="s">
        <v>310</v>
      </c>
      <c r="H32" s="486"/>
      <c r="I32" s="486"/>
      <c r="J32" s="486"/>
      <c r="K32" s="486"/>
      <c r="L32" s="486"/>
      <c r="M32" s="486"/>
      <c r="N32" s="487"/>
    </row>
    <row r="33" spans="1:14" s="4" customFormat="1" ht="25.2">
      <c r="A33" s="100" t="s">
        <v>311</v>
      </c>
      <c r="B33" s="98"/>
      <c r="C33" s="98"/>
      <c r="D33" s="98"/>
      <c r="E33" s="98"/>
      <c r="F33" s="133"/>
      <c r="G33" s="486"/>
      <c r="H33" s="486"/>
      <c r="I33" s="486"/>
      <c r="J33" s="486"/>
      <c r="K33" s="486"/>
      <c r="L33" s="486"/>
      <c r="M33" s="486"/>
      <c r="N33" s="487"/>
    </row>
    <row r="34" spans="1:14" s="4" customFormat="1" ht="25.2">
      <c r="A34" s="100"/>
      <c r="B34" s="98"/>
      <c r="C34" s="98"/>
      <c r="D34" s="98"/>
      <c r="E34" s="98"/>
      <c r="F34" s="133"/>
      <c r="G34" s="134"/>
      <c r="H34" s="98"/>
      <c r="I34" s="98"/>
      <c r="J34" s="98"/>
      <c r="K34" s="98"/>
      <c r="L34" s="98"/>
      <c r="M34" s="98"/>
      <c r="N34" s="101"/>
    </row>
    <row r="35" spans="1:14" s="4" customFormat="1" ht="25.8" thickBot="1">
      <c r="A35" s="100"/>
      <c r="B35" s="98"/>
      <c r="C35" s="98"/>
      <c r="D35" s="98"/>
      <c r="E35" s="133"/>
      <c r="F35" s="234"/>
      <c r="G35" s="133"/>
      <c r="H35" s="98"/>
      <c r="I35" s="98"/>
      <c r="J35" s="98"/>
      <c r="K35" s="98"/>
      <c r="L35" s="98"/>
      <c r="M35" s="98"/>
      <c r="N35" s="101"/>
    </row>
    <row r="36" spans="1:14">
      <c r="A36" s="94"/>
      <c r="B36" s="95"/>
      <c r="C36" s="95"/>
      <c r="D36" s="95"/>
      <c r="E36" s="480" t="s">
        <v>312</v>
      </c>
      <c r="F36" s="481"/>
      <c r="G36" s="481"/>
      <c r="H36" s="481"/>
      <c r="I36" s="481"/>
      <c r="J36" s="481"/>
      <c r="K36" s="481"/>
      <c r="L36" s="96"/>
      <c r="M36" s="96"/>
      <c r="N36" s="97"/>
    </row>
    <row r="37" spans="1:14" ht="25.5" customHeight="1" thickBot="1">
      <c r="A37" s="105"/>
      <c r="B37" s="106"/>
      <c r="C37" s="106"/>
      <c r="D37" s="106"/>
      <c r="E37" s="482"/>
      <c r="F37" s="482"/>
      <c r="G37" s="482"/>
      <c r="H37" s="482"/>
      <c r="I37" s="482"/>
      <c r="J37" s="482"/>
      <c r="K37" s="482"/>
      <c r="L37" s="107"/>
      <c r="M37" s="107"/>
      <c r="N37" s="108"/>
    </row>
    <row r="38" spans="1:14">
      <c r="A38" s="94"/>
      <c r="B38" s="95"/>
      <c r="C38" s="95"/>
      <c r="D38" s="95"/>
      <c r="E38" s="95"/>
      <c r="F38" s="96"/>
      <c r="G38" s="96"/>
      <c r="H38" s="96"/>
      <c r="I38" s="96"/>
      <c r="J38" s="96"/>
      <c r="K38" s="96"/>
      <c r="L38" s="96"/>
      <c r="M38" s="96"/>
      <c r="N38" s="97"/>
    </row>
    <row r="39" spans="1:14">
      <c r="A39" s="238"/>
      <c r="N39" s="237"/>
    </row>
    <row r="40" spans="1:14" ht="76.5" customHeight="1">
      <c r="A40" s="483" t="s">
        <v>280</v>
      </c>
      <c r="B40" s="484"/>
      <c r="C40" s="484"/>
      <c r="D40" s="484"/>
      <c r="E40" s="484"/>
      <c r="F40" s="484"/>
      <c r="G40" s="484"/>
      <c r="H40" s="484"/>
      <c r="I40" s="484"/>
      <c r="J40" s="484"/>
      <c r="K40" s="484"/>
      <c r="L40" s="484"/>
      <c r="M40" s="484"/>
      <c r="N40" s="485"/>
    </row>
    <row r="41" spans="1:14" s="3" customFormat="1" ht="37.950000000000003" customHeight="1">
      <c r="A41" s="111" t="s">
        <v>281</v>
      </c>
      <c r="B41" s="132"/>
      <c r="C41" s="132"/>
      <c r="D41" s="98"/>
      <c r="E41" s="98"/>
      <c r="F41" s="133" t="s">
        <v>282</v>
      </c>
      <c r="G41" s="486" t="s">
        <v>283</v>
      </c>
      <c r="H41" s="486"/>
      <c r="I41" s="486"/>
      <c r="J41" s="486"/>
      <c r="K41" s="486"/>
      <c r="L41" s="486"/>
      <c r="M41" s="486"/>
      <c r="N41" s="487"/>
    </row>
    <row r="42" spans="1:14" s="4" customFormat="1" ht="25.2">
      <c r="A42" s="100" t="s">
        <v>284</v>
      </c>
      <c r="B42" s="98"/>
      <c r="C42" s="98"/>
      <c r="D42" s="98"/>
      <c r="E42" s="98"/>
      <c r="F42" s="133"/>
      <c r="G42" s="486"/>
      <c r="H42" s="486"/>
      <c r="I42" s="486"/>
      <c r="J42" s="486"/>
      <c r="K42" s="486"/>
      <c r="L42" s="486"/>
      <c r="M42" s="486"/>
      <c r="N42" s="487"/>
    </row>
    <row r="43" spans="1:14" s="3" customFormat="1" ht="10.35" customHeight="1">
      <c r="A43" s="100"/>
      <c r="B43" s="98"/>
      <c r="C43" s="98"/>
      <c r="D43" s="98"/>
      <c r="E43" s="98"/>
      <c r="F43" s="133"/>
      <c r="G43" s="98"/>
      <c r="H43" s="98"/>
      <c r="I43" s="98"/>
      <c r="J43" s="98"/>
      <c r="K43" s="98"/>
      <c r="L43" s="98"/>
      <c r="M43" s="98"/>
      <c r="N43" s="101"/>
    </row>
    <row r="44" spans="1:14" s="3" customFormat="1" ht="18.75" customHeight="1">
      <c r="A44" s="100" t="s">
        <v>285</v>
      </c>
      <c r="B44" s="98"/>
      <c r="C44" s="98"/>
      <c r="D44" s="98"/>
      <c r="E44" s="98"/>
      <c r="F44" s="133" t="s">
        <v>286</v>
      </c>
      <c r="G44" s="486" t="str">
        <f>PL!$B$13</f>
        <v>Branch of JSC "Doosan Enerbility" in the Turkestan region</v>
      </c>
      <c r="H44" s="486"/>
      <c r="I44" s="486"/>
      <c r="J44" s="486"/>
      <c r="K44" s="486"/>
      <c r="L44" s="486"/>
      <c r="M44" s="486"/>
      <c r="N44" s="487"/>
    </row>
    <row r="45" spans="1:14" s="3" customFormat="1" ht="18.75" customHeight="1">
      <c r="A45" s="100" t="s">
        <v>287</v>
      </c>
      <c r="B45" s="98"/>
      <c r="C45" s="98"/>
      <c r="D45" s="98"/>
      <c r="E45" s="98"/>
      <c r="F45" s="133"/>
      <c r="G45" s="486" t="str">
        <f>PL!$B$14</f>
        <v>321 Tauke Khan Avenue, Turkestan region, Turkestan, Kazakhstan, 161200</v>
      </c>
      <c r="H45" s="486"/>
      <c r="I45" s="486"/>
      <c r="J45" s="486"/>
      <c r="K45" s="486"/>
      <c r="L45" s="486"/>
      <c r="M45" s="486"/>
      <c r="N45" s="487"/>
    </row>
    <row r="46" spans="1:14" s="3" customFormat="1" ht="18.75" customHeight="1">
      <c r="A46" s="100"/>
      <c r="B46" s="98"/>
      <c r="C46" s="98"/>
      <c r="D46" s="98"/>
      <c r="E46" s="98"/>
      <c r="F46" s="133"/>
      <c r="G46" s="486" t="str">
        <f>PL!$B$15</f>
        <v>BIN: 230741006561</v>
      </c>
      <c r="H46" s="486"/>
      <c r="I46" s="486"/>
      <c r="J46" s="486"/>
      <c r="K46" s="486"/>
      <c r="L46" s="486"/>
      <c r="M46" s="486"/>
      <c r="N46" s="487"/>
    </row>
    <row r="47" spans="1:14" s="3" customFormat="1" ht="18.75" customHeight="1">
      <c r="A47" s="100"/>
      <c r="B47" s="98"/>
      <c r="C47" s="98"/>
      <c r="D47" s="98"/>
      <c r="E47" s="98"/>
      <c r="F47" s="133"/>
      <c r="G47" s="205"/>
      <c r="H47" s="205"/>
      <c r="I47" s="205"/>
      <c r="J47" s="205"/>
      <c r="K47" s="205"/>
      <c r="L47" s="205"/>
      <c r="M47" s="205"/>
      <c r="N47" s="206"/>
    </row>
    <row r="48" spans="1:14" s="3" customFormat="1" ht="25.2">
      <c r="A48" s="100" t="s">
        <v>288</v>
      </c>
      <c r="B48" s="98"/>
      <c r="C48" s="98"/>
      <c r="D48" s="98"/>
      <c r="E48" s="98"/>
      <c r="F48" s="133" t="s">
        <v>289</v>
      </c>
      <c r="G48" s="98"/>
      <c r="H48" s="98"/>
      <c r="I48" s="98"/>
      <c r="J48" s="98"/>
      <c r="K48" s="98"/>
      <c r="L48" s="98"/>
      <c r="M48" s="98"/>
      <c r="N48" s="101"/>
    </row>
    <row r="49" spans="1:16" s="4" customFormat="1" ht="25.2">
      <c r="A49" s="100" t="s">
        <v>290</v>
      </c>
      <c r="B49" s="98"/>
      <c r="C49" s="98"/>
      <c r="D49" s="98"/>
      <c r="E49" s="98"/>
      <c r="F49" s="133" t="s">
        <v>291</v>
      </c>
      <c r="G49" s="98"/>
      <c r="H49" s="98"/>
      <c r="I49" s="98"/>
      <c r="J49" s="98"/>
      <c r="K49" s="98"/>
      <c r="L49" s="98"/>
      <c r="M49" s="98"/>
      <c r="N49" s="101"/>
    </row>
    <row r="50" spans="1:16" s="3" customFormat="1" ht="10.35" customHeight="1">
      <c r="A50" s="100"/>
      <c r="B50" s="98"/>
      <c r="C50" s="98"/>
      <c r="D50" s="98"/>
      <c r="E50" s="98"/>
      <c r="F50" s="133"/>
      <c r="G50" s="98"/>
      <c r="H50" s="98"/>
      <c r="I50" s="98"/>
      <c r="J50" s="98"/>
      <c r="K50" s="98"/>
      <c r="L50" s="98"/>
      <c r="M50" s="98"/>
      <c r="N50" s="101"/>
    </row>
    <row r="51" spans="1:16" s="3" customFormat="1" ht="25.2">
      <c r="A51" s="100" t="s">
        <v>292</v>
      </c>
      <c r="B51" s="98"/>
      <c r="C51" s="98"/>
      <c r="D51" s="98"/>
      <c r="E51" s="98"/>
      <c r="F51" s="133" t="s">
        <v>293</v>
      </c>
      <c r="G51" s="133" t="str">
        <f>PL!$V$8</f>
        <v>PGU-DE-0587</v>
      </c>
      <c r="H51" s="98"/>
      <c r="I51" s="98"/>
      <c r="J51" s="98"/>
      <c r="K51" s="98"/>
      <c r="L51" s="98"/>
      <c r="M51" s="98"/>
      <c r="N51" s="101"/>
    </row>
    <row r="52" spans="1:16" s="3" customFormat="1" ht="25.2">
      <c r="A52" s="100" t="s">
        <v>294</v>
      </c>
      <c r="B52" s="98"/>
      <c r="C52" s="98"/>
      <c r="D52" s="98"/>
      <c r="E52" s="98"/>
      <c r="F52" s="133"/>
      <c r="G52" s="98"/>
      <c r="H52" s="98"/>
      <c r="I52" s="98"/>
      <c r="J52" s="98"/>
      <c r="K52" s="98"/>
      <c r="L52" s="98"/>
      <c r="M52" s="98"/>
      <c r="N52" s="101"/>
    </row>
    <row r="53" spans="1:16" s="3" customFormat="1" ht="10.35" customHeight="1">
      <c r="A53" s="100"/>
      <c r="B53" s="98"/>
      <c r="C53" s="98"/>
      <c r="D53" s="98"/>
      <c r="E53" s="98"/>
      <c r="F53" s="133"/>
      <c r="G53" s="98"/>
      <c r="H53" s="98"/>
      <c r="I53" s="98"/>
      <c r="J53" s="98"/>
      <c r="K53" s="98"/>
      <c r="L53" s="98"/>
      <c r="M53" s="98"/>
      <c r="N53" s="101"/>
    </row>
    <row r="54" spans="1:16" s="3" customFormat="1" ht="25.2">
      <c r="A54" s="102" t="s">
        <v>295</v>
      </c>
      <c r="B54" s="135"/>
      <c r="C54" s="135"/>
      <c r="D54" s="135"/>
      <c r="E54" s="135"/>
      <c r="F54" s="136" t="s">
        <v>282</v>
      </c>
      <c r="G54" s="263" t="str">
        <f>VLOOKUP($P54,'Summary PL'!$A$14:$M$17,4,FALSE)</f>
        <v>Optical Fiber Cable FR PSP SM 4C, 3500m</v>
      </c>
      <c r="H54" s="135"/>
      <c r="I54" s="135"/>
      <c r="J54" s="135"/>
      <c r="K54" s="135"/>
      <c r="L54" s="135"/>
      <c r="M54" s="135"/>
      <c r="N54" s="103"/>
      <c r="P54" s="3">
        <f>P17+1</f>
        <v>2</v>
      </c>
    </row>
    <row r="55" spans="1:16" s="3" customFormat="1" ht="25.2">
      <c r="A55" s="102" t="s">
        <v>296</v>
      </c>
      <c r="B55" s="135"/>
      <c r="C55" s="135"/>
      <c r="D55" s="135"/>
      <c r="E55" s="135"/>
      <c r="F55" s="136"/>
      <c r="G55" s="135"/>
      <c r="H55" s="135"/>
      <c r="I55" s="135"/>
      <c r="J55" s="135"/>
      <c r="K55" s="135"/>
      <c r="L55" s="135"/>
      <c r="M55" s="135"/>
      <c r="N55" s="103"/>
    </row>
    <row r="56" spans="1:16" s="3" customFormat="1" ht="10.35" customHeight="1">
      <c r="A56" s="100"/>
      <c r="B56" s="98"/>
      <c r="C56" s="98"/>
      <c r="D56" s="98"/>
      <c r="E56" s="98"/>
      <c r="F56" s="133"/>
      <c r="G56" s="98"/>
      <c r="H56" s="98"/>
      <c r="I56" s="98"/>
      <c r="J56" s="98"/>
      <c r="K56" s="98"/>
      <c r="L56" s="98"/>
      <c r="M56" s="98"/>
      <c r="N56" s="101"/>
    </row>
    <row r="57" spans="1:16" s="3" customFormat="1" ht="25.2">
      <c r="A57" s="100" t="s">
        <v>297</v>
      </c>
      <c r="B57" s="98"/>
      <c r="C57" s="98"/>
      <c r="D57" s="98"/>
      <c r="E57" s="98"/>
      <c r="F57" s="136" t="s">
        <v>298</v>
      </c>
      <c r="G57" s="263" t="str">
        <f>VLOOKUP($P54,'Summary PL'!$A$14:$M$17,3,FALSE)</f>
        <v>PGU-DE-0587-AIS-CMcable-002</v>
      </c>
      <c r="H57" s="98"/>
      <c r="I57" s="98"/>
      <c r="J57" s="98"/>
      <c r="K57" s="98"/>
      <c r="L57" s="98"/>
      <c r="M57" s="98"/>
      <c r="N57" s="101"/>
    </row>
    <row r="58" spans="1:16" s="4" customFormat="1" ht="25.2">
      <c r="A58" s="100" t="s">
        <v>299</v>
      </c>
      <c r="B58" s="98"/>
      <c r="C58" s="98"/>
      <c r="D58" s="98"/>
      <c r="E58" s="98"/>
      <c r="F58" s="133"/>
      <c r="G58" s="133"/>
      <c r="H58" s="98"/>
      <c r="I58" s="98"/>
      <c r="J58" s="98"/>
      <c r="K58" s="98"/>
      <c r="L58" s="98"/>
      <c r="M58" s="98"/>
      <c r="N58" s="101"/>
    </row>
    <row r="59" spans="1:16" s="3" customFormat="1" ht="10.35" customHeight="1">
      <c r="A59" s="100"/>
      <c r="B59" s="98"/>
      <c r="C59" s="98"/>
      <c r="D59" s="98"/>
      <c r="E59" s="98"/>
      <c r="F59" s="133"/>
      <c r="G59" s="133"/>
      <c r="H59" s="98"/>
      <c r="I59" s="98"/>
      <c r="J59" s="98"/>
      <c r="K59" s="98"/>
      <c r="L59" s="98"/>
      <c r="M59" s="98"/>
      <c r="N59" s="101"/>
    </row>
    <row r="60" spans="1:16" s="3" customFormat="1" ht="25.2">
      <c r="A60" s="100" t="s">
        <v>300</v>
      </c>
      <c r="B60" s="98"/>
      <c r="C60" s="98"/>
      <c r="D60" s="98"/>
      <c r="E60" s="98"/>
      <c r="F60" s="133" t="s">
        <v>293</v>
      </c>
      <c r="G60" s="236">
        <f>VLOOKUP($P54,'Summary PL'!$A$14:$M$17,12,FALSE)</f>
        <v>725</v>
      </c>
      <c r="H60" s="133" t="s">
        <v>301</v>
      </c>
      <c r="I60" s="98"/>
      <c r="J60" s="98"/>
      <c r="K60" s="98"/>
      <c r="L60" s="98"/>
      <c r="M60" s="98"/>
      <c r="N60" s="101"/>
    </row>
    <row r="61" spans="1:16" s="4" customFormat="1" ht="25.2">
      <c r="A61" s="100" t="s">
        <v>302</v>
      </c>
      <c r="B61" s="98"/>
      <c r="C61" s="98"/>
      <c r="D61" s="98"/>
      <c r="E61" s="98"/>
      <c r="F61" s="133"/>
      <c r="G61" s="133"/>
      <c r="H61" s="133"/>
      <c r="I61" s="98"/>
      <c r="J61" s="98"/>
      <c r="K61" s="98"/>
      <c r="L61" s="98"/>
      <c r="M61" s="98"/>
      <c r="N61" s="101"/>
    </row>
    <row r="62" spans="1:16" s="3" customFormat="1" ht="10.35" customHeight="1">
      <c r="A62" s="100"/>
      <c r="B62" s="98"/>
      <c r="C62" s="98"/>
      <c r="D62" s="98"/>
      <c r="E62" s="98"/>
      <c r="F62" s="133"/>
      <c r="G62" s="133"/>
      <c r="H62" s="133"/>
      <c r="I62" s="98"/>
      <c r="J62" s="98"/>
      <c r="K62" s="98"/>
      <c r="L62" s="98"/>
      <c r="M62" s="98"/>
      <c r="N62" s="101"/>
    </row>
    <row r="63" spans="1:16" s="3" customFormat="1" ht="25.2">
      <c r="A63" s="100" t="s">
        <v>303</v>
      </c>
      <c r="B63" s="98"/>
      <c r="C63" s="98"/>
      <c r="D63" s="98"/>
      <c r="E63" s="98"/>
      <c r="F63" s="133" t="s">
        <v>293</v>
      </c>
      <c r="G63" s="236">
        <f>VLOOKUP($P54,'Summary PL'!$A$14:$M$17,13,FALSE)</f>
        <v>897</v>
      </c>
      <c r="H63" s="133" t="s">
        <v>301</v>
      </c>
      <c r="I63" s="98"/>
      <c r="J63" s="98"/>
      <c r="K63" s="98"/>
      <c r="L63" s="98"/>
      <c r="M63" s="98"/>
      <c r="N63" s="101"/>
    </row>
    <row r="64" spans="1:16" s="4" customFormat="1" ht="25.2">
      <c r="A64" s="100" t="s">
        <v>304</v>
      </c>
      <c r="B64" s="98"/>
      <c r="C64" s="98"/>
      <c r="D64" s="98"/>
      <c r="E64" s="98"/>
      <c r="F64" s="133"/>
      <c r="G64" s="133"/>
      <c r="H64" s="98"/>
      <c r="I64" s="98"/>
      <c r="J64" s="98"/>
      <c r="K64" s="98"/>
      <c r="L64" s="98"/>
      <c r="M64" s="98"/>
      <c r="N64" s="101"/>
    </row>
    <row r="65" spans="1:14" s="3" customFormat="1" ht="10.35" customHeight="1">
      <c r="A65" s="100"/>
      <c r="B65" s="98"/>
      <c r="C65" s="98"/>
      <c r="D65" s="98"/>
      <c r="E65" s="98"/>
      <c r="F65" s="133"/>
      <c r="G65" s="133"/>
      <c r="H65" s="98"/>
      <c r="I65" s="98"/>
      <c r="J65" s="98"/>
      <c r="K65" s="98"/>
      <c r="L65" s="98"/>
      <c r="M65" s="98"/>
      <c r="N65" s="101"/>
    </row>
    <row r="66" spans="1:14" s="3" customFormat="1" ht="25.2">
      <c r="A66" s="104" t="s">
        <v>305</v>
      </c>
      <c r="B66" s="98"/>
      <c r="C66" s="98"/>
      <c r="D66" s="98"/>
      <c r="E66" s="98"/>
      <c r="F66" s="133" t="s">
        <v>293</v>
      </c>
      <c r="G66" s="236">
        <f>VLOOKUP($P54,'Summary PL'!$A$14:$M$17,11,FALSE)</f>
        <v>1.849</v>
      </c>
      <c r="H66" s="235" t="s">
        <v>306</v>
      </c>
      <c r="I66" s="235"/>
      <c r="J66" s="235"/>
      <c r="K66" s="235"/>
      <c r="L66" s="98"/>
      <c r="M66" s="98"/>
      <c r="N66" s="101"/>
    </row>
    <row r="67" spans="1:14" s="4" customFormat="1" ht="25.2">
      <c r="A67" s="100" t="s">
        <v>307</v>
      </c>
      <c r="B67" s="98"/>
      <c r="C67" s="98"/>
      <c r="D67" s="98"/>
      <c r="E67" s="98"/>
      <c r="F67" s="133"/>
      <c r="G67" s="133"/>
      <c r="H67" s="98"/>
      <c r="I67" s="98"/>
      <c r="J67" s="98"/>
      <c r="K67" s="98"/>
      <c r="L67" s="98"/>
      <c r="M67" s="98"/>
      <c r="N67" s="101"/>
    </row>
    <row r="68" spans="1:14" s="3" customFormat="1" ht="10.35" customHeight="1">
      <c r="A68" s="100"/>
      <c r="B68" s="98"/>
      <c r="C68" s="98"/>
      <c r="D68" s="98"/>
      <c r="E68" s="98"/>
      <c r="F68" s="133"/>
      <c r="G68" s="133"/>
      <c r="H68" s="98"/>
      <c r="I68" s="98"/>
      <c r="J68" s="98"/>
      <c r="K68" s="98"/>
      <c r="L68" s="98"/>
      <c r="M68" s="98"/>
      <c r="N68" s="101"/>
    </row>
    <row r="69" spans="1:14" s="3" customFormat="1" ht="25.2" customHeight="1">
      <c r="A69" s="100" t="s">
        <v>308</v>
      </c>
      <c r="B69" s="98"/>
      <c r="C69" s="98"/>
      <c r="D69" s="98"/>
      <c r="E69" s="98"/>
      <c r="F69" s="133" t="s">
        <v>309</v>
      </c>
      <c r="G69" s="486" t="s">
        <v>310</v>
      </c>
      <c r="H69" s="486"/>
      <c r="I69" s="486"/>
      <c r="J69" s="486"/>
      <c r="K69" s="486"/>
      <c r="L69" s="486"/>
      <c r="M69" s="486"/>
      <c r="N69" s="487"/>
    </row>
    <row r="70" spans="1:14" s="4" customFormat="1" ht="25.2">
      <c r="A70" s="100" t="s">
        <v>311</v>
      </c>
      <c r="B70" s="98"/>
      <c r="C70" s="98"/>
      <c r="D70" s="98"/>
      <c r="E70" s="98"/>
      <c r="F70" s="133"/>
      <c r="G70" s="486"/>
      <c r="H70" s="486"/>
      <c r="I70" s="486"/>
      <c r="J70" s="486"/>
      <c r="K70" s="486"/>
      <c r="L70" s="486"/>
      <c r="M70" s="486"/>
      <c r="N70" s="487"/>
    </row>
    <row r="71" spans="1:14" s="4" customFormat="1" ht="25.2">
      <c r="A71" s="100"/>
      <c r="B71" s="98"/>
      <c r="C71" s="98"/>
      <c r="D71" s="98"/>
      <c r="E71" s="98"/>
      <c r="F71" s="133"/>
      <c r="G71" s="134"/>
      <c r="H71" s="98"/>
      <c r="I71" s="98"/>
      <c r="J71" s="98"/>
      <c r="K71" s="98"/>
      <c r="L71" s="98"/>
      <c r="M71" s="98"/>
      <c r="N71" s="101"/>
    </row>
    <row r="72" spans="1:14" s="4" customFormat="1" ht="25.8" thickBot="1">
      <c r="A72" s="100"/>
      <c r="B72" s="98"/>
      <c r="C72" s="98"/>
      <c r="D72" s="98"/>
      <c r="E72" s="133"/>
      <c r="F72" s="234"/>
      <c r="G72" s="133"/>
      <c r="H72" s="98"/>
      <c r="I72" s="98"/>
      <c r="J72" s="98"/>
      <c r="K72" s="98"/>
      <c r="L72" s="98"/>
      <c r="M72" s="98"/>
      <c r="N72" s="101"/>
    </row>
    <row r="73" spans="1:14" ht="21" customHeight="1">
      <c r="A73" s="94"/>
      <c r="B73" s="95"/>
      <c r="C73" s="95"/>
      <c r="D73" s="95"/>
      <c r="E73" s="480" t="s">
        <v>312</v>
      </c>
      <c r="F73" s="481"/>
      <c r="G73" s="481"/>
      <c r="H73" s="481"/>
      <c r="I73" s="481"/>
      <c r="J73" s="481"/>
      <c r="K73" s="481"/>
      <c r="L73" s="96"/>
      <c r="M73" s="96"/>
      <c r="N73" s="97"/>
    </row>
    <row r="74" spans="1:14" ht="25.5" customHeight="1" thickBot="1">
      <c r="A74" s="105"/>
      <c r="B74" s="106"/>
      <c r="C74" s="106"/>
      <c r="D74" s="106"/>
      <c r="E74" s="482"/>
      <c r="F74" s="482"/>
      <c r="G74" s="482"/>
      <c r="H74" s="482"/>
      <c r="I74" s="482"/>
      <c r="J74" s="482"/>
      <c r="K74" s="482"/>
      <c r="L74" s="107"/>
      <c r="M74" s="107"/>
      <c r="N74" s="108"/>
    </row>
    <row r="75" spans="1:14">
      <c r="A75" s="94"/>
      <c r="B75" s="95"/>
      <c r="C75" s="95"/>
      <c r="D75" s="95"/>
      <c r="E75" s="95"/>
      <c r="F75" s="96"/>
      <c r="G75" s="96"/>
      <c r="H75" s="96"/>
      <c r="I75" s="96"/>
      <c r="J75" s="96"/>
      <c r="K75" s="96"/>
      <c r="L75" s="96"/>
      <c r="M75" s="96"/>
      <c r="N75" s="97"/>
    </row>
    <row r="76" spans="1:14">
      <c r="A76" s="238"/>
      <c r="N76" s="237"/>
    </row>
    <row r="77" spans="1:14" ht="76.5" customHeight="1">
      <c r="A77" s="483" t="s">
        <v>280</v>
      </c>
      <c r="B77" s="484"/>
      <c r="C77" s="484"/>
      <c r="D77" s="484"/>
      <c r="E77" s="484"/>
      <c r="F77" s="484"/>
      <c r="G77" s="484"/>
      <c r="H77" s="484"/>
      <c r="I77" s="484"/>
      <c r="J77" s="484"/>
      <c r="K77" s="484"/>
      <c r="L77" s="484"/>
      <c r="M77" s="484"/>
      <c r="N77" s="485"/>
    </row>
    <row r="78" spans="1:14" s="3" customFormat="1" ht="37.950000000000003" customHeight="1">
      <c r="A78" s="111" t="s">
        <v>281</v>
      </c>
      <c r="B78" s="132"/>
      <c r="C78" s="132"/>
      <c r="D78" s="98"/>
      <c r="E78" s="98"/>
      <c r="F78" s="133" t="s">
        <v>282</v>
      </c>
      <c r="G78" s="486" t="s">
        <v>283</v>
      </c>
      <c r="H78" s="486"/>
      <c r="I78" s="486"/>
      <c r="J78" s="486"/>
      <c r="K78" s="486"/>
      <c r="L78" s="486"/>
      <c r="M78" s="486"/>
      <c r="N78" s="487"/>
    </row>
    <row r="79" spans="1:14" s="4" customFormat="1" ht="25.2">
      <c r="A79" s="100" t="s">
        <v>284</v>
      </c>
      <c r="B79" s="98"/>
      <c r="C79" s="98"/>
      <c r="D79" s="98"/>
      <c r="E79" s="98"/>
      <c r="F79" s="133"/>
      <c r="G79" s="486"/>
      <c r="H79" s="486"/>
      <c r="I79" s="486"/>
      <c r="J79" s="486"/>
      <c r="K79" s="486"/>
      <c r="L79" s="486"/>
      <c r="M79" s="486"/>
      <c r="N79" s="487"/>
    </row>
    <row r="80" spans="1:14" s="3" customFormat="1" ht="10.35" customHeight="1">
      <c r="A80" s="100"/>
      <c r="B80" s="98"/>
      <c r="C80" s="98"/>
      <c r="D80" s="98"/>
      <c r="E80" s="98"/>
      <c r="F80" s="133"/>
      <c r="G80" s="98"/>
      <c r="H80" s="98"/>
      <c r="I80" s="98"/>
      <c r="J80" s="98"/>
      <c r="K80" s="98"/>
      <c r="L80" s="98"/>
      <c r="M80" s="98"/>
      <c r="N80" s="101"/>
    </row>
    <row r="81" spans="1:16" s="3" customFormat="1" ht="18.75" customHeight="1">
      <c r="A81" s="100" t="s">
        <v>285</v>
      </c>
      <c r="B81" s="98"/>
      <c r="C81" s="98"/>
      <c r="D81" s="98"/>
      <c r="E81" s="98"/>
      <c r="F81" s="133" t="s">
        <v>286</v>
      </c>
      <c r="G81" s="486" t="str">
        <f>PL!$B$13</f>
        <v>Branch of JSC "Doosan Enerbility" in the Turkestan region</v>
      </c>
      <c r="H81" s="486"/>
      <c r="I81" s="486"/>
      <c r="J81" s="486"/>
      <c r="K81" s="486"/>
      <c r="L81" s="486"/>
      <c r="M81" s="486"/>
      <c r="N81" s="487"/>
    </row>
    <row r="82" spans="1:16" s="3" customFormat="1" ht="18.75" customHeight="1">
      <c r="A82" s="100" t="s">
        <v>287</v>
      </c>
      <c r="B82" s="98"/>
      <c r="C82" s="98"/>
      <c r="D82" s="98"/>
      <c r="E82" s="98"/>
      <c r="F82" s="133"/>
      <c r="G82" s="486" t="str">
        <f>PL!$B$14</f>
        <v>321 Tauke Khan Avenue, Turkestan region, Turkestan, Kazakhstan, 161200</v>
      </c>
      <c r="H82" s="486"/>
      <c r="I82" s="486"/>
      <c r="J82" s="486"/>
      <c r="K82" s="486"/>
      <c r="L82" s="486"/>
      <c r="M82" s="486"/>
      <c r="N82" s="487"/>
    </row>
    <row r="83" spans="1:16" s="3" customFormat="1" ht="18.75" customHeight="1">
      <c r="A83" s="100"/>
      <c r="B83" s="98"/>
      <c r="C83" s="98"/>
      <c r="D83" s="98"/>
      <c r="E83" s="98"/>
      <c r="F83" s="133"/>
      <c r="G83" s="486" t="str">
        <f>PL!$B$15</f>
        <v>BIN: 230741006561</v>
      </c>
      <c r="H83" s="486"/>
      <c r="I83" s="486"/>
      <c r="J83" s="486"/>
      <c r="K83" s="486"/>
      <c r="L83" s="486"/>
      <c r="M83" s="486"/>
      <c r="N83" s="487"/>
    </row>
    <row r="84" spans="1:16" s="3" customFormat="1" ht="18.75" customHeight="1">
      <c r="A84" s="100"/>
      <c r="B84" s="98"/>
      <c r="C84" s="98"/>
      <c r="D84" s="98"/>
      <c r="E84" s="98"/>
      <c r="F84" s="133"/>
      <c r="G84" s="205"/>
      <c r="H84" s="205"/>
      <c r="I84" s="205"/>
      <c r="J84" s="205"/>
      <c r="K84" s="205"/>
      <c r="L84" s="205"/>
      <c r="M84" s="205"/>
      <c r="N84" s="206"/>
    </row>
    <row r="85" spans="1:16" s="3" customFormat="1" ht="25.2">
      <c r="A85" s="100" t="s">
        <v>288</v>
      </c>
      <c r="B85" s="98"/>
      <c r="C85" s="98"/>
      <c r="D85" s="98"/>
      <c r="E85" s="98"/>
      <c r="F85" s="133" t="s">
        <v>289</v>
      </c>
      <c r="G85" s="98"/>
      <c r="H85" s="98"/>
      <c r="I85" s="98"/>
      <c r="J85" s="98"/>
      <c r="K85" s="98"/>
      <c r="L85" s="98"/>
      <c r="M85" s="98"/>
      <c r="N85" s="101"/>
    </row>
    <row r="86" spans="1:16" s="4" customFormat="1" ht="25.2">
      <c r="A86" s="100" t="s">
        <v>290</v>
      </c>
      <c r="B86" s="98"/>
      <c r="C86" s="98"/>
      <c r="D86" s="98"/>
      <c r="E86" s="98"/>
      <c r="F86" s="133" t="s">
        <v>291</v>
      </c>
      <c r="G86" s="98"/>
      <c r="H86" s="98"/>
      <c r="I86" s="98"/>
      <c r="J86" s="98"/>
      <c r="K86" s="98"/>
      <c r="L86" s="98"/>
      <c r="M86" s="98"/>
      <c r="N86" s="101"/>
    </row>
    <row r="87" spans="1:16" s="3" customFormat="1" ht="10.35" customHeight="1">
      <c r="A87" s="100"/>
      <c r="B87" s="98"/>
      <c r="C87" s="98"/>
      <c r="D87" s="98"/>
      <c r="E87" s="98"/>
      <c r="F87" s="133"/>
      <c r="G87" s="98"/>
      <c r="H87" s="98"/>
      <c r="I87" s="98"/>
      <c r="J87" s="98"/>
      <c r="K87" s="98"/>
      <c r="L87" s="98"/>
      <c r="M87" s="98"/>
      <c r="N87" s="101"/>
    </row>
    <row r="88" spans="1:16" s="3" customFormat="1" ht="25.2">
      <c r="A88" s="100" t="s">
        <v>292</v>
      </c>
      <c r="B88" s="98"/>
      <c r="C88" s="98"/>
      <c r="D88" s="98"/>
      <c r="E88" s="98"/>
      <c r="F88" s="133" t="s">
        <v>293</v>
      </c>
      <c r="G88" s="133" t="str">
        <f>PL!$V$8</f>
        <v>PGU-DE-0587</v>
      </c>
      <c r="H88" s="98"/>
      <c r="I88" s="98"/>
      <c r="J88" s="98"/>
      <c r="K88" s="98"/>
      <c r="L88" s="98"/>
      <c r="M88" s="98"/>
      <c r="N88" s="101"/>
    </row>
    <row r="89" spans="1:16" s="3" customFormat="1" ht="25.2">
      <c r="A89" s="100" t="s">
        <v>294</v>
      </c>
      <c r="B89" s="98"/>
      <c r="C89" s="98"/>
      <c r="D89" s="98"/>
      <c r="E89" s="98"/>
      <c r="F89" s="133"/>
      <c r="G89" s="98"/>
      <c r="H89" s="98"/>
      <c r="I89" s="98"/>
      <c r="J89" s="98"/>
      <c r="K89" s="98"/>
      <c r="L89" s="98"/>
      <c r="M89" s="98"/>
      <c r="N89" s="101"/>
    </row>
    <row r="90" spans="1:16" s="3" customFormat="1" ht="10.35" customHeight="1">
      <c r="A90" s="100"/>
      <c r="B90" s="98"/>
      <c r="C90" s="98"/>
      <c r="D90" s="98"/>
      <c r="E90" s="98"/>
      <c r="F90" s="133"/>
      <c r="G90" s="98"/>
      <c r="H90" s="98"/>
      <c r="I90" s="98"/>
      <c r="J90" s="98"/>
      <c r="K90" s="98"/>
      <c r="L90" s="98"/>
      <c r="M90" s="98"/>
      <c r="N90" s="101"/>
    </row>
    <row r="91" spans="1:16" s="3" customFormat="1" ht="25.2">
      <c r="A91" s="102" t="s">
        <v>295</v>
      </c>
      <c r="B91" s="135"/>
      <c r="C91" s="135"/>
      <c r="D91" s="135"/>
      <c r="E91" s="135"/>
      <c r="F91" s="136" t="s">
        <v>282</v>
      </c>
      <c r="G91" s="263" t="str">
        <f>VLOOKUP($P91,'Summary PL'!$A$14:$M$17,4,FALSE)</f>
        <v>Optical Fiber Cable FR PSP SM 24C, 3000m</v>
      </c>
      <c r="H91" s="135"/>
      <c r="I91" s="135"/>
      <c r="J91" s="135"/>
      <c r="K91" s="135"/>
      <c r="L91" s="135"/>
      <c r="M91" s="135"/>
      <c r="N91" s="103"/>
      <c r="P91" s="3">
        <f>P54+1</f>
        <v>3</v>
      </c>
    </row>
    <row r="92" spans="1:16" s="3" customFormat="1" ht="25.2">
      <c r="A92" s="102" t="s">
        <v>296</v>
      </c>
      <c r="B92" s="135"/>
      <c r="C92" s="135"/>
      <c r="D92" s="135"/>
      <c r="E92" s="135"/>
      <c r="F92" s="136"/>
      <c r="G92" s="135"/>
      <c r="H92" s="135"/>
      <c r="I92" s="135"/>
      <c r="J92" s="135"/>
      <c r="K92" s="135"/>
      <c r="L92" s="135"/>
      <c r="M92" s="135"/>
      <c r="N92" s="103"/>
    </row>
    <row r="93" spans="1:16" s="3" customFormat="1" ht="10.35" customHeight="1">
      <c r="A93" s="100"/>
      <c r="B93" s="98"/>
      <c r="C93" s="98"/>
      <c r="D93" s="98"/>
      <c r="E93" s="98"/>
      <c r="F93" s="133"/>
      <c r="G93" s="98"/>
      <c r="H93" s="98"/>
      <c r="I93" s="98"/>
      <c r="J93" s="98"/>
      <c r="K93" s="98"/>
      <c r="L93" s="98"/>
      <c r="M93" s="98"/>
      <c r="N93" s="101"/>
    </row>
    <row r="94" spans="1:16" s="3" customFormat="1" ht="25.2">
      <c r="A94" s="100" t="s">
        <v>297</v>
      </c>
      <c r="B94" s="98"/>
      <c r="C94" s="98"/>
      <c r="D94" s="98"/>
      <c r="E94" s="98"/>
      <c r="F94" s="136" t="s">
        <v>298</v>
      </c>
      <c r="G94" s="263" t="str">
        <f>VLOOKUP($P91,'Summary PL'!$A$14:$M$17,3,FALSE)</f>
        <v>PGU-DE-0587-AIS-CMcable-003</v>
      </c>
      <c r="H94" s="98"/>
      <c r="I94" s="98"/>
      <c r="J94" s="98"/>
      <c r="K94" s="98"/>
      <c r="L94" s="98"/>
      <c r="M94" s="98"/>
      <c r="N94" s="101"/>
    </row>
    <row r="95" spans="1:16" s="4" customFormat="1" ht="25.2">
      <c r="A95" s="100" t="s">
        <v>299</v>
      </c>
      <c r="B95" s="98"/>
      <c r="C95" s="98"/>
      <c r="D95" s="98"/>
      <c r="E95" s="98"/>
      <c r="F95" s="133"/>
      <c r="G95" s="133"/>
      <c r="H95" s="98"/>
      <c r="I95" s="98"/>
      <c r="J95" s="98"/>
      <c r="K95" s="98"/>
      <c r="L95" s="98"/>
      <c r="M95" s="98"/>
      <c r="N95" s="101"/>
    </row>
    <row r="96" spans="1:16" s="3" customFormat="1" ht="10.35" customHeight="1">
      <c r="A96" s="100"/>
      <c r="B96" s="98"/>
      <c r="C96" s="98"/>
      <c r="D96" s="98"/>
      <c r="E96" s="98"/>
      <c r="F96" s="133"/>
      <c r="G96" s="133"/>
      <c r="H96" s="98"/>
      <c r="I96" s="98"/>
      <c r="J96" s="98"/>
      <c r="K96" s="98"/>
      <c r="L96" s="98"/>
      <c r="M96" s="98"/>
      <c r="N96" s="101"/>
    </row>
    <row r="97" spans="1:14" s="3" customFormat="1" ht="25.2">
      <c r="A97" s="100" t="s">
        <v>300</v>
      </c>
      <c r="B97" s="98"/>
      <c r="C97" s="98"/>
      <c r="D97" s="98"/>
      <c r="E97" s="98"/>
      <c r="F97" s="133" t="s">
        <v>293</v>
      </c>
      <c r="G97" s="236">
        <f>VLOOKUP($P91,'Summary PL'!$A$14:$M$17,12,FALSE)</f>
        <v>456</v>
      </c>
      <c r="H97" s="133" t="s">
        <v>301</v>
      </c>
      <c r="I97" s="98"/>
      <c r="J97" s="98"/>
      <c r="K97" s="98"/>
      <c r="L97" s="98"/>
      <c r="M97" s="98"/>
      <c r="N97" s="101"/>
    </row>
    <row r="98" spans="1:14" s="4" customFormat="1" ht="25.2">
      <c r="A98" s="100" t="s">
        <v>302</v>
      </c>
      <c r="B98" s="98"/>
      <c r="C98" s="98"/>
      <c r="D98" s="98"/>
      <c r="E98" s="98"/>
      <c r="F98" s="133"/>
      <c r="G98" s="133"/>
      <c r="H98" s="133"/>
      <c r="I98" s="98"/>
      <c r="J98" s="98"/>
      <c r="K98" s="98"/>
      <c r="L98" s="98"/>
      <c r="M98" s="98"/>
      <c r="N98" s="101"/>
    </row>
    <row r="99" spans="1:14" s="3" customFormat="1" ht="10.35" customHeight="1">
      <c r="A99" s="100"/>
      <c r="B99" s="98"/>
      <c r="C99" s="98"/>
      <c r="D99" s="98"/>
      <c r="E99" s="98"/>
      <c r="F99" s="133"/>
      <c r="G99" s="133"/>
      <c r="H99" s="133"/>
      <c r="I99" s="98"/>
      <c r="J99" s="98"/>
      <c r="K99" s="98"/>
      <c r="L99" s="98"/>
      <c r="M99" s="98"/>
      <c r="N99" s="101"/>
    </row>
    <row r="100" spans="1:14" s="3" customFormat="1" ht="25.2">
      <c r="A100" s="100" t="s">
        <v>303</v>
      </c>
      <c r="B100" s="98"/>
      <c r="C100" s="98"/>
      <c r="D100" s="98"/>
      <c r="E100" s="98"/>
      <c r="F100" s="133" t="s">
        <v>293</v>
      </c>
      <c r="G100" s="236">
        <f>VLOOKUP($P91,'Summary PL'!$A$14:$M$17,13,FALSE)</f>
        <v>599</v>
      </c>
      <c r="H100" s="133" t="s">
        <v>301</v>
      </c>
      <c r="I100" s="98"/>
      <c r="J100" s="98"/>
      <c r="K100" s="98"/>
      <c r="L100" s="98"/>
      <c r="M100" s="98"/>
      <c r="N100" s="101"/>
    </row>
    <row r="101" spans="1:14" s="4" customFormat="1" ht="25.2">
      <c r="A101" s="100" t="s">
        <v>304</v>
      </c>
      <c r="B101" s="98"/>
      <c r="C101" s="98"/>
      <c r="D101" s="98"/>
      <c r="E101" s="98"/>
      <c r="F101" s="133"/>
      <c r="G101" s="133"/>
      <c r="H101" s="98"/>
      <c r="I101" s="98"/>
      <c r="J101" s="98"/>
      <c r="K101" s="98"/>
      <c r="L101" s="98"/>
      <c r="M101" s="98"/>
      <c r="N101" s="101"/>
    </row>
    <row r="102" spans="1:14" s="3" customFormat="1" ht="10.35" customHeight="1">
      <c r="A102" s="100"/>
      <c r="B102" s="98"/>
      <c r="C102" s="98"/>
      <c r="D102" s="98"/>
      <c r="E102" s="98"/>
      <c r="F102" s="133"/>
      <c r="G102" s="133"/>
      <c r="H102" s="98"/>
      <c r="I102" s="98"/>
      <c r="J102" s="98"/>
      <c r="K102" s="98"/>
      <c r="L102" s="98"/>
      <c r="M102" s="98"/>
      <c r="N102" s="101"/>
    </row>
    <row r="103" spans="1:14" s="3" customFormat="1" ht="25.2">
      <c r="A103" s="104" t="s">
        <v>305</v>
      </c>
      <c r="B103" s="98"/>
      <c r="C103" s="98"/>
      <c r="D103" s="98"/>
      <c r="E103" s="98"/>
      <c r="F103" s="133" t="s">
        <v>293</v>
      </c>
      <c r="G103" s="236">
        <f>VLOOKUP($P91,'Summary PL'!$A$14:$M$17,11,FALSE)</f>
        <v>1.512</v>
      </c>
      <c r="H103" s="235" t="s">
        <v>306</v>
      </c>
      <c r="I103" s="235"/>
      <c r="J103" s="235"/>
      <c r="K103" s="235"/>
      <c r="L103" s="98"/>
      <c r="M103" s="98"/>
      <c r="N103" s="101"/>
    </row>
    <row r="104" spans="1:14" s="4" customFormat="1" ht="25.2">
      <c r="A104" s="100" t="s">
        <v>307</v>
      </c>
      <c r="B104" s="98"/>
      <c r="C104" s="98"/>
      <c r="D104" s="98"/>
      <c r="E104" s="98"/>
      <c r="F104" s="133"/>
      <c r="G104" s="133"/>
      <c r="H104" s="98"/>
      <c r="I104" s="98"/>
      <c r="J104" s="98"/>
      <c r="K104" s="98"/>
      <c r="L104" s="98"/>
      <c r="M104" s="98"/>
      <c r="N104" s="101"/>
    </row>
    <row r="105" spans="1:14" s="3" customFormat="1" ht="10.35" customHeight="1">
      <c r="A105" s="100"/>
      <c r="B105" s="98"/>
      <c r="C105" s="98"/>
      <c r="D105" s="98"/>
      <c r="E105" s="98"/>
      <c r="F105" s="133"/>
      <c r="G105" s="133"/>
      <c r="H105" s="98"/>
      <c r="I105" s="98"/>
      <c r="J105" s="98"/>
      <c r="K105" s="98"/>
      <c r="L105" s="98"/>
      <c r="M105" s="98"/>
      <c r="N105" s="101"/>
    </row>
    <row r="106" spans="1:14" s="3" customFormat="1" ht="25.2" customHeight="1">
      <c r="A106" s="100" t="s">
        <v>308</v>
      </c>
      <c r="B106" s="98"/>
      <c r="C106" s="98"/>
      <c r="D106" s="98"/>
      <c r="E106" s="98"/>
      <c r="F106" s="133" t="s">
        <v>309</v>
      </c>
      <c r="G106" s="486" t="s">
        <v>310</v>
      </c>
      <c r="H106" s="486"/>
      <c r="I106" s="486"/>
      <c r="J106" s="486"/>
      <c r="K106" s="486"/>
      <c r="L106" s="486"/>
      <c r="M106" s="486"/>
      <c r="N106" s="487"/>
    </row>
    <row r="107" spans="1:14" s="4" customFormat="1" ht="25.2">
      <c r="A107" s="100" t="s">
        <v>311</v>
      </c>
      <c r="B107" s="98"/>
      <c r="C107" s="98"/>
      <c r="D107" s="98"/>
      <c r="E107" s="98"/>
      <c r="F107" s="133"/>
      <c r="G107" s="486"/>
      <c r="H107" s="486"/>
      <c r="I107" s="486"/>
      <c r="J107" s="486"/>
      <c r="K107" s="486"/>
      <c r="L107" s="486"/>
      <c r="M107" s="486"/>
      <c r="N107" s="487"/>
    </row>
    <row r="108" spans="1:14" s="4" customFormat="1" ht="25.2">
      <c r="A108" s="100"/>
      <c r="B108" s="98"/>
      <c r="C108" s="98"/>
      <c r="D108" s="98"/>
      <c r="E108" s="98"/>
      <c r="F108" s="133"/>
      <c r="G108" s="134"/>
      <c r="H108" s="98"/>
      <c r="I108" s="98"/>
      <c r="J108" s="98"/>
      <c r="K108" s="98"/>
      <c r="L108" s="98"/>
      <c r="M108" s="98"/>
      <c r="N108" s="101"/>
    </row>
    <row r="109" spans="1:14" s="4" customFormat="1" ht="25.8" thickBot="1">
      <c r="A109" s="100"/>
      <c r="B109" s="98"/>
      <c r="C109" s="98"/>
      <c r="D109" s="98"/>
      <c r="E109" s="133"/>
      <c r="F109" s="234"/>
      <c r="G109" s="133"/>
      <c r="H109" s="98"/>
      <c r="I109" s="98"/>
      <c r="J109" s="98"/>
      <c r="K109" s="98"/>
      <c r="L109" s="98"/>
      <c r="M109" s="98"/>
      <c r="N109" s="101"/>
    </row>
    <row r="110" spans="1:14" ht="21" customHeight="1">
      <c r="A110" s="94"/>
      <c r="B110" s="95"/>
      <c r="C110" s="95"/>
      <c r="D110" s="95"/>
      <c r="E110" s="480" t="s">
        <v>312</v>
      </c>
      <c r="F110" s="481"/>
      <c r="G110" s="481"/>
      <c r="H110" s="481"/>
      <c r="I110" s="481"/>
      <c r="J110" s="481"/>
      <c r="K110" s="481"/>
      <c r="L110" s="96"/>
      <c r="M110" s="96"/>
      <c r="N110" s="97"/>
    </row>
    <row r="111" spans="1:14" ht="25.5" customHeight="1" thickBot="1">
      <c r="A111" s="105"/>
      <c r="B111" s="106"/>
      <c r="C111" s="106"/>
      <c r="D111" s="106"/>
      <c r="E111" s="482"/>
      <c r="F111" s="482"/>
      <c r="G111" s="482"/>
      <c r="H111" s="482"/>
      <c r="I111" s="482"/>
      <c r="J111" s="482"/>
      <c r="K111" s="482"/>
      <c r="L111" s="107"/>
      <c r="M111" s="107"/>
      <c r="N111" s="108"/>
    </row>
    <row r="112" spans="1:14">
      <c r="A112" s="94"/>
      <c r="B112" s="95"/>
      <c r="C112" s="95"/>
      <c r="D112" s="95"/>
      <c r="E112" s="95"/>
      <c r="F112" s="96"/>
      <c r="G112" s="96"/>
      <c r="H112" s="96"/>
      <c r="I112" s="96"/>
      <c r="J112" s="96"/>
      <c r="K112" s="96"/>
      <c r="L112" s="96"/>
      <c r="M112" s="96"/>
      <c r="N112" s="97"/>
    </row>
    <row r="113" spans="1:16">
      <c r="A113" s="238"/>
      <c r="N113" s="237"/>
    </row>
    <row r="114" spans="1:16" ht="76.5" customHeight="1">
      <c r="A114" s="483" t="s">
        <v>280</v>
      </c>
      <c r="B114" s="484"/>
      <c r="C114" s="484"/>
      <c r="D114" s="484"/>
      <c r="E114" s="484"/>
      <c r="F114" s="484"/>
      <c r="G114" s="484"/>
      <c r="H114" s="484"/>
      <c r="I114" s="484"/>
      <c r="J114" s="484"/>
      <c r="K114" s="484"/>
      <c r="L114" s="484"/>
      <c r="M114" s="484"/>
      <c r="N114" s="485"/>
    </row>
    <row r="115" spans="1:16" s="3" customFormat="1" ht="37.950000000000003" customHeight="1">
      <c r="A115" s="111" t="s">
        <v>281</v>
      </c>
      <c r="B115" s="132"/>
      <c r="C115" s="132"/>
      <c r="D115" s="98"/>
      <c r="E115" s="98"/>
      <c r="F115" s="133" t="s">
        <v>282</v>
      </c>
      <c r="G115" s="486" t="s">
        <v>283</v>
      </c>
      <c r="H115" s="486"/>
      <c r="I115" s="486"/>
      <c r="J115" s="486"/>
      <c r="K115" s="486"/>
      <c r="L115" s="486"/>
      <c r="M115" s="486"/>
      <c r="N115" s="487"/>
    </row>
    <row r="116" spans="1:16" s="4" customFormat="1" ht="25.2">
      <c r="A116" s="100" t="s">
        <v>284</v>
      </c>
      <c r="B116" s="98"/>
      <c r="C116" s="98"/>
      <c r="D116" s="98"/>
      <c r="E116" s="98"/>
      <c r="F116" s="133"/>
      <c r="G116" s="486"/>
      <c r="H116" s="486"/>
      <c r="I116" s="486"/>
      <c r="J116" s="486"/>
      <c r="K116" s="486"/>
      <c r="L116" s="486"/>
      <c r="M116" s="486"/>
      <c r="N116" s="487"/>
    </row>
    <row r="117" spans="1:16" s="3" customFormat="1" ht="10.35" customHeight="1">
      <c r="A117" s="100"/>
      <c r="B117" s="98"/>
      <c r="C117" s="98"/>
      <c r="D117" s="98"/>
      <c r="E117" s="98"/>
      <c r="F117" s="133"/>
      <c r="G117" s="98"/>
      <c r="H117" s="98"/>
      <c r="I117" s="98"/>
      <c r="J117" s="98"/>
      <c r="K117" s="98"/>
      <c r="L117" s="98"/>
      <c r="M117" s="98"/>
      <c r="N117" s="101"/>
    </row>
    <row r="118" spans="1:16" s="3" customFormat="1" ht="18.75" customHeight="1">
      <c r="A118" s="100" t="s">
        <v>285</v>
      </c>
      <c r="B118" s="98"/>
      <c r="C118" s="98"/>
      <c r="D118" s="98"/>
      <c r="E118" s="98"/>
      <c r="F118" s="133" t="s">
        <v>286</v>
      </c>
      <c r="G118" s="486" t="str">
        <f>PL!$B$13</f>
        <v>Branch of JSC "Doosan Enerbility" in the Turkestan region</v>
      </c>
      <c r="H118" s="486"/>
      <c r="I118" s="486"/>
      <c r="J118" s="486"/>
      <c r="K118" s="486"/>
      <c r="L118" s="486"/>
      <c r="M118" s="486"/>
      <c r="N118" s="487"/>
    </row>
    <row r="119" spans="1:16" s="3" customFormat="1" ht="18.75" customHeight="1">
      <c r="A119" s="100" t="s">
        <v>287</v>
      </c>
      <c r="B119" s="98"/>
      <c r="C119" s="98"/>
      <c r="D119" s="98"/>
      <c r="E119" s="98"/>
      <c r="F119" s="133"/>
      <c r="G119" s="486" t="str">
        <f>PL!$B$14</f>
        <v>321 Tauke Khan Avenue, Turkestan region, Turkestan, Kazakhstan, 161200</v>
      </c>
      <c r="H119" s="486"/>
      <c r="I119" s="486"/>
      <c r="J119" s="486"/>
      <c r="K119" s="486"/>
      <c r="L119" s="486"/>
      <c r="M119" s="486"/>
      <c r="N119" s="487"/>
    </row>
    <row r="120" spans="1:16" s="3" customFormat="1" ht="18.75" customHeight="1">
      <c r="A120" s="100"/>
      <c r="B120" s="98"/>
      <c r="C120" s="98"/>
      <c r="D120" s="98"/>
      <c r="E120" s="98"/>
      <c r="F120" s="133"/>
      <c r="G120" s="486" t="str">
        <f>PL!$B$15</f>
        <v>BIN: 230741006561</v>
      </c>
      <c r="H120" s="486"/>
      <c r="I120" s="486"/>
      <c r="J120" s="486"/>
      <c r="K120" s="486"/>
      <c r="L120" s="486"/>
      <c r="M120" s="486"/>
      <c r="N120" s="487"/>
    </row>
    <row r="121" spans="1:16" s="3" customFormat="1" ht="18.75" customHeight="1">
      <c r="A121" s="100"/>
      <c r="B121" s="98"/>
      <c r="C121" s="98"/>
      <c r="D121" s="98"/>
      <c r="E121" s="98"/>
      <c r="F121" s="133"/>
      <c r="G121" s="205"/>
      <c r="H121" s="205"/>
      <c r="I121" s="205"/>
      <c r="J121" s="205"/>
      <c r="K121" s="205"/>
      <c r="L121" s="205"/>
      <c r="M121" s="205"/>
      <c r="N121" s="206"/>
    </row>
    <row r="122" spans="1:16" s="3" customFormat="1" ht="25.2">
      <c r="A122" s="100" t="s">
        <v>288</v>
      </c>
      <c r="B122" s="98"/>
      <c r="C122" s="98"/>
      <c r="D122" s="98"/>
      <c r="E122" s="98"/>
      <c r="F122" s="133" t="s">
        <v>289</v>
      </c>
      <c r="G122" s="98"/>
      <c r="H122" s="98"/>
      <c r="I122" s="98"/>
      <c r="J122" s="98"/>
      <c r="K122" s="98"/>
      <c r="L122" s="98"/>
      <c r="M122" s="98"/>
      <c r="N122" s="101"/>
    </row>
    <row r="123" spans="1:16" s="4" customFormat="1" ht="25.2">
      <c r="A123" s="100" t="s">
        <v>290</v>
      </c>
      <c r="B123" s="98"/>
      <c r="C123" s="98"/>
      <c r="D123" s="98"/>
      <c r="E123" s="98"/>
      <c r="F123" s="133" t="s">
        <v>291</v>
      </c>
      <c r="G123" s="98"/>
      <c r="H123" s="98"/>
      <c r="I123" s="98"/>
      <c r="J123" s="98"/>
      <c r="K123" s="98"/>
      <c r="L123" s="98"/>
      <c r="M123" s="98"/>
      <c r="N123" s="101"/>
    </row>
    <row r="124" spans="1:16" s="3" customFormat="1" ht="10.35" customHeight="1">
      <c r="A124" s="100"/>
      <c r="B124" s="98"/>
      <c r="C124" s="98"/>
      <c r="D124" s="98"/>
      <c r="E124" s="98"/>
      <c r="F124" s="133"/>
      <c r="G124" s="98"/>
      <c r="H124" s="98"/>
      <c r="I124" s="98"/>
      <c r="J124" s="98"/>
      <c r="K124" s="98"/>
      <c r="L124" s="98"/>
      <c r="M124" s="98"/>
      <c r="N124" s="101"/>
    </row>
    <row r="125" spans="1:16" s="3" customFormat="1" ht="25.2">
      <c r="A125" s="100" t="s">
        <v>292</v>
      </c>
      <c r="B125" s="98"/>
      <c r="C125" s="98"/>
      <c r="D125" s="98"/>
      <c r="E125" s="98"/>
      <c r="F125" s="133" t="s">
        <v>293</v>
      </c>
      <c r="G125" s="133" t="str">
        <f>PL!$V$8</f>
        <v>PGU-DE-0587</v>
      </c>
      <c r="H125" s="98"/>
      <c r="I125" s="98"/>
      <c r="J125" s="98"/>
      <c r="K125" s="98"/>
      <c r="L125" s="98"/>
      <c r="M125" s="98"/>
      <c r="N125" s="101"/>
    </row>
    <row r="126" spans="1:16" s="3" customFormat="1" ht="25.2">
      <c r="A126" s="100" t="s">
        <v>294</v>
      </c>
      <c r="B126" s="98"/>
      <c r="C126" s="98"/>
      <c r="D126" s="98"/>
      <c r="E126" s="98"/>
      <c r="F126" s="133"/>
      <c r="G126" s="98"/>
      <c r="H126" s="98"/>
      <c r="I126" s="98"/>
      <c r="J126" s="98"/>
      <c r="K126" s="98"/>
      <c r="L126" s="98"/>
      <c r="M126" s="98"/>
      <c r="N126" s="101"/>
    </row>
    <row r="127" spans="1:16" s="3" customFormat="1" ht="10.35" customHeight="1">
      <c r="A127" s="100"/>
      <c r="B127" s="98"/>
      <c r="C127" s="98"/>
      <c r="D127" s="98"/>
      <c r="E127" s="98"/>
      <c r="F127" s="133"/>
      <c r="G127" s="98"/>
      <c r="H127" s="98"/>
      <c r="I127" s="98"/>
      <c r="J127" s="98"/>
      <c r="K127" s="98"/>
      <c r="L127" s="98"/>
      <c r="M127" s="98"/>
      <c r="N127" s="101"/>
    </row>
    <row r="128" spans="1:16" s="3" customFormat="1" ht="25.2">
      <c r="A128" s="102" t="s">
        <v>295</v>
      </c>
      <c r="B128" s="135"/>
      <c r="C128" s="135"/>
      <c r="D128" s="135"/>
      <c r="E128" s="135"/>
      <c r="F128" s="136" t="s">
        <v>282</v>
      </c>
      <c r="G128" s="263" t="str">
        <f>VLOOKUP($P128,'Summary PL'!$A$14:$M$17,4,FALSE)</f>
        <v>Optical Fiber Cable FR PSP MM 4C, 500m</v>
      </c>
      <c r="H128" s="135"/>
      <c r="I128" s="135"/>
      <c r="J128" s="135"/>
      <c r="K128" s="135"/>
      <c r="L128" s="135"/>
      <c r="M128" s="135"/>
      <c r="N128" s="103"/>
      <c r="P128" s="3">
        <f>P91+1</f>
        <v>4</v>
      </c>
    </row>
    <row r="129" spans="1:14" s="3" customFormat="1" ht="25.2">
      <c r="A129" s="102" t="s">
        <v>296</v>
      </c>
      <c r="B129" s="135"/>
      <c r="C129" s="135"/>
      <c r="D129" s="135"/>
      <c r="E129" s="135"/>
      <c r="F129" s="136"/>
      <c r="G129" s="135"/>
      <c r="H129" s="135"/>
      <c r="I129" s="135"/>
      <c r="J129" s="135"/>
      <c r="K129" s="135"/>
      <c r="L129" s="135"/>
      <c r="M129" s="135"/>
      <c r="N129" s="103"/>
    </row>
    <row r="130" spans="1:14" s="3" customFormat="1" ht="10.35" customHeight="1">
      <c r="A130" s="100"/>
      <c r="B130" s="98"/>
      <c r="C130" s="98"/>
      <c r="D130" s="98"/>
      <c r="E130" s="98"/>
      <c r="F130" s="133"/>
      <c r="G130" s="98"/>
      <c r="H130" s="98"/>
      <c r="I130" s="98"/>
      <c r="J130" s="98"/>
      <c r="K130" s="98"/>
      <c r="L130" s="98"/>
      <c r="M130" s="98"/>
      <c r="N130" s="101"/>
    </row>
    <row r="131" spans="1:14" s="3" customFormat="1" ht="25.2">
      <c r="A131" s="100" t="s">
        <v>297</v>
      </c>
      <c r="B131" s="98"/>
      <c r="C131" s="98"/>
      <c r="D131" s="98"/>
      <c r="E131" s="98"/>
      <c r="F131" s="136" t="s">
        <v>298</v>
      </c>
      <c r="G131" s="263" t="str">
        <f>VLOOKUP($P128,'Summary PL'!$A$14:$M$17,3,FALSE)</f>
        <v>PGU-DE-0587-AIS-CMcable-004</v>
      </c>
      <c r="H131" s="98"/>
      <c r="I131" s="98"/>
      <c r="J131" s="98"/>
      <c r="K131" s="98"/>
      <c r="L131" s="98"/>
      <c r="M131" s="98"/>
      <c r="N131" s="101"/>
    </row>
    <row r="132" spans="1:14" s="4" customFormat="1" ht="25.2">
      <c r="A132" s="100" t="s">
        <v>299</v>
      </c>
      <c r="B132" s="98"/>
      <c r="C132" s="98"/>
      <c r="D132" s="98"/>
      <c r="E132" s="98"/>
      <c r="F132" s="133"/>
      <c r="G132" s="133"/>
      <c r="H132" s="98"/>
      <c r="I132" s="98"/>
      <c r="J132" s="98"/>
      <c r="K132" s="98"/>
      <c r="L132" s="98"/>
      <c r="M132" s="98"/>
      <c r="N132" s="101"/>
    </row>
    <row r="133" spans="1:14" s="3" customFormat="1" ht="10.35" customHeight="1">
      <c r="A133" s="100"/>
      <c r="B133" s="98"/>
      <c r="C133" s="98"/>
      <c r="D133" s="98"/>
      <c r="E133" s="98"/>
      <c r="F133" s="133"/>
      <c r="G133" s="133"/>
      <c r="H133" s="98"/>
      <c r="I133" s="98"/>
      <c r="J133" s="98"/>
      <c r="K133" s="98"/>
      <c r="L133" s="98"/>
      <c r="M133" s="98"/>
      <c r="N133" s="101"/>
    </row>
    <row r="134" spans="1:14" s="3" customFormat="1" ht="25.2">
      <c r="A134" s="100" t="s">
        <v>300</v>
      </c>
      <c r="B134" s="98"/>
      <c r="C134" s="98"/>
      <c r="D134" s="98"/>
      <c r="E134" s="98"/>
      <c r="F134" s="133" t="s">
        <v>293</v>
      </c>
      <c r="G134" s="236">
        <f>VLOOKUP($P128,'Summary PL'!$A$14:$M$17,12,FALSE)</f>
        <v>99</v>
      </c>
      <c r="H134" s="133" t="s">
        <v>301</v>
      </c>
      <c r="I134" s="98"/>
      <c r="J134" s="98"/>
      <c r="K134" s="98"/>
      <c r="L134" s="98"/>
      <c r="M134" s="98"/>
      <c r="N134" s="101"/>
    </row>
    <row r="135" spans="1:14" s="4" customFormat="1" ht="25.2">
      <c r="A135" s="100" t="s">
        <v>302</v>
      </c>
      <c r="B135" s="98"/>
      <c r="C135" s="98"/>
      <c r="D135" s="98"/>
      <c r="E135" s="98"/>
      <c r="F135" s="133"/>
      <c r="G135" s="133"/>
      <c r="H135" s="133"/>
      <c r="I135" s="98"/>
      <c r="J135" s="98"/>
      <c r="K135" s="98"/>
      <c r="L135" s="98"/>
      <c r="M135" s="98"/>
      <c r="N135" s="101"/>
    </row>
    <row r="136" spans="1:14" s="3" customFormat="1" ht="10.35" customHeight="1">
      <c r="A136" s="100"/>
      <c r="B136" s="98"/>
      <c r="C136" s="98"/>
      <c r="D136" s="98"/>
      <c r="E136" s="98"/>
      <c r="F136" s="133"/>
      <c r="G136" s="133"/>
      <c r="H136" s="133"/>
      <c r="I136" s="98"/>
      <c r="J136" s="98"/>
      <c r="K136" s="98"/>
      <c r="L136" s="98"/>
      <c r="M136" s="98"/>
      <c r="N136" s="101"/>
    </row>
    <row r="137" spans="1:14" s="3" customFormat="1" ht="25.2">
      <c r="A137" s="100" t="s">
        <v>303</v>
      </c>
      <c r="B137" s="98"/>
      <c r="C137" s="98"/>
      <c r="D137" s="98"/>
      <c r="E137" s="98"/>
      <c r="F137" s="133" t="s">
        <v>293</v>
      </c>
      <c r="G137" s="236">
        <f>VLOOKUP($P128,'Summary PL'!$A$14:$M$17,13,FALSE)</f>
        <v>153</v>
      </c>
      <c r="H137" s="133" t="s">
        <v>301</v>
      </c>
      <c r="I137" s="98"/>
      <c r="J137" s="98"/>
      <c r="K137" s="98"/>
      <c r="L137" s="98"/>
      <c r="M137" s="98"/>
      <c r="N137" s="101"/>
    </row>
    <row r="138" spans="1:14" s="4" customFormat="1" ht="25.2">
      <c r="A138" s="100" t="s">
        <v>304</v>
      </c>
      <c r="B138" s="98"/>
      <c r="C138" s="98"/>
      <c r="D138" s="98"/>
      <c r="E138" s="98"/>
      <c r="F138" s="133"/>
      <c r="G138" s="133"/>
      <c r="H138" s="98"/>
      <c r="I138" s="98"/>
      <c r="J138" s="98"/>
      <c r="K138" s="98"/>
      <c r="L138" s="98"/>
      <c r="M138" s="98"/>
      <c r="N138" s="101"/>
    </row>
    <row r="139" spans="1:14" s="3" customFormat="1" ht="10.35" customHeight="1">
      <c r="A139" s="100"/>
      <c r="B139" s="98"/>
      <c r="C139" s="98"/>
      <c r="D139" s="98"/>
      <c r="E139" s="98"/>
      <c r="F139" s="133"/>
      <c r="G139" s="133"/>
      <c r="H139" s="98"/>
      <c r="I139" s="98"/>
      <c r="J139" s="98"/>
      <c r="K139" s="98"/>
      <c r="L139" s="98"/>
      <c r="M139" s="98"/>
      <c r="N139" s="101"/>
    </row>
    <row r="140" spans="1:14" s="3" customFormat="1" ht="25.2">
      <c r="A140" s="104" t="s">
        <v>305</v>
      </c>
      <c r="B140" s="98"/>
      <c r="C140" s="98"/>
      <c r="D140" s="98"/>
      <c r="E140" s="98"/>
      <c r="F140" s="133" t="s">
        <v>293</v>
      </c>
      <c r="G140" s="236">
        <f>VLOOKUP($P128,'Summary PL'!$A$14:$M$17,11,FALSE)</f>
        <v>0.47</v>
      </c>
      <c r="H140" s="235" t="s">
        <v>306</v>
      </c>
      <c r="I140" s="235"/>
      <c r="J140" s="235"/>
      <c r="K140" s="235"/>
      <c r="L140" s="98"/>
      <c r="M140" s="98"/>
      <c r="N140" s="101"/>
    </row>
    <row r="141" spans="1:14" s="4" customFormat="1" ht="25.2">
      <c r="A141" s="100" t="s">
        <v>307</v>
      </c>
      <c r="B141" s="98"/>
      <c r="C141" s="98"/>
      <c r="D141" s="98"/>
      <c r="E141" s="98"/>
      <c r="F141" s="133"/>
      <c r="G141" s="133"/>
      <c r="H141" s="98"/>
      <c r="I141" s="98"/>
      <c r="J141" s="98"/>
      <c r="K141" s="98"/>
      <c r="L141" s="98"/>
      <c r="M141" s="98"/>
      <c r="N141" s="101"/>
    </row>
    <row r="142" spans="1:14" s="3" customFormat="1" ht="10.35" customHeight="1">
      <c r="A142" s="100"/>
      <c r="B142" s="98"/>
      <c r="C142" s="98"/>
      <c r="D142" s="98"/>
      <c r="E142" s="98"/>
      <c r="F142" s="133"/>
      <c r="G142" s="133"/>
      <c r="H142" s="98"/>
      <c r="I142" s="98"/>
      <c r="J142" s="98"/>
      <c r="K142" s="98"/>
      <c r="L142" s="98"/>
      <c r="M142" s="98"/>
      <c r="N142" s="101"/>
    </row>
    <row r="143" spans="1:14" s="3" customFormat="1" ht="25.2" customHeight="1">
      <c r="A143" s="100" t="s">
        <v>308</v>
      </c>
      <c r="B143" s="98"/>
      <c r="C143" s="98"/>
      <c r="D143" s="98"/>
      <c r="E143" s="98"/>
      <c r="F143" s="133" t="s">
        <v>309</v>
      </c>
      <c r="G143" s="486" t="s">
        <v>310</v>
      </c>
      <c r="H143" s="486"/>
      <c r="I143" s="486"/>
      <c r="J143" s="486"/>
      <c r="K143" s="486"/>
      <c r="L143" s="486"/>
      <c r="M143" s="486"/>
      <c r="N143" s="487"/>
    </row>
    <row r="144" spans="1:14" s="4" customFormat="1" ht="25.2">
      <c r="A144" s="100" t="s">
        <v>311</v>
      </c>
      <c r="B144" s="98"/>
      <c r="C144" s="98"/>
      <c r="D144" s="98"/>
      <c r="E144" s="98"/>
      <c r="F144" s="133"/>
      <c r="G144" s="486"/>
      <c r="H144" s="486"/>
      <c r="I144" s="486"/>
      <c r="J144" s="486"/>
      <c r="K144" s="486"/>
      <c r="L144" s="486"/>
      <c r="M144" s="486"/>
      <c r="N144" s="487"/>
    </row>
    <row r="145" spans="1:14" s="4" customFormat="1" ht="25.2">
      <c r="A145" s="100"/>
      <c r="B145" s="98"/>
      <c r="C145" s="98"/>
      <c r="D145" s="98"/>
      <c r="E145" s="98"/>
      <c r="F145" s="133"/>
      <c r="G145" s="134"/>
      <c r="H145" s="98"/>
      <c r="I145" s="98"/>
      <c r="J145" s="98"/>
      <c r="K145" s="98"/>
      <c r="L145" s="98"/>
      <c r="M145" s="98"/>
      <c r="N145" s="101"/>
    </row>
    <row r="146" spans="1:14" s="4" customFormat="1" ht="25.8" thickBot="1">
      <c r="A146" s="100"/>
      <c r="B146" s="98"/>
      <c r="C146" s="98"/>
      <c r="D146" s="98"/>
      <c r="E146" s="133"/>
      <c r="F146" s="234"/>
      <c r="G146" s="133"/>
      <c r="H146" s="98"/>
      <c r="I146" s="98"/>
      <c r="J146" s="98"/>
      <c r="K146" s="98"/>
      <c r="L146" s="98"/>
      <c r="M146" s="98"/>
      <c r="N146" s="101"/>
    </row>
    <row r="147" spans="1:14" ht="21" customHeight="1">
      <c r="A147" s="94"/>
      <c r="B147" s="95"/>
      <c r="C147" s="95"/>
      <c r="D147" s="95"/>
      <c r="E147" s="480" t="s">
        <v>312</v>
      </c>
      <c r="F147" s="481"/>
      <c r="G147" s="481"/>
      <c r="H147" s="481"/>
      <c r="I147" s="481"/>
      <c r="J147" s="481"/>
      <c r="K147" s="481"/>
      <c r="L147" s="96"/>
      <c r="M147" s="96"/>
      <c r="N147" s="97"/>
    </row>
    <row r="148" spans="1:14" ht="25.5" customHeight="1" thickBot="1">
      <c r="A148" s="105"/>
      <c r="B148" s="106"/>
      <c r="C148" s="106"/>
      <c r="D148" s="106"/>
      <c r="E148" s="482"/>
      <c r="F148" s="482"/>
      <c r="G148" s="482"/>
      <c r="H148" s="482"/>
      <c r="I148" s="482"/>
      <c r="J148" s="482"/>
      <c r="K148" s="482"/>
      <c r="L148" s="107"/>
      <c r="M148" s="107"/>
      <c r="N148" s="108"/>
    </row>
  </sheetData>
  <mergeCells count="28">
    <mergeCell ref="A3:N3"/>
    <mergeCell ref="G4:N5"/>
    <mergeCell ref="G7:N7"/>
    <mergeCell ref="E36:K37"/>
    <mergeCell ref="G41:N42"/>
    <mergeCell ref="G44:N44"/>
    <mergeCell ref="G69:N70"/>
    <mergeCell ref="E73:K74"/>
    <mergeCell ref="A40:N40"/>
    <mergeCell ref="G8:N8"/>
    <mergeCell ref="G9:N9"/>
    <mergeCell ref="G45:N45"/>
    <mergeCell ref="G46:N46"/>
    <mergeCell ref="G32:N33"/>
    <mergeCell ref="G82:N82"/>
    <mergeCell ref="G83:N83"/>
    <mergeCell ref="G119:N119"/>
    <mergeCell ref="G120:N120"/>
    <mergeCell ref="A77:N77"/>
    <mergeCell ref="G78:N79"/>
    <mergeCell ref="G81:N81"/>
    <mergeCell ref="G106:N107"/>
    <mergeCell ref="E110:K111"/>
    <mergeCell ref="E147:K148"/>
    <mergeCell ref="A114:N114"/>
    <mergeCell ref="G115:N116"/>
    <mergeCell ref="G118:N118"/>
    <mergeCell ref="G143:N144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55" orientation="portrait" r:id="rId1"/>
  <rowBreaks count="3" manualBreakCount="3">
    <brk id="37" max="13" man="1"/>
    <brk id="74" max="13" man="1"/>
    <brk id="111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28EF1209DEC48A970DDDB93544B7D" ma:contentTypeVersion="17" ma:contentTypeDescription="Create a new document." ma:contentTypeScope="" ma:versionID="3547271934a2885b10e06c8f249a64e3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3bfc768ee3b1a5db51e74c53a2164ee9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Props1.xml><?xml version="1.0" encoding="utf-8"?>
<ds:datastoreItem xmlns:ds="http://schemas.openxmlformats.org/officeDocument/2006/customXml" ds:itemID="{E11130BA-7A5E-4BDC-A777-AD52EDECC4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B4D1C2-B3EB-4841-99C1-DE89D6CFBB09}">
  <ds:schemaRefs>
    <ds:schemaRef ds:uri="http://purl.org/dc/dcmitype/"/>
    <ds:schemaRef ds:uri="fafe03ea-8b69-4947-9101-36aab1225da6"/>
    <ds:schemaRef ds:uri="0fd7f0fd-4562-4143-a7f1-276269a5d384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9</vt:i4>
      </vt:variant>
    </vt:vector>
  </HeadingPairs>
  <TitlesOfParts>
    <vt:vector size="16" baseType="lpstr">
      <vt:lpstr>CI</vt:lpstr>
      <vt:lpstr>CI_BD</vt:lpstr>
      <vt:lpstr>PL</vt:lpstr>
      <vt:lpstr>Summary PL</vt:lpstr>
      <vt:lpstr>Detail PL</vt:lpstr>
      <vt:lpstr>Description</vt:lpstr>
      <vt:lpstr>Marking - 1</vt:lpstr>
      <vt:lpstr>CI!Print_Area</vt:lpstr>
      <vt:lpstr>CI_BD!Print_Area</vt:lpstr>
      <vt:lpstr>Description!Print_Area</vt:lpstr>
      <vt:lpstr>'Detail PL'!Print_Area</vt:lpstr>
      <vt:lpstr>'Marking - 1'!Print_Area</vt:lpstr>
      <vt:lpstr>PL!Print_Area</vt:lpstr>
      <vt:lpstr>'Summary PL'!Print_Area</vt:lpstr>
      <vt:lpstr>'Detail PL'!Print_Titles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dcterms:created xsi:type="dcterms:W3CDTF">2016-03-15T11:01:58Z</dcterms:created>
  <dcterms:modified xsi:type="dcterms:W3CDTF">2026-06-26T05:10:55Z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0x010100CDD28EF1209DEC48A970DDDB93544B7D</vt:lpwstr>
  </property>
  <property fmtid="{D5CDD505-2E9C-101B-9397-08002B2CF9AE}" pid="3" name="MediaServiceImageTags">
    <vt:lpwstr/>
  </property>
</Properties>
</file>