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30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442\AC\Temp\"/>
    </mc:Choice>
  </mc:AlternateContent>
  <xr:revisionPtr revIDLastSave="0" documentId="8_{231109D4-FE67-4BBB-BC43-1EF3048CD689}" xr6:coauthVersionLast="47" xr6:coauthVersionMax="47" xr10:uidLastSave="{00000000-0000-0000-0000-000000000000}"/>
  <bookViews>
    <workbookView xWindow="-60" yWindow="-60" windowWidth="15480" windowHeight="11640" tabRatio="728" firstSheet="2" activeTab="2" xr2:uid="{21AB530C-FBC9-4BFE-8A8F-51870A200511}"/>
  </bookViews>
  <sheets>
    <sheet name="Cover Page" sheetId="3" r:id="rId1"/>
    <sheet name="Financial Analysis" sheetId="1" r:id="rId2"/>
    <sheet name="AdvFinancialAnalysis" sheetId="4" r:id="rId3"/>
    <sheet name="ExtraData--&gt;" sheetId="5" r:id="rId4"/>
    <sheet name="Research" sheetId="2" r:id="rId5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41666.709918982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2">AdvFinancialAnalysis!A1:J60</definedName>
    <definedName name="_xlnm.Print_Area" localSheetId="0">'Cover Page'!A1:P25</definedName>
    <definedName name="_xlnm.Print_Area" localSheetId="1">'Financial Analysis'!A1:J61</definedName>
  </definedNames>
  <calcPr calcId="191028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" i="4" l="1"/>
  <c r="E42" i="4"/>
  <c r="D44" i="4"/>
  <c r="E44" i="4"/>
  <c r="D46" i="4"/>
  <c r="E46" i="4"/>
  <c r="D47" i="4"/>
  <c r="E47" i="4"/>
  <c r="D49" i="4"/>
  <c r="E49" i="4"/>
  <c r="E41" i="4"/>
  <c r="D41" i="4"/>
  <c r="D28" i="4"/>
  <c r="E28" i="4"/>
  <c r="D30" i="4"/>
  <c r="E30" i="4"/>
  <c r="D32" i="4"/>
  <c r="E32" i="4"/>
  <c r="D33" i="4"/>
  <c r="E33" i="4"/>
  <c r="D35" i="4"/>
  <c r="E35" i="4"/>
  <c r="E27" i="4"/>
  <c r="D27" i="4"/>
  <c r="F4" i="4"/>
  <c r="G4" i="4"/>
  <c r="H4" i="4"/>
  <c r="I4" i="4"/>
  <c r="I41" i="4" s="1"/>
  <c r="J4" i="4"/>
  <c r="J41" i="4" s="1"/>
  <c r="F5" i="4"/>
  <c r="G5" i="4"/>
  <c r="H5" i="4"/>
  <c r="I5" i="4"/>
  <c r="J5" i="4"/>
  <c r="D6" i="4"/>
  <c r="E6" i="4"/>
  <c r="F6" i="4"/>
  <c r="G6" i="4"/>
  <c r="H6" i="4"/>
  <c r="I6" i="4"/>
  <c r="J6" i="4"/>
  <c r="F7" i="4"/>
  <c r="G7" i="4"/>
  <c r="H7" i="4"/>
  <c r="I7" i="4"/>
  <c r="I44" i="4" s="1"/>
  <c r="J7" i="4"/>
  <c r="J44" i="4" s="1"/>
  <c r="D8" i="4"/>
  <c r="E8" i="4"/>
  <c r="F8" i="4"/>
  <c r="G8" i="4"/>
  <c r="H8" i="4"/>
  <c r="I8" i="4"/>
  <c r="J8" i="4"/>
  <c r="F9" i="4"/>
  <c r="G9" i="4"/>
  <c r="H9" i="4"/>
  <c r="I9" i="4"/>
  <c r="J9" i="4"/>
  <c r="F10" i="4"/>
  <c r="G10" i="4"/>
  <c r="H10" i="4"/>
  <c r="I10" i="4"/>
  <c r="I47" i="4" s="1"/>
  <c r="J10" i="4"/>
  <c r="J47" i="4" s="1"/>
  <c r="D11" i="4"/>
  <c r="E11" i="4"/>
  <c r="F11" i="4"/>
  <c r="G11" i="4"/>
  <c r="H11" i="4"/>
  <c r="I11" i="4"/>
  <c r="J11" i="4"/>
  <c r="F12" i="4"/>
  <c r="G12" i="4"/>
  <c r="H12" i="4"/>
  <c r="I12" i="4"/>
  <c r="J12" i="4"/>
  <c r="D13" i="4"/>
  <c r="E13" i="4"/>
  <c r="F13" i="4"/>
  <c r="G13" i="4"/>
  <c r="H13" i="4"/>
  <c r="I13" i="4"/>
  <c r="J13" i="4"/>
  <c r="E21" i="4"/>
  <c r="D21" i="4"/>
  <c r="E20" i="4"/>
  <c r="D20" i="4"/>
  <c r="E19" i="4"/>
  <c r="D19" i="4"/>
  <c r="E18" i="4"/>
  <c r="D18" i="4"/>
  <c r="E17" i="4"/>
  <c r="E1" i="4"/>
  <c r="F1" i="4" s="1"/>
  <c r="G1" i="4" s="1"/>
  <c r="H1" i="4" s="1"/>
  <c r="I1" i="4" s="1"/>
  <c r="J1" i="4" s="1"/>
  <c r="E19" i="1"/>
  <c r="D19" i="1"/>
  <c r="E18" i="1"/>
  <c r="D18" i="1"/>
  <c r="E17" i="1"/>
  <c r="D17" i="1"/>
  <c r="E16" i="1"/>
  <c r="D16" i="1"/>
  <c r="E15" i="1"/>
  <c r="J8" i="1"/>
  <c r="I8" i="1"/>
  <c r="H8" i="1"/>
  <c r="G8" i="1"/>
  <c r="F8" i="1"/>
  <c r="J5" i="1"/>
  <c r="I5" i="1"/>
  <c r="H5" i="1"/>
  <c r="G5" i="1"/>
  <c r="F5" i="1"/>
  <c r="E4" i="1"/>
  <c r="E6" i="1" s="1"/>
  <c r="E9" i="1" s="1"/>
  <c r="D4" i="1"/>
  <c r="D6" i="1" s="1"/>
  <c r="D9" i="1" s="1"/>
  <c r="F2" i="1"/>
  <c r="E1" i="1"/>
  <c r="F1" i="1" s="1"/>
  <c r="G1" i="1" s="1"/>
  <c r="H1" i="1" s="1"/>
  <c r="I1" i="1" s="1"/>
  <c r="J1" i="1" s="1"/>
  <c r="C16" i="3"/>
  <c r="C15" i="3"/>
  <c r="J36" i="4" l="1"/>
  <c r="J50" i="4"/>
  <c r="I36" i="4"/>
  <c r="I50" i="4"/>
  <c r="H36" i="4"/>
  <c r="H50" i="4"/>
  <c r="G36" i="4"/>
  <c r="G50" i="4"/>
  <c r="F36" i="4"/>
  <c r="F50" i="4"/>
  <c r="E36" i="4"/>
  <c r="E50" i="4"/>
  <c r="D36" i="4"/>
  <c r="D50" i="4"/>
  <c r="J35" i="4"/>
  <c r="J49" i="4"/>
  <c r="I35" i="4"/>
  <c r="I49" i="4"/>
  <c r="H35" i="4"/>
  <c r="H49" i="4"/>
  <c r="G35" i="4"/>
  <c r="G49" i="4"/>
  <c r="F35" i="4"/>
  <c r="F49" i="4"/>
  <c r="J34" i="4"/>
  <c r="J48" i="4"/>
  <c r="I34" i="4"/>
  <c r="I48" i="4"/>
  <c r="H34" i="4"/>
  <c r="H48" i="4"/>
  <c r="G34" i="4"/>
  <c r="G48" i="4"/>
  <c r="F34" i="4"/>
  <c r="F48" i="4"/>
  <c r="E34" i="4"/>
  <c r="E48" i="4"/>
  <c r="D34" i="4"/>
  <c r="D48" i="4"/>
  <c r="H33" i="4"/>
  <c r="H47" i="4"/>
  <c r="G33" i="4"/>
  <c r="G47" i="4"/>
  <c r="F33" i="4"/>
  <c r="F47" i="4"/>
  <c r="J32" i="4"/>
  <c r="J46" i="4"/>
  <c r="I32" i="4"/>
  <c r="I46" i="4"/>
  <c r="H32" i="4"/>
  <c r="H46" i="4"/>
  <c r="G32" i="4"/>
  <c r="G46" i="4"/>
  <c r="F32" i="4"/>
  <c r="F46" i="4"/>
  <c r="J31" i="4"/>
  <c r="J45" i="4"/>
  <c r="I31" i="4"/>
  <c r="I45" i="4"/>
  <c r="H31" i="4"/>
  <c r="H45" i="4"/>
  <c r="G31" i="4"/>
  <c r="G45" i="4"/>
  <c r="F31" i="4"/>
  <c r="F45" i="4"/>
  <c r="E31" i="4"/>
  <c r="E45" i="4"/>
  <c r="D31" i="4"/>
  <c r="D45" i="4"/>
  <c r="H30" i="4"/>
  <c r="H44" i="4"/>
  <c r="G30" i="4"/>
  <c r="G44" i="4"/>
  <c r="F30" i="4"/>
  <c r="F44" i="4"/>
  <c r="J29" i="4"/>
  <c r="J43" i="4"/>
  <c r="I29" i="4"/>
  <c r="I43" i="4"/>
  <c r="H29" i="4"/>
  <c r="H43" i="4"/>
  <c r="G29" i="4"/>
  <c r="G43" i="4"/>
  <c r="F29" i="4"/>
  <c r="F43" i="4"/>
  <c r="E29" i="4"/>
  <c r="E43" i="4"/>
  <c r="D29" i="4"/>
  <c r="D43" i="4"/>
  <c r="J28" i="4"/>
  <c r="J42" i="4"/>
  <c r="I28" i="4"/>
  <c r="I42" i="4"/>
  <c r="H28" i="4"/>
  <c r="H42" i="4"/>
  <c r="G28" i="4"/>
  <c r="G42" i="4"/>
  <c r="F28" i="4"/>
  <c r="F42" i="4"/>
  <c r="H27" i="4"/>
  <c r="H41" i="4"/>
  <c r="G27" i="4"/>
  <c r="G41" i="4"/>
  <c r="F27" i="4"/>
  <c r="F41" i="4"/>
  <c r="J30" i="4"/>
  <c r="J33" i="4"/>
  <c r="J27" i="4"/>
  <c r="I30" i="4"/>
  <c r="I33" i="4"/>
  <c r="I27" i="4"/>
  <c r="F7" i="1"/>
  <c r="F3" i="1"/>
  <c r="F4" i="1" s="1"/>
  <c r="F6" i="1" s="1"/>
  <c r="F9" i="1" s="1"/>
  <c r="G2" i="1"/>
  <c r="D20" i="1"/>
  <c r="D11" i="1"/>
  <c r="E20" i="1"/>
  <c r="E11" i="1"/>
  <c r="D22" i="4"/>
  <c r="E22" i="4"/>
  <c r="G7" i="1" l="1"/>
  <c r="G3" i="1"/>
  <c r="G4" i="1" s="1"/>
  <c r="G6" i="1" s="1"/>
  <c r="G9" i="1" s="1"/>
  <c r="H2" i="1"/>
  <c r="F10" i="1"/>
  <c r="F11" i="1" s="1"/>
  <c r="H7" i="1" l="1"/>
  <c r="H3" i="1"/>
  <c r="H4" i="1" s="1"/>
  <c r="H6" i="1" s="1"/>
  <c r="H9" i="1" s="1"/>
  <c r="I2" i="1"/>
  <c r="G10" i="1"/>
  <c r="G11" i="1" s="1"/>
  <c r="I7" i="1" l="1"/>
  <c r="I3" i="1"/>
  <c r="I4" i="1" s="1"/>
  <c r="I6" i="1" s="1"/>
  <c r="I9" i="1" s="1"/>
  <c r="J2" i="1"/>
  <c r="H10" i="1"/>
  <c r="H11" i="1" s="1"/>
  <c r="J7" i="1" l="1"/>
  <c r="J3" i="1"/>
  <c r="J4" i="1" s="1"/>
  <c r="J6" i="1" s="1"/>
  <c r="J9" i="1" s="1"/>
  <c r="I10" i="1"/>
  <c r="I11" i="1" s="1"/>
  <c r="J10" i="1" l="1"/>
  <c r="J11" i="1" s="1"/>
</calcChain>
</file>

<file path=xl/sharedStrings.xml><?xml version="1.0" encoding="utf-8"?>
<sst xmlns="http://schemas.openxmlformats.org/spreadsheetml/2006/main" count="83" uniqueCount="32">
  <si>
    <t>Excel Crash Course - Book1 - Blank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</si>
  <si>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</si>
  <si>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</si>
  <si>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</si>
  <si>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</si>
  <si>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</si>
  <si>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</si>
  <si>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</si>
  <si>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</si>
  <si>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</si>
  <si>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</si>
  <si>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USD000$</t>
  </si>
  <si>
    <t>Revenue</t>
  </si>
  <si>
    <t>COGS</t>
  </si>
  <si>
    <t>Gross Profit</t>
  </si>
  <si>
    <t>SG&amp;A</t>
  </si>
  <si>
    <t>EBITDA</t>
  </si>
  <si>
    <t>Depreciation</t>
  </si>
  <si>
    <t>Interest</t>
  </si>
  <si>
    <t>EBT</t>
  </si>
  <si>
    <t>Taxes</t>
  </si>
  <si>
    <t>Net Income</t>
  </si>
  <si>
    <t>Assumptions</t>
  </si>
  <si>
    <t>RevenueGrowth</t>
  </si>
  <si>
    <t>COGS%_of_revenue</t>
  </si>
  <si>
    <t>Depreciation%_of_revenue</t>
  </si>
  <si>
    <t>TaxRate</t>
  </si>
  <si>
    <t>Income Statement</t>
  </si>
  <si>
    <t>Analysis</t>
  </si>
  <si>
    <t>Common Size Income Statements</t>
  </si>
  <si>
    <t>Sensitivity</t>
  </si>
  <si>
    <t xml:space="preserve">Change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</si>
</sst>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'\A\'"/>
    <numFmt numFmtId="165" formatCode="0.0%"/>
  </numFmts>
  <fonts count="22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2"/>
      <color theme="1"/>
      <name val="Arial Narrow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  <font>
      <u/>
      <sz val="11"/>
      <color theme="2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548ED5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rgb="FF0070C0"/>
      <name val="Calibri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sz val="11"/>
      <color rgb="FF548ED5"/>
      <name val="Calibri"/>
      <family val="2"/>
    </font>
    <font>
      <u/>
      <sz val="11"/>
      <name val="Calibri"/>
      <family val="2"/>
    </font>
    <font>
      <b/>
      <sz val="11"/>
      <name val=" Arial Narrow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D942D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0000"/>
      </patternFill>
    </fill>
    <fill>
      <patternFill patternType="solid">
        <fgColor rgb="FFC6E0B4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3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2" applyFont="1" applyFill="1"/>
    <xf numFmtId="0" fontId="1" fillId="0" borderId="0" xfId="2" applyFont="1"/>
    <xf numFmtId="0" fontId="5" fillId="0" borderId="0" xfId="2" applyFont="1" applyProtection="1">
      <protection locked="0"/>
    </xf>
    <xf numFmtId="0" fontId="2" fillId="0" borderId="0" xfId="2" applyFont="1" applyAlignment="1">
      <alignment horizontal="right"/>
    </xf>
    <xf numFmtId="0" fontId="1" fillId="0" borderId="0" xfId="2" applyFont="1" applyProtection="1">
      <protection locked="0"/>
    </xf>
    <xf numFmtId="0" fontId="2" fillId="0" borderId="0" xfId="2" applyFont="1" applyProtection="1">
      <protection locked="0"/>
    </xf>
    <xf numFmtId="0" fontId="8" fillId="3" borderId="0" xfId="2" applyFont="1" applyFill="1"/>
    <xf numFmtId="0" fontId="1" fillId="3" borderId="0" xfId="2" applyFont="1" applyFill="1"/>
    <xf numFmtId="0" fontId="1" fillId="4" borderId="0" xfId="2" applyFont="1" applyFill="1"/>
    <xf numFmtId="164" fontId="10" fillId="5" borderId="0" xfId="0" applyNumberFormat="1" applyFont="1" applyFill="1"/>
    <xf numFmtId="0" fontId="10" fillId="5" borderId="0" xfId="0" applyFont="1" applyFill="1"/>
    <xf numFmtId="0" fontId="13" fillId="0" borderId="3" xfId="0" applyFont="1" applyBorder="1"/>
    <xf numFmtId="4" fontId="13" fillId="0" borderId="5" xfId="0" applyNumberFormat="1" applyFont="1" applyBorder="1"/>
    <xf numFmtId="0" fontId="12" fillId="0" borderId="6" xfId="0" applyFont="1" applyBorder="1"/>
    <xf numFmtId="0" fontId="16" fillId="0" borderId="7" xfId="0" applyFont="1" applyBorder="1"/>
    <xf numFmtId="0" fontId="12" fillId="0" borderId="1" xfId="0" applyFont="1" applyBorder="1"/>
    <xf numFmtId="4" fontId="17" fillId="0" borderId="4" xfId="0" applyNumberFormat="1" applyFont="1" applyBorder="1"/>
    <xf numFmtId="0" fontId="13" fillId="0" borderId="2" xfId="0" applyFont="1" applyBorder="1"/>
    <xf numFmtId="0" fontId="13" fillId="4" borderId="2" xfId="0" applyFont="1" applyFill="1" applyBorder="1"/>
    <xf numFmtId="0" fontId="9" fillId="0" borderId="5" xfId="1" applyFont="1" applyFill="1" applyBorder="1" applyProtection="1">
      <protection locked="0"/>
    </xf>
    <xf numFmtId="0" fontId="9" fillId="0" borderId="4" xfId="1" applyFont="1" applyFill="1" applyBorder="1" applyProtection="1">
      <protection locked="0"/>
    </xf>
    <xf numFmtId="0" fontId="1" fillId="0" borderId="5" xfId="2" applyFont="1" applyBorder="1"/>
    <xf numFmtId="0" fontId="7" fillId="0" borderId="4" xfId="4" applyFont="1" applyFill="1" applyBorder="1"/>
    <xf numFmtId="0" fontId="10" fillId="5" borderId="4" xfId="0" applyFont="1" applyFill="1" applyBorder="1"/>
    <xf numFmtId="164" fontId="10" fillId="5" borderId="4" xfId="0" applyNumberFormat="1" applyFont="1" applyFill="1" applyBorder="1"/>
    <xf numFmtId="0" fontId="16" fillId="0" borderId="4" xfId="0" applyFont="1" applyBorder="1"/>
    <xf numFmtId="0" fontId="12" fillId="0" borderId="4" xfId="0" applyFont="1" applyBorder="1"/>
    <xf numFmtId="4" fontId="11" fillId="0" borderId="4" xfId="0" applyNumberFormat="1" applyFont="1" applyBorder="1"/>
    <xf numFmtId="0" fontId="15" fillId="0" borderId="5" xfId="0" applyFont="1" applyBorder="1"/>
    <xf numFmtId="0" fontId="13" fillId="0" borderId="5" xfId="0" applyFont="1" applyBorder="1"/>
    <xf numFmtId="4" fontId="0" fillId="0" borderId="5" xfId="0" applyNumberFormat="1" applyBorder="1"/>
    <xf numFmtId="0" fontId="12" fillId="0" borderId="7" xfId="0" applyFont="1" applyBorder="1"/>
    <xf numFmtId="4" fontId="12" fillId="0" borderId="7" xfId="0" applyNumberFormat="1" applyFont="1" applyBorder="1"/>
    <xf numFmtId="165" fontId="13" fillId="0" borderId="4" xfId="0" applyNumberFormat="1" applyFont="1" applyBorder="1"/>
    <xf numFmtId="10" fontId="14" fillId="0" borderId="4" xfId="0" applyNumberFormat="1" applyFont="1" applyBorder="1"/>
    <xf numFmtId="165" fontId="0" fillId="0" borderId="4" xfId="0" applyNumberFormat="1" applyBorder="1"/>
    <xf numFmtId="165" fontId="14" fillId="0" borderId="4" xfId="0" applyNumberFormat="1" applyFont="1" applyBorder="1"/>
    <xf numFmtId="0" fontId="0" fillId="0" borderId="4" xfId="0" applyBorder="1"/>
    <xf numFmtId="0" fontId="14" fillId="0" borderId="4" xfId="0" applyFont="1" applyBorder="1"/>
    <xf numFmtId="10" fontId="0" fillId="0" borderId="4" xfId="0" applyNumberFormat="1" applyBorder="1"/>
    <xf numFmtId="0" fontId="18" fillId="0" borderId="4" xfId="0" applyFont="1" applyBorder="1"/>
    <xf numFmtId="0" fontId="13" fillId="4" borderId="4" xfId="0" applyFont="1" applyFill="1" applyBorder="1"/>
    <xf numFmtId="164" fontId="13" fillId="4" borderId="4" xfId="0" applyNumberFormat="1" applyFont="1" applyFill="1" applyBorder="1"/>
    <xf numFmtId="164" fontId="13" fillId="4" borderId="0" xfId="0" applyNumberFormat="1" applyFont="1" applyFill="1"/>
    <xf numFmtId="0" fontId="13" fillId="4" borderId="0" xfId="0" applyFont="1" applyFill="1"/>
    <xf numFmtId="0" fontId="13" fillId="0" borderId="4" xfId="0" applyFont="1" applyBorder="1"/>
    <xf numFmtId="0" fontId="19" fillId="6" borderId="4" xfId="0" applyFont="1" applyFill="1" applyBorder="1"/>
    <xf numFmtId="0" fontId="13" fillId="6" borderId="4" xfId="0" applyFont="1" applyFill="1" applyBorder="1"/>
    <xf numFmtId="164" fontId="13" fillId="6" borderId="4" xfId="0" applyNumberFormat="1" applyFont="1" applyFill="1" applyBorder="1"/>
    <xf numFmtId="164" fontId="13" fillId="6" borderId="0" xfId="0" applyNumberFormat="1" applyFont="1" applyFill="1"/>
    <xf numFmtId="0" fontId="13" fillId="6" borderId="0" xfId="0" applyFont="1" applyFill="1"/>
    <xf numFmtId="0" fontId="13" fillId="6" borderId="2" xfId="0" applyFont="1" applyFill="1" applyBorder="1"/>
    <xf numFmtId="0" fontId="16" fillId="6" borderId="4" xfId="0" applyFont="1" applyFill="1" applyBorder="1"/>
    <xf numFmtId="0" fontId="0" fillId="6" borderId="0" xfId="0" applyFill="1"/>
    <xf numFmtId="0" fontId="20" fillId="0" borderId="0" xfId="0" applyFont="1"/>
    <xf numFmtId="0" fontId="19" fillId="0" borderId="4" xfId="0" applyFont="1" applyBorder="1"/>
    <xf numFmtId="164" fontId="13" fillId="0" borderId="4" xfId="0" applyNumberFormat="1" applyFont="1" applyBorder="1"/>
    <xf numFmtId="164" fontId="13" fillId="0" borderId="0" xfId="0" applyNumberFormat="1" applyFont="1"/>
    <xf numFmtId="0" fontId="13" fillId="0" borderId="0" xfId="0" applyFont="1"/>
    <xf numFmtId="10" fontId="0" fillId="0" borderId="0" xfId="0" applyNumberFormat="1"/>
    <xf numFmtId="0" fontId="21" fillId="0" borderId="0" xfId="0" applyFont="1"/>
    <xf numFmtId="10" fontId="13" fillId="0" borderId="4" xfId="0" applyNumberFormat="1" applyFont="1" applyBorder="1"/>
    <xf numFmtId="4" fontId="0" fillId="0" borderId="0" xfId="0" applyNumberFormat="1"/>
  </cellXfs>
  <cellStyles count="5">
    <cellStyle name="Hyperlink" xfId="1" builtinId="8"/>
    <cellStyle name="Hyperlink 2" xfId="3" xr:uid="{44E41C1C-C3F5-48A1-A43B-2D23BBD2FE79}"/>
    <cellStyle name="Hyperlink 2 2" xfId="4" xr:uid="{C7CF502E-0766-4813-8072-B67685B4A3A0}"/>
    <cellStyle name="Normal" xfId="0" builtinId="0"/>
    <cellStyle name="Normal 2" xfId="2" xr:uid="{EBE2524F-9BF4-4204-8F84-E4DDB25B9A80}"/>
  </cellStyles>
  <dxfs count="0"/>
  <tableStyles count="0" defaultTableStyle="TableStyleMedium2" defaultPivotStyle="PivotStyleLight16"/>
  <colors>
    <mruColors>
      <color rgb="FF0000FF"/>
      <color rgb="FFED942D"/>
      <color rgb="FF132E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704850</xdr:colOff>
      <xdr:row>3</xdr:row>
      <xdr:rowOff>19050</xdr:rowOff>
    </xdr:from>
    <xdr:ext cx="3343275" cy="158115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438275" y="733425"/>
          <a:ext cx="3343275" cy="15811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F7166-3651-45E7-B13C-95660D3A82E8}">
  <dimension ref="B1:O45"/>
  <sheetViews>
    <sheetView showGridLines="0" topLeftCell="A4" zoomScaleNormal="100" workbookViewId="0">
      <selection activeCell="C15" sqref="C15"/>
    </sheetView>
  </sheetViews>
  <sheetFormatPr defaultColWidth="9.140625" defaultRowHeight="16.5"/>
  <cols>
    <col min="1" max="2" width="11" style="3" customWidth="1"/>
    <col min="3" max="3" width="33.140625" style="3" customWidth="1"/>
    <col min="4" max="22" width="11" style="3" customWidth="1"/>
    <col min="23" max="25" width="9.140625" style="3"/>
    <col min="26" max="26" width="9.140625" style="3" customWidth="1"/>
    <col min="27" max="16384" width="9.140625" style="3"/>
  </cols>
  <sheetData>
    <row r="1" spans="2:15" ht="18" customHeight="1"/>
    <row r="2" spans="2:15" ht="18" customHeight="1"/>
    <row r="3" spans="2:15" ht="18" customHeight="1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2:15" ht="18" customHeight="1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2:15" ht="18" customHeight="1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2:15" ht="18" customHeight="1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2:15" ht="18" customHeight="1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2:15" ht="18" customHeight="1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2:15" ht="18" customHeight="1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2:15" ht="18" customHeight="1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2:15" ht="18" customHeight="1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2:15" ht="27">
      <c r="B12" s="4"/>
      <c r="C12" s="5" t="s">
        <v>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6" t="s">
        <v>1</v>
      </c>
      <c r="O12" s="4"/>
    </row>
    <row r="13" spans="2:15" ht="18" customHeight="1">
      <c r="B13" s="4"/>
      <c r="C13" s="7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2:15" ht="18" customHeight="1">
      <c r="B14" s="4"/>
      <c r="C14" s="8" t="s">
        <v>2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2:15" ht="18" customHeight="1">
      <c r="B15" s="4"/>
      <c r="C15" s="22" t="e">
        <f ca="1">RIGHT(CELL("filename",'Financial Analysis'!A1),LEN(CELL("filename",'Financial Analysis'!A1))-FIND("]",CELL("filename",'Financial Analysis'!A1)))</f>
        <v>#VALUE!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2:15" ht="18" customHeight="1">
      <c r="B16" s="4"/>
      <c r="C16" s="23" t="e">
        <f ca="1">RIGHT(CELL("filename",Research!A1),LEN(CELL("filename",Research!A1))-FIND("]",CELL("filename",Research!A1)))</f>
        <v>#VALUE!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2:15" ht="18" customHeight="1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 spans="2:15" ht="18" customHeight="1">
      <c r="B18" s="4"/>
      <c r="C18" s="4" t="s">
        <v>3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2:15" ht="18" customHeight="1">
      <c r="B19" s="4"/>
      <c r="C19" s="24" t="s">
        <v>4</v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4"/>
    </row>
    <row r="20" spans="2:15" ht="18" customHeight="1">
      <c r="B20" s="4"/>
      <c r="C20" s="4" t="s">
        <v>5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2:15" ht="18" customHeight="1">
      <c r="B21" s="4"/>
      <c r="C21" s="25" t="s">
        <v>6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2:15" ht="18" customHeight="1">
      <c r="B22" s="4"/>
      <c r="C22" s="25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2:15" ht="18" customHeight="1">
      <c r="B23" s="4"/>
      <c r="C23" s="9" t="s">
        <v>7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4"/>
    </row>
    <row r="24" spans="2:15" ht="18" customHeight="1">
      <c r="B24" s="11"/>
      <c r="C24" s="9" t="s">
        <v>8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1"/>
    </row>
    <row r="25" spans="2:15" ht="18" customHeight="1">
      <c r="B25" s="11"/>
      <c r="C25" s="9" t="s">
        <v>9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1"/>
    </row>
    <row r="26" spans="2:15" ht="18" customHeight="1">
      <c r="B26" s="11"/>
      <c r="C26" s="9" t="s">
        <v>10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1"/>
    </row>
    <row r="27" spans="2:15" ht="18" customHeight="1">
      <c r="B27" s="11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1"/>
    </row>
    <row r="28" spans="2:15" ht="18" customHeight="1"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</row>
    <row r="29" spans="2:15" ht="18" customHeight="1"/>
    <row r="30" spans="2:15" ht="18" customHeight="1"/>
    <row r="31" spans="2:15" ht="18" customHeight="1"/>
    <row r="32" spans="2:15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</sheetData>
  <hyperlinks>
    <hyperlink ref="C21" r:id="rId1" xr:uid="{A601B477-049C-40D3-8924-53DE26F45154}"/>
    <hyperlink ref="C15" location="'Financial Analysis'!A1" display="'Financial Analysis'!A1" xr:uid="{CA193528-AE93-4F2D-902E-AAB267B33602}"/>
    <hyperlink ref="C16" location="Research!A1" display="Research!A1" xr:uid="{3EB2C8D1-3AA7-4770-9F49-FFDB46A65747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9D39C-4AE5-4B3B-8466-697B855CA908}">
  <sheetPr>
    <tabColor rgb="FFD7E4BC"/>
  </sheetPr>
  <dimension ref="A1:J21"/>
  <sheetViews>
    <sheetView showGridLines="0" zoomScale="90" zoomScaleNormal="90" workbookViewId="0">
      <pane xSplit="2" ySplit="1" topLeftCell="C2" activePane="bottomRight" state="frozen"/>
      <selection pane="bottomRight"/>
      <selection pane="bottomLeft"/>
      <selection pane="topRight"/>
    </sheetView>
  </sheetViews>
  <sheetFormatPr defaultColWidth="8.85546875" defaultRowHeight="15"/>
  <cols>
    <col min="1" max="1" width="23.7109375" bestFit="1" customWidth="1"/>
    <col min="4" max="5" width="12.140625" bestFit="1" customWidth="1"/>
    <col min="6" max="6" width="12" customWidth="1"/>
    <col min="7" max="10" width="10.7109375" customWidth="1"/>
  </cols>
  <sheetData>
    <row r="1" spans="1:10">
      <c r="A1" s="26" t="s">
        <v>11</v>
      </c>
      <c r="B1" s="26"/>
      <c r="C1" s="26"/>
      <c r="D1" s="27">
        <v>2016</v>
      </c>
      <c r="E1" s="12">
        <f t="shared" ref="E1:J1" si="0">D1+1</f>
        <v>2017</v>
      </c>
      <c r="F1" s="13">
        <f t="shared" si="0"/>
        <v>2018</v>
      </c>
      <c r="G1" s="13">
        <f t="shared" si="0"/>
        <v>2019</v>
      </c>
      <c r="H1" s="13">
        <f t="shared" si="0"/>
        <v>2020</v>
      </c>
      <c r="I1" s="13">
        <f t="shared" si="0"/>
        <v>2021</v>
      </c>
      <c r="J1" s="13">
        <f t="shared" si="0"/>
        <v>2022</v>
      </c>
    </row>
    <row r="2" spans="1:10" s="18" customFormat="1" ht="16.5">
      <c r="A2" s="28" t="s">
        <v>12</v>
      </c>
      <c r="B2" s="29"/>
      <c r="C2" s="29"/>
      <c r="D2" s="19">
        <v>150000</v>
      </c>
      <c r="E2" s="19">
        <v>165000</v>
      </c>
      <c r="F2" s="19">
        <f>E2*(1+F15)</f>
        <v>181500.00000000003</v>
      </c>
      <c r="G2" s="19">
        <f>F2*(1+G15)</f>
        <v>199650.00000000006</v>
      </c>
      <c r="H2" s="19">
        <f>G2*(1+H15)</f>
        <v>219615.00000000009</v>
      </c>
      <c r="I2" s="19">
        <f>H2*(1+I15)</f>
        <v>241576.50000000012</v>
      </c>
      <c r="J2" s="19">
        <f>I2*(1+J15)</f>
        <v>265734.15000000014</v>
      </c>
    </row>
    <row r="3" spans="1:10" ht="16.5">
      <c r="A3" s="1" t="s">
        <v>13</v>
      </c>
      <c r="D3" s="30">
        <v>67500</v>
      </c>
      <c r="E3" s="30">
        <v>74250</v>
      </c>
      <c r="F3" s="30">
        <f>F2*F16</f>
        <v>81675.000000000015</v>
      </c>
      <c r="G3" s="30">
        <f>G2*G16</f>
        <v>89842.500000000029</v>
      </c>
      <c r="H3" s="30">
        <f>H2*H16</f>
        <v>98826.750000000044</v>
      </c>
      <c r="I3" s="30">
        <f>I2*I16</f>
        <v>108709.42500000006</v>
      </c>
      <c r="J3" s="30">
        <f>J2*J16</f>
        <v>119580.36750000007</v>
      </c>
    </row>
    <row r="4" spans="1:10" s="14" customFormat="1" ht="16.5">
      <c r="A4" s="31" t="s">
        <v>14</v>
      </c>
      <c r="B4" s="32"/>
      <c r="C4" s="32"/>
      <c r="D4" s="33">
        <f t="shared" ref="D4:J4" si="1">D2-D3</f>
        <v>82500</v>
      </c>
      <c r="E4" s="33">
        <f t="shared" si="1"/>
        <v>90750</v>
      </c>
      <c r="F4" s="33">
        <f t="shared" si="1"/>
        <v>99825.000000000015</v>
      </c>
      <c r="G4" s="33">
        <f t="shared" si="1"/>
        <v>109807.50000000003</v>
      </c>
      <c r="H4" s="33">
        <f t="shared" si="1"/>
        <v>120788.25000000004</v>
      </c>
      <c r="I4" s="33">
        <f t="shared" si="1"/>
        <v>132867.07500000007</v>
      </c>
      <c r="J4" s="33">
        <f t="shared" si="1"/>
        <v>146153.78250000009</v>
      </c>
    </row>
    <row r="5" spans="1:10" ht="16.5">
      <c r="A5" s="1" t="s">
        <v>15</v>
      </c>
      <c r="D5" s="30">
        <v>16500</v>
      </c>
      <c r="E5" s="30">
        <v>18150</v>
      </c>
      <c r="F5" s="30">
        <f>F17</f>
        <v>20000</v>
      </c>
      <c r="G5" s="30">
        <f>G17</f>
        <v>20000</v>
      </c>
      <c r="H5" s="30">
        <f>H17</f>
        <v>20000</v>
      </c>
      <c r="I5" s="30">
        <f>I17</f>
        <v>20000</v>
      </c>
      <c r="J5" s="30">
        <f>J17</f>
        <v>20000</v>
      </c>
    </row>
    <row r="6" spans="1:10" s="14" customFormat="1" ht="16.5">
      <c r="A6" s="31" t="s">
        <v>16</v>
      </c>
      <c r="B6" s="32"/>
      <c r="C6" s="32"/>
      <c r="D6" s="15">
        <f t="shared" ref="D6:J6" si="2">D4-D5</f>
        <v>66000</v>
      </c>
      <c r="E6" s="15">
        <f t="shared" si="2"/>
        <v>72600</v>
      </c>
      <c r="F6" s="15">
        <f t="shared" si="2"/>
        <v>79825.000000000015</v>
      </c>
      <c r="G6" s="15">
        <f t="shared" si="2"/>
        <v>89807.500000000029</v>
      </c>
      <c r="H6" s="15">
        <f t="shared" si="2"/>
        <v>100788.25000000004</v>
      </c>
      <c r="I6" s="15">
        <f t="shared" si="2"/>
        <v>112867.07500000007</v>
      </c>
      <c r="J6" s="15">
        <f t="shared" si="2"/>
        <v>126153.78250000009</v>
      </c>
    </row>
    <row r="7" spans="1:10" ht="16.5">
      <c r="A7" s="1" t="s">
        <v>17</v>
      </c>
      <c r="D7" s="30">
        <v>6600</v>
      </c>
      <c r="E7" s="30">
        <v>7260</v>
      </c>
      <c r="F7" s="30">
        <f>F2*F18</f>
        <v>9075.0000000000018</v>
      </c>
      <c r="G7" s="30">
        <f>G2*G18</f>
        <v>9982.5000000000036</v>
      </c>
      <c r="H7" s="30">
        <f>H2*H18</f>
        <v>10980.750000000005</v>
      </c>
      <c r="I7" s="30">
        <f>I2*I18</f>
        <v>12078.825000000006</v>
      </c>
      <c r="J7" s="30">
        <f>J2*J18</f>
        <v>13286.707500000008</v>
      </c>
    </row>
    <row r="8" spans="1:10" ht="16.5">
      <c r="A8" s="1" t="s">
        <v>18</v>
      </c>
      <c r="D8" s="30">
        <v>1000</v>
      </c>
      <c r="E8" s="30">
        <v>1000</v>
      </c>
      <c r="F8" s="30">
        <f>F19</f>
        <v>1000</v>
      </c>
      <c r="G8" s="30">
        <f>G19</f>
        <v>1000</v>
      </c>
      <c r="H8" s="30">
        <f>H19</f>
        <v>1000</v>
      </c>
      <c r="I8" s="30">
        <f>I19</f>
        <v>1000</v>
      </c>
      <c r="J8" s="30">
        <f>J19</f>
        <v>1000</v>
      </c>
    </row>
    <row r="9" spans="1:10" s="14" customFormat="1" ht="16.5">
      <c r="A9" s="31" t="s">
        <v>19</v>
      </c>
      <c r="B9" s="32"/>
      <c r="C9" s="32"/>
      <c r="D9" s="33">
        <f t="shared" ref="D9:J9" si="3">D6-D7-D8</f>
        <v>58400</v>
      </c>
      <c r="E9" s="33">
        <f t="shared" si="3"/>
        <v>64340</v>
      </c>
      <c r="F9" s="33">
        <f t="shared" si="3"/>
        <v>69750.000000000015</v>
      </c>
      <c r="G9" s="33">
        <f t="shared" si="3"/>
        <v>78825.000000000029</v>
      </c>
      <c r="H9" s="33">
        <f t="shared" si="3"/>
        <v>88807.500000000044</v>
      </c>
      <c r="I9" s="33">
        <f t="shared" si="3"/>
        <v>99788.250000000058</v>
      </c>
      <c r="J9" s="33">
        <f t="shared" si="3"/>
        <v>111867.07500000008</v>
      </c>
    </row>
    <row r="10" spans="1:10" ht="16.5">
      <c r="A10" s="1" t="s">
        <v>20</v>
      </c>
      <c r="D10" s="30">
        <v>17520</v>
      </c>
      <c r="E10" s="30">
        <v>19302</v>
      </c>
      <c r="F10" s="30">
        <f>F9*F20</f>
        <v>20925.000000000007</v>
      </c>
      <c r="G10" s="30">
        <f>G9*G20</f>
        <v>23647.500000000011</v>
      </c>
      <c r="H10" s="30">
        <f>H9*H20</f>
        <v>26642.250000000018</v>
      </c>
      <c r="I10" s="30">
        <f>I9*I20</f>
        <v>29936.47500000002</v>
      </c>
      <c r="J10" s="30">
        <f>J9*J20</f>
        <v>33560.122500000027</v>
      </c>
    </row>
    <row r="11" spans="1:10" s="16" customFormat="1" ht="16.5">
      <c r="A11" s="17" t="s">
        <v>21</v>
      </c>
      <c r="B11" s="34"/>
      <c r="C11" s="34"/>
      <c r="D11" s="35">
        <f t="shared" ref="D11:J11" si="4">D9-D10</f>
        <v>40880</v>
      </c>
      <c r="E11" s="35">
        <f t="shared" si="4"/>
        <v>45038</v>
      </c>
      <c r="F11" s="35">
        <f t="shared" si="4"/>
        <v>48825.000000000007</v>
      </c>
      <c r="G11" s="35">
        <f t="shared" si="4"/>
        <v>55177.500000000015</v>
      </c>
      <c r="H11" s="35">
        <f t="shared" si="4"/>
        <v>62165.250000000029</v>
      </c>
      <c r="I11" s="35">
        <f t="shared" si="4"/>
        <v>69851.775000000038</v>
      </c>
      <c r="J11" s="35">
        <f t="shared" si="4"/>
        <v>78306.952500000058</v>
      </c>
    </row>
    <row r="12" spans="1:10">
      <c r="G12" s="30"/>
      <c r="H12" s="30"/>
    </row>
    <row r="13" spans="1:10">
      <c r="G13" s="30"/>
      <c r="H13" s="30"/>
    </row>
    <row r="14" spans="1:10">
      <c r="A14" s="29" t="s">
        <v>22</v>
      </c>
    </row>
    <row r="15" spans="1:10">
      <c r="A15" t="s">
        <v>23</v>
      </c>
      <c r="E15" s="36">
        <f>E2/D2-1</f>
        <v>0.10000000000000009</v>
      </c>
      <c r="F15" s="37">
        <v>0.1</v>
      </c>
      <c r="G15" s="37">
        <v>0.1</v>
      </c>
      <c r="H15" s="37">
        <v>0.1</v>
      </c>
      <c r="I15" s="37">
        <v>0.1</v>
      </c>
      <c r="J15" s="37">
        <v>0.1</v>
      </c>
    </row>
    <row r="16" spans="1:10">
      <c r="A16" t="s">
        <v>24</v>
      </c>
      <c r="D16" s="38">
        <f>D3/D2</f>
        <v>0.45</v>
      </c>
      <c r="E16" s="38">
        <f>E3/E2</f>
        <v>0.45</v>
      </c>
      <c r="F16" s="39">
        <v>0.45</v>
      </c>
      <c r="G16" s="39">
        <v>0.45</v>
      </c>
      <c r="H16" s="39">
        <v>0.45</v>
      </c>
      <c r="I16" s="39">
        <v>0.45</v>
      </c>
      <c r="J16" s="39">
        <v>0.45</v>
      </c>
    </row>
    <row r="17" spans="1:10">
      <c r="A17" t="s">
        <v>15</v>
      </c>
      <c r="D17" s="40">
        <f>D5</f>
        <v>16500</v>
      </c>
      <c r="E17" s="40">
        <f>E5</f>
        <v>18150</v>
      </c>
      <c r="F17" s="41">
        <v>20000</v>
      </c>
      <c r="G17" s="41">
        <v>20000</v>
      </c>
      <c r="H17" s="41">
        <v>20000</v>
      </c>
      <c r="I17" s="41">
        <v>20000</v>
      </c>
      <c r="J17" s="41">
        <v>20000</v>
      </c>
    </row>
    <row r="18" spans="1:10">
      <c r="A18" t="s">
        <v>25</v>
      </c>
      <c r="D18" s="38">
        <f>D7/D2</f>
        <v>4.3999999999999997E-2</v>
      </c>
      <c r="E18" s="38">
        <f>E7/E2</f>
        <v>4.3999999999999997E-2</v>
      </c>
      <c r="F18" s="39">
        <v>0.05</v>
      </c>
      <c r="G18" s="39">
        <v>0.05</v>
      </c>
      <c r="H18" s="39">
        <v>0.05</v>
      </c>
      <c r="I18" s="39">
        <v>0.05</v>
      </c>
      <c r="J18" s="39">
        <v>0.05</v>
      </c>
    </row>
    <row r="19" spans="1:10">
      <c r="A19" t="s">
        <v>18</v>
      </c>
      <c r="D19" s="40">
        <f>D8</f>
        <v>1000</v>
      </c>
      <c r="E19" s="40">
        <f>E8</f>
        <v>1000</v>
      </c>
      <c r="F19" s="41">
        <v>1000</v>
      </c>
      <c r="G19" s="41">
        <v>1000</v>
      </c>
      <c r="H19" s="41">
        <v>1000</v>
      </c>
      <c r="I19" s="41">
        <v>1000</v>
      </c>
      <c r="J19" s="41">
        <v>1000</v>
      </c>
    </row>
    <row r="20" spans="1:10">
      <c r="A20" t="s">
        <v>26</v>
      </c>
      <c r="D20" s="42">
        <f>D10/D9</f>
        <v>0.3</v>
      </c>
      <c r="E20" s="42">
        <f>E10/E9</f>
        <v>0.3</v>
      </c>
      <c r="F20" s="37">
        <v>0.30000000000000004</v>
      </c>
      <c r="G20" s="37">
        <v>0.30000000000000004</v>
      </c>
      <c r="H20" s="37">
        <v>0.30000000000000004</v>
      </c>
      <c r="I20" s="37">
        <v>0.30000000000000004</v>
      </c>
      <c r="J20" s="37">
        <v>0.30000000000000004</v>
      </c>
    </row>
    <row r="21" spans="1:10">
      <c r="E21" s="43"/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95C8C-B0B0-4953-B895-9CB06FDDEA82}">
  <sheetPr>
    <tabColor rgb="FFD7E4BC"/>
  </sheetPr>
  <dimension ref="A1:J52"/>
  <sheetViews>
    <sheetView tabSelected="1" zoomScale="90" zoomScaleNormal="90" workbookViewId="0">
      <pane xSplit="2" ySplit="1" topLeftCell="C2" activePane="bottomRight" state="frozen"/>
      <selection pane="bottomRight" activeCell="D4" sqref="D4"/>
      <selection pane="bottomLeft"/>
      <selection pane="topRight"/>
    </sheetView>
  </sheetViews>
  <sheetFormatPr defaultColWidth="9.5703125" defaultRowHeight="14.25" customHeight="1" outlineLevelRow="1"/>
  <cols>
    <col min="1" max="1" width="37.140625" customWidth="1"/>
    <col min="2" max="2" width="9.5703125" style="20"/>
    <col min="3" max="3" width="9.140625" style="20" customWidth="1"/>
    <col min="4" max="10" width="11.5703125" bestFit="1" customWidth="1"/>
    <col min="11" max="16384" width="9.5703125" style="20"/>
  </cols>
  <sheetData>
    <row r="1" spans="1:10">
      <c r="A1" s="26" t="s">
        <v>11</v>
      </c>
      <c r="B1" s="26"/>
      <c r="C1" s="26"/>
      <c r="D1" s="27">
        <v>2016</v>
      </c>
      <c r="E1" s="12">
        <f t="shared" ref="E1:J1" si="0">D1+1</f>
        <v>2017</v>
      </c>
      <c r="F1" s="13">
        <f t="shared" si="0"/>
        <v>2018</v>
      </c>
      <c r="G1" s="13">
        <f t="shared" si="0"/>
        <v>2019</v>
      </c>
      <c r="H1" s="13">
        <f t="shared" si="0"/>
        <v>2020</v>
      </c>
      <c r="I1" s="13">
        <f t="shared" si="0"/>
        <v>2021</v>
      </c>
      <c r="J1" s="13">
        <f t="shared" si="0"/>
        <v>2022</v>
      </c>
    </row>
    <row r="2" spans="1:10" s="21" customFormat="1">
      <c r="A2" s="44"/>
      <c r="B2" s="44"/>
      <c r="C2" s="44"/>
      <c r="D2" s="45"/>
      <c r="E2" s="46"/>
      <c r="F2" s="47"/>
      <c r="G2" s="47"/>
      <c r="H2" s="47"/>
      <c r="I2" s="47"/>
      <c r="J2" s="47"/>
    </row>
    <row r="3" spans="1:10" s="54" customFormat="1" ht="15">
      <c r="A3" s="49" t="s">
        <v>27</v>
      </c>
      <c r="B3" s="50"/>
      <c r="C3" s="50"/>
      <c r="D3" s="51"/>
      <c r="E3" s="52"/>
      <c r="F3" s="53"/>
      <c r="G3" s="53"/>
      <c r="H3" s="53"/>
      <c r="I3" s="53"/>
      <c r="J3" s="53"/>
    </row>
    <row r="4" spans="1:10" s="18" customFormat="1" ht="14.25" customHeight="1" outlineLevel="1">
      <c r="A4" s="28" t="s">
        <v>12</v>
      </c>
      <c r="B4" s="29"/>
      <c r="C4" s="29"/>
      <c r="D4" s="19">
        <v>150000</v>
      </c>
      <c r="E4" s="19">
        <v>165000</v>
      </c>
      <c r="F4" s="19">
        <f>E4*(1+F17)</f>
        <v>181500.00000000003</v>
      </c>
      <c r="G4" s="19">
        <f>F4*(1+G17)</f>
        <v>199650.00000000006</v>
      </c>
      <c r="H4" s="19">
        <f>G4*(1+H17)</f>
        <v>219615.00000000009</v>
      </c>
      <c r="I4" s="19">
        <f>H4*(1+I17)</f>
        <v>252557.25000000009</v>
      </c>
      <c r="J4" s="19">
        <f>I4*(1+J17)</f>
        <v>277812.97500000009</v>
      </c>
    </row>
    <row r="5" spans="1:10" ht="14.25" customHeight="1" outlineLevel="1">
      <c r="A5" s="1" t="s">
        <v>13</v>
      </c>
      <c r="B5" s="48"/>
      <c r="C5" s="48"/>
      <c r="D5" s="30">
        <v>67500</v>
      </c>
      <c r="E5" s="30">
        <v>74250</v>
      </c>
      <c r="F5" s="30">
        <f>F4*F18</f>
        <v>81675.000000000015</v>
      </c>
      <c r="G5" s="30">
        <f>G4*G18</f>
        <v>89842.500000000029</v>
      </c>
      <c r="H5" s="30">
        <f>H4*H18</f>
        <v>98826.750000000044</v>
      </c>
      <c r="I5" s="30">
        <f>I4*I18</f>
        <v>113650.76250000004</v>
      </c>
      <c r="J5" s="30">
        <f>J4*J18</f>
        <v>125015.83875000004</v>
      </c>
    </row>
    <row r="6" spans="1:10" s="14" customFormat="1" ht="14.25" customHeight="1" outlineLevel="1">
      <c r="A6" s="31" t="s">
        <v>14</v>
      </c>
      <c r="B6" s="32"/>
      <c r="C6" s="32"/>
      <c r="D6" s="33">
        <f t="shared" ref="D6:J6" si="1">D4-D5</f>
        <v>82500</v>
      </c>
      <c r="E6" s="33">
        <f t="shared" si="1"/>
        <v>90750</v>
      </c>
      <c r="F6" s="33">
        <f t="shared" si="1"/>
        <v>99825.000000000015</v>
      </c>
      <c r="G6" s="33">
        <f t="shared" si="1"/>
        <v>109807.50000000003</v>
      </c>
      <c r="H6" s="33">
        <f t="shared" si="1"/>
        <v>120788.25000000004</v>
      </c>
      <c r="I6" s="33">
        <f t="shared" si="1"/>
        <v>138906.48750000005</v>
      </c>
      <c r="J6" s="33">
        <f t="shared" si="1"/>
        <v>152797.13625000004</v>
      </c>
    </row>
    <row r="7" spans="1:10" ht="14.25" customHeight="1" outlineLevel="1">
      <c r="A7" s="1" t="s">
        <v>15</v>
      </c>
      <c r="B7" s="48"/>
      <c r="C7" s="48"/>
      <c r="D7" s="30">
        <v>16500</v>
      </c>
      <c r="E7" s="30">
        <v>18150</v>
      </c>
      <c r="F7" s="30">
        <f>F19</f>
        <v>20000</v>
      </c>
      <c r="G7" s="30">
        <f>G19</f>
        <v>20000</v>
      </c>
      <c r="H7" s="30">
        <f>H19</f>
        <v>20000</v>
      </c>
      <c r="I7" s="30">
        <f>I19</f>
        <v>20000</v>
      </c>
      <c r="J7" s="30">
        <f>J19</f>
        <v>20000</v>
      </c>
    </row>
    <row r="8" spans="1:10" s="14" customFormat="1" ht="14.25" customHeight="1" outlineLevel="1">
      <c r="A8" s="31" t="s">
        <v>16</v>
      </c>
      <c r="B8" s="32"/>
      <c r="C8" s="32"/>
      <c r="D8" s="15">
        <f t="shared" ref="D8:J8" si="2">D6-D7</f>
        <v>66000</v>
      </c>
      <c r="E8" s="15">
        <f t="shared" si="2"/>
        <v>72600</v>
      </c>
      <c r="F8" s="15">
        <f t="shared" si="2"/>
        <v>79825.000000000015</v>
      </c>
      <c r="G8" s="15">
        <f t="shared" si="2"/>
        <v>89807.500000000029</v>
      </c>
      <c r="H8" s="15">
        <f t="shared" si="2"/>
        <v>100788.25000000004</v>
      </c>
      <c r="I8" s="15">
        <f t="shared" si="2"/>
        <v>118906.48750000005</v>
      </c>
      <c r="J8" s="15">
        <f t="shared" si="2"/>
        <v>132797.13625000004</v>
      </c>
    </row>
    <row r="9" spans="1:10" ht="14.25" customHeight="1" outlineLevel="1">
      <c r="A9" s="1" t="s">
        <v>17</v>
      </c>
      <c r="B9" s="48"/>
      <c r="C9" s="48"/>
      <c r="D9" s="30">
        <v>6600</v>
      </c>
      <c r="E9" s="30">
        <v>7260</v>
      </c>
      <c r="F9" s="30">
        <f>F4*F20</f>
        <v>9075.0000000000018</v>
      </c>
      <c r="G9" s="30">
        <f>G4*G20</f>
        <v>9982.5000000000036</v>
      </c>
      <c r="H9" s="30">
        <f>H4*H20</f>
        <v>10980.750000000005</v>
      </c>
      <c r="I9" s="30">
        <f>I4*I20</f>
        <v>12627.862500000005</v>
      </c>
      <c r="J9" s="30">
        <f>J4*J20</f>
        <v>13890.648750000006</v>
      </c>
    </row>
    <row r="10" spans="1:10" ht="14.25" customHeight="1" outlineLevel="1">
      <c r="A10" s="1" t="s">
        <v>18</v>
      </c>
      <c r="B10" s="48"/>
      <c r="C10" s="48"/>
      <c r="D10" s="30">
        <v>1000</v>
      </c>
      <c r="E10" s="30">
        <v>1000</v>
      </c>
      <c r="F10" s="30">
        <f>F21</f>
        <v>1000</v>
      </c>
      <c r="G10" s="30">
        <f>G21</f>
        <v>1000</v>
      </c>
      <c r="H10" s="30">
        <f>H21</f>
        <v>1000</v>
      </c>
      <c r="I10" s="30">
        <f>I21</f>
        <v>1000</v>
      </c>
      <c r="J10" s="30">
        <f>J21</f>
        <v>1000</v>
      </c>
    </row>
    <row r="11" spans="1:10" s="14" customFormat="1" ht="14.25" customHeight="1" outlineLevel="1">
      <c r="A11" s="31" t="s">
        <v>19</v>
      </c>
      <c r="B11" s="32"/>
      <c r="C11" s="32"/>
      <c r="D11" s="33">
        <f t="shared" ref="D11:J11" si="3">D8-D9-D10</f>
        <v>58400</v>
      </c>
      <c r="E11" s="33">
        <f t="shared" si="3"/>
        <v>64340</v>
      </c>
      <c r="F11" s="33">
        <f t="shared" si="3"/>
        <v>69750.000000000015</v>
      </c>
      <c r="G11" s="33">
        <f t="shared" si="3"/>
        <v>78825.000000000029</v>
      </c>
      <c r="H11" s="33">
        <f t="shared" si="3"/>
        <v>88807.500000000044</v>
      </c>
      <c r="I11" s="33">
        <f t="shared" si="3"/>
        <v>105278.62500000004</v>
      </c>
      <c r="J11" s="33">
        <f t="shared" si="3"/>
        <v>117906.48750000003</v>
      </c>
    </row>
    <row r="12" spans="1:10" ht="14.25" customHeight="1" outlineLevel="1">
      <c r="A12" s="1" t="s">
        <v>20</v>
      </c>
      <c r="B12" s="48"/>
      <c r="C12" s="48"/>
      <c r="D12" s="30">
        <v>17520</v>
      </c>
      <c r="E12" s="30">
        <v>19302</v>
      </c>
      <c r="F12" s="30">
        <f>F11*F22</f>
        <v>20925.000000000007</v>
      </c>
      <c r="G12" s="30">
        <f>G11*G22</f>
        <v>23647.500000000011</v>
      </c>
      <c r="H12" s="30">
        <f>H11*H22</f>
        <v>26642.250000000018</v>
      </c>
      <c r="I12" s="30">
        <f>I11*I22</f>
        <v>31583.587500000016</v>
      </c>
      <c r="J12" s="30">
        <f>J11*J22</f>
        <v>35371.946250000015</v>
      </c>
    </row>
    <row r="13" spans="1:10" s="16" customFormat="1" ht="14.25" customHeight="1" outlineLevel="1">
      <c r="A13" s="17" t="s">
        <v>21</v>
      </c>
      <c r="B13" s="34"/>
      <c r="C13" s="34"/>
      <c r="D13" s="35">
        <f t="shared" ref="D13:J13" si="4">D11-D12</f>
        <v>40880</v>
      </c>
      <c r="E13" s="35">
        <f t="shared" si="4"/>
        <v>45038</v>
      </c>
      <c r="F13" s="35">
        <f t="shared" si="4"/>
        <v>48825.000000000007</v>
      </c>
      <c r="G13" s="35">
        <f t="shared" si="4"/>
        <v>55177.500000000015</v>
      </c>
      <c r="H13" s="35">
        <f t="shared" si="4"/>
        <v>62165.250000000029</v>
      </c>
      <c r="I13" s="35">
        <f t="shared" si="4"/>
        <v>73695.037500000035</v>
      </c>
      <c r="J13" s="35">
        <f t="shared" si="4"/>
        <v>82534.541250000009</v>
      </c>
    </row>
    <row r="14" spans="1:10" ht="15">
      <c r="B14" s="48"/>
      <c r="C14" s="48"/>
      <c r="G14" s="30"/>
      <c r="H14" s="30"/>
    </row>
    <row r="15" spans="1:10">
      <c r="B15" s="48"/>
      <c r="C15" s="48"/>
      <c r="G15" s="30"/>
      <c r="H15" s="30"/>
    </row>
    <row r="16" spans="1:10" s="54" customFormat="1" ht="14.25" customHeight="1">
      <c r="A16" s="55" t="s">
        <v>22</v>
      </c>
      <c r="B16" s="50"/>
      <c r="C16" s="50"/>
      <c r="D16" s="56"/>
      <c r="E16" s="56"/>
      <c r="F16" s="56"/>
      <c r="G16" s="56"/>
      <c r="H16" s="56"/>
      <c r="I16" s="56"/>
      <c r="J16" s="56"/>
    </row>
    <row r="17" spans="1:10" outlineLevel="1">
      <c r="A17" s="48" t="s">
        <v>23</v>
      </c>
      <c r="B17" s="48"/>
      <c r="C17" s="48"/>
      <c r="E17" s="36">
        <f>E4/D4-1</f>
        <v>0.10000000000000009</v>
      </c>
      <c r="F17" s="37">
        <v>0.1</v>
      </c>
      <c r="G17" s="37">
        <v>0.1</v>
      </c>
      <c r="H17" s="37">
        <v>0.1</v>
      </c>
      <c r="I17" s="37">
        <v>0.15</v>
      </c>
      <c r="J17" s="37">
        <v>0.1</v>
      </c>
    </row>
    <row r="18" spans="1:10" outlineLevel="1">
      <c r="A18" s="48" t="s">
        <v>24</v>
      </c>
      <c r="B18" s="48"/>
      <c r="C18" s="48"/>
      <c r="D18" s="38">
        <f>D5/D4</f>
        <v>0.45</v>
      </c>
      <c r="E18" s="38">
        <f>E5/E4</f>
        <v>0.45</v>
      </c>
      <c r="F18" s="39">
        <v>0.45</v>
      </c>
      <c r="G18" s="39">
        <v>0.45</v>
      </c>
      <c r="H18" s="39">
        <v>0.45</v>
      </c>
      <c r="I18" s="39">
        <v>0.45</v>
      </c>
      <c r="J18" s="39">
        <v>0.45</v>
      </c>
    </row>
    <row r="19" spans="1:10" outlineLevel="1">
      <c r="A19" s="48" t="s">
        <v>15</v>
      </c>
      <c r="B19" s="48"/>
      <c r="C19" s="48"/>
      <c r="D19" s="40">
        <f>D7</f>
        <v>16500</v>
      </c>
      <c r="E19" s="40">
        <f>E7</f>
        <v>18150</v>
      </c>
      <c r="F19" s="41">
        <v>20000</v>
      </c>
      <c r="G19" s="41">
        <v>20000</v>
      </c>
      <c r="H19" s="41">
        <v>20000</v>
      </c>
      <c r="I19" s="41">
        <v>20000</v>
      </c>
      <c r="J19" s="41">
        <v>20000</v>
      </c>
    </row>
    <row r="20" spans="1:10" outlineLevel="1">
      <c r="A20" s="48" t="s">
        <v>25</v>
      </c>
      <c r="B20" s="48"/>
      <c r="C20" s="48"/>
      <c r="D20" s="38">
        <f>D9/D4</f>
        <v>4.3999999999999997E-2</v>
      </c>
      <c r="E20" s="38">
        <f>E9/E4</f>
        <v>4.3999999999999997E-2</v>
      </c>
      <c r="F20" s="39">
        <v>0.05</v>
      </c>
      <c r="G20" s="39">
        <v>0.05</v>
      </c>
      <c r="H20" s="39">
        <v>0.05</v>
      </c>
      <c r="I20" s="39">
        <v>0.05</v>
      </c>
      <c r="J20" s="39">
        <v>0.05</v>
      </c>
    </row>
    <row r="21" spans="1:10" outlineLevel="1">
      <c r="A21" s="48" t="s">
        <v>18</v>
      </c>
      <c r="B21" s="48"/>
      <c r="C21" s="48"/>
      <c r="D21" s="40">
        <f>D10</f>
        <v>1000</v>
      </c>
      <c r="E21" s="40">
        <f>E10</f>
        <v>1000</v>
      </c>
      <c r="F21" s="41">
        <v>1000</v>
      </c>
      <c r="G21" s="41">
        <v>1000</v>
      </c>
      <c r="H21" s="41">
        <v>1000</v>
      </c>
      <c r="I21" s="41">
        <v>1000</v>
      </c>
      <c r="J21" s="41">
        <v>1000</v>
      </c>
    </row>
    <row r="22" spans="1:10" outlineLevel="1">
      <c r="A22" s="48" t="s">
        <v>26</v>
      </c>
      <c r="B22" s="48"/>
      <c r="C22" s="48"/>
      <c r="D22" s="42">
        <f>D12/D11</f>
        <v>0.3</v>
      </c>
      <c r="E22" s="42">
        <f>E12/E11</f>
        <v>0.3</v>
      </c>
      <c r="F22" s="37">
        <v>0.30000000000000004</v>
      </c>
      <c r="G22" s="37">
        <v>0.30000000000000004</v>
      </c>
      <c r="H22" s="37">
        <v>0.30000000000000004</v>
      </c>
      <c r="I22" s="37">
        <v>0.30000000000000004</v>
      </c>
      <c r="J22" s="37">
        <v>0.30000000000000004</v>
      </c>
    </row>
    <row r="23" spans="1:10">
      <c r="B23" s="48"/>
      <c r="C23" s="48"/>
      <c r="E23" s="43"/>
    </row>
    <row r="24" spans="1:10" ht="14.25" customHeight="1">
      <c r="B24" s="48"/>
      <c r="C24" s="48"/>
    </row>
    <row r="25" spans="1:10" s="54" customFormat="1" ht="15">
      <c r="A25" s="49" t="s">
        <v>28</v>
      </c>
      <c r="B25" s="50"/>
      <c r="C25" s="50"/>
      <c r="D25" s="51"/>
      <c r="E25" s="52"/>
      <c r="F25" s="53"/>
      <c r="G25" s="53"/>
      <c r="H25" s="53"/>
      <c r="I25" s="53"/>
      <c r="J25" s="53"/>
    </row>
    <row r="26" spans="1:10" s="48" customFormat="1" ht="15">
      <c r="A26" s="58" t="s">
        <v>29</v>
      </c>
      <c r="D26" s="59"/>
      <c r="E26" s="60"/>
      <c r="F26" s="61"/>
      <c r="G26" s="61"/>
      <c r="H26" s="61"/>
      <c r="I26" s="61"/>
      <c r="J26" s="61"/>
    </row>
    <row r="27" spans="1:10" ht="14.25" customHeight="1" outlineLevel="1">
      <c r="A27" t="s">
        <v>12</v>
      </c>
      <c r="B27" s="48"/>
      <c r="C27" s="48"/>
      <c r="D27" s="62">
        <f>D4/D$4</f>
        <v>1</v>
      </c>
      <c r="E27" s="62">
        <f t="shared" ref="E27:J27" si="5">E4/E$4</f>
        <v>1</v>
      </c>
      <c r="F27" s="62">
        <f t="shared" si="5"/>
        <v>1</v>
      </c>
      <c r="G27" s="62">
        <f t="shared" si="5"/>
        <v>1</v>
      </c>
      <c r="H27" s="62">
        <f t="shared" si="5"/>
        <v>1</v>
      </c>
      <c r="I27" s="62">
        <f t="shared" si="5"/>
        <v>1</v>
      </c>
      <c r="J27" s="62">
        <f t="shared" si="5"/>
        <v>1</v>
      </c>
    </row>
    <row r="28" spans="1:10" ht="14.25" customHeight="1" outlineLevel="1">
      <c r="A28" t="s">
        <v>13</v>
      </c>
      <c r="B28" s="48"/>
      <c r="C28" s="48"/>
      <c r="D28" s="62">
        <f t="shared" ref="D28:J28" si="6">D5/D$4</f>
        <v>0.45</v>
      </c>
      <c r="E28" s="62">
        <f t="shared" si="6"/>
        <v>0.45</v>
      </c>
      <c r="F28" s="62">
        <f t="shared" si="6"/>
        <v>0.45</v>
      </c>
      <c r="G28" s="62">
        <f t="shared" si="6"/>
        <v>0.45</v>
      </c>
      <c r="H28" s="62">
        <f t="shared" si="6"/>
        <v>0.45</v>
      </c>
      <c r="I28" s="62">
        <f t="shared" si="6"/>
        <v>0.45</v>
      </c>
      <c r="J28" s="62">
        <f t="shared" si="6"/>
        <v>0.45</v>
      </c>
    </row>
    <row r="29" spans="1:10" ht="14.25" customHeight="1" outlineLevel="1">
      <c r="A29" t="s">
        <v>14</v>
      </c>
      <c r="B29" s="48"/>
      <c r="C29" s="48"/>
      <c r="D29" s="62">
        <f t="shared" ref="D29:J29" si="7">D6/D$4</f>
        <v>0.55000000000000004</v>
      </c>
      <c r="E29" s="62">
        <f t="shared" si="7"/>
        <v>0.55000000000000004</v>
      </c>
      <c r="F29" s="62">
        <f t="shared" si="7"/>
        <v>0.55000000000000004</v>
      </c>
      <c r="G29" s="62">
        <f t="shared" si="7"/>
        <v>0.54999999999999993</v>
      </c>
      <c r="H29" s="62">
        <f t="shared" si="7"/>
        <v>0.54999999999999993</v>
      </c>
      <c r="I29" s="62">
        <f t="shared" si="7"/>
        <v>0.55000000000000004</v>
      </c>
      <c r="J29" s="62">
        <f t="shared" si="7"/>
        <v>0.54999999999999993</v>
      </c>
    </row>
    <row r="30" spans="1:10" ht="14.25" customHeight="1" outlineLevel="1">
      <c r="A30" t="s">
        <v>15</v>
      </c>
      <c r="B30" s="48"/>
      <c r="C30" s="48"/>
      <c r="D30" s="62">
        <f t="shared" ref="D30:J30" si="8">D7/D$4</f>
        <v>0.11</v>
      </c>
      <c r="E30" s="62">
        <f t="shared" si="8"/>
        <v>0.11</v>
      </c>
      <c r="F30" s="62">
        <f t="shared" si="8"/>
        <v>0.11019283746556473</v>
      </c>
      <c r="G30" s="62">
        <f t="shared" si="8"/>
        <v>0.100175306786877</v>
      </c>
      <c r="H30" s="62">
        <f t="shared" si="8"/>
        <v>9.1068460715342719E-2</v>
      </c>
      <c r="I30" s="62">
        <f t="shared" si="8"/>
        <v>7.9189965839428458E-2</v>
      </c>
      <c r="J30" s="62">
        <f t="shared" si="8"/>
        <v>7.1990878035844058E-2</v>
      </c>
    </row>
    <row r="31" spans="1:10" ht="14.25" customHeight="1" outlineLevel="1">
      <c r="A31" t="s">
        <v>16</v>
      </c>
      <c r="B31" s="48"/>
      <c r="C31" s="48"/>
      <c r="D31" s="62">
        <f t="shared" ref="D31:J31" si="9">D8/D$4</f>
        <v>0.44</v>
      </c>
      <c r="E31" s="62">
        <f t="shared" si="9"/>
        <v>0.44</v>
      </c>
      <c r="F31" s="62">
        <f t="shared" si="9"/>
        <v>0.43980716253443525</v>
      </c>
      <c r="G31" s="62">
        <f t="shared" si="9"/>
        <v>0.44982469321312296</v>
      </c>
      <c r="H31" s="62">
        <f t="shared" si="9"/>
        <v>0.45893153928465724</v>
      </c>
      <c r="I31" s="62">
        <f t="shared" si="9"/>
        <v>0.47081003416057154</v>
      </c>
      <c r="J31" s="62">
        <f t="shared" si="9"/>
        <v>0.4780091219641559</v>
      </c>
    </row>
    <row r="32" spans="1:10" ht="14.25" customHeight="1" outlineLevel="1">
      <c r="A32" t="s">
        <v>17</v>
      </c>
      <c r="B32" s="48"/>
      <c r="C32" s="48"/>
      <c r="D32" s="62">
        <f t="shared" ref="D32:J32" si="10">D9/D$4</f>
        <v>4.3999999999999997E-2</v>
      </c>
      <c r="E32" s="62">
        <f t="shared" si="10"/>
        <v>4.3999999999999997E-2</v>
      </c>
      <c r="F32" s="62">
        <f t="shared" si="10"/>
        <v>0.05</v>
      </c>
      <c r="G32" s="62">
        <f t="shared" si="10"/>
        <v>0.05</v>
      </c>
      <c r="H32" s="62">
        <f t="shared" si="10"/>
        <v>0.05</v>
      </c>
      <c r="I32" s="62">
        <f t="shared" si="10"/>
        <v>0.05</v>
      </c>
      <c r="J32" s="62">
        <f t="shared" si="10"/>
        <v>0.05</v>
      </c>
    </row>
    <row r="33" spans="1:10" s="48" customFormat="1" ht="14.25" customHeight="1" outlineLevel="1">
      <c r="A33" t="s">
        <v>18</v>
      </c>
      <c r="D33" s="62">
        <f t="shared" ref="D33:J33" si="11">D10/D$4</f>
        <v>6.6666666666666671E-3</v>
      </c>
      <c r="E33" s="62">
        <f t="shared" si="11"/>
        <v>6.0606060606060606E-3</v>
      </c>
      <c r="F33" s="62">
        <f t="shared" si="11"/>
        <v>5.5096418732782362E-3</v>
      </c>
      <c r="G33" s="62">
        <f t="shared" si="11"/>
        <v>5.00876533934385E-3</v>
      </c>
      <c r="H33" s="62">
        <f t="shared" si="11"/>
        <v>4.5534230357671358E-3</v>
      </c>
      <c r="I33" s="62">
        <f t="shared" si="11"/>
        <v>3.9594982919714233E-3</v>
      </c>
      <c r="J33" s="62">
        <f t="shared" si="11"/>
        <v>3.5995439017922027E-3</v>
      </c>
    </row>
    <row r="34" spans="1:10" s="48" customFormat="1" ht="14.25" customHeight="1" outlineLevel="1">
      <c r="A34" t="s">
        <v>19</v>
      </c>
      <c r="D34" s="62">
        <f t="shared" ref="D34:J34" si="12">D11/D$4</f>
        <v>0.38933333333333331</v>
      </c>
      <c r="E34" s="62">
        <f t="shared" si="12"/>
        <v>0.38993939393939392</v>
      </c>
      <c r="F34" s="62">
        <f t="shared" si="12"/>
        <v>0.38429752066115702</v>
      </c>
      <c r="G34" s="62">
        <f t="shared" si="12"/>
        <v>0.39481592787377917</v>
      </c>
      <c r="H34" s="62">
        <f t="shared" si="12"/>
        <v>0.40437811624889014</v>
      </c>
      <c r="I34" s="62">
        <f t="shared" si="12"/>
        <v>0.4168505358686001</v>
      </c>
      <c r="J34" s="62">
        <f t="shared" si="12"/>
        <v>0.42440957806236368</v>
      </c>
    </row>
    <row r="35" spans="1:10" s="48" customFormat="1" ht="14.25" customHeight="1" outlineLevel="1">
      <c r="A35" t="s">
        <v>20</v>
      </c>
      <c r="D35" s="62">
        <f t="shared" ref="D35:J35" si="13">D12/D$4</f>
        <v>0.1168</v>
      </c>
      <c r="E35" s="62">
        <f t="shared" si="13"/>
        <v>0.11698181818181819</v>
      </c>
      <c r="F35" s="62">
        <f t="shared" si="13"/>
        <v>0.11528925619834712</v>
      </c>
      <c r="G35" s="62">
        <f t="shared" si="13"/>
        <v>0.11844477836213375</v>
      </c>
      <c r="H35" s="62">
        <f t="shared" si="13"/>
        <v>0.12131343487466706</v>
      </c>
      <c r="I35" s="62">
        <f t="shared" si="13"/>
        <v>0.12505516076058004</v>
      </c>
      <c r="J35" s="62">
        <f t="shared" si="13"/>
        <v>0.12732287341870913</v>
      </c>
    </row>
    <row r="36" spans="1:10" s="48" customFormat="1" ht="14.25" customHeight="1" outlineLevel="1">
      <c r="A36" t="s">
        <v>21</v>
      </c>
      <c r="D36" s="62">
        <f t="shared" ref="D36:J36" si="14">D13/D$4</f>
        <v>0.27253333333333335</v>
      </c>
      <c r="E36" s="62">
        <f t="shared" si="14"/>
        <v>0.27295757575757573</v>
      </c>
      <c r="F36" s="62">
        <f t="shared" si="14"/>
        <v>0.2690082644628099</v>
      </c>
      <c r="G36" s="62">
        <f t="shared" si="14"/>
        <v>0.27637114951164538</v>
      </c>
      <c r="H36" s="62">
        <f t="shared" si="14"/>
        <v>0.28306468137422308</v>
      </c>
      <c r="I36" s="62">
        <f t="shared" si="14"/>
        <v>0.29179537510802012</v>
      </c>
      <c r="J36" s="62">
        <f t="shared" si="14"/>
        <v>0.29708670464365455</v>
      </c>
    </row>
    <row r="37" spans="1:10" s="48" customFormat="1" ht="14.25" customHeight="1">
      <c r="A37"/>
      <c r="D37" s="62"/>
      <c r="E37" s="62"/>
      <c r="F37" s="62"/>
      <c r="G37" s="62"/>
      <c r="H37" s="62"/>
      <c r="I37" s="62"/>
      <c r="J37" s="62"/>
    </row>
    <row r="38" spans="1:10" s="63" customFormat="1" ht="14.25" customHeight="1"/>
    <row r="39" spans="1:10" s="48" customFormat="1" ht="14.25" customHeight="1">
      <c r="A39" s="57" t="s">
        <v>30</v>
      </c>
      <c r="D39"/>
      <c r="E39"/>
      <c r="F39"/>
      <c r="G39"/>
      <c r="H39"/>
      <c r="I39"/>
      <c r="J39"/>
    </row>
    <row r="40" spans="1:10" s="48" customFormat="1" ht="14.25" customHeight="1">
      <c r="A40" s="57" t="s">
        <v>31</v>
      </c>
      <c r="B40" s="64">
        <v>0.1</v>
      </c>
      <c r="D40"/>
      <c r="E40"/>
      <c r="F40"/>
      <c r="G40"/>
      <c r="H40"/>
      <c r="I40"/>
      <c r="J40"/>
    </row>
    <row r="41" spans="1:10" s="48" customFormat="1" ht="14.25" customHeight="1" outlineLevel="1">
      <c r="A41" t="s">
        <v>12</v>
      </c>
      <c r="D41" s="65">
        <f>D4*(1+$B$40)</f>
        <v>165000</v>
      </c>
      <c r="E41" s="65">
        <f t="shared" ref="E41:J41" si="15">E4*(1+$B$40)</f>
        <v>181500.00000000003</v>
      </c>
      <c r="F41" s="65">
        <f t="shared" si="15"/>
        <v>199650.00000000006</v>
      </c>
      <c r="G41" s="65">
        <f t="shared" si="15"/>
        <v>219615.00000000009</v>
      </c>
      <c r="H41" s="65">
        <f t="shared" si="15"/>
        <v>241576.50000000012</v>
      </c>
      <c r="I41" s="65">
        <f t="shared" si="15"/>
        <v>277812.97500000009</v>
      </c>
      <c r="J41" s="65">
        <f t="shared" si="15"/>
        <v>305594.27250000014</v>
      </c>
    </row>
    <row r="42" spans="1:10" s="48" customFormat="1" ht="14.25" customHeight="1" outlineLevel="1">
      <c r="A42" t="s">
        <v>13</v>
      </c>
      <c r="D42" s="65">
        <f t="shared" ref="D42:J42" si="16">D5*(1+$B$40)</f>
        <v>74250</v>
      </c>
      <c r="E42" s="65">
        <f t="shared" si="16"/>
        <v>81675</v>
      </c>
      <c r="F42" s="65">
        <f t="shared" si="16"/>
        <v>89842.500000000029</v>
      </c>
      <c r="G42" s="65">
        <f t="shared" si="16"/>
        <v>98826.750000000044</v>
      </c>
      <c r="H42" s="65">
        <f t="shared" si="16"/>
        <v>108709.42500000006</v>
      </c>
      <c r="I42" s="65">
        <f t="shared" si="16"/>
        <v>125015.83875000005</v>
      </c>
      <c r="J42" s="65">
        <f t="shared" si="16"/>
        <v>137517.42262500006</v>
      </c>
    </row>
    <row r="43" spans="1:10" s="48" customFormat="1" ht="14.25" customHeight="1" outlineLevel="1">
      <c r="A43" t="s">
        <v>14</v>
      </c>
      <c r="D43" s="65">
        <f t="shared" ref="D43:J43" si="17">D6*(1+$B$40)</f>
        <v>90750.000000000015</v>
      </c>
      <c r="E43" s="65">
        <f t="shared" si="17"/>
        <v>99825.000000000015</v>
      </c>
      <c r="F43" s="65">
        <f t="shared" si="17"/>
        <v>109807.50000000003</v>
      </c>
      <c r="G43" s="65">
        <f t="shared" si="17"/>
        <v>120788.25000000004</v>
      </c>
      <c r="H43" s="65">
        <f t="shared" si="17"/>
        <v>132867.07500000007</v>
      </c>
      <c r="I43" s="65">
        <f t="shared" si="17"/>
        <v>152797.13625000007</v>
      </c>
      <c r="J43" s="65">
        <f t="shared" si="17"/>
        <v>168076.84987500004</v>
      </c>
    </row>
    <row r="44" spans="1:10" s="48" customFormat="1" ht="14.25" customHeight="1" outlineLevel="1">
      <c r="A44" t="s">
        <v>15</v>
      </c>
      <c r="D44" s="65">
        <f t="shared" ref="D44:J44" si="18">D7*(1+$B$40)</f>
        <v>18150</v>
      </c>
      <c r="E44" s="65">
        <f t="shared" si="18"/>
        <v>19965</v>
      </c>
      <c r="F44" s="65">
        <f t="shared" si="18"/>
        <v>22000</v>
      </c>
      <c r="G44" s="65">
        <f t="shared" si="18"/>
        <v>22000</v>
      </c>
      <c r="H44" s="65">
        <f t="shared" si="18"/>
        <v>22000</v>
      </c>
      <c r="I44" s="65">
        <f t="shared" si="18"/>
        <v>22000</v>
      </c>
      <c r="J44" s="65">
        <f t="shared" si="18"/>
        <v>22000</v>
      </c>
    </row>
    <row r="45" spans="1:10" s="48" customFormat="1" ht="14.25" customHeight="1" outlineLevel="1">
      <c r="A45" t="s">
        <v>16</v>
      </c>
      <c r="D45" s="65">
        <f t="shared" ref="D45:J45" si="19">D8*(1+$B$40)</f>
        <v>72600</v>
      </c>
      <c r="E45" s="65">
        <f t="shared" si="19"/>
        <v>79860</v>
      </c>
      <c r="F45" s="65">
        <f t="shared" si="19"/>
        <v>87807.500000000029</v>
      </c>
      <c r="G45" s="65">
        <f t="shared" si="19"/>
        <v>98788.250000000044</v>
      </c>
      <c r="H45" s="65">
        <f t="shared" si="19"/>
        <v>110867.07500000006</v>
      </c>
      <c r="I45" s="65">
        <f t="shared" si="19"/>
        <v>130797.13625000007</v>
      </c>
      <c r="J45" s="65">
        <f t="shared" si="19"/>
        <v>146076.84987500004</v>
      </c>
    </row>
    <row r="46" spans="1:10" s="48" customFormat="1" ht="14.25" customHeight="1" outlineLevel="1">
      <c r="A46" t="s">
        <v>17</v>
      </c>
      <c r="D46" s="65">
        <f t="shared" ref="D46:J46" si="20">D9*(1+$B$40)</f>
        <v>7260.0000000000009</v>
      </c>
      <c r="E46" s="65">
        <f t="shared" si="20"/>
        <v>7986.0000000000009</v>
      </c>
      <c r="F46" s="65">
        <f t="shared" si="20"/>
        <v>9982.5000000000036</v>
      </c>
      <c r="G46" s="65">
        <f t="shared" si="20"/>
        <v>10980.750000000005</v>
      </c>
      <c r="H46" s="65">
        <f t="shared" si="20"/>
        <v>12078.825000000006</v>
      </c>
      <c r="I46" s="65">
        <f t="shared" si="20"/>
        <v>13890.648750000006</v>
      </c>
      <c r="J46" s="65">
        <f t="shared" si="20"/>
        <v>15279.713625000008</v>
      </c>
    </row>
    <row r="47" spans="1:10" s="48" customFormat="1" ht="14.25" customHeight="1" outlineLevel="1">
      <c r="A47" t="s">
        <v>18</v>
      </c>
      <c r="D47" s="65">
        <f t="shared" ref="D47:J47" si="21">D10*(1+$B$40)</f>
        <v>1100</v>
      </c>
      <c r="E47" s="65">
        <f t="shared" si="21"/>
        <v>1100</v>
      </c>
      <c r="F47" s="65">
        <f t="shared" si="21"/>
        <v>1100</v>
      </c>
      <c r="G47" s="65">
        <f t="shared" si="21"/>
        <v>1100</v>
      </c>
      <c r="H47" s="65">
        <f t="shared" si="21"/>
        <v>1100</v>
      </c>
      <c r="I47" s="65">
        <f t="shared" si="21"/>
        <v>1100</v>
      </c>
      <c r="J47" s="65">
        <f t="shared" si="21"/>
        <v>1100</v>
      </c>
    </row>
    <row r="48" spans="1:10" s="48" customFormat="1" ht="14.25" customHeight="1" outlineLevel="1">
      <c r="A48" t="s">
        <v>19</v>
      </c>
      <c r="D48" s="65">
        <f t="shared" ref="D48:J48" si="22">D11*(1+$B$40)</f>
        <v>64240.000000000007</v>
      </c>
      <c r="E48" s="65">
        <f t="shared" si="22"/>
        <v>70774</v>
      </c>
      <c r="F48" s="65">
        <f t="shared" si="22"/>
        <v>76725.000000000029</v>
      </c>
      <c r="G48" s="65">
        <f t="shared" si="22"/>
        <v>86707.500000000044</v>
      </c>
      <c r="H48" s="65">
        <f t="shared" si="22"/>
        <v>97688.250000000058</v>
      </c>
      <c r="I48" s="65">
        <f t="shared" si="22"/>
        <v>115806.48750000006</v>
      </c>
      <c r="J48" s="65">
        <f t="shared" si="22"/>
        <v>129697.13625000004</v>
      </c>
    </row>
    <row r="49" spans="1:10" s="48" customFormat="1" ht="14.25" customHeight="1" outlineLevel="1">
      <c r="A49" t="s">
        <v>20</v>
      </c>
      <c r="D49" s="65">
        <f t="shared" ref="D49:J49" si="23">D12*(1+$B$40)</f>
        <v>19272</v>
      </c>
      <c r="E49" s="65">
        <f t="shared" si="23"/>
        <v>21232.2</v>
      </c>
      <c r="F49" s="65">
        <f t="shared" si="23"/>
        <v>23017.500000000011</v>
      </c>
      <c r="G49" s="65">
        <f t="shared" si="23"/>
        <v>26012.250000000015</v>
      </c>
      <c r="H49" s="65">
        <f t="shared" si="23"/>
        <v>29306.475000000024</v>
      </c>
      <c r="I49" s="65">
        <f t="shared" si="23"/>
        <v>34741.946250000023</v>
      </c>
      <c r="J49" s="65">
        <f t="shared" si="23"/>
        <v>38909.140875000019</v>
      </c>
    </row>
    <row r="50" spans="1:10" s="48" customFormat="1" ht="14.25" customHeight="1" outlineLevel="1">
      <c r="A50" t="s">
        <v>21</v>
      </c>
      <c r="D50" s="65">
        <f t="shared" ref="D50:J50" si="24">D13*(1+$B$40)</f>
        <v>44968</v>
      </c>
      <c r="E50" s="65">
        <f t="shared" si="24"/>
        <v>49541.8</v>
      </c>
      <c r="F50" s="65">
        <f t="shared" si="24"/>
        <v>53707.500000000015</v>
      </c>
      <c r="G50" s="65">
        <f t="shared" si="24"/>
        <v>60695.250000000022</v>
      </c>
      <c r="H50" s="65">
        <f t="shared" si="24"/>
        <v>68381.775000000038</v>
      </c>
      <c r="I50" s="65">
        <f t="shared" si="24"/>
        <v>81064.541250000038</v>
      </c>
      <c r="J50" s="65">
        <f t="shared" si="24"/>
        <v>90787.995375000013</v>
      </c>
    </row>
    <row r="51" spans="1:10" s="48" customFormat="1" ht="14.25" customHeight="1">
      <c r="A51"/>
      <c r="D51"/>
      <c r="E51"/>
      <c r="F51"/>
      <c r="G51"/>
      <c r="H51"/>
      <c r="I51"/>
      <c r="J51"/>
    </row>
    <row r="52" spans="1:10" s="48" customFormat="1" ht="14.25" customHeight="1">
      <c r="A52"/>
      <c r="D52"/>
      <c r="E52"/>
      <c r="F52"/>
      <c r="G52"/>
      <c r="H52"/>
      <c r="I52"/>
      <c r="J5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6E06C-03B7-48DD-8F19-EF4FEE9459B1}">
  <sheetPr>
    <tabColor rgb="FF000000"/>
  </sheetPr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CEE5-A478-4338-8FED-72104D195560}">
  <dimension ref="A2:D12"/>
  <sheetViews>
    <sheetView zoomScale="120" zoomScaleNormal="120" workbookViewId="0">
      <selection activeCell="D15" sqref="D15"/>
    </sheetView>
  </sheetViews>
  <sheetFormatPr defaultColWidth="8.85546875" defaultRowHeight="16.5"/>
  <cols>
    <col min="1" max="16384" width="8.85546875" style="1"/>
  </cols>
  <sheetData>
    <row r="2" spans="1:4">
      <c r="A2" s="2" t="s">
        <v>27</v>
      </c>
    </row>
    <row r="3" spans="1:4">
      <c r="A3" s="1" t="s">
        <v>12</v>
      </c>
      <c r="C3" s="1">
        <v>150000</v>
      </c>
      <c r="D3" s="1">
        <v>165000</v>
      </c>
    </row>
    <row r="4" spans="1:4">
      <c r="A4" s="1" t="s">
        <v>13</v>
      </c>
      <c r="C4" s="1">
        <v>67500</v>
      </c>
      <c r="D4" s="1">
        <v>74250</v>
      </c>
    </row>
    <row r="5" spans="1:4">
      <c r="A5" s="1" t="s">
        <v>14</v>
      </c>
      <c r="C5" s="1">
        <v>82500</v>
      </c>
      <c r="D5" s="1">
        <v>90750</v>
      </c>
    </row>
    <row r="6" spans="1:4">
      <c r="A6" s="1" t="s">
        <v>15</v>
      </c>
      <c r="C6" s="1">
        <v>16500</v>
      </c>
      <c r="D6" s="1">
        <v>18150</v>
      </c>
    </row>
    <row r="7" spans="1:4">
      <c r="A7" s="1" t="s">
        <v>16</v>
      </c>
      <c r="C7" s="1">
        <v>66000</v>
      </c>
      <c r="D7" s="1">
        <v>72600</v>
      </c>
    </row>
    <row r="8" spans="1:4">
      <c r="A8" s="1" t="s">
        <v>17</v>
      </c>
      <c r="C8" s="1">
        <v>6600</v>
      </c>
      <c r="D8" s="1">
        <v>7260</v>
      </c>
    </row>
    <row r="9" spans="1:4">
      <c r="A9" s="1" t="s">
        <v>18</v>
      </c>
      <c r="C9" s="1">
        <v>1000</v>
      </c>
      <c r="D9" s="1">
        <v>1000</v>
      </c>
    </row>
    <row r="10" spans="1:4">
      <c r="A10" s="1" t="s">
        <v>19</v>
      </c>
      <c r="C10" s="1">
        <v>58400</v>
      </c>
      <c r="D10" s="1">
        <v>64340</v>
      </c>
    </row>
    <row r="11" spans="1:4">
      <c r="A11" s="1" t="s">
        <v>20</v>
      </c>
      <c r="C11" s="1">
        <v>17520</v>
      </c>
      <c r="D11" s="1">
        <v>19302</v>
      </c>
    </row>
    <row r="12" spans="1:4">
      <c r="A12" s="1" t="s">
        <v>21</v>
      </c>
      <c r="C12" s="1">
        <v>40880</v>
      </c>
      <c r="D12" s="1">
        <v>45038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CFI</dc:creator>
  <cp:keywords/>
  <dc:description/>
  <cp:lastModifiedBy/>
  <cp:revision/>
  <dcterms:created xsi:type="dcterms:W3CDTF">2018-08-09T17:25:34Z</dcterms:created>
  <dcterms:modified xsi:type="dcterms:W3CDTF">2022-12-07T14:32:20Z</dcterms:modified>
  <cp:category/>
  <cp:contentStatus/>
</cp:coreProperties>
</file>