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WSKH\MyData\Research\2D-KP-OG\Github\EATKG_For_2KPG\Tables\"/>
    </mc:Choice>
  </mc:AlternateContent>
  <xr:revisionPtr revIDLastSave="0" documentId="13_ncr:1_{2EC47ABC-D5C8-4F0A-B280-E562D5B1FEF5}" xr6:coauthVersionLast="47" xr6:coauthVersionMax="47" xr10:uidLastSave="{00000000-0000-0000-0000-000000000000}"/>
  <bookViews>
    <workbookView xWindow="3495" yWindow="3495" windowWidth="28800" windowHeight="15300" activeTab="7" xr2:uid="{00000000-000D-0000-FFFF-FFFF00000000}"/>
  </bookViews>
  <sheets>
    <sheet name="Set5" sheetId="9" r:id="rId1"/>
    <sheet name="Set4" sheetId="6" r:id="rId2"/>
    <sheet name="Set3" sheetId="8" r:id="rId3"/>
    <sheet name="Set2" sheetId="3" r:id="rId4"/>
    <sheet name="Set1" sheetId="7" r:id="rId5"/>
    <sheet name="APT" sheetId="2" r:id="rId6"/>
    <sheet name="CU-CW" sheetId="4" r:id="rId7"/>
    <sheet name="DP" sheetId="1" r:id="rId8"/>
    <sheet name="Sheet1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11" i="1"/>
  <c r="T12" i="1"/>
  <c r="T13" i="1"/>
  <c r="T14" i="1"/>
  <c r="T15" i="1"/>
  <c r="T16" i="1"/>
  <c r="T17" i="1"/>
  <c r="T18" i="1"/>
  <c r="T19" i="1"/>
  <c r="T20" i="1"/>
  <c r="T24" i="1"/>
  <c r="T25" i="1"/>
  <c r="T26" i="1"/>
  <c r="T27" i="1"/>
  <c r="T28" i="1"/>
  <c r="T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9" i="1"/>
  <c r="J9" i="1"/>
  <c r="K13" i="9"/>
  <c r="K14" i="9"/>
  <c r="K15" i="9"/>
  <c r="K16" i="9"/>
  <c r="K20" i="9"/>
  <c r="K21" i="9"/>
  <c r="K22" i="9"/>
  <c r="K23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5" i="9"/>
  <c r="K46" i="9"/>
  <c r="K47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O12" i="9"/>
  <c r="K12" i="9"/>
  <c r="I12" i="9"/>
  <c r="J10" i="8" l="1"/>
  <c r="J11" i="8"/>
  <c r="J12" i="8"/>
  <c r="J14" i="8"/>
  <c r="J15" i="8"/>
  <c r="J17" i="8"/>
  <c r="J18" i="8"/>
  <c r="J20" i="8"/>
  <c r="N29" i="8"/>
  <c r="H29" i="8"/>
  <c r="N28" i="8"/>
  <c r="H28" i="8"/>
  <c r="N27" i="8"/>
  <c r="H27" i="8"/>
  <c r="N26" i="8"/>
  <c r="H26" i="8"/>
  <c r="N25" i="8"/>
  <c r="H25" i="8"/>
  <c r="N24" i="8"/>
  <c r="H24" i="8"/>
  <c r="N23" i="8"/>
  <c r="H23" i="8"/>
  <c r="N22" i="8"/>
  <c r="H22" i="8"/>
  <c r="N21" i="8"/>
  <c r="H21" i="8"/>
  <c r="N20" i="8"/>
  <c r="H20" i="8"/>
  <c r="N19" i="8"/>
  <c r="H19" i="8"/>
  <c r="N18" i="8"/>
  <c r="H18" i="8"/>
  <c r="N17" i="8"/>
  <c r="H17" i="8"/>
  <c r="N16" i="8"/>
  <c r="H16" i="8"/>
  <c r="N15" i="8"/>
  <c r="H15" i="8"/>
  <c r="N14" i="8"/>
  <c r="H14" i="8"/>
  <c r="N13" i="8"/>
  <c r="H13" i="8"/>
  <c r="N12" i="8"/>
  <c r="H12" i="8"/>
  <c r="N11" i="8"/>
  <c r="H11" i="8"/>
  <c r="N10" i="8"/>
  <c r="H10" i="8"/>
  <c r="N9" i="8"/>
  <c r="J9" i="8"/>
  <c r="H9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8" i="7"/>
  <c r="I9" i="7"/>
  <c r="I10" i="7"/>
  <c r="I11" i="7"/>
  <c r="I12" i="7"/>
  <c r="I13" i="7"/>
  <c r="I14" i="7"/>
  <c r="I15" i="7"/>
  <c r="I16" i="7"/>
  <c r="I17" i="7"/>
  <c r="I18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8" i="7"/>
  <c r="I49" i="7"/>
  <c r="I50" i="7"/>
  <c r="I51" i="7"/>
  <c r="I52" i="7"/>
  <c r="I53" i="7"/>
  <c r="I8" i="7"/>
  <c r="H10" i="3"/>
  <c r="H11" i="3"/>
  <c r="H12" i="3"/>
  <c r="H13" i="3"/>
  <c r="H14" i="3"/>
  <c r="H15" i="3"/>
  <c r="H16" i="3"/>
  <c r="H17" i="3"/>
  <c r="H18" i="3"/>
  <c r="H19" i="3"/>
  <c r="H20" i="3"/>
  <c r="H9" i="3"/>
  <c r="L10" i="3"/>
  <c r="L11" i="3"/>
  <c r="L12" i="3"/>
  <c r="L13" i="3"/>
  <c r="L14" i="3"/>
  <c r="L15" i="3"/>
  <c r="L16" i="3"/>
  <c r="L17" i="3"/>
  <c r="L18" i="3"/>
  <c r="L19" i="3"/>
  <c r="L20" i="3"/>
  <c r="L9" i="3"/>
  <c r="J8" i="2" l="1"/>
  <c r="J9" i="2"/>
  <c r="J10" i="2"/>
  <c r="J12" i="2"/>
  <c r="J13" i="2"/>
  <c r="J14" i="2"/>
  <c r="J15" i="2"/>
  <c r="J16" i="2"/>
  <c r="J17" i="2"/>
  <c r="J21" i="2"/>
  <c r="J22" i="2"/>
  <c r="J23" i="2"/>
  <c r="J24" i="2"/>
  <c r="J25" i="2"/>
  <c r="J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7" i="2"/>
  <c r="I11" i="6"/>
  <c r="I12" i="6"/>
  <c r="I13" i="6"/>
  <c r="I10" i="6"/>
  <c r="N11" i="6"/>
  <c r="N12" i="6"/>
  <c r="N13" i="6"/>
  <c r="N10" i="6"/>
</calcChain>
</file>

<file path=xl/sharedStrings.xml><?xml version="1.0" encoding="utf-8"?>
<sst xmlns="http://schemas.openxmlformats.org/spreadsheetml/2006/main" count="413" uniqueCount="156">
  <si>
    <t>Instance</t>
    <phoneticPr fontId="1" type="noConversion"/>
  </si>
  <si>
    <t>LB</t>
    <phoneticPr fontId="1" type="noConversion"/>
  </si>
  <si>
    <t>Time</t>
    <phoneticPr fontId="1" type="noConversion"/>
  </si>
  <si>
    <t>Ours</t>
    <phoneticPr fontId="1" type="noConversion"/>
  </si>
  <si>
    <t>CGCUT1</t>
  </si>
  <si>
    <t>CGCUT2</t>
  </si>
  <si>
    <t>CGCUT3</t>
  </si>
  <si>
    <t>GCUT1</t>
  </si>
  <si>
    <t>GCUT2</t>
  </si>
  <si>
    <t>GCUT3</t>
  </si>
  <si>
    <t>GCUT4</t>
  </si>
  <si>
    <t>GCUT5</t>
  </si>
  <si>
    <t>GCUT6</t>
  </si>
  <si>
    <t>GCUT7</t>
  </si>
  <si>
    <t>GCUT8</t>
  </si>
  <si>
    <t>GCUT9</t>
  </si>
  <si>
    <t>GCUT10</t>
  </si>
  <si>
    <t>GCUT11</t>
  </si>
  <si>
    <t>GCUT12</t>
  </si>
  <si>
    <t>OKP1</t>
  </si>
  <si>
    <t>OKP2</t>
  </si>
  <si>
    <t>OKP3</t>
  </si>
  <si>
    <t>OKP4</t>
  </si>
  <si>
    <t>OKP5</t>
  </si>
  <si>
    <t>WANG20</t>
  </si>
  <si>
    <t>GCUT13</t>
  </si>
  <si>
    <t>DLM12</t>
    <phoneticPr fontId="1" type="noConversion"/>
  </si>
  <si>
    <t>APT30</t>
    <phoneticPr fontId="1" type="noConversion"/>
  </si>
  <si>
    <t>APT31</t>
    <phoneticPr fontId="1" type="noConversion"/>
  </si>
  <si>
    <t>APT32</t>
  </si>
  <si>
    <t>APT33</t>
  </si>
  <si>
    <t>APT34</t>
  </si>
  <si>
    <t>APT35</t>
  </si>
  <si>
    <t>APT36</t>
  </si>
  <si>
    <t>APT37</t>
  </si>
  <si>
    <t>APT38</t>
  </si>
  <si>
    <t>APT39</t>
  </si>
  <si>
    <t>APT40</t>
  </si>
  <si>
    <t>APT41</t>
  </si>
  <si>
    <t>APT42</t>
  </si>
  <si>
    <t>APT43</t>
  </si>
  <si>
    <t>APT44</t>
  </si>
  <si>
    <t>APT45</t>
  </si>
  <si>
    <t>APT46</t>
  </si>
  <si>
    <t>APT47</t>
  </si>
  <si>
    <t>APT48</t>
  </si>
  <si>
    <t>APT49</t>
  </si>
  <si>
    <t>VU19</t>
    <phoneticPr fontId="1" type="noConversion"/>
  </si>
  <si>
    <t>APT40</t>
    <phoneticPr fontId="1" type="noConversion"/>
  </si>
  <si>
    <t>APT41</t>
    <phoneticPr fontId="1" type="noConversion"/>
  </si>
  <si>
    <t>GCUT1</t>
    <phoneticPr fontId="1" type="noConversion"/>
  </si>
  <si>
    <t>GCUT2</t>
    <phoneticPr fontId="1" type="noConversion"/>
  </si>
  <si>
    <t>CU1</t>
  </si>
  <si>
    <t>CU2</t>
  </si>
  <si>
    <t>CU3</t>
  </si>
  <si>
    <t>CU4</t>
  </si>
  <si>
    <t>CU5</t>
  </si>
  <si>
    <t>CU6</t>
  </si>
  <si>
    <t>CU7</t>
  </si>
  <si>
    <t>CU8</t>
  </si>
  <si>
    <t>CU9</t>
  </si>
  <si>
    <t>CU10</t>
  </si>
  <si>
    <t>CU11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</si>
  <si>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</si>
  <si>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</si>
  <si>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</si>
  <si>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</si>
  <si>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</si>
  <si>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</si>
  <si>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</si>
  <si>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</si>
  <si>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</si>
  <si>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</si>
  <si>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</si>
  <si>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Gap(%)</t>
    <phoneticPr fontId="1" type="noConversion"/>
  </si>
  <si>
    <t>&lt;0.01</t>
  </si>
  <si>
    <t>LB0</t>
    <phoneticPr fontId="1" type="noConversion"/>
  </si>
  <si>
    <t>UB0</t>
    <phoneticPr fontId="1" type="noConversion"/>
  </si>
  <si>
    <t>Time</t>
  </si>
  <si>
    <t>Initial Bounds</t>
    <phoneticPr fontId="1" type="noConversion"/>
  </si>
  <si>
    <t>T.L.</t>
    <phoneticPr fontId="1" type="noConversion"/>
  </si>
  <si>
    <t>Class</t>
    <phoneticPr fontId="1" type="noConversion"/>
  </si>
  <si>
    <t>&lt;0.01</t>
    <phoneticPr fontId="1" type="noConversion"/>
  </si>
  <si>
    <t>MP10</t>
    <phoneticPr fontId="1" type="noConversion"/>
  </si>
  <si>
    <t>#I</t>
    <phoneticPr fontId="1" type="noConversion"/>
  </si>
  <si>
    <t>#Opt</t>
    <phoneticPr fontId="1" type="noConversion"/>
  </si>
  <si>
    <t>Overall</t>
    <phoneticPr fontId="1" type="noConversion"/>
  </si>
  <si>
    <t>T.L.</t>
  </si>
  <si>
    <t>Time'</t>
    <phoneticPr fontId="1" type="noConversion"/>
  </si>
  <si>
    <t>Time‘</t>
    <phoneticPr fontId="1" type="noConversion"/>
  </si>
  <si>
    <t>UB</t>
    <phoneticPr fontId="1" type="noConversion"/>
  </si>
  <si>
    <t>BKSV</t>
    <phoneticPr fontId="1" type="noConversion"/>
  </si>
  <si>
    <t>WL15</t>
    <phoneticPr fontId="1" type="noConversion"/>
  </si>
  <si>
    <t>DLM12</t>
  </si>
  <si>
    <t>2s</t>
  </si>
  <si>
    <t>3s</t>
  </si>
  <si>
    <t>A1s</t>
  </si>
  <si>
    <t>A2s</t>
  </si>
  <si>
    <t>A3</t>
  </si>
  <si>
    <t>A4</t>
  </si>
  <si>
    <t>A5</t>
  </si>
  <si>
    <t>APT30</t>
  </si>
  <si>
    <t>APT31</t>
  </si>
  <si>
    <t>CHL1s</t>
  </si>
  <si>
    <t>CHL2s</t>
  </si>
  <si>
    <t>CHL3s</t>
  </si>
  <si>
    <t>CHL4s</t>
  </si>
  <si>
    <t>CHL5</t>
  </si>
  <si>
    <t>CHL6</t>
  </si>
  <si>
    <t>CHL7</t>
  </si>
  <si>
    <t>Hchl3s</t>
  </si>
  <si>
    <t>Hchl6s</t>
  </si>
  <si>
    <t>Hchl7s</t>
  </si>
  <si>
    <t>Hchl8s</t>
  </si>
  <si>
    <t>Hchl4s'</t>
  </si>
  <si>
    <t>Hchl5s'</t>
  </si>
  <si>
    <t>OF1</t>
  </si>
  <si>
    <t>OF2</t>
  </si>
  <si>
    <t>STS2s</t>
  </si>
  <si>
    <t>STS4s</t>
  </si>
  <si>
    <t>W</t>
  </si>
  <si>
    <t>c1-p1</t>
  </si>
  <si>
    <t>c1-p2</t>
  </si>
  <si>
    <t>c1-p3</t>
  </si>
  <si>
    <t>c2-p1</t>
  </si>
  <si>
    <t>c2-p2</t>
  </si>
  <si>
    <t>c2-p3</t>
  </si>
  <si>
    <t>c3-p1</t>
  </si>
  <si>
    <t>c3-p2</t>
  </si>
  <si>
    <t>c3-p3</t>
  </si>
  <si>
    <t>c4-p1</t>
  </si>
  <si>
    <t>c4-p2</t>
  </si>
  <si>
    <t>c4-p3</t>
  </si>
  <si>
    <t>c5-p1</t>
  </si>
  <si>
    <t>c5-p2</t>
  </si>
  <si>
    <t>c5-p3</t>
  </si>
  <si>
    <t>c6-p1</t>
  </si>
  <si>
    <t>c6-p2</t>
  </si>
  <si>
    <t>c6-p3</t>
  </si>
  <si>
    <t>c7-p1</t>
  </si>
  <si>
    <t>c7-p2</t>
  </si>
  <si>
    <t>c7-p3</t>
  </si>
  <si>
    <t>A1</t>
  </si>
  <si>
    <t>A2</t>
  </si>
  <si>
    <t>CHL2</t>
  </si>
  <si>
    <t>CHL3</t>
  </si>
  <si>
    <t>CHL4</t>
  </si>
  <si>
    <t>CHL1'</t>
  </si>
  <si>
    <t>CHW1</t>
  </si>
  <si>
    <t>CHW2</t>
  </si>
  <si>
    <t>Hchl1</t>
  </si>
  <si>
    <t>Hchl2</t>
  </si>
  <si>
    <t>Hchl9</t>
  </si>
  <si>
    <t>STS2</t>
  </si>
  <si>
    <t>STS4</t>
  </si>
  <si>
    <t>——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</si>
</sst>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* #,##0_ ;_ * \-#,##0_ ;_ * &quot;-&quot;??_ ;_ @_ "/>
    <numFmt numFmtId="177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3" fillId="0" borderId="0" xfId="0" applyNumberFormat="1" applyFont="1" applyAlignment="1">
      <alignment horizontal="right" vertical="center"/>
    </xf>
    <xf numFmtId="2" fontId="3" fillId="0" borderId="2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2" fontId="2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6" fontId="3" fillId="0" borderId="0" xfId="1" applyNumberFormat="1" applyFont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3" fillId="0" borderId="2" xfId="1" applyNumberFormat="1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177" fontId="2" fillId="0" borderId="10" xfId="0" applyNumberFormat="1" applyFon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2" fillId="0" borderId="10" xfId="0" applyNumberFormat="1" applyFont="1" applyBorder="1" applyAlignment="1">
      <alignment horizontal="right" vertical="center"/>
    </xf>
    <xf numFmtId="1" fontId="0" fillId="0" borderId="10" xfId="0" applyNumberFormat="1" applyBorder="1" applyAlignment="1">
      <alignment vertical="center"/>
    </xf>
    <xf numFmtId="2" fontId="0" fillId="0" borderId="10" xfId="0" applyNumberFormat="1" applyBorder="1" applyAlignment="1">
      <alignment horizontal="right" vertical="center"/>
    </xf>
    <xf numFmtId="1" fontId="0" fillId="0" borderId="10" xfId="0" applyNumberFormat="1" applyBorder="1" applyAlignment="1">
      <alignment horizontal="right" vertical="center"/>
    </xf>
    <xf numFmtId="176" fontId="2" fillId="0" borderId="0" xfId="1" applyNumberFormat="1" applyFont="1" applyAlignment="1">
      <alignment horizontal="right" vertical="center"/>
    </xf>
    <xf numFmtId="0" fontId="0" fillId="0" borderId="2" xfId="0" applyBorder="1"/>
    <xf numFmtId="176" fontId="2" fillId="0" borderId="2" xfId="1" applyNumberFormat="1" applyFont="1" applyBorder="1" applyAlignment="1">
      <alignment horizontal="right" vertical="center"/>
    </xf>
    <xf numFmtId="2" fontId="3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/>
    <xf numFmtId="176" fontId="0" fillId="0" borderId="0" xfId="1" applyNumberFormat="1" applyFont="1" applyAlignment="1">
      <alignment horizontal="right"/>
    </xf>
    <xf numFmtId="176" fontId="0" fillId="0" borderId="2" xfId="1" applyNumberFormat="1" applyFont="1" applyBorder="1" applyAlignment="1">
      <alignment horizontal="right"/>
    </xf>
    <xf numFmtId="176" fontId="2" fillId="0" borderId="2" xfId="1" applyNumberFormat="1" applyFont="1" applyBorder="1" applyAlignment="1">
      <alignment horizontal="right"/>
    </xf>
    <xf numFmtId="176" fontId="3" fillId="0" borderId="0" xfId="1" applyNumberFormat="1" applyFont="1" applyFill="1" applyBorder="1" applyAlignment="1">
      <alignment horizontal="right" vertical="center"/>
    </xf>
    <xf numFmtId="2" fontId="3" fillId="0" borderId="0" xfId="1" applyNumberFormat="1" applyFont="1" applyFill="1" applyBorder="1" applyAlignment="1">
      <alignment horizontal="right" vertical="center"/>
    </xf>
    <xf numFmtId="2" fontId="2" fillId="0" borderId="0" xfId="1" applyNumberFormat="1" applyFont="1" applyFill="1" applyBorder="1" applyAlignment="1">
      <alignment horizontal="right" vertical="center"/>
    </xf>
    <xf numFmtId="176" fontId="2" fillId="0" borderId="0" xfId="1" applyNumberFormat="1" applyFont="1" applyFill="1" applyBorder="1" applyAlignment="1">
      <alignment horizontal="right" vertical="center"/>
    </xf>
    <xf numFmtId="176" fontId="3" fillId="0" borderId="2" xfId="1" applyNumberFormat="1" applyFont="1" applyFill="1" applyBorder="1" applyAlignment="1">
      <alignment horizontal="right" vertical="center"/>
    </xf>
    <xf numFmtId="2" fontId="3" fillId="0" borderId="2" xfId="1" applyNumberFormat="1" applyFont="1" applyFill="1" applyBorder="1" applyAlignment="1">
      <alignment horizontal="right" vertical="center"/>
    </xf>
    <xf numFmtId="176" fontId="2" fillId="0" borderId="2" xfId="1" applyNumberFormat="1" applyFont="1" applyFill="1" applyBorder="1" applyAlignment="1">
      <alignment horizontal="right" vertical="center"/>
    </xf>
    <xf numFmtId="2" fontId="2" fillId="0" borderId="2" xfId="1" applyNumberFormat="1" applyFont="1" applyFill="1" applyBorder="1" applyAlignment="1">
      <alignment horizontal="right" vertical="center"/>
    </xf>
    <xf numFmtId="0" fontId="3" fillId="0" borderId="0" xfId="0" applyFont="1"/>
    <xf numFmtId="0" fontId="3" fillId="0" borderId="2" xfId="0" applyFont="1" applyBorder="1"/>
    <xf numFmtId="2" fontId="0" fillId="0" borderId="2" xfId="0" applyNumberForma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176" fontId="3" fillId="0" borderId="0" xfId="1" applyNumberFormat="1" applyFont="1" applyFill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76" fontId="2" fillId="0" borderId="0" xfId="1" applyNumberFormat="1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32F5-D742-4131-B157-6509307B2315}">
  <dimension ref="E9:P48"/>
  <sheetViews>
    <sheetView workbookViewId="0">
      <selection activeCell="U16" sqref="U16"/>
    </sheetView>
  </sheetViews>
  <sheetFormatPr defaultRowHeight="14.25" x14ac:dyDescent="0.2"/>
  <cols>
    <col min="1" max="6" width="9" style="15"/>
    <col min="7" max="8" width="11.375" style="15" bestFit="1" customWidth="1"/>
    <col min="9" max="12" width="9" style="15"/>
    <col min="13" max="14" width="11.375" style="15" bestFit="1" customWidth="1"/>
    <col min="15" max="16384" width="9" style="15"/>
  </cols>
  <sheetData>
    <row r="9" spans="5:16" ht="15" thickBot="1" x14ac:dyDescent="0.25"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5:16" ht="15.75" thickTop="1" thickBot="1" x14ac:dyDescent="0.25">
      <c r="E10" s="75" t="s">
        <v>0</v>
      </c>
      <c r="G10" s="77" t="s">
        <v>3</v>
      </c>
      <c r="H10" s="77"/>
      <c r="I10" s="77"/>
      <c r="J10" s="77"/>
      <c r="K10" s="77"/>
      <c r="M10" s="77" t="s">
        <v>92</v>
      </c>
      <c r="N10" s="77"/>
      <c r="O10" s="77"/>
      <c r="P10" s="77"/>
    </row>
    <row r="11" spans="5:16" ht="15" thickBot="1" x14ac:dyDescent="0.25">
      <c r="E11" s="76"/>
      <c r="F11" s="16"/>
      <c r="G11" s="16" t="s">
        <v>1</v>
      </c>
      <c r="H11" s="16" t="s">
        <v>90</v>
      </c>
      <c r="I11" s="16" t="s">
        <v>74</v>
      </c>
      <c r="J11" s="16" t="s">
        <v>2</v>
      </c>
      <c r="K11" s="16" t="s">
        <v>88</v>
      </c>
      <c r="L11" s="16"/>
      <c r="M11" s="16" t="s">
        <v>1</v>
      </c>
      <c r="N11" s="16" t="s">
        <v>90</v>
      </c>
      <c r="O11" s="16" t="s">
        <v>74</v>
      </c>
      <c r="P11" s="16" t="s">
        <v>2</v>
      </c>
    </row>
    <row r="12" spans="5:16" x14ac:dyDescent="0.2">
      <c r="E12" s="15">
        <v>2</v>
      </c>
      <c r="G12" s="59">
        <v>2892</v>
      </c>
      <c r="H12" s="59">
        <v>2892</v>
      </c>
      <c r="I12" s="60">
        <f>100*(H12-G12)/H12</f>
        <v>0</v>
      </c>
      <c r="J12" s="5">
        <v>4.0000000000000001E-3</v>
      </c>
      <c r="K12" s="33">
        <f>J12*3787/1158</f>
        <v>1.3081174438687391E-2</v>
      </c>
      <c r="L12" s="5"/>
      <c r="M12" s="59">
        <v>2892</v>
      </c>
      <c r="N12" s="59">
        <v>2892</v>
      </c>
      <c r="O12" s="60">
        <f>100*(N12-M12)/N12</f>
        <v>0</v>
      </c>
      <c r="P12" s="5">
        <v>1.83772</v>
      </c>
    </row>
    <row r="13" spans="5:16" x14ac:dyDescent="0.2">
      <c r="E13" s="15">
        <v>3</v>
      </c>
      <c r="G13" s="59">
        <v>1860</v>
      </c>
      <c r="H13" s="59">
        <v>1860</v>
      </c>
      <c r="I13" s="60">
        <f t="shared" ref="I13:I47" si="0">100*(H13-G13)/H13</f>
        <v>0</v>
      </c>
      <c r="J13" s="5">
        <v>1.2E-2</v>
      </c>
      <c r="K13" s="33">
        <f t="shared" ref="K13:K47" si="1">J13*3787/1158</f>
        <v>3.9243523316062179E-2</v>
      </c>
      <c r="L13" s="5"/>
      <c r="M13" s="59">
        <v>1860</v>
      </c>
      <c r="N13" s="59">
        <v>1860</v>
      </c>
      <c r="O13" s="60">
        <f t="shared" ref="O13:O47" si="2">100*(N13-M13)/N13</f>
        <v>0</v>
      </c>
      <c r="P13" s="5">
        <v>2.0246900000000001</v>
      </c>
    </row>
    <row r="14" spans="5:16" x14ac:dyDescent="0.2">
      <c r="E14" s="15" t="s">
        <v>142</v>
      </c>
      <c r="G14" s="59">
        <v>2020</v>
      </c>
      <c r="H14" s="59">
        <v>2020</v>
      </c>
      <c r="I14" s="60">
        <f t="shared" si="0"/>
        <v>0</v>
      </c>
      <c r="J14" s="5">
        <v>1.2E-2</v>
      </c>
      <c r="K14" s="33">
        <f t="shared" si="1"/>
        <v>3.9243523316062179E-2</v>
      </c>
      <c r="L14" s="5"/>
      <c r="M14" s="59">
        <v>2020</v>
      </c>
      <c r="N14" s="59">
        <v>2020</v>
      </c>
      <c r="O14" s="60">
        <f t="shared" si="2"/>
        <v>0</v>
      </c>
      <c r="P14" s="5">
        <v>1.9287099999999999</v>
      </c>
    </row>
    <row r="15" spans="5:16" x14ac:dyDescent="0.2">
      <c r="E15" s="15" t="s">
        <v>143</v>
      </c>
      <c r="G15" s="59">
        <v>2505</v>
      </c>
      <c r="H15" s="59">
        <v>2505</v>
      </c>
      <c r="I15" s="60">
        <f t="shared" si="0"/>
        <v>0</v>
      </c>
      <c r="J15" s="5">
        <v>0.13400000000000001</v>
      </c>
      <c r="K15" s="33">
        <f t="shared" si="1"/>
        <v>0.43821934369602766</v>
      </c>
      <c r="L15" s="5"/>
      <c r="M15" s="59">
        <v>2505</v>
      </c>
      <c r="N15" s="59">
        <v>2505</v>
      </c>
      <c r="O15" s="60">
        <f t="shared" si="2"/>
        <v>0</v>
      </c>
      <c r="P15" s="5">
        <v>3.1025299999999998</v>
      </c>
    </row>
    <row r="16" spans="5:16" x14ac:dyDescent="0.2">
      <c r="E16" s="15" t="s">
        <v>37</v>
      </c>
      <c r="G16" s="59">
        <v>67154</v>
      </c>
      <c r="H16" s="59">
        <v>67154</v>
      </c>
      <c r="I16" s="60">
        <f t="shared" si="0"/>
        <v>0</v>
      </c>
      <c r="J16" s="5">
        <v>0.89400000000000002</v>
      </c>
      <c r="K16" s="33">
        <f t="shared" si="1"/>
        <v>2.923642487046632</v>
      </c>
      <c r="L16" s="5"/>
      <c r="M16" s="59">
        <v>67154</v>
      </c>
      <c r="N16" s="59">
        <v>67154</v>
      </c>
      <c r="O16" s="60">
        <f t="shared" si="2"/>
        <v>0</v>
      </c>
      <c r="P16" s="5">
        <v>6.3840300000000001</v>
      </c>
    </row>
    <row r="17" spans="5:16" x14ac:dyDescent="0.2">
      <c r="E17" s="15" t="s">
        <v>38</v>
      </c>
      <c r="G17" s="59">
        <v>206542</v>
      </c>
      <c r="H17" s="62">
        <v>207870</v>
      </c>
      <c r="I17" s="61">
        <f t="shared" si="0"/>
        <v>0.63886082647808728</v>
      </c>
      <c r="J17" s="5" t="s">
        <v>80</v>
      </c>
      <c r="K17" s="5" t="s">
        <v>80</v>
      </c>
      <c r="L17" s="5"/>
      <c r="M17" s="59">
        <v>206542</v>
      </c>
      <c r="N17" s="59">
        <v>215699</v>
      </c>
      <c r="O17" s="60">
        <f t="shared" si="2"/>
        <v>4.2452677110232315</v>
      </c>
      <c r="P17" s="5" t="s">
        <v>80</v>
      </c>
    </row>
    <row r="18" spans="5:16" x14ac:dyDescent="0.2">
      <c r="E18" s="15" t="s">
        <v>39</v>
      </c>
      <c r="G18" s="59">
        <v>33566</v>
      </c>
      <c r="H18" s="62">
        <v>33896</v>
      </c>
      <c r="I18" s="61">
        <f t="shared" si="0"/>
        <v>0.97356620250177017</v>
      </c>
      <c r="J18" s="5" t="s">
        <v>80</v>
      </c>
      <c r="K18" s="5" t="s">
        <v>80</v>
      </c>
      <c r="L18" s="5"/>
      <c r="M18" s="62">
        <v>33598</v>
      </c>
      <c r="N18" s="59">
        <v>34098</v>
      </c>
      <c r="O18" s="60">
        <f t="shared" si="2"/>
        <v>1.4663616634406711</v>
      </c>
      <c r="P18" s="5" t="s">
        <v>80</v>
      </c>
    </row>
    <row r="19" spans="5:16" x14ac:dyDescent="0.2">
      <c r="E19" s="15" t="s">
        <v>40</v>
      </c>
      <c r="G19" s="62">
        <v>214840</v>
      </c>
      <c r="H19" s="62">
        <v>220273</v>
      </c>
      <c r="I19" s="61">
        <f t="shared" si="0"/>
        <v>2.4664847711703204</v>
      </c>
      <c r="J19" s="5" t="s">
        <v>80</v>
      </c>
      <c r="K19" s="5" t="s">
        <v>80</v>
      </c>
      <c r="L19" s="5"/>
      <c r="M19" s="59">
        <v>214043</v>
      </c>
      <c r="N19" s="59">
        <v>222570</v>
      </c>
      <c r="O19" s="60">
        <f t="shared" si="2"/>
        <v>3.8311542436087525</v>
      </c>
      <c r="P19" s="5" t="s">
        <v>80</v>
      </c>
    </row>
    <row r="20" spans="5:16" x14ac:dyDescent="0.2">
      <c r="E20" s="15" t="s">
        <v>41</v>
      </c>
      <c r="G20" s="59">
        <v>73868</v>
      </c>
      <c r="H20" s="59">
        <v>73868</v>
      </c>
      <c r="I20" s="60">
        <f t="shared" si="0"/>
        <v>0</v>
      </c>
      <c r="J20" s="5">
        <v>0.97799999999999998</v>
      </c>
      <c r="K20" s="33">
        <f t="shared" si="1"/>
        <v>3.1983471502590675</v>
      </c>
      <c r="L20" s="5"/>
      <c r="M20" s="59">
        <v>73868</v>
      </c>
      <c r="N20" s="59">
        <v>73868</v>
      </c>
      <c r="O20" s="60">
        <f t="shared" si="2"/>
        <v>0</v>
      </c>
      <c r="P20" s="5">
        <v>9.3525799999999997</v>
      </c>
    </row>
    <row r="21" spans="5:16" x14ac:dyDescent="0.2">
      <c r="E21" s="15" t="s">
        <v>42</v>
      </c>
      <c r="G21" s="59">
        <v>74691</v>
      </c>
      <c r="H21" s="59">
        <v>74691</v>
      </c>
      <c r="I21" s="60">
        <f t="shared" si="0"/>
        <v>0</v>
      </c>
      <c r="J21" s="5">
        <v>0.65900000000000003</v>
      </c>
      <c r="K21" s="33">
        <f t="shared" si="1"/>
        <v>2.1551234887737483</v>
      </c>
      <c r="L21" s="5"/>
      <c r="M21" s="59">
        <v>74691</v>
      </c>
      <c r="N21" s="59">
        <v>74691</v>
      </c>
      <c r="O21" s="60">
        <f t="shared" si="2"/>
        <v>0</v>
      </c>
      <c r="P21" s="5">
        <v>5.3471900000000003</v>
      </c>
    </row>
    <row r="22" spans="5:16" x14ac:dyDescent="0.2">
      <c r="E22" s="15" t="s">
        <v>43</v>
      </c>
      <c r="G22" s="59">
        <v>149911</v>
      </c>
      <c r="H22" s="59">
        <v>149911</v>
      </c>
      <c r="I22" s="60">
        <f t="shared" si="0"/>
        <v>0</v>
      </c>
      <c r="J22" s="5">
        <v>0.38300000000000001</v>
      </c>
      <c r="K22" s="33">
        <f t="shared" si="1"/>
        <v>1.2525224525043179</v>
      </c>
      <c r="L22" s="5"/>
      <c r="M22" s="59">
        <v>149911</v>
      </c>
      <c r="N22" s="59">
        <v>149911</v>
      </c>
      <c r="O22" s="60">
        <f t="shared" si="2"/>
        <v>0</v>
      </c>
      <c r="P22" s="5">
        <v>4.0773799999999998</v>
      </c>
    </row>
    <row r="23" spans="5:16" x14ac:dyDescent="0.2">
      <c r="E23" s="15" t="s">
        <v>44</v>
      </c>
      <c r="G23" s="59">
        <v>150234</v>
      </c>
      <c r="H23" s="59">
        <v>150234</v>
      </c>
      <c r="I23" s="60">
        <f t="shared" si="0"/>
        <v>0</v>
      </c>
      <c r="J23" s="5">
        <v>9.7850000000000001</v>
      </c>
      <c r="K23" s="33">
        <f t="shared" si="1"/>
        <v>31.99982297063903</v>
      </c>
      <c r="L23" s="5"/>
      <c r="M23" s="59">
        <v>150234</v>
      </c>
      <c r="N23" s="59">
        <v>150234</v>
      </c>
      <c r="O23" s="60">
        <f t="shared" si="2"/>
        <v>0</v>
      </c>
      <c r="P23" s="5">
        <v>70.349299999999999</v>
      </c>
    </row>
    <row r="24" spans="5:16" x14ac:dyDescent="0.2">
      <c r="E24" s="15" t="s">
        <v>45</v>
      </c>
      <c r="G24" s="59">
        <v>167660</v>
      </c>
      <c r="H24" s="62">
        <v>167830</v>
      </c>
      <c r="I24" s="61">
        <f t="shared" si="0"/>
        <v>0.10129297503426087</v>
      </c>
      <c r="J24" s="5" t="s">
        <v>80</v>
      </c>
      <c r="K24" s="5" t="s">
        <v>80</v>
      </c>
      <c r="L24" s="5"/>
      <c r="M24" s="59">
        <v>167660</v>
      </c>
      <c r="N24" s="59">
        <v>173358</v>
      </c>
      <c r="O24" s="60">
        <f t="shared" si="2"/>
        <v>3.2868399496994658</v>
      </c>
      <c r="P24" s="5" t="s">
        <v>80</v>
      </c>
    </row>
    <row r="25" spans="5:16" x14ac:dyDescent="0.2">
      <c r="E25" s="15" t="s">
        <v>46</v>
      </c>
      <c r="G25" s="59">
        <v>219354</v>
      </c>
      <c r="H25" s="62">
        <v>222447</v>
      </c>
      <c r="I25" s="61">
        <f t="shared" si="0"/>
        <v>1.3904435663326544</v>
      </c>
      <c r="J25" s="5" t="s">
        <v>80</v>
      </c>
      <c r="K25" s="5" t="s">
        <v>80</v>
      </c>
      <c r="L25" s="5"/>
      <c r="M25" s="59">
        <v>219354</v>
      </c>
      <c r="N25" s="59">
        <v>226346</v>
      </c>
      <c r="O25" s="60">
        <f t="shared" si="2"/>
        <v>3.0890760163643272</v>
      </c>
      <c r="P25" s="5" t="s">
        <v>80</v>
      </c>
    </row>
    <row r="26" spans="5:16" x14ac:dyDescent="0.2">
      <c r="E26" s="15" t="s">
        <v>144</v>
      </c>
      <c r="G26" s="59">
        <v>2326</v>
      </c>
      <c r="H26" s="59">
        <v>2326</v>
      </c>
      <c r="I26" s="60">
        <f t="shared" si="0"/>
        <v>0</v>
      </c>
      <c r="J26" s="5">
        <v>2E-3</v>
      </c>
      <c r="K26" s="33">
        <f t="shared" si="1"/>
        <v>6.5405872193436956E-3</v>
      </c>
      <c r="L26" s="5"/>
      <c r="M26" s="59">
        <v>2326</v>
      </c>
      <c r="N26" s="59">
        <v>2326</v>
      </c>
      <c r="O26" s="60">
        <f t="shared" si="2"/>
        <v>0</v>
      </c>
      <c r="P26" s="5">
        <v>1.3048</v>
      </c>
    </row>
    <row r="27" spans="5:16" x14ac:dyDescent="0.2">
      <c r="E27" s="15" t="s">
        <v>145</v>
      </c>
      <c r="G27" s="59">
        <v>5283</v>
      </c>
      <c r="H27" s="59">
        <v>5283</v>
      </c>
      <c r="I27" s="60">
        <f t="shared" si="0"/>
        <v>0</v>
      </c>
      <c r="J27" s="5">
        <v>1E-3</v>
      </c>
      <c r="K27" s="33">
        <f t="shared" si="1"/>
        <v>3.2702936096718478E-3</v>
      </c>
      <c r="L27" s="5"/>
      <c r="M27" s="59">
        <v>5283</v>
      </c>
      <c r="N27" s="59">
        <v>5283</v>
      </c>
      <c r="O27" s="60">
        <f t="shared" si="2"/>
        <v>0</v>
      </c>
      <c r="P27" s="5">
        <v>8.8985999999999996E-2</v>
      </c>
    </row>
    <row r="28" spans="5:16" x14ac:dyDescent="0.2">
      <c r="E28" s="15" t="s">
        <v>146</v>
      </c>
      <c r="G28" s="59">
        <v>8998</v>
      </c>
      <c r="H28" s="59">
        <v>8998</v>
      </c>
      <c r="I28" s="60">
        <f t="shared" si="0"/>
        <v>0</v>
      </c>
      <c r="J28" s="5">
        <v>2E-3</v>
      </c>
      <c r="K28" s="33">
        <f t="shared" si="1"/>
        <v>6.5405872193436956E-3</v>
      </c>
      <c r="L28" s="5"/>
      <c r="M28" s="59">
        <v>8998</v>
      </c>
      <c r="N28" s="59">
        <v>8998</v>
      </c>
      <c r="O28" s="60">
        <f t="shared" si="2"/>
        <v>0</v>
      </c>
      <c r="P28" s="5">
        <v>0.20896799999999999</v>
      </c>
    </row>
    <row r="29" spans="5:16" x14ac:dyDescent="0.2">
      <c r="E29" s="15" t="s">
        <v>147</v>
      </c>
      <c r="G29" s="59">
        <v>8671</v>
      </c>
      <c r="H29" s="59">
        <v>8671</v>
      </c>
      <c r="I29" s="60">
        <f t="shared" si="0"/>
        <v>0</v>
      </c>
      <c r="J29" s="5">
        <v>3.7810000000000001</v>
      </c>
      <c r="K29" s="5">
        <f t="shared" si="1"/>
        <v>12.364980138169258</v>
      </c>
      <c r="L29" s="5"/>
      <c r="M29" s="59">
        <v>8671</v>
      </c>
      <c r="N29" s="59">
        <v>8671</v>
      </c>
      <c r="O29" s="60">
        <f t="shared" si="2"/>
        <v>0</v>
      </c>
      <c r="P29" s="33">
        <v>6.0980699999999999</v>
      </c>
    </row>
    <row r="30" spans="5:16" x14ac:dyDescent="0.2">
      <c r="E30" s="15" t="s">
        <v>148</v>
      </c>
      <c r="G30" s="59">
        <v>2892</v>
      </c>
      <c r="H30" s="59">
        <v>2892</v>
      </c>
      <c r="I30" s="60">
        <f t="shared" si="0"/>
        <v>0</v>
      </c>
      <c r="J30" s="5">
        <v>4.0000000000000001E-3</v>
      </c>
      <c r="K30" s="33">
        <f t="shared" si="1"/>
        <v>1.3081174438687391E-2</v>
      </c>
      <c r="L30" s="5"/>
      <c r="M30" s="59">
        <v>2892</v>
      </c>
      <c r="N30" s="59">
        <v>2892</v>
      </c>
      <c r="O30" s="60">
        <f t="shared" si="2"/>
        <v>0</v>
      </c>
      <c r="P30" s="5">
        <v>2.1566700000000001</v>
      </c>
    </row>
    <row r="31" spans="5:16" x14ac:dyDescent="0.2">
      <c r="E31" s="15" t="s">
        <v>149</v>
      </c>
      <c r="G31" s="59">
        <v>1860</v>
      </c>
      <c r="H31" s="59">
        <v>1860</v>
      </c>
      <c r="I31" s="60">
        <f t="shared" si="0"/>
        <v>0</v>
      </c>
      <c r="J31" s="5">
        <v>1.4E-2</v>
      </c>
      <c r="K31" s="33">
        <f t="shared" si="1"/>
        <v>4.5784110535405875E-2</v>
      </c>
      <c r="L31" s="5"/>
      <c r="M31" s="59">
        <v>1860</v>
      </c>
      <c r="N31" s="59">
        <v>1860</v>
      </c>
      <c r="O31" s="60">
        <f t="shared" si="2"/>
        <v>0</v>
      </c>
      <c r="P31" s="5">
        <v>2.1756700000000002</v>
      </c>
    </row>
    <row r="32" spans="5:16" x14ac:dyDescent="0.2">
      <c r="E32" s="15" t="s">
        <v>63</v>
      </c>
      <c r="G32" s="59">
        <v>6402</v>
      </c>
      <c r="H32" s="59">
        <v>6402</v>
      </c>
      <c r="I32" s="60">
        <f t="shared" si="0"/>
        <v>0</v>
      </c>
      <c r="J32" s="5">
        <v>8.9999999999999993E-3</v>
      </c>
      <c r="K32" s="33">
        <f t="shared" si="1"/>
        <v>2.9432642487046631E-2</v>
      </c>
      <c r="L32" s="5"/>
      <c r="M32" s="59">
        <v>6402</v>
      </c>
      <c r="N32" s="59">
        <v>6402</v>
      </c>
      <c r="O32" s="60">
        <f t="shared" si="2"/>
        <v>0</v>
      </c>
      <c r="P32" s="5">
        <v>1.4247799999999999</v>
      </c>
    </row>
    <row r="33" spans="5:16" x14ac:dyDescent="0.2">
      <c r="E33" s="15" t="s">
        <v>64</v>
      </c>
      <c r="G33" s="59">
        <v>5354</v>
      </c>
      <c r="H33" s="59">
        <v>5354</v>
      </c>
      <c r="I33" s="60">
        <f t="shared" si="0"/>
        <v>0</v>
      </c>
      <c r="J33" s="5">
        <v>2.5000000000000001E-2</v>
      </c>
      <c r="K33" s="33">
        <f t="shared" si="1"/>
        <v>8.1757340241796206E-2</v>
      </c>
      <c r="M33" s="59">
        <v>5354</v>
      </c>
      <c r="N33" s="59">
        <v>5354</v>
      </c>
      <c r="O33" s="60">
        <f t="shared" si="2"/>
        <v>0</v>
      </c>
      <c r="P33" s="5">
        <v>1.47777</v>
      </c>
    </row>
    <row r="34" spans="5:16" x14ac:dyDescent="0.2">
      <c r="E34" s="15" t="s">
        <v>65</v>
      </c>
      <c r="G34" s="59">
        <v>5689</v>
      </c>
      <c r="H34" s="59">
        <v>5689</v>
      </c>
      <c r="I34" s="60">
        <f t="shared" si="0"/>
        <v>0</v>
      </c>
      <c r="J34" s="5">
        <v>0.02</v>
      </c>
      <c r="K34" s="33">
        <f t="shared" si="1"/>
        <v>6.5405872193436951E-2</v>
      </c>
      <c r="M34" s="59">
        <v>5689</v>
      </c>
      <c r="N34" s="59">
        <v>5689</v>
      </c>
      <c r="O34" s="60">
        <f t="shared" si="2"/>
        <v>0</v>
      </c>
      <c r="P34" s="5">
        <v>0.91386100000000003</v>
      </c>
    </row>
    <row r="35" spans="5:16" x14ac:dyDescent="0.2">
      <c r="E35" s="15" t="s">
        <v>66</v>
      </c>
      <c r="G35" s="59">
        <v>6175</v>
      </c>
      <c r="H35" s="59">
        <v>6175</v>
      </c>
      <c r="I35" s="60">
        <f t="shared" si="0"/>
        <v>0</v>
      </c>
      <c r="J35" s="5">
        <v>4.5999999999999999E-2</v>
      </c>
      <c r="K35" s="33">
        <f t="shared" si="1"/>
        <v>0.15043350604490502</v>
      </c>
      <c r="M35" s="59">
        <v>6175</v>
      </c>
      <c r="N35" s="59">
        <v>6175</v>
      </c>
      <c r="O35" s="60">
        <f t="shared" si="2"/>
        <v>0</v>
      </c>
      <c r="P35" s="5">
        <v>1.3478000000000001</v>
      </c>
    </row>
    <row r="36" spans="5:16" x14ac:dyDescent="0.2">
      <c r="E36" s="15" t="s">
        <v>67</v>
      </c>
      <c r="G36" s="59">
        <v>11659</v>
      </c>
      <c r="H36" s="59">
        <v>11659</v>
      </c>
      <c r="I36" s="60">
        <f t="shared" si="0"/>
        <v>0</v>
      </c>
      <c r="J36" s="5">
        <v>7.8E-2</v>
      </c>
      <c r="K36" s="33">
        <f t="shared" si="1"/>
        <v>0.25508290155440416</v>
      </c>
      <c r="M36" s="59">
        <v>11659</v>
      </c>
      <c r="N36" s="59">
        <v>11659</v>
      </c>
      <c r="O36" s="60">
        <f t="shared" si="2"/>
        <v>0</v>
      </c>
      <c r="P36" s="5">
        <v>2.3006500000000001</v>
      </c>
    </row>
    <row r="37" spans="5:16" x14ac:dyDescent="0.2">
      <c r="E37" s="15" t="s">
        <v>68</v>
      </c>
      <c r="G37" s="59">
        <v>12923</v>
      </c>
      <c r="H37" s="59">
        <v>12923</v>
      </c>
      <c r="I37" s="60">
        <f t="shared" si="0"/>
        <v>0</v>
      </c>
      <c r="J37" s="5">
        <v>0.56599999999999995</v>
      </c>
      <c r="K37" s="33">
        <f t="shared" si="1"/>
        <v>1.850986183074266</v>
      </c>
      <c r="M37" s="59">
        <v>12923</v>
      </c>
      <c r="N37" s="59">
        <v>12923</v>
      </c>
      <c r="O37" s="60">
        <f t="shared" si="2"/>
        <v>0</v>
      </c>
      <c r="P37" s="5">
        <v>5.2842000000000002</v>
      </c>
    </row>
    <row r="38" spans="5:16" x14ac:dyDescent="0.2">
      <c r="E38" s="15" t="s">
        <v>69</v>
      </c>
      <c r="G38" s="59">
        <v>9898</v>
      </c>
      <c r="H38" s="59">
        <v>9898</v>
      </c>
      <c r="I38" s="60">
        <f t="shared" si="0"/>
        <v>0</v>
      </c>
      <c r="J38" s="5">
        <v>3.9E-2</v>
      </c>
      <c r="K38" s="33">
        <f t="shared" si="1"/>
        <v>0.12754145077720208</v>
      </c>
      <c r="M38" s="59">
        <v>9898</v>
      </c>
      <c r="N38" s="59">
        <v>9898</v>
      </c>
      <c r="O38" s="60">
        <f t="shared" si="2"/>
        <v>0</v>
      </c>
      <c r="P38" s="5">
        <v>1.2878000000000001</v>
      </c>
    </row>
    <row r="39" spans="5:16" x14ac:dyDescent="0.2">
      <c r="E39" s="15" t="s">
        <v>70</v>
      </c>
      <c r="G39" s="59">
        <v>4605</v>
      </c>
      <c r="H39" s="59">
        <v>4605</v>
      </c>
      <c r="I39" s="60">
        <f t="shared" si="0"/>
        <v>0</v>
      </c>
      <c r="J39" s="5">
        <v>0.09</v>
      </c>
      <c r="K39" s="33">
        <f t="shared" si="1"/>
        <v>0.29432642487046629</v>
      </c>
      <c r="M39" s="59">
        <v>4605</v>
      </c>
      <c r="N39" s="59">
        <v>4605</v>
      </c>
      <c r="O39" s="60">
        <f t="shared" si="2"/>
        <v>0</v>
      </c>
      <c r="P39" s="5">
        <v>2.5006200000000001</v>
      </c>
    </row>
    <row r="40" spans="5:16" x14ac:dyDescent="0.2">
      <c r="E40" s="15" t="s">
        <v>71</v>
      </c>
      <c r="G40" s="59">
        <v>10748</v>
      </c>
      <c r="H40" s="59">
        <v>10748</v>
      </c>
      <c r="I40" s="60">
        <f t="shared" si="0"/>
        <v>0</v>
      </c>
      <c r="J40" s="5">
        <v>2.1999999999999999E-2</v>
      </c>
      <c r="K40" s="33">
        <f t="shared" si="1"/>
        <v>7.1946459412780647E-2</v>
      </c>
      <c r="M40" s="59">
        <v>10748</v>
      </c>
      <c r="N40" s="59">
        <v>10748</v>
      </c>
      <c r="O40" s="60">
        <f t="shared" si="2"/>
        <v>0</v>
      </c>
      <c r="P40" s="5">
        <v>0.39893899999999999</v>
      </c>
    </row>
    <row r="41" spans="5:16" x14ac:dyDescent="0.2">
      <c r="E41" s="15" t="s">
        <v>72</v>
      </c>
      <c r="G41" s="59">
        <v>6515</v>
      </c>
      <c r="H41" s="59">
        <v>6515</v>
      </c>
      <c r="I41" s="60">
        <f t="shared" si="0"/>
        <v>0</v>
      </c>
      <c r="J41" s="5">
        <v>0.26800000000000002</v>
      </c>
      <c r="K41" s="33">
        <f t="shared" si="1"/>
        <v>0.87643868739205533</v>
      </c>
      <c r="M41" s="59">
        <v>6515</v>
      </c>
      <c r="N41" s="59">
        <v>6515</v>
      </c>
      <c r="O41" s="60">
        <f t="shared" si="2"/>
        <v>0</v>
      </c>
      <c r="P41" s="5">
        <v>3.1145299999999998</v>
      </c>
    </row>
    <row r="42" spans="5:16" x14ac:dyDescent="0.2">
      <c r="E42" s="15" t="s">
        <v>73</v>
      </c>
      <c r="G42" s="59">
        <v>6321</v>
      </c>
      <c r="H42" s="59">
        <v>6321</v>
      </c>
      <c r="I42" s="60">
        <f t="shared" si="0"/>
        <v>0</v>
      </c>
      <c r="J42" s="5">
        <v>0.32</v>
      </c>
      <c r="K42" s="33">
        <f t="shared" si="1"/>
        <v>1.0464939550949912</v>
      </c>
      <c r="M42" s="59">
        <v>6321</v>
      </c>
      <c r="N42" s="59">
        <v>6321</v>
      </c>
      <c r="O42" s="60">
        <f t="shared" si="2"/>
        <v>0</v>
      </c>
      <c r="P42" s="5">
        <v>3.0355400000000001</v>
      </c>
    </row>
    <row r="43" spans="5:16" x14ac:dyDescent="0.2">
      <c r="E43" s="15" t="s">
        <v>150</v>
      </c>
      <c r="G43" s="59">
        <v>11303</v>
      </c>
      <c r="H43" s="62">
        <v>11499</v>
      </c>
      <c r="I43" s="61">
        <f t="shared" si="0"/>
        <v>1.7044960431341856</v>
      </c>
      <c r="J43" s="5" t="s">
        <v>80</v>
      </c>
      <c r="K43" s="5" t="s">
        <v>80</v>
      </c>
      <c r="M43" s="59">
        <v>11303</v>
      </c>
      <c r="N43" s="59">
        <v>11866</v>
      </c>
      <c r="O43" s="60">
        <f t="shared" si="2"/>
        <v>4.7446485757626835</v>
      </c>
      <c r="P43" s="5" t="s">
        <v>80</v>
      </c>
    </row>
    <row r="44" spans="5:16" x14ac:dyDescent="0.2">
      <c r="E44" s="15" t="s">
        <v>151</v>
      </c>
      <c r="G44" s="59">
        <v>9954</v>
      </c>
      <c r="H44" s="62">
        <v>10019</v>
      </c>
      <c r="I44" s="61">
        <f t="shared" si="0"/>
        <v>0.64876734205010478</v>
      </c>
      <c r="J44" s="5" t="s">
        <v>80</v>
      </c>
      <c r="K44" s="5" t="s">
        <v>80</v>
      </c>
      <c r="M44" s="59">
        <v>9954</v>
      </c>
      <c r="N44" s="59">
        <v>10263</v>
      </c>
      <c r="O44" s="60">
        <f t="shared" si="2"/>
        <v>3.0108155510084771</v>
      </c>
      <c r="P44" s="5" t="s">
        <v>80</v>
      </c>
    </row>
    <row r="45" spans="5:16" x14ac:dyDescent="0.2">
      <c r="E45" s="15" t="s">
        <v>152</v>
      </c>
      <c r="G45" s="59">
        <v>5240</v>
      </c>
      <c r="H45" s="59">
        <v>5240</v>
      </c>
      <c r="I45" s="60">
        <f t="shared" si="0"/>
        <v>0</v>
      </c>
      <c r="J45" s="5">
        <v>5.3040000000000003</v>
      </c>
      <c r="K45" s="5">
        <f t="shared" si="1"/>
        <v>17.34563730569948</v>
      </c>
      <c r="M45" s="59">
        <v>5240</v>
      </c>
      <c r="N45" s="59">
        <v>5240</v>
      </c>
      <c r="O45" s="60">
        <f t="shared" si="2"/>
        <v>0</v>
      </c>
      <c r="P45" s="33">
        <v>6.1370699999999996</v>
      </c>
    </row>
    <row r="46" spans="5:16" x14ac:dyDescent="0.2">
      <c r="E46" s="15" t="s">
        <v>153</v>
      </c>
      <c r="G46" s="59">
        <v>4620</v>
      </c>
      <c r="H46" s="59">
        <v>4620</v>
      </c>
      <c r="I46" s="60">
        <f t="shared" si="0"/>
        <v>0</v>
      </c>
      <c r="J46" s="5">
        <v>0.998</v>
      </c>
      <c r="K46" s="5">
        <f t="shared" si="1"/>
        <v>3.2637530224525042</v>
      </c>
      <c r="M46" s="59">
        <v>4620</v>
      </c>
      <c r="N46" s="59">
        <v>4620</v>
      </c>
      <c r="O46" s="60">
        <f t="shared" si="2"/>
        <v>0</v>
      </c>
      <c r="P46" s="33">
        <v>3.23651</v>
      </c>
    </row>
    <row r="47" spans="5:16" ht="15" thickBot="1" x14ac:dyDescent="0.25">
      <c r="E47" s="18" t="s">
        <v>154</v>
      </c>
      <c r="F47" s="18"/>
      <c r="G47" s="63">
        <v>9700</v>
      </c>
      <c r="H47" s="63">
        <v>9700</v>
      </c>
      <c r="I47" s="64">
        <f t="shared" si="0"/>
        <v>0</v>
      </c>
      <c r="J47" s="6">
        <v>0.52700000000000002</v>
      </c>
      <c r="K47" s="48">
        <f t="shared" si="1"/>
        <v>1.7234447322970639</v>
      </c>
      <c r="L47" s="18"/>
      <c r="M47" s="63">
        <v>9700</v>
      </c>
      <c r="N47" s="63">
        <v>9700</v>
      </c>
      <c r="O47" s="64">
        <f t="shared" si="2"/>
        <v>0</v>
      </c>
      <c r="P47" s="6">
        <v>4.4003300000000003</v>
      </c>
    </row>
    <row r="48" spans="5:16" ht="15" thickTop="1" x14ac:dyDescent="0.2"/>
  </sheetData>
  <mergeCells count="3">
    <mergeCell ref="E10:E11"/>
    <mergeCell ref="G10:K10"/>
    <mergeCell ref="M10:P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C9773-6A34-4754-8909-FD896A339CD6}">
  <dimension ref="C7:R14"/>
  <sheetViews>
    <sheetView workbookViewId="0">
      <selection activeCell="Q27" sqref="Q27"/>
    </sheetView>
  </sheetViews>
  <sheetFormatPr defaultRowHeight="14.25" x14ac:dyDescent="0.2"/>
  <cols>
    <col min="1" max="16384" width="9" style="7"/>
  </cols>
  <sheetData>
    <row r="7" spans="3:18" ht="15" thickBot="1" x14ac:dyDescent="0.25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3:18" ht="15.75" thickTop="1" thickBot="1" x14ac:dyDescent="0.25">
      <c r="C8" s="78" t="s">
        <v>81</v>
      </c>
      <c r="D8" s="80" t="s">
        <v>84</v>
      </c>
      <c r="E8" s="29"/>
      <c r="F8" s="81" t="s">
        <v>3</v>
      </c>
      <c r="G8" s="81"/>
      <c r="H8" s="81"/>
      <c r="I8" s="81"/>
      <c r="J8" s="1"/>
      <c r="K8" s="81" t="s">
        <v>47</v>
      </c>
      <c r="L8" s="81"/>
      <c r="M8" s="81"/>
      <c r="N8" s="81"/>
      <c r="O8" s="1"/>
      <c r="P8" s="81" t="s">
        <v>83</v>
      </c>
      <c r="Q8" s="81"/>
      <c r="R8" s="81"/>
    </row>
    <row r="9" spans="3:18" ht="15" thickBot="1" x14ac:dyDescent="0.25">
      <c r="C9" s="79"/>
      <c r="D9" s="79"/>
      <c r="E9" s="21"/>
      <c r="F9" s="4" t="s">
        <v>85</v>
      </c>
      <c r="G9" s="4" t="s">
        <v>74</v>
      </c>
      <c r="H9" s="4" t="s">
        <v>2</v>
      </c>
      <c r="I9" s="4" t="s">
        <v>88</v>
      </c>
      <c r="J9" s="4"/>
      <c r="K9" s="4" t="s">
        <v>85</v>
      </c>
      <c r="L9" s="4" t="s">
        <v>74</v>
      </c>
      <c r="M9" s="4" t="s">
        <v>2</v>
      </c>
      <c r="N9" s="4" t="s">
        <v>88</v>
      </c>
      <c r="O9" s="4"/>
      <c r="P9" s="4" t="s">
        <v>85</v>
      </c>
      <c r="Q9" s="4" t="s">
        <v>74</v>
      </c>
      <c r="R9" s="4" t="s">
        <v>2</v>
      </c>
    </row>
    <row r="10" spans="3:18" x14ac:dyDescent="0.2">
      <c r="C10" s="2">
        <v>1</v>
      </c>
      <c r="D10" s="2">
        <v>150</v>
      </c>
      <c r="E10" s="20"/>
      <c r="F10" s="12">
        <v>150</v>
      </c>
      <c r="G10" s="30">
        <v>0</v>
      </c>
      <c r="H10" s="8">
        <v>5.6019999999999993E-2</v>
      </c>
      <c r="I10" s="33">
        <f>H10/522*3787</f>
        <v>0.40641329501915707</v>
      </c>
      <c r="J10" s="8"/>
      <c r="K10" s="24">
        <v>147</v>
      </c>
      <c r="L10" s="2" t="s">
        <v>82</v>
      </c>
      <c r="M10" s="3">
        <v>0.2</v>
      </c>
      <c r="N10" s="3">
        <f>M10/522*2231</f>
        <v>0.85478927203065136</v>
      </c>
      <c r="O10" s="3"/>
      <c r="P10" s="23">
        <v>141</v>
      </c>
      <c r="Q10" s="8">
        <v>3.5000000000000003E-2</v>
      </c>
      <c r="R10" s="8">
        <v>17.95</v>
      </c>
    </row>
    <row r="11" spans="3:18" x14ac:dyDescent="0.2">
      <c r="C11" s="2">
        <v>2</v>
      </c>
      <c r="D11" s="2">
        <v>150</v>
      </c>
      <c r="E11" s="20"/>
      <c r="F11" s="12">
        <v>150</v>
      </c>
      <c r="G11" s="30">
        <v>0</v>
      </c>
      <c r="H11" s="8">
        <v>0.15242666666666668</v>
      </c>
      <c r="I11" s="33">
        <f t="shared" ref="I11:I13" si="0">H11/522*3787</f>
        <v>1.1058233461047255</v>
      </c>
      <c r="J11" s="8"/>
      <c r="K11" s="24">
        <v>109</v>
      </c>
      <c r="L11" s="2">
        <v>0.14000000000000001</v>
      </c>
      <c r="M11" s="3">
        <v>27.95</v>
      </c>
      <c r="N11" s="3">
        <f t="shared" ref="N11:N13" si="1">M11/522*2231</f>
        <v>119.45680076628351</v>
      </c>
      <c r="O11" s="3"/>
      <c r="P11" s="23">
        <v>91</v>
      </c>
      <c r="Q11" s="8">
        <v>0.34499999999999997</v>
      </c>
      <c r="R11" s="8">
        <v>352.1</v>
      </c>
    </row>
    <row r="12" spans="3:18" ht="15" thickBot="1" x14ac:dyDescent="0.25">
      <c r="C12" s="4">
        <v>3</v>
      </c>
      <c r="D12" s="4">
        <v>150</v>
      </c>
      <c r="E12" s="21"/>
      <c r="F12" s="13">
        <v>146</v>
      </c>
      <c r="G12" s="31">
        <v>9.5531868399180604E-3</v>
      </c>
      <c r="H12" s="25">
        <v>22.87540666666667</v>
      </c>
      <c r="I12" s="34">
        <f t="shared" si="0"/>
        <v>165.95625487867181</v>
      </c>
      <c r="J12" s="25"/>
      <c r="K12" s="26">
        <v>57</v>
      </c>
      <c r="L12" s="27">
        <v>1.095</v>
      </c>
      <c r="M12" s="27">
        <v>111.4</v>
      </c>
      <c r="N12" s="27">
        <f t="shared" si="1"/>
        <v>476.1176245210728</v>
      </c>
      <c r="O12" s="27"/>
      <c r="P12" s="28">
        <v>26</v>
      </c>
      <c r="Q12" s="25">
        <v>2.61</v>
      </c>
      <c r="R12" s="25">
        <v>424.15</v>
      </c>
    </row>
    <row r="13" spans="3:18" ht="15" thickBot="1" x14ac:dyDescent="0.25">
      <c r="C13" s="35" t="s">
        <v>86</v>
      </c>
      <c r="D13" s="35">
        <v>450</v>
      </c>
      <c r="E13" s="36"/>
      <c r="F13" s="37">
        <v>446</v>
      </c>
      <c r="G13" s="38">
        <v>3.1843956133060206E-3</v>
      </c>
      <c r="H13" s="39">
        <v>7.6946177777777791</v>
      </c>
      <c r="I13" s="40">
        <f t="shared" si="0"/>
        <v>55.822830506598564</v>
      </c>
      <c r="J13" s="39"/>
      <c r="K13" s="41">
        <v>313</v>
      </c>
      <c r="L13" s="42">
        <v>0.62</v>
      </c>
      <c r="M13" s="42">
        <v>46.52</v>
      </c>
      <c r="N13" s="42">
        <f t="shared" si="1"/>
        <v>198.82398467432949</v>
      </c>
      <c r="O13" s="42"/>
      <c r="P13" s="43">
        <v>258</v>
      </c>
      <c r="Q13" s="39">
        <v>1</v>
      </c>
      <c r="R13" s="39">
        <v>264.73</v>
      </c>
    </row>
    <row r="14" spans="3:18" ht="15" thickTop="1" x14ac:dyDescent="0.2"/>
  </sheetData>
  <mergeCells count="5">
    <mergeCell ref="C8:C9"/>
    <mergeCell ref="D8:D9"/>
    <mergeCell ref="F8:I8"/>
    <mergeCell ref="K8:N8"/>
    <mergeCell ref="P8:R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3CEA-65FB-4840-A6EC-C93D4EDA8F13}">
  <dimension ref="D6:O30"/>
  <sheetViews>
    <sheetView workbookViewId="0">
      <selection activeCell="D7" sqref="D7:O29"/>
    </sheetView>
  </sheetViews>
  <sheetFormatPr defaultRowHeight="14.25" x14ac:dyDescent="0.2"/>
  <cols>
    <col min="1" max="16384" width="9" style="67"/>
  </cols>
  <sheetData>
    <row r="6" spans="4:15" ht="15" thickBot="1" x14ac:dyDescent="0.25"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</row>
    <row r="7" spans="4:15" ht="15.75" thickTop="1" thickBot="1" x14ac:dyDescent="0.25">
      <c r="D7" s="75" t="s">
        <v>0</v>
      </c>
      <c r="E7" s="15"/>
      <c r="F7" s="77" t="s">
        <v>3</v>
      </c>
      <c r="G7" s="77"/>
      <c r="H7" s="77"/>
      <c r="I7" s="77"/>
      <c r="J7" s="77"/>
      <c r="K7" s="14"/>
      <c r="L7" s="77" t="s">
        <v>92</v>
      </c>
      <c r="M7" s="77"/>
      <c r="N7" s="77"/>
      <c r="O7" s="77"/>
    </row>
    <row r="8" spans="4:15" ht="15" thickBot="1" x14ac:dyDescent="0.25">
      <c r="D8" s="76"/>
      <c r="E8" s="16"/>
      <c r="F8" s="16" t="s">
        <v>1</v>
      </c>
      <c r="G8" s="16" t="s">
        <v>90</v>
      </c>
      <c r="H8" s="16" t="s">
        <v>74</v>
      </c>
      <c r="I8" s="16" t="s">
        <v>2</v>
      </c>
      <c r="J8" s="16" t="s">
        <v>88</v>
      </c>
      <c r="K8" s="16"/>
      <c r="L8" s="16" t="s">
        <v>1</v>
      </c>
      <c r="M8" s="16" t="s">
        <v>90</v>
      </c>
      <c r="N8" s="16" t="s">
        <v>74</v>
      </c>
      <c r="O8" s="16" t="s">
        <v>2</v>
      </c>
    </row>
    <row r="9" spans="4:15" x14ac:dyDescent="0.2">
      <c r="D9" s="15" t="s">
        <v>121</v>
      </c>
      <c r="E9" s="15"/>
      <c r="F9" s="59">
        <v>400</v>
      </c>
      <c r="G9" s="59">
        <v>400</v>
      </c>
      <c r="H9" s="60">
        <f>100*(G9-F9)/G9</f>
        <v>0</v>
      </c>
      <c r="I9" s="5">
        <v>2E-3</v>
      </c>
      <c r="J9" s="33">
        <f>I9*3787/1158</f>
        <v>6.5405872193436956E-3</v>
      </c>
      <c r="K9" s="33"/>
      <c r="L9" s="59">
        <v>400</v>
      </c>
      <c r="M9" s="59">
        <v>400</v>
      </c>
      <c r="N9" s="60">
        <f>100*(M9-L9)/M9</f>
        <v>0</v>
      </c>
      <c r="O9" s="5">
        <v>0.16797400000000001</v>
      </c>
    </row>
    <row r="10" spans="4:15" x14ac:dyDescent="0.2">
      <c r="D10" s="15" t="s">
        <v>122</v>
      </c>
      <c r="E10" s="15"/>
      <c r="F10" s="59">
        <v>385</v>
      </c>
      <c r="G10" s="62">
        <v>385</v>
      </c>
      <c r="H10" s="61">
        <f t="shared" ref="H10:H29" si="0">100*(G10-F10)/G10</f>
        <v>0</v>
      </c>
      <c r="I10" s="5">
        <v>18.564</v>
      </c>
      <c r="J10" s="33">
        <f t="shared" ref="J10:J20" si="1">I10*3787/1158</f>
        <v>60.709730569948185</v>
      </c>
      <c r="K10" s="33"/>
      <c r="L10" s="59">
        <v>385</v>
      </c>
      <c r="M10" s="59">
        <v>400</v>
      </c>
      <c r="N10" s="60">
        <f t="shared" ref="N10:N29" si="2">100*(M10-L10)/M10</f>
        <v>3.75</v>
      </c>
      <c r="O10" s="5" t="s">
        <v>80</v>
      </c>
    </row>
    <row r="11" spans="4:15" x14ac:dyDescent="0.2">
      <c r="D11" s="15" t="s">
        <v>123</v>
      </c>
      <c r="E11" s="15"/>
      <c r="F11" s="59">
        <v>400</v>
      </c>
      <c r="G11" s="59">
        <v>400</v>
      </c>
      <c r="H11" s="60">
        <f t="shared" si="0"/>
        <v>0</v>
      </c>
      <c r="I11" s="5">
        <v>0</v>
      </c>
      <c r="J11" s="33">
        <f t="shared" si="1"/>
        <v>0</v>
      </c>
      <c r="K11" s="33"/>
      <c r="L11" s="59">
        <v>400</v>
      </c>
      <c r="M11" s="59">
        <v>400</v>
      </c>
      <c r="N11" s="60">
        <f t="shared" si="2"/>
        <v>0</v>
      </c>
      <c r="O11" s="5">
        <v>6.7988999999999994E-2</v>
      </c>
    </row>
    <row r="12" spans="4:15" x14ac:dyDescent="0.2">
      <c r="D12" s="15" t="s">
        <v>124</v>
      </c>
      <c r="E12" s="15"/>
      <c r="F12" s="59">
        <v>600</v>
      </c>
      <c r="G12" s="59">
        <v>600</v>
      </c>
      <c r="H12" s="60">
        <f t="shared" si="0"/>
        <v>0</v>
      </c>
      <c r="I12" s="5">
        <v>8.0000000000000002E-3</v>
      </c>
      <c r="J12" s="33">
        <f t="shared" si="1"/>
        <v>2.6162348877374782E-2</v>
      </c>
      <c r="K12" s="33"/>
      <c r="L12" s="59">
        <v>600</v>
      </c>
      <c r="M12" s="59">
        <v>600</v>
      </c>
      <c r="N12" s="60">
        <f t="shared" si="2"/>
        <v>0</v>
      </c>
      <c r="O12" s="5">
        <v>0.17397299999999999</v>
      </c>
    </row>
    <row r="13" spans="4:15" x14ac:dyDescent="0.2">
      <c r="D13" s="15" t="s">
        <v>125</v>
      </c>
      <c r="E13" s="15"/>
      <c r="F13" s="59">
        <v>597</v>
      </c>
      <c r="G13" s="59">
        <v>600</v>
      </c>
      <c r="H13" s="60">
        <f t="shared" si="0"/>
        <v>0.5</v>
      </c>
      <c r="I13" s="5" t="s">
        <v>80</v>
      </c>
      <c r="J13" s="5" t="s">
        <v>80</v>
      </c>
      <c r="K13" s="5"/>
      <c r="L13" s="59">
        <v>597</v>
      </c>
      <c r="M13" s="59">
        <v>600</v>
      </c>
      <c r="N13" s="60">
        <f t="shared" si="2"/>
        <v>0.5</v>
      </c>
      <c r="O13" s="5" t="s">
        <v>80</v>
      </c>
    </row>
    <row r="14" spans="4:15" x14ac:dyDescent="0.2">
      <c r="D14" s="15" t="s">
        <v>126</v>
      </c>
      <c r="E14" s="15"/>
      <c r="F14" s="59">
        <v>600</v>
      </c>
      <c r="G14" s="59">
        <v>600</v>
      </c>
      <c r="H14" s="60">
        <f t="shared" si="0"/>
        <v>0</v>
      </c>
      <c r="I14" s="5">
        <v>0</v>
      </c>
      <c r="J14" s="33">
        <f t="shared" si="1"/>
        <v>0</v>
      </c>
      <c r="K14" s="33"/>
      <c r="L14" s="59">
        <v>600</v>
      </c>
      <c r="M14" s="59">
        <v>600</v>
      </c>
      <c r="N14" s="60">
        <f t="shared" si="2"/>
        <v>0</v>
      </c>
      <c r="O14" s="5">
        <v>4.1993000000000003E-2</v>
      </c>
    </row>
    <row r="15" spans="4:15" x14ac:dyDescent="0.2">
      <c r="D15" s="15" t="s">
        <v>127</v>
      </c>
      <c r="E15" s="15"/>
      <c r="F15" s="59">
        <v>1800</v>
      </c>
      <c r="G15" s="59">
        <v>1800</v>
      </c>
      <c r="H15" s="60">
        <f t="shared" si="0"/>
        <v>0</v>
      </c>
      <c r="I15" s="5">
        <v>2.5000000000000001E-2</v>
      </c>
      <c r="J15" s="33">
        <f t="shared" si="1"/>
        <v>8.1757340241796206E-2</v>
      </c>
      <c r="K15" s="33"/>
      <c r="L15" s="59">
        <v>1800</v>
      </c>
      <c r="M15" s="59">
        <v>1800</v>
      </c>
      <c r="N15" s="60">
        <f t="shared" si="2"/>
        <v>0</v>
      </c>
      <c r="O15" s="5">
        <v>0.31095200000000001</v>
      </c>
    </row>
    <row r="16" spans="4:15" x14ac:dyDescent="0.2">
      <c r="D16" s="15" t="s">
        <v>128</v>
      </c>
      <c r="E16" s="15"/>
      <c r="F16" s="62">
        <v>1782</v>
      </c>
      <c r="G16" s="59">
        <v>1800</v>
      </c>
      <c r="H16" s="61">
        <f t="shared" si="0"/>
        <v>1</v>
      </c>
      <c r="I16" s="5" t="s">
        <v>80</v>
      </c>
      <c r="J16" s="5" t="s">
        <v>80</v>
      </c>
      <c r="K16" s="5"/>
      <c r="L16" s="59">
        <v>1771</v>
      </c>
      <c r="M16" s="59">
        <v>1800</v>
      </c>
      <c r="N16" s="60">
        <f t="shared" si="2"/>
        <v>1.6111111111111112</v>
      </c>
      <c r="O16" s="5" t="s">
        <v>80</v>
      </c>
    </row>
    <row r="17" spans="4:15" x14ac:dyDescent="0.2">
      <c r="D17" s="15" t="s">
        <v>129</v>
      </c>
      <c r="E17" s="15"/>
      <c r="F17" s="59">
        <v>1800</v>
      </c>
      <c r="G17" s="59">
        <v>1800</v>
      </c>
      <c r="H17" s="60">
        <f t="shared" si="0"/>
        <v>0</v>
      </c>
      <c r="I17" s="5">
        <v>2E-3</v>
      </c>
      <c r="J17" s="33">
        <f t="shared" si="1"/>
        <v>6.5405872193436956E-3</v>
      </c>
      <c r="K17" s="33"/>
      <c r="L17" s="59">
        <v>1800</v>
      </c>
      <c r="M17" s="59">
        <v>1800</v>
      </c>
      <c r="N17" s="60">
        <f t="shared" si="2"/>
        <v>0</v>
      </c>
      <c r="O17" s="5">
        <v>0.16897400000000001</v>
      </c>
    </row>
    <row r="18" spans="4:15" x14ac:dyDescent="0.2">
      <c r="D18" s="15" t="s">
        <v>130</v>
      </c>
      <c r="E18" s="15"/>
      <c r="F18" s="62">
        <v>3600</v>
      </c>
      <c r="G18" s="59">
        <v>3600</v>
      </c>
      <c r="H18" s="61">
        <f t="shared" si="0"/>
        <v>0</v>
      </c>
      <c r="I18" s="5">
        <v>3.62</v>
      </c>
      <c r="J18" s="33">
        <f t="shared" si="1"/>
        <v>11.83846286701209</v>
      </c>
      <c r="K18" s="33"/>
      <c r="L18" s="59">
        <v>3580</v>
      </c>
      <c r="M18" s="59">
        <v>3600</v>
      </c>
      <c r="N18" s="60">
        <f t="shared" si="2"/>
        <v>0.55555555555555558</v>
      </c>
      <c r="O18" s="5" t="s">
        <v>80</v>
      </c>
    </row>
    <row r="19" spans="4:15" x14ac:dyDescent="0.2">
      <c r="D19" s="15" t="s">
        <v>131</v>
      </c>
      <c r="E19" s="15"/>
      <c r="F19" s="59">
        <v>3565</v>
      </c>
      <c r="G19" s="59">
        <v>3600</v>
      </c>
      <c r="H19" s="60">
        <f t="shared" si="0"/>
        <v>0.97222222222222221</v>
      </c>
      <c r="I19" s="5" t="s">
        <v>80</v>
      </c>
      <c r="J19" s="5" t="s">
        <v>80</v>
      </c>
      <c r="K19" s="5"/>
      <c r="L19" s="62">
        <v>3568</v>
      </c>
      <c r="M19" s="59">
        <v>3600</v>
      </c>
      <c r="N19" s="61">
        <f t="shared" si="2"/>
        <v>0.88888888888888884</v>
      </c>
      <c r="O19" s="5" t="s">
        <v>80</v>
      </c>
    </row>
    <row r="20" spans="4:15" x14ac:dyDescent="0.2">
      <c r="D20" s="15" t="s">
        <v>132</v>
      </c>
      <c r="E20" s="15"/>
      <c r="F20" s="59">
        <v>3600</v>
      </c>
      <c r="G20" s="59">
        <v>3600</v>
      </c>
      <c r="H20" s="60">
        <f t="shared" si="0"/>
        <v>0</v>
      </c>
      <c r="I20" s="5">
        <v>1.9570000000000001</v>
      </c>
      <c r="J20" s="5">
        <f t="shared" si="1"/>
        <v>6.3999645941278072</v>
      </c>
      <c r="K20" s="5"/>
      <c r="L20" s="59">
        <v>3600</v>
      </c>
      <c r="M20" s="59">
        <v>3600</v>
      </c>
      <c r="N20" s="60">
        <f t="shared" si="2"/>
        <v>0</v>
      </c>
      <c r="O20" s="33">
        <v>6.0550800000000002</v>
      </c>
    </row>
    <row r="21" spans="4:15" x14ac:dyDescent="0.2">
      <c r="D21" s="15" t="s">
        <v>133</v>
      </c>
      <c r="E21" s="15"/>
      <c r="F21" s="62">
        <v>5396</v>
      </c>
      <c r="G21" s="59">
        <v>5400</v>
      </c>
      <c r="H21" s="61">
        <f t="shared" si="0"/>
        <v>7.407407407407407E-2</v>
      </c>
      <c r="I21" s="5" t="s">
        <v>80</v>
      </c>
      <c r="J21" s="5" t="s">
        <v>80</v>
      </c>
      <c r="K21" s="5"/>
      <c r="L21" s="59">
        <v>5390</v>
      </c>
      <c r="M21" s="59">
        <v>5400</v>
      </c>
      <c r="N21" s="60">
        <f t="shared" si="2"/>
        <v>0.18518518518518517</v>
      </c>
      <c r="O21" s="5" t="s">
        <v>80</v>
      </c>
    </row>
    <row r="22" spans="4:15" x14ac:dyDescent="0.2">
      <c r="D22" s="15" t="s">
        <v>134</v>
      </c>
      <c r="E22" s="15"/>
      <c r="F22" s="62">
        <v>5386</v>
      </c>
      <c r="G22" s="59">
        <v>5400</v>
      </c>
      <c r="H22" s="61">
        <f t="shared" si="0"/>
        <v>0.25925925925925924</v>
      </c>
      <c r="I22" s="5" t="s">
        <v>80</v>
      </c>
      <c r="J22" s="5" t="s">
        <v>80</v>
      </c>
      <c r="K22" s="5"/>
      <c r="L22" s="59">
        <v>5332</v>
      </c>
      <c r="M22" s="59">
        <v>5400</v>
      </c>
      <c r="N22" s="60">
        <f t="shared" si="2"/>
        <v>1.2592592592592593</v>
      </c>
      <c r="O22" s="5" t="s">
        <v>80</v>
      </c>
    </row>
    <row r="23" spans="4:15" x14ac:dyDescent="0.2">
      <c r="D23" s="15" t="s">
        <v>135</v>
      </c>
      <c r="E23" s="15"/>
      <c r="F23" s="62">
        <v>5397</v>
      </c>
      <c r="G23" s="59">
        <v>5400</v>
      </c>
      <c r="H23" s="61">
        <f t="shared" si="0"/>
        <v>5.5555555555555552E-2</v>
      </c>
      <c r="I23" s="5" t="s">
        <v>80</v>
      </c>
      <c r="J23" s="5" t="s">
        <v>80</v>
      </c>
      <c r="K23" s="5"/>
      <c r="L23" s="59">
        <v>5386</v>
      </c>
      <c r="M23" s="59">
        <v>5400</v>
      </c>
      <c r="N23" s="60">
        <f t="shared" si="2"/>
        <v>0.25925925925925924</v>
      </c>
      <c r="O23" s="5" t="s">
        <v>80</v>
      </c>
    </row>
    <row r="24" spans="4:15" x14ac:dyDescent="0.2">
      <c r="D24" s="15" t="s">
        <v>136</v>
      </c>
      <c r="E24" s="15"/>
      <c r="F24" s="62">
        <v>9576</v>
      </c>
      <c r="G24" s="59">
        <v>9600</v>
      </c>
      <c r="H24" s="61">
        <f t="shared" si="0"/>
        <v>0.25</v>
      </c>
      <c r="I24" s="5" t="s">
        <v>80</v>
      </c>
      <c r="J24" s="5" t="s">
        <v>80</v>
      </c>
      <c r="K24" s="5"/>
      <c r="L24" s="59">
        <v>9564</v>
      </c>
      <c r="M24" s="59">
        <v>9600</v>
      </c>
      <c r="N24" s="60">
        <f t="shared" si="2"/>
        <v>0.375</v>
      </c>
      <c r="O24" s="5" t="s">
        <v>80</v>
      </c>
    </row>
    <row r="25" spans="4:15" x14ac:dyDescent="0.2">
      <c r="D25" s="15" t="s">
        <v>137</v>
      </c>
      <c r="E25" s="15"/>
      <c r="F25" s="62">
        <v>9590</v>
      </c>
      <c r="G25" s="59">
        <v>9600</v>
      </c>
      <c r="H25" s="61">
        <f t="shared" si="0"/>
        <v>0.10416666666666667</v>
      </c>
      <c r="I25" s="5" t="s">
        <v>80</v>
      </c>
      <c r="J25" s="5" t="s">
        <v>80</v>
      </c>
      <c r="K25" s="5"/>
      <c r="L25" s="59">
        <v>9544</v>
      </c>
      <c r="M25" s="59">
        <v>9600</v>
      </c>
      <c r="N25" s="60">
        <f t="shared" si="2"/>
        <v>0.58333333333333337</v>
      </c>
      <c r="O25" s="5" t="s">
        <v>80</v>
      </c>
    </row>
    <row r="26" spans="4:15" x14ac:dyDescent="0.2">
      <c r="D26" s="15" t="s">
        <v>138</v>
      </c>
      <c r="E26" s="15"/>
      <c r="F26" s="62">
        <v>9594</v>
      </c>
      <c r="G26" s="59">
        <v>9600</v>
      </c>
      <c r="H26" s="61">
        <f t="shared" si="0"/>
        <v>6.25E-2</v>
      </c>
      <c r="I26" s="5" t="s">
        <v>80</v>
      </c>
      <c r="J26" s="5" t="s">
        <v>80</v>
      </c>
      <c r="K26" s="5"/>
      <c r="L26" s="59">
        <v>9558</v>
      </c>
      <c r="M26" s="59">
        <v>9600</v>
      </c>
      <c r="N26" s="60">
        <f t="shared" si="2"/>
        <v>0.4375</v>
      </c>
      <c r="O26" s="5" t="s">
        <v>80</v>
      </c>
    </row>
    <row r="27" spans="4:15" x14ac:dyDescent="0.2">
      <c r="D27" s="15" t="s">
        <v>139</v>
      </c>
      <c r="E27" s="15"/>
      <c r="F27" s="62">
        <v>38240</v>
      </c>
      <c r="G27" s="59">
        <v>38400</v>
      </c>
      <c r="H27" s="61">
        <f t="shared" si="0"/>
        <v>0.41666666666666669</v>
      </c>
      <c r="I27" s="5" t="s">
        <v>80</v>
      </c>
      <c r="J27" s="5" t="s">
        <v>80</v>
      </c>
      <c r="K27" s="5"/>
      <c r="L27" s="59">
        <v>38229</v>
      </c>
      <c r="M27" s="59">
        <v>38400</v>
      </c>
      <c r="N27" s="60">
        <f t="shared" si="2"/>
        <v>0.4453125</v>
      </c>
      <c r="O27" s="5" t="s">
        <v>80</v>
      </c>
    </row>
    <row r="28" spans="4:15" x14ac:dyDescent="0.2">
      <c r="D28" s="15" t="s">
        <v>140</v>
      </c>
      <c r="E28" s="15"/>
      <c r="F28" s="62">
        <v>38360</v>
      </c>
      <c r="G28" s="59">
        <v>38400</v>
      </c>
      <c r="H28" s="61">
        <f t="shared" si="0"/>
        <v>0.10416666666666667</v>
      </c>
      <c r="I28" s="5" t="s">
        <v>80</v>
      </c>
      <c r="J28" s="5" t="s">
        <v>80</v>
      </c>
      <c r="K28" s="5"/>
      <c r="L28" s="59">
        <v>38352</v>
      </c>
      <c r="M28" s="59">
        <v>38400</v>
      </c>
      <c r="N28" s="60">
        <f t="shared" si="2"/>
        <v>0.125</v>
      </c>
      <c r="O28" s="5" t="s">
        <v>80</v>
      </c>
    </row>
    <row r="29" spans="4:15" ht="15" thickBot="1" x14ac:dyDescent="0.25">
      <c r="D29" s="18" t="s">
        <v>141</v>
      </c>
      <c r="E29" s="18"/>
      <c r="F29" s="63">
        <v>38250</v>
      </c>
      <c r="G29" s="63">
        <v>38400</v>
      </c>
      <c r="H29" s="64">
        <f t="shared" si="0"/>
        <v>0.390625</v>
      </c>
      <c r="I29" s="6" t="s">
        <v>80</v>
      </c>
      <c r="J29" s="6" t="s">
        <v>80</v>
      </c>
      <c r="K29" s="6"/>
      <c r="L29" s="65">
        <v>38288</v>
      </c>
      <c r="M29" s="63">
        <v>38400</v>
      </c>
      <c r="N29" s="66">
        <f t="shared" si="2"/>
        <v>0.29166666666666669</v>
      </c>
      <c r="O29" s="6" t="s">
        <v>80</v>
      </c>
    </row>
    <row r="30" spans="4:15" ht="15" thickTop="1" x14ac:dyDescent="0.2"/>
  </sheetData>
  <mergeCells count="3">
    <mergeCell ref="D7:D8"/>
    <mergeCell ref="F7:J7"/>
    <mergeCell ref="L7:O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6B00-3B53-4709-94B4-B7A4FFB4D3A9}">
  <dimension ref="C6:O22"/>
  <sheetViews>
    <sheetView workbookViewId="0">
      <selection activeCell="R13" sqref="R13"/>
    </sheetView>
  </sheetViews>
  <sheetFormatPr defaultRowHeight="14.25" x14ac:dyDescent="0.2"/>
  <cols>
    <col min="4" max="4" width="12.875" bestFit="1" customWidth="1"/>
    <col min="6" max="6" width="13.375" bestFit="1" customWidth="1"/>
    <col min="10" max="10" width="12.875" bestFit="1" customWidth="1"/>
    <col min="14" max="14" width="12.875" bestFit="1" customWidth="1"/>
  </cols>
  <sheetData>
    <row r="6" spans="3:15" ht="15" thickBot="1" x14ac:dyDescent="0.25"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3:15" ht="15.75" thickTop="1" thickBot="1" x14ac:dyDescent="0.25">
      <c r="C7" s="78" t="s">
        <v>0</v>
      </c>
      <c r="D7" s="78" t="s">
        <v>91</v>
      </c>
      <c r="E7" s="2"/>
      <c r="F7" s="82" t="s">
        <v>3</v>
      </c>
      <c r="G7" s="82"/>
      <c r="H7" s="82"/>
      <c r="J7" s="82" t="s">
        <v>92</v>
      </c>
      <c r="K7" s="82"/>
      <c r="L7" s="82"/>
      <c r="N7" s="82" t="s">
        <v>93</v>
      </c>
      <c r="O7" s="82"/>
    </row>
    <row r="8" spans="3:15" ht="15" thickBot="1" x14ac:dyDescent="0.25">
      <c r="C8" s="79"/>
      <c r="D8" s="79"/>
      <c r="E8" s="4"/>
      <c r="F8" s="4" t="s">
        <v>1</v>
      </c>
      <c r="G8" s="4" t="s">
        <v>2</v>
      </c>
      <c r="H8" s="4" t="s">
        <v>88</v>
      </c>
      <c r="I8" s="55"/>
      <c r="J8" s="4" t="s">
        <v>1</v>
      </c>
      <c r="K8" s="4" t="s">
        <v>2</v>
      </c>
      <c r="L8" s="4" t="s">
        <v>88</v>
      </c>
      <c r="M8" s="55"/>
      <c r="N8" s="4" t="s">
        <v>1</v>
      </c>
      <c r="O8" s="4" t="s">
        <v>2</v>
      </c>
    </row>
    <row r="9" spans="3:15" x14ac:dyDescent="0.2">
      <c r="C9" s="11" t="s">
        <v>50</v>
      </c>
      <c r="D9" s="56">
        <v>48368</v>
      </c>
      <c r="E9" s="11"/>
      <c r="F9" s="56">
        <v>48368</v>
      </c>
      <c r="G9" s="32">
        <v>2E-3</v>
      </c>
      <c r="H9" s="53">
        <f>G9*3787/743</f>
        <v>1.0193808882907133E-2</v>
      </c>
      <c r="I9" s="11"/>
      <c r="J9" s="56">
        <v>48368</v>
      </c>
      <c r="K9" s="52">
        <v>1.09883</v>
      </c>
      <c r="L9" s="52">
        <f>K9*1158/743</f>
        <v>1.7125775773889638</v>
      </c>
      <c r="M9" s="11"/>
      <c r="N9" s="56">
        <v>48368</v>
      </c>
      <c r="O9" s="52">
        <v>2.89</v>
      </c>
    </row>
    <row r="10" spans="3:15" x14ac:dyDescent="0.2">
      <c r="C10" s="11" t="s">
        <v>51</v>
      </c>
      <c r="D10" s="56">
        <v>59307</v>
      </c>
      <c r="E10" s="11"/>
      <c r="F10" s="56">
        <v>59307</v>
      </c>
      <c r="G10" s="32">
        <v>4.0000000000000001E-3</v>
      </c>
      <c r="H10" s="53">
        <f t="shared" ref="H10:H20" si="0">G10*3787/743</f>
        <v>2.0387617765814266E-2</v>
      </c>
      <c r="I10" s="11"/>
      <c r="J10" s="56">
        <v>59307</v>
      </c>
      <c r="K10" s="52">
        <v>1.0038499999999999</v>
      </c>
      <c r="L10" s="52">
        <f t="shared" ref="L10:L20" si="1">K10*1158/743</f>
        <v>1.5645468371467022</v>
      </c>
      <c r="M10" s="11"/>
      <c r="N10" s="56">
        <v>59307</v>
      </c>
      <c r="O10" s="52">
        <v>5.56</v>
      </c>
    </row>
    <row r="11" spans="3:15" x14ac:dyDescent="0.2">
      <c r="C11" s="11" t="s">
        <v>9</v>
      </c>
      <c r="D11" s="56">
        <v>60241</v>
      </c>
      <c r="E11" s="11"/>
      <c r="F11" s="56">
        <v>60241</v>
      </c>
      <c r="G11" s="32">
        <v>8.0000000000000002E-3</v>
      </c>
      <c r="H11" s="53">
        <f t="shared" si="0"/>
        <v>4.0775235531628533E-2</v>
      </c>
      <c r="I11" s="11"/>
      <c r="J11" s="56">
        <v>60241</v>
      </c>
      <c r="K11" s="52">
        <v>0.19497</v>
      </c>
      <c r="L11" s="52">
        <f t="shared" si="1"/>
        <v>0.30386979811574699</v>
      </c>
      <c r="M11" s="11"/>
      <c r="N11" s="56">
        <v>60241</v>
      </c>
      <c r="O11" s="52">
        <v>6.5</v>
      </c>
    </row>
    <row r="12" spans="3:15" x14ac:dyDescent="0.2">
      <c r="C12" s="11" t="s">
        <v>10</v>
      </c>
      <c r="D12" s="56">
        <v>60942</v>
      </c>
      <c r="E12" s="11"/>
      <c r="F12" s="56">
        <v>60942</v>
      </c>
      <c r="G12" s="32">
        <v>1.4E-2</v>
      </c>
      <c r="H12" s="53">
        <f t="shared" si="0"/>
        <v>7.1356662180349931E-2</v>
      </c>
      <c r="I12" s="11"/>
      <c r="J12" s="56">
        <v>60942</v>
      </c>
      <c r="K12" s="52">
        <v>0.21796699999999999</v>
      </c>
      <c r="L12" s="52">
        <f t="shared" si="1"/>
        <v>0.33971169044414534</v>
      </c>
      <c r="M12" s="11"/>
      <c r="N12" s="56">
        <v>60942</v>
      </c>
      <c r="O12" s="52">
        <v>12.95</v>
      </c>
    </row>
    <row r="13" spans="3:15" x14ac:dyDescent="0.2">
      <c r="C13" s="11" t="s">
        <v>11</v>
      </c>
      <c r="D13" s="56">
        <v>195582</v>
      </c>
      <c r="E13" s="11"/>
      <c r="F13" s="56">
        <v>195582</v>
      </c>
      <c r="G13" s="32">
        <v>8.0000000000000002E-3</v>
      </c>
      <c r="H13" s="53">
        <f t="shared" si="0"/>
        <v>4.0775235531628533E-2</v>
      </c>
      <c r="I13" s="11"/>
      <c r="J13" s="56">
        <v>195582</v>
      </c>
      <c r="K13" s="52">
        <v>2.1066799999999999</v>
      </c>
      <c r="L13" s="52">
        <f t="shared" si="1"/>
        <v>3.2833586002691786</v>
      </c>
      <c r="M13" s="11"/>
      <c r="N13" s="56">
        <v>195582</v>
      </c>
      <c r="O13" s="52">
        <v>4.3499999999999996</v>
      </c>
    </row>
    <row r="14" spans="3:15" x14ac:dyDescent="0.2">
      <c r="C14" s="11" t="s">
        <v>12</v>
      </c>
      <c r="D14" s="56">
        <v>236305</v>
      </c>
      <c r="E14" s="11"/>
      <c r="F14" s="56">
        <v>236305</v>
      </c>
      <c r="G14" s="32">
        <v>1.4E-2</v>
      </c>
      <c r="H14" s="53">
        <f t="shared" si="0"/>
        <v>7.1356662180349931E-2</v>
      </c>
      <c r="I14" s="11"/>
      <c r="J14" s="56">
        <v>236305</v>
      </c>
      <c r="K14" s="52">
        <v>0.20296900000000001</v>
      </c>
      <c r="L14" s="52">
        <f t="shared" si="1"/>
        <v>0.3163366110363392</v>
      </c>
      <c r="M14" s="11"/>
      <c r="N14" s="56">
        <v>236305</v>
      </c>
      <c r="O14" s="52">
        <v>7.13</v>
      </c>
    </row>
    <row r="15" spans="3:15" x14ac:dyDescent="0.2">
      <c r="C15" s="11" t="s">
        <v>13</v>
      </c>
      <c r="D15" s="56">
        <v>238974</v>
      </c>
      <c r="E15" s="11"/>
      <c r="F15" s="56">
        <v>238974</v>
      </c>
      <c r="G15" s="32">
        <v>2.1000000000000001E-2</v>
      </c>
      <c r="H15" s="53">
        <f t="shared" si="0"/>
        <v>0.1070349932705249</v>
      </c>
      <c r="I15" s="11"/>
      <c r="J15" s="56">
        <v>238974</v>
      </c>
      <c r="K15" s="52">
        <v>0.257961</v>
      </c>
      <c r="L15" s="52">
        <f t="shared" si="1"/>
        <v>0.40204419650067297</v>
      </c>
      <c r="M15" s="11"/>
      <c r="N15" s="56">
        <v>238974</v>
      </c>
      <c r="O15" s="52">
        <v>11.06</v>
      </c>
    </row>
    <row r="16" spans="3:15" x14ac:dyDescent="0.2">
      <c r="C16" s="11" t="s">
        <v>14</v>
      </c>
      <c r="D16" s="56">
        <v>245758</v>
      </c>
      <c r="E16" s="11"/>
      <c r="F16" s="56">
        <v>245758</v>
      </c>
      <c r="G16" s="32">
        <v>0.05</v>
      </c>
      <c r="H16" s="53">
        <f t="shared" si="0"/>
        <v>0.25484522207267835</v>
      </c>
      <c r="I16" s="11"/>
      <c r="J16" s="56">
        <v>245758</v>
      </c>
      <c r="K16" s="52">
        <v>0.44993100000000003</v>
      </c>
      <c r="L16" s="52">
        <f t="shared" si="1"/>
        <v>0.70123835531628542</v>
      </c>
      <c r="M16" s="11"/>
      <c r="N16" s="56">
        <v>245758</v>
      </c>
      <c r="O16" s="52">
        <v>18.71</v>
      </c>
    </row>
    <row r="17" spans="3:15" x14ac:dyDescent="0.2">
      <c r="C17" s="11" t="s">
        <v>15</v>
      </c>
      <c r="D17" s="56">
        <v>919476</v>
      </c>
      <c r="E17" s="11"/>
      <c r="F17" s="56">
        <v>919476</v>
      </c>
      <c r="G17" s="32">
        <v>4.4999999999999998E-2</v>
      </c>
      <c r="H17" s="53">
        <f t="shared" si="0"/>
        <v>0.22936069986541049</v>
      </c>
      <c r="I17" s="11"/>
      <c r="J17" s="56">
        <v>919476</v>
      </c>
      <c r="K17" s="52">
        <v>1.2158100000000001</v>
      </c>
      <c r="L17" s="52">
        <f t="shared" si="1"/>
        <v>1.8948963391655453</v>
      </c>
      <c r="M17" s="11"/>
      <c r="N17" s="56">
        <v>919476</v>
      </c>
      <c r="O17" s="52">
        <v>14.51</v>
      </c>
    </row>
    <row r="18" spans="3:15" x14ac:dyDescent="0.2">
      <c r="C18" s="11" t="s">
        <v>16</v>
      </c>
      <c r="D18" s="56">
        <v>903435</v>
      </c>
      <c r="E18" s="11"/>
      <c r="F18" s="56">
        <v>903435</v>
      </c>
      <c r="G18" s="32">
        <v>6.3E-2</v>
      </c>
      <c r="H18" s="53">
        <f t="shared" si="0"/>
        <v>0.32110497981157471</v>
      </c>
      <c r="I18" s="11"/>
      <c r="J18" s="56">
        <v>903435</v>
      </c>
      <c r="K18" s="52">
        <v>1.4117900000000001</v>
      </c>
      <c r="L18" s="52">
        <f t="shared" si="1"/>
        <v>2.2003402691790042</v>
      </c>
      <c r="M18" s="11"/>
      <c r="N18" s="56">
        <v>903435</v>
      </c>
      <c r="O18" s="52">
        <v>17.850000000000001</v>
      </c>
    </row>
    <row r="19" spans="3:15" x14ac:dyDescent="0.2">
      <c r="C19" s="11" t="s">
        <v>17</v>
      </c>
      <c r="D19" s="56">
        <v>955389</v>
      </c>
      <c r="E19" s="11"/>
      <c r="F19" s="56">
        <v>955389</v>
      </c>
      <c r="G19" s="32">
        <v>9.8000000000000004E-2</v>
      </c>
      <c r="H19" s="53">
        <f t="shared" si="0"/>
        <v>0.49949663526244958</v>
      </c>
      <c r="I19" s="11"/>
      <c r="J19" s="56">
        <v>955389</v>
      </c>
      <c r="K19" s="52">
        <v>1.77573</v>
      </c>
      <c r="L19" s="52">
        <f t="shared" si="1"/>
        <v>2.7675576581426649</v>
      </c>
      <c r="M19" s="11"/>
      <c r="N19" s="56">
        <v>955389</v>
      </c>
      <c r="O19" s="52">
        <v>29.65</v>
      </c>
    </row>
    <row r="20" spans="3:15" x14ac:dyDescent="0.2">
      <c r="C20" s="11" t="s">
        <v>18</v>
      </c>
      <c r="D20" s="56">
        <v>970744</v>
      </c>
      <c r="E20" s="11"/>
      <c r="F20" s="56">
        <v>970744</v>
      </c>
      <c r="G20" s="32">
        <v>0.18099999999999999</v>
      </c>
      <c r="H20" s="53">
        <f t="shared" si="0"/>
        <v>0.92253970390309559</v>
      </c>
      <c r="I20" s="11"/>
      <c r="J20" s="56">
        <v>970744</v>
      </c>
      <c r="K20" s="52">
        <v>1.3957900000000001</v>
      </c>
      <c r="L20" s="52">
        <f t="shared" si="1"/>
        <v>2.1754035262449531</v>
      </c>
      <c r="M20" s="11"/>
      <c r="N20" s="56">
        <v>970744</v>
      </c>
      <c r="O20" s="52">
        <v>46.48</v>
      </c>
    </row>
    <row r="21" spans="3:15" ht="15" thickBot="1" x14ac:dyDescent="0.25">
      <c r="C21" s="54" t="s">
        <v>25</v>
      </c>
      <c r="D21" s="57">
        <v>8592324</v>
      </c>
      <c r="E21" s="54"/>
      <c r="F21" s="58">
        <v>8631947</v>
      </c>
      <c r="G21" s="54" t="s">
        <v>87</v>
      </c>
      <c r="H21" s="54" t="s">
        <v>87</v>
      </c>
      <c r="I21" s="54"/>
      <c r="J21" s="57">
        <v>8592324</v>
      </c>
      <c r="K21" s="54" t="s">
        <v>87</v>
      </c>
      <c r="L21" s="54" t="s">
        <v>87</v>
      </c>
      <c r="M21" s="54"/>
      <c r="N21" s="57">
        <v>8532720</v>
      </c>
      <c r="O21" s="69" t="s">
        <v>87</v>
      </c>
    </row>
    <row r="22" spans="3:15" ht="15" thickTop="1" x14ac:dyDescent="0.2"/>
  </sheetData>
  <mergeCells count="5">
    <mergeCell ref="F7:H7"/>
    <mergeCell ref="J7:L7"/>
    <mergeCell ref="N7:O7"/>
    <mergeCell ref="C7:C8"/>
    <mergeCell ref="D7:D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2F81-A70B-4F62-8992-DA96435300B6}">
  <dimension ref="C5:N54"/>
  <sheetViews>
    <sheetView workbookViewId="0">
      <selection activeCell="R33" sqref="R33"/>
    </sheetView>
  </sheetViews>
  <sheetFormatPr defaultRowHeight="14.25" x14ac:dyDescent="0.2"/>
  <cols>
    <col min="1" max="4" width="9" style="15"/>
    <col min="5" max="5" width="11.375" style="15" bestFit="1" customWidth="1"/>
    <col min="6" max="7" width="11.375" style="15" customWidth="1"/>
    <col min="8" max="8" width="9" style="15"/>
    <col min="9" max="9" width="9.875" style="15" bestFit="1" customWidth="1"/>
    <col min="10" max="10" width="9" style="15"/>
    <col min="11" max="12" width="11.375" style="15" bestFit="1" customWidth="1"/>
    <col min="13" max="16384" width="9" style="15"/>
  </cols>
  <sheetData>
    <row r="5" spans="3:14" ht="15" thickBot="1" x14ac:dyDescent="0.25"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3:14" ht="15.75" thickTop="1" thickBot="1" x14ac:dyDescent="0.25">
      <c r="C6" s="75" t="s">
        <v>0</v>
      </c>
      <c r="E6" s="77" t="s">
        <v>3</v>
      </c>
      <c r="F6" s="77"/>
      <c r="G6" s="77"/>
      <c r="H6" s="77"/>
      <c r="I6" s="77"/>
      <c r="K6" s="77" t="s">
        <v>92</v>
      </c>
      <c r="L6" s="77"/>
      <c r="M6" s="77"/>
      <c r="N6" s="77"/>
    </row>
    <row r="7" spans="3:14" ht="15" thickBot="1" x14ac:dyDescent="0.25">
      <c r="C7" s="76"/>
      <c r="D7" s="16"/>
      <c r="E7" s="16" t="s">
        <v>1</v>
      </c>
      <c r="F7" s="16" t="s">
        <v>90</v>
      </c>
      <c r="G7" s="16" t="s">
        <v>74</v>
      </c>
      <c r="H7" s="16" t="s">
        <v>2</v>
      </c>
      <c r="I7" s="16" t="s">
        <v>88</v>
      </c>
      <c r="J7" s="16"/>
      <c r="K7" s="16" t="s">
        <v>1</v>
      </c>
      <c r="L7" s="16" t="s">
        <v>90</v>
      </c>
      <c r="M7" s="16" t="s">
        <v>74</v>
      </c>
      <c r="N7" s="16" t="s">
        <v>2</v>
      </c>
    </row>
    <row r="8" spans="3:14" x14ac:dyDescent="0.2">
      <c r="C8" s="15" t="s">
        <v>94</v>
      </c>
      <c r="E8" s="59">
        <v>2778</v>
      </c>
      <c r="F8" s="59">
        <v>2778</v>
      </c>
      <c r="G8" s="60">
        <f>100*(F8-E8)/F8</f>
        <v>0</v>
      </c>
      <c r="H8" s="5">
        <v>3.6999999999999998E-2</v>
      </c>
      <c r="I8" s="33">
        <f>H8*3787/1158</f>
        <v>0.12100086355785837</v>
      </c>
      <c r="K8" s="59">
        <v>2778</v>
      </c>
      <c r="L8" s="59">
        <v>2778</v>
      </c>
      <c r="M8" s="60">
        <f>100*(L8-K8)/L8</f>
        <v>0</v>
      </c>
      <c r="N8" s="5">
        <v>1.2618100000000001</v>
      </c>
    </row>
    <row r="9" spans="3:14" x14ac:dyDescent="0.2">
      <c r="C9" s="15" t="s">
        <v>95</v>
      </c>
      <c r="E9" s="59">
        <v>2721</v>
      </c>
      <c r="F9" s="59">
        <v>2721</v>
      </c>
      <c r="G9" s="60">
        <f t="shared" ref="G9:G53" si="0">100*(F9-E9)/F9</f>
        <v>0</v>
      </c>
      <c r="H9" s="5">
        <v>8.9999999999999993E-3</v>
      </c>
      <c r="I9" s="33">
        <f t="shared" ref="I9:I53" si="1">H9*3787/1158</f>
        <v>2.9432642487046631E-2</v>
      </c>
      <c r="K9" s="59">
        <v>2721</v>
      </c>
      <c r="L9" s="59">
        <v>2721</v>
      </c>
      <c r="M9" s="60">
        <f t="shared" ref="M9:M53" si="2">100*(L9-K9)/L9</f>
        <v>0</v>
      </c>
      <c r="N9" s="5">
        <v>0.73588799999999999</v>
      </c>
    </row>
    <row r="10" spans="3:14" x14ac:dyDescent="0.2">
      <c r="C10" s="15" t="s">
        <v>96</v>
      </c>
      <c r="E10" s="59">
        <v>2950</v>
      </c>
      <c r="F10" s="59">
        <v>2950</v>
      </c>
      <c r="G10" s="60">
        <f t="shared" si="0"/>
        <v>0</v>
      </c>
      <c r="H10" s="5">
        <v>2E-3</v>
      </c>
      <c r="I10" s="33">
        <f t="shared" si="1"/>
        <v>6.5405872193436956E-3</v>
      </c>
      <c r="K10" s="59">
        <v>2950</v>
      </c>
      <c r="L10" s="59">
        <v>2950</v>
      </c>
      <c r="M10" s="60">
        <f t="shared" si="2"/>
        <v>0</v>
      </c>
      <c r="N10" s="5">
        <v>0.67789699999999997</v>
      </c>
    </row>
    <row r="11" spans="3:14" x14ac:dyDescent="0.2">
      <c r="C11" s="15" t="s">
        <v>97</v>
      </c>
      <c r="E11" s="59">
        <v>3535</v>
      </c>
      <c r="F11" s="59">
        <v>3535</v>
      </c>
      <c r="G11" s="60">
        <f t="shared" si="0"/>
        <v>0</v>
      </c>
      <c r="H11" s="5">
        <v>5.0000000000000001E-3</v>
      </c>
      <c r="I11" s="33">
        <f t="shared" si="1"/>
        <v>1.6351468048359238E-2</v>
      </c>
      <c r="K11" s="59">
        <v>3535</v>
      </c>
      <c r="L11" s="59">
        <v>3535</v>
      </c>
      <c r="M11" s="60">
        <f t="shared" si="2"/>
        <v>0</v>
      </c>
      <c r="N11" s="5">
        <v>0.73988699999999996</v>
      </c>
    </row>
    <row r="12" spans="3:14" x14ac:dyDescent="0.2">
      <c r="C12" s="15" t="s">
        <v>98</v>
      </c>
      <c r="E12" s="59">
        <v>5451</v>
      </c>
      <c r="F12" s="59">
        <v>5451</v>
      </c>
      <c r="G12" s="60">
        <f t="shared" si="0"/>
        <v>0</v>
      </c>
      <c r="H12" s="5">
        <v>0.188</v>
      </c>
      <c r="I12" s="33">
        <f t="shared" si="1"/>
        <v>0.61481519861830747</v>
      </c>
      <c r="K12" s="59">
        <v>5451</v>
      </c>
      <c r="L12" s="59">
        <v>5451</v>
      </c>
      <c r="M12" s="60">
        <f t="shared" si="2"/>
        <v>0</v>
      </c>
      <c r="N12" s="5">
        <v>1.75173</v>
      </c>
    </row>
    <row r="13" spans="3:14" x14ac:dyDescent="0.2">
      <c r="C13" s="15" t="s">
        <v>99</v>
      </c>
      <c r="E13" s="59">
        <v>6179</v>
      </c>
      <c r="F13" s="59">
        <v>6179</v>
      </c>
      <c r="G13" s="60">
        <f t="shared" si="0"/>
        <v>0</v>
      </c>
      <c r="H13" s="5">
        <v>0.08</v>
      </c>
      <c r="I13" s="33">
        <f t="shared" si="1"/>
        <v>0.2616234887737478</v>
      </c>
      <c r="K13" s="59">
        <v>6179</v>
      </c>
      <c r="L13" s="59">
        <v>6179</v>
      </c>
      <c r="M13" s="60">
        <f t="shared" si="2"/>
        <v>0</v>
      </c>
      <c r="N13" s="5">
        <v>1.69774</v>
      </c>
    </row>
    <row r="14" spans="3:14" x14ac:dyDescent="0.2">
      <c r="C14" s="15" t="s">
        <v>100</v>
      </c>
      <c r="E14" s="59">
        <v>12985</v>
      </c>
      <c r="F14" s="59">
        <v>12985</v>
      </c>
      <c r="G14" s="60">
        <f t="shared" si="0"/>
        <v>0</v>
      </c>
      <c r="H14" s="5">
        <v>0.32400000000000001</v>
      </c>
      <c r="I14" s="33">
        <f t="shared" si="1"/>
        <v>1.0595751295336788</v>
      </c>
      <c r="K14" s="59">
        <v>12985</v>
      </c>
      <c r="L14" s="59">
        <v>12985</v>
      </c>
      <c r="M14" s="60">
        <f t="shared" si="2"/>
        <v>0</v>
      </c>
      <c r="N14" s="5">
        <v>3.0945299999999998</v>
      </c>
    </row>
    <row r="15" spans="3:14" x14ac:dyDescent="0.2">
      <c r="C15" s="15" t="s">
        <v>101</v>
      </c>
      <c r="E15" s="59">
        <v>140904</v>
      </c>
      <c r="F15" s="59">
        <v>140904</v>
      </c>
      <c r="G15" s="60">
        <f t="shared" si="0"/>
        <v>0</v>
      </c>
      <c r="H15" s="5">
        <v>0.248</v>
      </c>
      <c r="I15" s="33">
        <f t="shared" si="1"/>
        <v>0.81103281519861836</v>
      </c>
      <c r="K15" s="59">
        <v>140904</v>
      </c>
      <c r="L15" s="59">
        <v>140904</v>
      </c>
      <c r="M15" s="60">
        <f t="shared" si="2"/>
        <v>0</v>
      </c>
      <c r="N15" s="5">
        <v>1.4637800000000001</v>
      </c>
    </row>
    <row r="16" spans="3:14" x14ac:dyDescent="0.2">
      <c r="C16" s="15" t="s">
        <v>102</v>
      </c>
      <c r="E16" s="59">
        <v>823976</v>
      </c>
      <c r="F16" s="59">
        <v>823976</v>
      </c>
      <c r="G16" s="60">
        <f t="shared" si="0"/>
        <v>0</v>
      </c>
      <c r="H16" s="5">
        <v>4.9589999999999996</v>
      </c>
      <c r="I16" s="33">
        <f t="shared" si="1"/>
        <v>16.217386010362695</v>
      </c>
      <c r="K16" s="59">
        <v>823976</v>
      </c>
      <c r="L16" s="59">
        <v>823976</v>
      </c>
      <c r="M16" s="60">
        <f t="shared" si="2"/>
        <v>0</v>
      </c>
      <c r="N16" s="5">
        <v>23.8384</v>
      </c>
    </row>
    <row r="17" spans="3:14" x14ac:dyDescent="0.2">
      <c r="C17" s="15" t="s">
        <v>29</v>
      </c>
      <c r="E17" s="59">
        <v>38068</v>
      </c>
      <c r="F17" s="59">
        <v>38068</v>
      </c>
      <c r="G17" s="60">
        <f t="shared" si="0"/>
        <v>0</v>
      </c>
      <c r="H17" s="5">
        <v>3.7029999999999998</v>
      </c>
      <c r="I17" s="5">
        <f t="shared" si="1"/>
        <v>12.109897236614852</v>
      </c>
      <c r="K17" s="59">
        <v>38068</v>
      </c>
      <c r="L17" s="59">
        <v>38068</v>
      </c>
      <c r="M17" s="60">
        <f t="shared" si="2"/>
        <v>0</v>
      </c>
      <c r="N17" s="33">
        <v>0.58691000000000004</v>
      </c>
    </row>
    <row r="18" spans="3:14" x14ac:dyDescent="0.2">
      <c r="C18" s="15" t="s">
        <v>30</v>
      </c>
      <c r="E18" s="59">
        <v>236611</v>
      </c>
      <c r="F18" s="59">
        <v>236611</v>
      </c>
      <c r="G18" s="60">
        <f t="shared" si="0"/>
        <v>0</v>
      </c>
      <c r="H18" s="5">
        <v>1.024</v>
      </c>
      <c r="I18" s="33">
        <f t="shared" si="1"/>
        <v>3.3487806563039721</v>
      </c>
      <c r="K18" s="59">
        <v>236611</v>
      </c>
      <c r="L18" s="59">
        <v>236611</v>
      </c>
      <c r="M18" s="60">
        <f t="shared" si="2"/>
        <v>0</v>
      </c>
      <c r="N18" s="5">
        <v>5.4601699999999997</v>
      </c>
    </row>
    <row r="19" spans="3:14" x14ac:dyDescent="0.2">
      <c r="C19" s="15" t="s">
        <v>31</v>
      </c>
      <c r="E19" s="59">
        <v>361398</v>
      </c>
      <c r="F19" s="62">
        <v>361720</v>
      </c>
      <c r="G19" s="61">
        <f t="shared" si="0"/>
        <v>8.9019130819418341E-2</v>
      </c>
      <c r="H19" s="5" t="s">
        <v>80</v>
      </c>
      <c r="I19" s="5" t="s">
        <v>80</v>
      </c>
      <c r="K19" s="59">
        <v>361398</v>
      </c>
      <c r="L19" s="59">
        <v>362520</v>
      </c>
      <c r="M19" s="60">
        <f t="shared" si="2"/>
        <v>0.30950016550810988</v>
      </c>
      <c r="N19" s="5" t="s">
        <v>80</v>
      </c>
    </row>
    <row r="20" spans="3:14" x14ac:dyDescent="0.2">
      <c r="C20" s="15" t="s">
        <v>32</v>
      </c>
      <c r="E20" s="59">
        <v>621021</v>
      </c>
      <c r="F20" s="59">
        <v>621021</v>
      </c>
      <c r="G20" s="60">
        <f t="shared" si="0"/>
        <v>0</v>
      </c>
      <c r="H20" s="5">
        <v>30.885999999999999</v>
      </c>
      <c r="I20" s="5">
        <f t="shared" si="1"/>
        <v>101.00628842832469</v>
      </c>
      <c r="K20" s="59">
        <v>621021</v>
      </c>
      <c r="L20" s="59">
        <v>621021</v>
      </c>
      <c r="M20" s="60">
        <f t="shared" si="2"/>
        <v>0</v>
      </c>
      <c r="N20" s="33">
        <v>74.7316</v>
      </c>
    </row>
    <row r="21" spans="3:14" x14ac:dyDescent="0.2">
      <c r="C21" s="15" t="s">
        <v>33</v>
      </c>
      <c r="E21" s="59">
        <v>130744</v>
      </c>
      <c r="F21" s="59">
        <v>130744</v>
      </c>
      <c r="G21" s="60">
        <f t="shared" si="0"/>
        <v>0</v>
      </c>
      <c r="H21" s="5">
        <v>0.27300000000000002</v>
      </c>
      <c r="I21" s="33">
        <f t="shared" si="1"/>
        <v>0.89279015544041462</v>
      </c>
      <c r="K21" s="59">
        <v>130744</v>
      </c>
      <c r="L21" s="59">
        <v>130744</v>
      </c>
      <c r="M21" s="60">
        <f t="shared" si="2"/>
        <v>0</v>
      </c>
      <c r="N21" s="5">
        <v>3.5284599999999999</v>
      </c>
    </row>
    <row r="22" spans="3:14" x14ac:dyDescent="0.2">
      <c r="C22" s="15" t="s">
        <v>34</v>
      </c>
      <c r="E22" s="59">
        <v>387276</v>
      </c>
      <c r="F22" s="59">
        <v>387276</v>
      </c>
      <c r="G22" s="60">
        <f t="shared" si="0"/>
        <v>0</v>
      </c>
      <c r="H22" s="5">
        <v>0.86899999999999999</v>
      </c>
      <c r="I22" s="33">
        <f t="shared" si="1"/>
        <v>2.8418851468048358</v>
      </c>
      <c r="K22" s="59">
        <v>387276</v>
      </c>
      <c r="L22" s="59">
        <v>387276</v>
      </c>
      <c r="M22" s="60">
        <f t="shared" si="2"/>
        <v>0</v>
      </c>
      <c r="N22" s="5">
        <v>7.0019400000000003</v>
      </c>
    </row>
    <row r="23" spans="3:14" x14ac:dyDescent="0.2">
      <c r="C23" s="15" t="s">
        <v>35</v>
      </c>
      <c r="E23" s="59">
        <v>261395</v>
      </c>
      <c r="F23" s="59">
        <v>261395</v>
      </c>
      <c r="G23" s="60">
        <f t="shared" si="0"/>
        <v>0</v>
      </c>
      <c r="H23" s="5">
        <v>6.0590000000000002</v>
      </c>
      <c r="I23" s="5">
        <f t="shared" si="1"/>
        <v>19.814708981001729</v>
      </c>
      <c r="K23" s="59">
        <v>261395</v>
      </c>
      <c r="L23" s="59">
        <v>261395</v>
      </c>
      <c r="M23" s="60">
        <f t="shared" si="2"/>
        <v>0</v>
      </c>
      <c r="N23" s="33">
        <v>18.664200000000001</v>
      </c>
    </row>
    <row r="24" spans="3:14" x14ac:dyDescent="0.2">
      <c r="C24" s="15" t="s">
        <v>36</v>
      </c>
      <c r="E24" s="59">
        <v>268750</v>
      </c>
      <c r="F24" s="59">
        <v>268750</v>
      </c>
      <c r="G24" s="60">
        <f t="shared" si="0"/>
        <v>0</v>
      </c>
      <c r="H24" s="5">
        <v>0.36499999999999999</v>
      </c>
      <c r="I24" s="33">
        <f t="shared" si="1"/>
        <v>1.1936571675302243</v>
      </c>
      <c r="K24" s="59">
        <v>268750</v>
      </c>
      <c r="L24" s="59">
        <v>268750</v>
      </c>
      <c r="M24" s="60">
        <f t="shared" si="2"/>
        <v>0</v>
      </c>
      <c r="N24" s="5">
        <v>5.1682199999999998</v>
      </c>
    </row>
    <row r="25" spans="3:14" x14ac:dyDescent="0.2">
      <c r="C25" s="15" t="s">
        <v>103</v>
      </c>
      <c r="E25" s="59">
        <v>13099</v>
      </c>
      <c r="F25" s="59">
        <v>13099</v>
      </c>
      <c r="G25" s="60">
        <f t="shared" si="0"/>
        <v>0</v>
      </c>
      <c r="H25" s="5">
        <v>0.26500000000000001</v>
      </c>
      <c r="I25" s="33">
        <f t="shared" si="1"/>
        <v>0.86662780656303973</v>
      </c>
      <c r="K25" s="59">
        <v>13099</v>
      </c>
      <c r="L25" s="59">
        <v>13099</v>
      </c>
      <c r="M25" s="60">
        <f t="shared" si="2"/>
        <v>0</v>
      </c>
      <c r="N25" s="5">
        <v>2.1046800000000001</v>
      </c>
    </row>
    <row r="26" spans="3:14" x14ac:dyDescent="0.2">
      <c r="C26" s="15" t="s">
        <v>104</v>
      </c>
      <c r="E26" s="59">
        <v>3279</v>
      </c>
      <c r="F26" s="59">
        <v>3279</v>
      </c>
      <c r="G26" s="60">
        <f t="shared" si="0"/>
        <v>0</v>
      </c>
      <c r="H26" s="5">
        <v>3.0000000000000001E-3</v>
      </c>
      <c r="I26" s="33">
        <f t="shared" si="1"/>
        <v>9.8108808290155447E-3</v>
      </c>
      <c r="K26" s="59">
        <v>3279</v>
      </c>
      <c r="L26" s="59">
        <v>3279</v>
      </c>
      <c r="M26" s="60">
        <f t="shared" si="2"/>
        <v>0</v>
      </c>
      <c r="N26" s="5">
        <v>1.7247399999999999</v>
      </c>
    </row>
    <row r="27" spans="3:14" x14ac:dyDescent="0.2">
      <c r="C27" s="15" t="s">
        <v>105</v>
      </c>
      <c r="E27" s="59">
        <v>7402</v>
      </c>
      <c r="F27" s="59">
        <v>7402</v>
      </c>
      <c r="G27" s="60">
        <f t="shared" si="0"/>
        <v>0</v>
      </c>
      <c r="H27" s="5">
        <v>0</v>
      </c>
      <c r="I27" s="33">
        <f t="shared" si="1"/>
        <v>0</v>
      </c>
      <c r="K27" s="59">
        <v>7402</v>
      </c>
      <c r="L27" s="59">
        <v>7402</v>
      </c>
      <c r="M27" s="60">
        <f t="shared" si="2"/>
        <v>0</v>
      </c>
      <c r="N27" s="5">
        <v>9.0985999999999997E-2</v>
      </c>
    </row>
    <row r="28" spans="3:14" x14ac:dyDescent="0.2">
      <c r="C28" s="15" t="s">
        <v>106</v>
      </c>
      <c r="E28" s="59">
        <v>13932</v>
      </c>
      <c r="F28" s="59">
        <v>13932</v>
      </c>
      <c r="G28" s="60">
        <f t="shared" si="0"/>
        <v>0</v>
      </c>
      <c r="H28" s="5">
        <v>1E-3</v>
      </c>
      <c r="I28" s="33">
        <f t="shared" si="1"/>
        <v>3.2702936096718478E-3</v>
      </c>
      <c r="K28" s="59">
        <v>13932</v>
      </c>
      <c r="L28" s="59">
        <v>13932</v>
      </c>
      <c r="M28" s="60">
        <f t="shared" si="2"/>
        <v>0</v>
      </c>
      <c r="N28" s="5">
        <v>0.21496699999999999</v>
      </c>
    </row>
    <row r="29" spans="3:14" x14ac:dyDescent="0.2">
      <c r="C29" s="15" t="s">
        <v>107</v>
      </c>
      <c r="E29" s="59">
        <v>390</v>
      </c>
      <c r="F29" s="59">
        <v>390</v>
      </c>
      <c r="G29" s="60">
        <f t="shared" si="0"/>
        <v>0</v>
      </c>
      <c r="H29" s="5">
        <v>5.0000000000000001E-3</v>
      </c>
      <c r="I29" s="33">
        <f t="shared" si="1"/>
        <v>1.6351468048359238E-2</v>
      </c>
      <c r="K29" s="59">
        <v>390</v>
      </c>
      <c r="L29" s="59">
        <v>390</v>
      </c>
      <c r="M29" s="60">
        <f t="shared" si="2"/>
        <v>0</v>
      </c>
      <c r="N29" s="5">
        <v>0.85786899999999999</v>
      </c>
    </row>
    <row r="30" spans="3:14" x14ac:dyDescent="0.2">
      <c r="C30" s="15" t="s">
        <v>108</v>
      </c>
      <c r="E30" s="59">
        <v>16869</v>
      </c>
      <c r="F30" s="59">
        <v>16869</v>
      </c>
      <c r="G30" s="60">
        <f t="shared" si="0"/>
        <v>0</v>
      </c>
      <c r="H30" s="5">
        <v>1.2999999999999999E-2</v>
      </c>
      <c r="I30" s="33">
        <f t="shared" si="1"/>
        <v>4.251381692573402E-2</v>
      </c>
      <c r="K30" s="59">
        <v>16869</v>
      </c>
      <c r="L30" s="59">
        <v>16869</v>
      </c>
      <c r="M30" s="60">
        <f t="shared" si="2"/>
        <v>0</v>
      </c>
      <c r="N30" s="5">
        <v>0.25196200000000002</v>
      </c>
    </row>
    <row r="31" spans="3:14" x14ac:dyDescent="0.2">
      <c r="C31" s="15" t="s">
        <v>109</v>
      </c>
      <c r="E31" s="59">
        <v>16881</v>
      </c>
      <c r="F31" s="59">
        <v>16881</v>
      </c>
      <c r="G31" s="60">
        <f t="shared" si="0"/>
        <v>0</v>
      </c>
      <c r="H31" s="5">
        <v>0.03</v>
      </c>
      <c r="I31" s="33">
        <f t="shared" si="1"/>
        <v>9.8108808290155433E-2</v>
      </c>
      <c r="K31" s="59">
        <v>16881</v>
      </c>
      <c r="L31" s="59">
        <v>16881</v>
      </c>
      <c r="M31" s="60">
        <f t="shared" si="2"/>
        <v>0</v>
      </c>
      <c r="N31" s="5">
        <v>0.90186299999999997</v>
      </c>
    </row>
    <row r="32" spans="3:14" x14ac:dyDescent="0.2">
      <c r="C32" s="15" t="s">
        <v>52</v>
      </c>
      <c r="E32" s="59">
        <v>12330</v>
      </c>
      <c r="F32" s="59">
        <v>12330</v>
      </c>
      <c r="G32" s="60">
        <f t="shared" si="0"/>
        <v>0</v>
      </c>
      <c r="H32" s="5">
        <v>5.0000000000000001E-3</v>
      </c>
      <c r="I32" s="33">
        <f t="shared" si="1"/>
        <v>1.6351468048359238E-2</v>
      </c>
      <c r="K32" s="59">
        <v>12330</v>
      </c>
      <c r="L32" s="59">
        <v>12330</v>
      </c>
      <c r="M32" s="60">
        <f t="shared" si="2"/>
        <v>0</v>
      </c>
      <c r="N32" s="5">
        <v>0.794879</v>
      </c>
    </row>
    <row r="33" spans="3:14" x14ac:dyDescent="0.2">
      <c r="C33" s="15" t="s">
        <v>53</v>
      </c>
      <c r="E33" s="59">
        <v>26100</v>
      </c>
      <c r="F33" s="59">
        <v>26100</v>
      </c>
      <c r="G33" s="60">
        <f t="shared" si="0"/>
        <v>0</v>
      </c>
      <c r="H33" s="5">
        <v>8.0000000000000002E-3</v>
      </c>
      <c r="I33" s="33">
        <f t="shared" si="1"/>
        <v>2.6162348877374782E-2</v>
      </c>
      <c r="K33" s="59">
        <v>26100</v>
      </c>
      <c r="L33" s="59">
        <v>26100</v>
      </c>
      <c r="M33" s="60">
        <f t="shared" si="2"/>
        <v>0</v>
      </c>
      <c r="N33" s="5">
        <v>0.81587600000000005</v>
      </c>
    </row>
    <row r="34" spans="3:14" x14ac:dyDescent="0.2">
      <c r="C34" s="15" t="s">
        <v>54</v>
      </c>
      <c r="E34" s="59">
        <v>16723</v>
      </c>
      <c r="F34" s="59">
        <v>16723</v>
      </c>
      <c r="G34" s="60">
        <f t="shared" si="0"/>
        <v>0</v>
      </c>
      <c r="H34" s="5">
        <v>8.0000000000000002E-3</v>
      </c>
      <c r="I34" s="33">
        <f t="shared" si="1"/>
        <v>2.6162348877374782E-2</v>
      </c>
      <c r="K34" s="59">
        <v>16723</v>
      </c>
      <c r="L34" s="59">
        <v>16723</v>
      </c>
      <c r="M34" s="60">
        <f t="shared" si="2"/>
        <v>0</v>
      </c>
      <c r="N34" s="5">
        <v>0.81787600000000005</v>
      </c>
    </row>
    <row r="35" spans="3:14" x14ac:dyDescent="0.2">
      <c r="C35" s="15" t="s">
        <v>55</v>
      </c>
      <c r="E35" s="59">
        <v>99495</v>
      </c>
      <c r="F35" s="59">
        <v>99495</v>
      </c>
      <c r="G35" s="60">
        <f t="shared" si="0"/>
        <v>0</v>
      </c>
      <c r="H35" s="5">
        <v>3.2000000000000001E-2</v>
      </c>
      <c r="I35" s="33">
        <f t="shared" si="1"/>
        <v>0.10464939550949913</v>
      </c>
      <c r="K35" s="59">
        <v>99495</v>
      </c>
      <c r="L35" s="59">
        <v>99495</v>
      </c>
      <c r="M35" s="60">
        <f t="shared" si="2"/>
        <v>0</v>
      </c>
      <c r="N35" s="5">
        <v>1.0678399999999999</v>
      </c>
    </row>
    <row r="36" spans="3:14" x14ac:dyDescent="0.2">
      <c r="C36" s="15" t="s">
        <v>56</v>
      </c>
      <c r="E36" s="59">
        <v>173364</v>
      </c>
      <c r="F36" s="59">
        <v>173364</v>
      </c>
      <c r="G36" s="60">
        <f t="shared" si="0"/>
        <v>0</v>
      </c>
      <c r="H36" s="5">
        <v>5.2999999999999999E-2</v>
      </c>
      <c r="I36" s="33">
        <f t="shared" si="1"/>
        <v>0.17332556131260793</v>
      </c>
      <c r="K36" s="59">
        <v>173364</v>
      </c>
      <c r="L36" s="59">
        <v>173364</v>
      </c>
      <c r="M36" s="60">
        <f t="shared" si="2"/>
        <v>0</v>
      </c>
      <c r="N36" s="5">
        <v>1.3617900000000001</v>
      </c>
    </row>
    <row r="37" spans="3:14" x14ac:dyDescent="0.2">
      <c r="C37" s="15" t="s">
        <v>57</v>
      </c>
      <c r="E37" s="59">
        <v>158572</v>
      </c>
      <c r="F37" s="59">
        <v>158572</v>
      </c>
      <c r="G37" s="60">
        <f t="shared" si="0"/>
        <v>0</v>
      </c>
      <c r="H37" s="5">
        <v>4.5999999999999999E-2</v>
      </c>
      <c r="I37" s="33">
        <f t="shared" si="1"/>
        <v>0.15043350604490502</v>
      </c>
      <c r="K37" s="59">
        <v>158572</v>
      </c>
      <c r="L37" s="59">
        <v>158572</v>
      </c>
      <c r="M37" s="60">
        <f t="shared" si="2"/>
        <v>0</v>
      </c>
      <c r="N37" s="5">
        <v>1.16882</v>
      </c>
    </row>
    <row r="38" spans="3:14" x14ac:dyDescent="0.2">
      <c r="C38" s="15" t="s">
        <v>58</v>
      </c>
      <c r="E38" s="59">
        <v>247150</v>
      </c>
      <c r="F38" s="59">
        <v>247150</v>
      </c>
      <c r="G38" s="60">
        <f t="shared" si="0"/>
        <v>0</v>
      </c>
      <c r="H38" s="5">
        <v>3.4000000000000002E-2</v>
      </c>
      <c r="I38" s="33">
        <f t="shared" si="1"/>
        <v>0.11118998272884284</v>
      </c>
      <c r="K38" s="59">
        <v>247150</v>
      </c>
      <c r="L38" s="59">
        <v>247150</v>
      </c>
      <c r="M38" s="60">
        <f t="shared" si="2"/>
        <v>0</v>
      </c>
      <c r="N38" s="5">
        <v>2.1946699999999999</v>
      </c>
    </row>
    <row r="39" spans="3:14" x14ac:dyDescent="0.2">
      <c r="C39" s="15" t="s">
        <v>59</v>
      </c>
      <c r="E39" s="59">
        <v>433331</v>
      </c>
      <c r="F39" s="59">
        <v>433331</v>
      </c>
      <c r="G39" s="60">
        <f t="shared" si="0"/>
        <v>0</v>
      </c>
      <c r="H39" s="5">
        <v>9.0999999999999998E-2</v>
      </c>
      <c r="I39" s="33">
        <f t="shared" si="1"/>
        <v>0.29759671848013819</v>
      </c>
      <c r="K39" s="59">
        <v>433331</v>
      </c>
      <c r="L39" s="59">
        <v>433331</v>
      </c>
      <c r="M39" s="60">
        <f t="shared" si="2"/>
        <v>0</v>
      </c>
      <c r="N39" s="5">
        <v>1.6527499999999999</v>
      </c>
    </row>
    <row r="40" spans="3:14" x14ac:dyDescent="0.2">
      <c r="C40" s="15" t="s">
        <v>60</v>
      </c>
      <c r="E40" s="59">
        <v>657055</v>
      </c>
      <c r="F40" s="59">
        <v>657055</v>
      </c>
      <c r="G40" s="60">
        <f t="shared" si="0"/>
        <v>0</v>
      </c>
      <c r="H40" s="5">
        <v>0.11899999999999999</v>
      </c>
      <c r="I40" s="33">
        <f t="shared" si="1"/>
        <v>0.38916493955094988</v>
      </c>
      <c r="K40" s="59">
        <v>657055</v>
      </c>
      <c r="L40" s="59">
        <v>657055</v>
      </c>
      <c r="M40" s="60">
        <f t="shared" si="2"/>
        <v>0</v>
      </c>
      <c r="N40" s="5">
        <v>0.86986799999999997</v>
      </c>
    </row>
    <row r="41" spans="3:14" x14ac:dyDescent="0.2">
      <c r="C41" s="15" t="s">
        <v>61</v>
      </c>
      <c r="E41" s="59">
        <v>773772</v>
      </c>
      <c r="F41" s="59">
        <v>773772</v>
      </c>
      <c r="G41" s="60">
        <f t="shared" si="0"/>
        <v>0</v>
      </c>
      <c r="H41" s="5">
        <v>0.40600000000000003</v>
      </c>
      <c r="I41" s="33">
        <f t="shared" si="1"/>
        <v>1.3277392055267705</v>
      </c>
      <c r="K41" s="59">
        <v>773772</v>
      </c>
      <c r="L41" s="59">
        <v>773772</v>
      </c>
      <c r="M41" s="60">
        <f t="shared" si="2"/>
        <v>0</v>
      </c>
      <c r="N41" s="5">
        <v>4.7752699999999999</v>
      </c>
    </row>
    <row r="42" spans="3:14" x14ac:dyDescent="0.2">
      <c r="C42" s="15" t="s">
        <v>62</v>
      </c>
      <c r="E42" s="59">
        <v>924696</v>
      </c>
      <c r="F42" s="59">
        <v>924696</v>
      </c>
      <c r="G42" s="60">
        <f t="shared" si="0"/>
        <v>0</v>
      </c>
      <c r="H42" s="5">
        <v>0.52100000000000002</v>
      </c>
      <c r="I42" s="33">
        <f t="shared" si="1"/>
        <v>1.7038229706390329</v>
      </c>
      <c r="K42" s="59">
        <v>924696</v>
      </c>
      <c r="L42" s="59">
        <v>924696</v>
      </c>
      <c r="M42" s="60">
        <f t="shared" si="2"/>
        <v>0</v>
      </c>
      <c r="N42" s="5">
        <v>6.8669599999999997</v>
      </c>
    </row>
    <row r="43" spans="3:14" x14ac:dyDescent="0.2">
      <c r="C43" s="15" t="s">
        <v>110</v>
      </c>
      <c r="E43" s="59">
        <v>12215</v>
      </c>
      <c r="F43" s="59">
        <v>12215</v>
      </c>
      <c r="G43" s="60">
        <f t="shared" si="0"/>
        <v>0</v>
      </c>
      <c r="H43" s="5">
        <v>10.933</v>
      </c>
      <c r="I43" s="5">
        <f t="shared" si="1"/>
        <v>35.754120034542318</v>
      </c>
      <c r="K43" s="59">
        <v>12215</v>
      </c>
      <c r="L43" s="59">
        <v>12215</v>
      </c>
      <c r="M43" s="60">
        <f t="shared" si="2"/>
        <v>0</v>
      </c>
      <c r="N43" s="33">
        <v>9.0316299999999998</v>
      </c>
    </row>
    <row r="44" spans="3:14" x14ac:dyDescent="0.2">
      <c r="C44" s="15" t="s">
        <v>111</v>
      </c>
      <c r="E44" s="59">
        <v>61040</v>
      </c>
      <c r="F44" s="59">
        <v>61040</v>
      </c>
      <c r="G44" s="60">
        <f t="shared" si="0"/>
        <v>0</v>
      </c>
      <c r="H44" s="5">
        <v>4.9000000000000002E-2</v>
      </c>
      <c r="I44" s="33">
        <f t="shared" si="1"/>
        <v>0.16024438687392056</v>
      </c>
      <c r="K44" s="59">
        <v>61040</v>
      </c>
      <c r="L44" s="59">
        <v>61040</v>
      </c>
      <c r="M44" s="60">
        <f t="shared" si="2"/>
        <v>0</v>
      </c>
      <c r="N44" s="5">
        <v>2.9985400000000002</v>
      </c>
    </row>
    <row r="45" spans="3:14" x14ac:dyDescent="0.2">
      <c r="C45" s="15" t="s">
        <v>112</v>
      </c>
      <c r="E45" s="59">
        <v>63112</v>
      </c>
      <c r="F45" s="59">
        <v>63112</v>
      </c>
      <c r="G45" s="60">
        <f t="shared" si="0"/>
        <v>0</v>
      </c>
      <c r="H45" s="5">
        <v>0.216</v>
      </c>
      <c r="I45" s="33">
        <f t="shared" si="1"/>
        <v>0.70638341968911911</v>
      </c>
      <c r="K45" s="59">
        <v>63112</v>
      </c>
      <c r="L45" s="59">
        <v>63112</v>
      </c>
      <c r="M45" s="60">
        <f t="shared" si="2"/>
        <v>0</v>
      </c>
      <c r="N45" s="5">
        <v>3.5444599999999999</v>
      </c>
    </row>
    <row r="46" spans="3:14" x14ac:dyDescent="0.2">
      <c r="C46" s="15" t="s">
        <v>113</v>
      </c>
      <c r="E46" s="59">
        <v>911</v>
      </c>
      <c r="F46" s="62">
        <v>928</v>
      </c>
      <c r="G46" s="61">
        <f t="shared" si="0"/>
        <v>1.8318965517241379</v>
      </c>
      <c r="H46" s="5" t="s">
        <v>80</v>
      </c>
      <c r="I46" s="5" t="s">
        <v>80</v>
      </c>
      <c r="K46" s="59">
        <v>911</v>
      </c>
      <c r="L46" s="59">
        <v>974</v>
      </c>
      <c r="M46" s="60">
        <f t="shared" si="2"/>
        <v>6.4681724845995889</v>
      </c>
      <c r="N46" s="5" t="s">
        <v>80</v>
      </c>
    </row>
    <row r="47" spans="3:14" x14ac:dyDescent="0.2">
      <c r="C47" s="15" t="s">
        <v>114</v>
      </c>
      <c r="E47" s="59">
        <v>11994</v>
      </c>
      <c r="F47" s="62">
        <v>12070</v>
      </c>
      <c r="G47" s="61">
        <f t="shared" si="0"/>
        <v>0.62966031483015739</v>
      </c>
      <c r="H47" s="5" t="s">
        <v>80</v>
      </c>
      <c r="I47" s="5" t="s">
        <v>80</v>
      </c>
      <c r="K47" s="59">
        <v>11994</v>
      </c>
      <c r="L47" s="59">
        <v>12446</v>
      </c>
      <c r="M47" s="60">
        <f t="shared" si="2"/>
        <v>3.6316888960308531</v>
      </c>
      <c r="N47" s="5" t="s">
        <v>80</v>
      </c>
    </row>
    <row r="48" spans="3:14" x14ac:dyDescent="0.2">
      <c r="C48" s="15" t="s">
        <v>115</v>
      </c>
      <c r="E48" s="59">
        <v>45361</v>
      </c>
      <c r="F48" s="59">
        <v>45361</v>
      </c>
      <c r="G48" s="60">
        <f t="shared" si="0"/>
        <v>0</v>
      </c>
      <c r="H48" s="5">
        <v>22.914999999999999</v>
      </c>
      <c r="I48" s="5">
        <f t="shared" si="1"/>
        <v>74.938778065630387</v>
      </c>
      <c r="K48" s="59">
        <v>45361</v>
      </c>
      <c r="L48" s="59">
        <v>45361</v>
      </c>
      <c r="M48" s="60">
        <f t="shared" si="2"/>
        <v>0</v>
      </c>
      <c r="N48" s="33">
        <v>11.395300000000001</v>
      </c>
    </row>
    <row r="49" spans="3:14" x14ac:dyDescent="0.2">
      <c r="C49" s="15" t="s">
        <v>116</v>
      </c>
      <c r="E49" s="59">
        <v>2737</v>
      </c>
      <c r="F49" s="59">
        <v>2737</v>
      </c>
      <c r="G49" s="60">
        <f t="shared" si="0"/>
        <v>0</v>
      </c>
      <c r="H49" s="5">
        <v>2E-3</v>
      </c>
      <c r="I49" s="33">
        <f t="shared" si="1"/>
        <v>6.5405872193436956E-3</v>
      </c>
      <c r="K49" s="59">
        <v>2737</v>
      </c>
      <c r="L49" s="59">
        <v>2737</v>
      </c>
      <c r="M49" s="60">
        <f t="shared" si="2"/>
        <v>0</v>
      </c>
      <c r="N49" s="5">
        <v>0.67289699999999997</v>
      </c>
    </row>
    <row r="50" spans="3:14" x14ac:dyDescent="0.2">
      <c r="C50" s="15" t="s">
        <v>117</v>
      </c>
      <c r="E50" s="59">
        <v>2690</v>
      </c>
      <c r="F50" s="59">
        <v>2690</v>
      </c>
      <c r="G50" s="60">
        <f t="shared" si="0"/>
        <v>0</v>
      </c>
      <c r="H50" s="5">
        <v>3.0000000000000001E-3</v>
      </c>
      <c r="I50" s="33">
        <f t="shared" si="1"/>
        <v>9.8108808290155447E-3</v>
      </c>
      <c r="K50" s="59">
        <v>2690</v>
      </c>
      <c r="L50" s="59">
        <v>2690</v>
      </c>
      <c r="M50" s="60">
        <f t="shared" si="2"/>
        <v>0</v>
      </c>
      <c r="N50" s="5">
        <v>1.3048</v>
      </c>
    </row>
    <row r="51" spans="3:14" x14ac:dyDescent="0.2">
      <c r="C51" s="15" t="s">
        <v>118</v>
      </c>
      <c r="E51" s="59">
        <v>4653</v>
      </c>
      <c r="F51" s="59">
        <v>4653</v>
      </c>
      <c r="G51" s="60">
        <f t="shared" si="0"/>
        <v>0</v>
      </c>
      <c r="H51" s="5">
        <v>5.0000000000000001E-3</v>
      </c>
      <c r="I51" s="33">
        <f t="shared" si="1"/>
        <v>1.6351468048359238E-2</v>
      </c>
      <c r="K51" s="59">
        <v>4653</v>
      </c>
      <c r="L51" s="59">
        <v>4653</v>
      </c>
      <c r="M51" s="60">
        <f t="shared" si="2"/>
        <v>0</v>
      </c>
      <c r="N51" s="5">
        <v>1.1478299999999999</v>
      </c>
    </row>
    <row r="52" spans="3:14" x14ac:dyDescent="0.2">
      <c r="C52" s="15" t="s">
        <v>119</v>
      </c>
      <c r="E52" s="59">
        <v>9770</v>
      </c>
      <c r="F52" s="59">
        <v>9770</v>
      </c>
      <c r="G52" s="60">
        <f t="shared" si="0"/>
        <v>0</v>
      </c>
      <c r="H52" s="5">
        <v>5.0000000000000001E-3</v>
      </c>
      <c r="I52" s="33">
        <f t="shared" si="1"/>
        <v>1.6351468048359238E-2</v>
      </c>
      <c r="K52" s="59">
        <v>9770</v>
      </c>
      <c r="L52" s="59">
        <v>9770</v>
      </c>
      <c r="M52" s="60">
        <f t="shared" si="2"/>
        <v>0</v>
      </c>
      <c r="N52" s="5">
        <v>1.4497800000000001</v>
      </c>
    </row>
    <row r="53" spans="3:14" ht="15" thickBot="1" x14ac:dyDescent="0.25">
      <c r="C53" s="18" t="s">
        <v>120</v>
      </c>
      <c r="D53" s="18"/>
      <c r="E53" s="63">
        <v>2721</v>
      </c>
      <c r="F53" s="63">
        <v>2721</v>
      </c>
      <c r="G53" s="64">
        <f t="shared" si="0"/>
        <v>0</v>
      </c>
      <c r="H53" s="6">
        <v>2E-3</v>
      </c>
      <c r="I53" s="48">
        <f t="shared" si="1"/>
        <v>6.5405872193436956E-3</v>
      </c>
      <c r="J53" s="18"/>
      <c r="K53" s="63">
        <v>2721</v>
      </c>
      <c r="L53" s="63">
        <v>2721</v>
      </c>
      <c r="M53" s="64">
        <f t="shared" si="2"/>
        <v>0</v>
      </c>
      <c r="N53" s="6">
        <v>0.73088799999999998</v>
      </c>
    </row>
    <row r="54" spans="3:14" ht="15" thickTop="1" x14ac:dyDescent="0.2"/>
  </sheetData>
  <mergeCells count="3">
    <mergeCell ref="C6:C7"/>
    <mergeCell ref="E6:I6"/>
    <mergeCell ref="K6:N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8FBE-FFBF-4B6E-847F-74832FD0B1A1}">
  <dimension ref="C4:O27"/>
  <sheetViews>
    <sheetView workbookViewId="0">
      <selection activeCell="T31" sqref="T31"/>
    </sheetView>
  </sheetViews>
  <sheetFormatPr defaultRowHeight="14.25" x14ac:dyDescent="0.2"/>
  <cols>
    <col min="4" max="4" width="11.625" bestFit="1" customWidth="1"/>
    <col min="6" max="7" width="11.625" bestFit="1" customWidth="1"/>
    <col min="12" max="13" width="11.375" bestFit="1" customWidth="1"/>
  </cols>
  <sheetData>
    <row r="4" spans="3:15" ht="15" thickBot="1" x14ac:dyDescent="0.25"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3:15" ht="15.75" thickTop="1" thickBot="1" x14ac:dyDescent="0.25">
      <c r="C5" s="75" t="s">
        <v>0</v>
      </c>
      <c r="D5" s="84" t="s">
        <v>91</v>
      </c>
      <c r="E5" s="49"/>
      <c r="F5" s="83" t="s">
        <v>3</v>
      </c>
      <c r="G5" s="83"/>
      <c r="H5" s="83"/>
      <c r="I5" s="83"/>
      <c r="J5" s="83"/>
      <c r="K5" s="49"/>
      <c r="L5" s="77" t="s">
        <v>47</v>
      </c>
      <c r="M5" s="77"/>
      <c r="N5" s="77"/>
      <c r="O5" s="77"/>
    </row>
    <row r="6" spans="3:15" ht="15" thickBot="1" x14ac:dyDescent="0.25">
      <c r="C6" s="76"/>
      <c r="D6" s="76"/>
      <c r="E6" s="50"/>
      <c r="F6" s="16" t="s">
        <v>1</v>
      </c>
      <c r="G6" s="16" t="s">
        <v>90</v>
      </c>
      <c r="H6" s="16" t="s">
        <v>74</v>
      </c>
      <c r="I6" s="16" t="s">
        <v>2</v>
      </c>
      <c r="J6" s="16" t="s">
        <v>89</v>
      </c>
      <c r="K6" s="50"/>
      <c r="L6" s="16" t="s">
        <v>1</v>
      </c>
      <c r="M6" s="16" t="s">
        <v>90</v>
      </c>
      <c r="N6" s="16" t="s">
        <v>74</v>
      </c>
      <c r="O6" s="16" t="s">
        <v>2</v>
      </c>
    </row>
    <row r="7" spans="3:15" x14ac:dyDescent="0.2">
      <c r="C7" s="15" t="s">
        <v>27</v>
      </c>
      <c r="D7" s="17">
        <v>140904</v>
      </c>
      <c r="E7" s="49"/>
      <c r="F7" s="17">
        <v>140904</v>
      </c>
      <c r="G7" s="17">
        <v>140904</v>
      </c>
      <c r="H7" s="5">
        <f>100*(G7-F7)/G7</f>
        <v>0</v>
      </c>
      <c r="I7" s="5">
        <v>0.48299999999999998</v>
      </c>
      <c r="J7" s="33">
        <f>I7*3787/2231</f>
        <v>0.81986597938144323</v>
      </c>
      <c r="K7" s="49"/>
      <c r="L7" s="17">
        <v>140904</v>
      </c>
      <c r="M7" s="17">
        <v>140904</v>
      </c>
      <c r="N7" s="5">
        <f>100*(M7-L7)/M7</f>
        <v>0</v>
      </c>
      <c r="O7" s="5">
        <v>14.59</v>
      </c>
    </row>
    <row r="8" spans="3:15" x14ac:dyDescent="0.2">
      <c r="C8" s="15" t="s">
        <v>28</v>
      </c>
      <c r="D8" s="17">
        <v>823976</v>
      </c>
      <c r="E8" s="49"/>
      <c r="F8" s="17">
        <v>823976</v>
      </c>
      <c r="G8" s="44">
        <v>823976</v>
      </c>
      <c r="H8" s="33">
        <f t="shared" ref="H8:H26" si="0">100*(G8-F8)/G8</f>
        <v>0</v>
      </c>
      <c r="I8" s="5">
        <v>6.11</v>
      </c>
      <c r="J8" s="33">
        <f t="shared" ref="J8:J25" si="1">I8*3787/2231</f>
        <v>10.371389511429852</v>
      </c>
      <c r="K8" s="49"/>
      <c r="L8" s="17">
        <v>823976</v>
      </c>
      <c r="M8" s="17">
        <v>824483</v>
      </c>
      <c r="N8" s="5">
        <f t="shared" ref="N8:N26" si="2">100*(M8-L8)/M8</f>
        <v>6.1493081118713183E-2</v>
      </c>
      <c r="O8" s="32" t="s">
        <v>87</v>
      </c>
    </row>
    <row r="9" spans="3:15" x14ac:dyDescent="0.2">
      <c r="C9" s="15" t="s">
        <v>29</v>
      </c>
      <c r="D9" s="17">
        <v>38068</v>
      </c>
      <c r="E9" s="49"/>
      <c r="F9" s="17">
        <v>38068</v>
      </c>
      <c r="G9" s="17">
        <v>38068</v>
      </c>
      <c r="H9" s="5">
        <f t="shared" si="0"/>
        <v>0</v>
      </c>
      <c r="I9" s="5">
        <v>3.4380000000000002</v>
      </c>
      <c r="J9" s="33">
        <f t="shared" si="1"/>
        <v>5.8358162259076645</v>
      </c>
      <c r="K9" s="49"/>
      <c r="L9" s="17">
        <v>38068</v>
      </c>
      <c r="M9" s="17">
        <v>38068</v>
      </c>
      <c r="N9" s="5">
        <f t="shared" si="2"/>
        <v>0</v>
      </c>
      <c r="O9" s="5">
        <v>21</v>
      </c>
    </row>
    <row r="10" spans="3:15" x14ac:dyDescent="0.2">
      <c r="C10" s="15" t="s">
        <v>30</v>
      </c>
      <c r="D10" s="17">
        <v>236611</v>
      </c>
      <c r="E10" s="49"/>
      <c r="F10" s="44">
        <v>236611</v>
      </c>
      <c r="G10" s="44">
        <v>236611</v>
      </c>
      <c r="H10" s="33">
        <f t="shared" si="0"/>
        <v>0</v>
      </c>
      <c r="I10" s="5">
        <v>1.0780000000000001</v>
      </c>
      <c r="J10" s="33">
        <f t="shared" si="1"/>
        <v>1.829845809054236</v>
      </c>
      <c r="K10" s="49"/>
      <c r="L10" s="17">
        <v>236588</v>
      </c>
      <c r="M10" s="17">
        <v>236678</v>
      </c>
      <c r="N10" s="5">
        <f t="shared" si="2"/>
        <v>3.8026348034037809E-2</v>
      </c>
      <c r="O10" s="32" t="s">
        <v>87</v>
      </c>
    </row>
    <row r="11" spans="3:15" x14ac:dyDescent="0.2">
      <c r="C11" s="15" t="s">
        <v>31</v>
      </c>
      <c r="D11" s="17">
        <v>361398</v>
      </c>
      <c r="E11" s="49"/>
      <c r="F11" s="17">
        <v>361398</v>
      </c>
      <c r="G11" s="44">
        <v>361482</v>
      </c>
      <c r="H11" s="33">
        <f t="shared" si="0"/>
        <v>2.3237671585307151E-2</v>
      </c>
      <c r="I11" s="32">
        <v>530.00099999999998</v>
      </c>
      <c r="J11" s="32" t="s">
        <v>87</v>
      </c>
      <c r="K11" s="49"/>
      <c r="L11" s="17">
        <v>361398</v>
      </c>
      <c r="M11" s="17">
        <v>362219</v>
      </c>
      <c r="N11" s="5">
        <f t="shared" si="2"/>
        <v>0.22665845800468779</v>
      </c>
      <c r="O11" s="32" t="s">
        <v>87</v>
      </c>
    </row>
    <row r="12" spans="3:15" x14ac:dyDescent="0.2">
      <c r="C12" s="15" t="s">
        <v>32</v>
      </c>
      <c r="D12" s="17">
        <v>621021</v>
      </c>
      <c r="E12" s="49"/>
      <c r="F12" s="44">
        <v>621021</v>
      </c>
      <c r="G12" s="44">
        <v>621021</v>
      </c>
      <c r="H12" s="33">
        <f t="shared" si="0"/>
        <v>0</v>
      </c>
      <c r="I12" s="5">
        <v>33.798000000000002</v>
      </c>
      <c r="J12" s="33">
        <f t="shared" si="1"/>
        <v>57.370249215598392</v>
      </c>
      <c r="K12" s="49"/>
      <c r="L12" s="17">
        <v>620948</v>
      </c>
      <c r="M12" s="17">
        <v>622100</v>
      </c>
      <c r="N12" s="5">
        <f t="shared" si="2"/>
        <v>0.18517923163478539</v>
      </c>
      <c r="O12" s="32" t="s">
        <v>87</v>
      </c>
    </row>
    <row r="13" spans="3:15" x14ac:dyDescent="0.2">
      <c r="C13" s="15" t="s">
        <v>33</v>
      </c>
      <c r="D13" s="17">
        <v>130744</v>
      </c>
      <c r="E13" s="49"/>
      <c r="F13" s="17">
        <v>130744</v>
      </c>
      <c r="G13" s="44">
        <v>130744</v>
      </c>
      <c r="H13" s="33">
        <f t="shared" si="0"/>
        <v>0</v>
      </c>
      <c r="I13" s="5">
        <v>0.29799999999999999</v>
      </c>
      <c r="J13" s="33">
        <f t="shared" si="1"/>
        <v>0.5058386373823397</v>
      </c>
      <c r="K13" s="49"/>
      <c r="L13" s="17">
        <v>130744</v>
      </c>
      <c r="M13" s="17">
        <v>130800</v>
      </c>
      <c r="N13" s="5">
        <f t="shared" si="2"/>
        <v>4.2813455657492352E-2</v>
      </c>
      <c r="O13" s="5">
        <v>505.68</v>
      </c>
    </row>
    <row r="14" spans="3:15" x14ac:dyDescent="0.2">
      <c r="C14" s="15" t="s">
        <v>34</v>
      </c>
      <c r="D14" s="17">
        <v>387276</v>
      </c>
      <c r="E14" s="49"/>
      <c r="F14" s="17">
        <v>387276</v>
      </c>
      <c r="G14" s="17">
        <v>387276</v>
      </c>
      <c r="H14" s="5">
        <f t="shared" si="0"/>
        <v>0</v>
      </c>
      <c r="I14" s="5">
        <v>0.89700000000000002</v>
      </c>
      <c r="J14" s="33">
        <f t="shared" si="1"/>
        <v>1.5226082474226803</v>
      </c>
      <c r="K14" s="49"/>
      <c r="L14" s="17">
        <v>387276</v>
      </c>
      <c r="M14" s="17">
        <v>387276</v>
      </c>
      <c r="N14" s="5">
        <f t="shared" si="2"/>
        <v>0</v>
      </c>
      <c r="O14" s="5">
        <v>198.04</v>
      </c>
    </row>
    <row r="15" spans="3:15" x14ac:dyDescent="0.2">
      <c r="C15" s="15" t="s">
        <v>35</v>
      </c>
      <c r="D15" s="17">
        <v>261395</v>
      </c>
      <c r="E15" s="49"/>
      <c r="F15" s="17">
        <v>261395</v>
      </c>
      <c r="G15" s="44">
        <v>261395</v>
      </c>
      <c r="H15" s="33">
        <f t="shared" si="0"/>
        <v>0</v>
      </c>
      <c r="I15" s="5">
        <v>6.1840000000000002</v>
      </c>
      <c r="J15" s="33">
        <f t="shared" si="1"/>
        <v>10.497000448229494</v>
      </c>
      <c r="K15" s="49"/>
      <c r="L15" s="17">
        <v>261395</v>
      </c>
      <c r="M15" s="17">
        <v>261572</v>
      </c>
      <c r="N15" s="5">
        <f t="shared" si="2"/>
        <v>6.7667793188873421E-2</v>
      </c>
      <c r="O15" s="32" t="s">
        <v>87</v>
      </c>
    </row>
    <row r="16" spans="3:15" x14ac:dyDescent="0.2">
      <c r="C16" s="15" t="s">
        <v>36</v>
      </c>
      <c r="D16" s="17">
        <v>268750</v>
      </c>
      <c r="E16" s="49"/>
      <c r="F16" s="17">
        <v>268750</v>
      </c>
      <c r="G16" s="44">
        <v>268750</v>
      </c>
      <c r="H16" s="33">
        <f t="shared" si="0"/>
        <v>0</v>
      </c>
      <c r="I16" s="5">
        <v>0.45200000000000001</v>
      </c>
      <c r="J16" s="33">
        <f t="shared" si="1"/>
        <v>0.76724518153294496</v>
      </c>
      <c r="K16" s="49"/>
      <c r="L16" s="17">
        <v>268750</v>
      </c>
      <c r="M16" s="17">
        <v>268926</v>
      </c>
      <c r="N16" s="5">
        <f t="shared" si="2"/>
        <v>6.5445512892022342E-2</v>
      </c>
      <c r="O16" s="32" t="s">
        <v>87</v>
      </c>
    </row>
    <row r="17" spans="3:15" x14ac:dyDescent="0.2">
      <c r="C17" s="15" t="s">
        <v>48</v>
      </c>
      <c r="D17" s="17">
        <v>67154</v>
      </c>
      <c r="E17" s="49"/>
      <c r="F17" s="17">
        <v>67154</v>
      </c>
      <c r="G17" s="17">
        <v>67154</v>
      </c>
      <c r="H17" s="5">
        <f t="shared" si="0"/>
        <v>0</v>
      </c>
      <c r="I17" s="5">
        <v>1.097</v>
      </c>
      <c r="J17" s="33">
        <f t="shared" si="1"/>
        <v>1.8620972658000896</v>
      </c>
      <c r="K17" s="49"/>
      <c r="L17" s="17">
        <v>67154</v>
      </c>
      <c r="M17" s="17">
        <v>67154</v>
      </c>
      <c r="N17" s="5">
        <f t="shared" si="2"/>
        <v>0</v>
      </c>
      <c r="O17" s="5">
        <v>18.62</v>
      </c>
    </row>
    <row r="18" spans="3:15" x14ac:dyDescent="0.2">
      <c r="C18" s="15" t="s">
        <v>49</v>
      </c>
      <c r="D18" s="17">
        <v>206542</v>
      </c>
      <c r="E18" s="49"/>
      <c r="F18" s="17">
        <v>206542</v>
      </c>
      <c r="G18" s="17">
        <v>206560</v>
      </c>
      <c r="H18" s="5">
        <f t="shared" si="0"/>
        <v>8.7141750580945008E-3</v>
      </c>
      <c r="I18" s="32">
        <v>530</v>
      </c>
      <c r="J18" s="32" t="s">
        <v>87</v>
      </c>
      <c r="K18" s="49"/>
      <c r="L18" s="17">
        <v>206542</v>
      </c>
      <c r="M18" s="44">
        <v>206542</v>
      </c>
      <c r="N18" s="33">
        <f t="shared" si="2"/>
        <v>0</v>
      </c>
      <c r="O18" s="33">
        <v>27.6</v>
      </c>
    </row>
    <row r="19" spans="3:15" x14ac:dyDescent="0.2">
      <c r="C19" s="15" t="s">
        <v>39</v>
      </c>
      <c r="D19" s="17">
        <v>33598</v>
      </c>
      <c r="E19" s="49"/>
      <c r="F19" s="17">
        <v>33598</v>
      </c>
      <c r="G19" s="17">
        <v>33835</v>
      </c>
      <c r="H19" s="5">
        <f t="shared" si="0"/>
        <v>0.70045810551204379</v>
      </c>
      <c r="I19" s="32">
        <v>530</v>
      </c>
      <c r="J19" s="32" t="s">
        <v>87</v>
      </c>
      <c r="K19" s="49"/>
      <c r="L19" s="17">
        <v>33598</v>
      </c>
      <c r="M19" s="44">
        <v>33655</v>
      </c>
      <c r="N19" s="33">
        <f t="shared" si="2"/>
        <v>0.16936562175011141</v>
      </c>
      <c r="O19" s="32" t="s">
        <v>87</v>
      </c>
    </row>
    <row r="20" spans="3:15" x14ac:dyDescent="0.2">
      <c r="C20" s="15" t="s">
        <v>40</v>
      </c>
      <c r="D20" s="17">
        <v>214840</v>
      </c>
      <c r="E20" s="49"/>
      <c r="F20" s="17">
        <v>214840</v>
      </c>
      <c r="G20" s="17">
        <v>219690</v>
      </c>
      <c r="H20" s="5">
        <f t="shared" si="0"/>
        <v>2.2076562428877056</v>
      </c>
      <c r="I20" s="32">
        <v>530</v>
      </c>
      <c r="J20" s="32" t="s">
        <v>87</v>
      </c>
      <c r="K20" s="49"/>
      <c r="L20" s="17">
        <v>214840</v>
      </c>
      <c r="M20" s="44">
        <v>216870</v>
      </c>
      <c r="N20" s="33">
        <f t="shared" si="2"/>
        <v>0.9360446350348135</v>
      </c>
      <c r="O20" s="32" t="s">
        <v>87</v>
      </c>
    </row>
    <row r="21" spans="3:15" x14ac:dyDescent="0.2">
      <c r="C21" s="15" t="s">
        <v>41</v>
      </c>
      <c r="D21" s="17">
        <v>73868</v>
      </c>
      <c r="E21" s="49"/>
      <c r="F21" s="17">
        <v>73868</v>
      </c>
      <c r="G21" s="17">
        <v>73868</v>
      </c>
      <c r="H21" s="5">
        <f t="shared" si="0"/>
        <v>0</v>
      </c>
      <c r="I21" s="5">
        <v>1.0049999999999999</v>
      </c>
      <c r="J21" s="33">
        <f t="shared" si="1"/>
        <v>1.7059323173464811</v>
      </c>
      <c r="K21" s="49"/>
      <c r="L21" s="17">
        <v>73868</v>
      </c>
      <c r="M21" s="17">
        <v>73868</v>
      </c>
      <c r="N21" s="5">
        <f t="shared" si="2"/>
        <v>0</v>
      </c>
      <c r="O21" s="5">
        <v>159.22999999999999</v>
      </c>
    </row>
    <row r="22" spans="3:15" x14ac:dyDescent="0.2">
      <c r="C22" s="15" t="s">
        <v>42</v>
      </c>
      <c r="D22" s="17">
        <v>74691</v>
      </c>
      <c r="E22" s="49"/>
      <c r="F22" s="17">
        <v>74691</v>
      </c>
      <c r="G22" s="17">
        <v>74691</v>
      </c>
      <c r="H22" s="5">
        <f t="shared" si="0"/>
        <v>0</v>
      </c>
      <c r="I22" s="5">
        <v>0.71499999999999997</v>
      </c>
      <c r="J22" s="33">
        <f t="shared" si="1"/>
        <v>1.2136732406992379</v>
      </c>
      <c r="K22" s="49"/>
      <c r="L22" s="17">
        <v>74691</v>
      </c>
      <c r="M22" s="17">
        <v>74691</v>
      </c>
      <c r="N22" s="5">
        <f t="shared" si="2"/>
        <v>0</v>
      </c>
      <c r="O22" s="5">
        <v>5.23</v>
      </c>
    </row>
    <row r="23" spans="3:15" x14ac:dyDescent="0.2">
      <c r="C23" s="15" t="s">
        <v>43</v>
      </c>
      <c r="D23" s="17">
        <v>149911</v>
      </c>
      <c r="E23" s="49"/>
      <c r="F23" s="17">
        <v>149911</v>
      </c>
      <c r="G23" s="17">
        <v>149911</v>
      </c>
      <c r="H23" s="5">
        <f t="shared" si="0"/>
        <v>0</v>
      </c>
      <c r="I23" s="5">
        <v>0.38700000000000001</v>
      </c>
      <c r="J23" s="5">
        <f t="shared" si="1"/>
        <v>0.65691125056028687</v>
      </c>
      <c r="K23" s="49"/>
      <c r="L23" s="17">
        <v>149911</v>
      </c>
      <c r="M23" s="17">
        <v>149911</v>
      </c>
      <c r="N23" s="5">
        <f t="shared" si="2"/>
        <v>0</v>
      </c>
      <c r="O23" s="33">
        <v>0.44</v>
      </c>
    </row>
    <row r="24" spans="3:15" x14ac:dyDescent="0.2">
      <c r="C24" s="15" t="s">
        <v>44</v>
      </c>
      <c r="D24" s="17">
        <v>150234</v>
      </c>
      <c r="E24" s="49"/>
      <c r="F24" s="17">
        <v>150234</v>
      </c>
      <c r="G24" s="44">
        <v>150234</v>
      </c>
      <c r="H24" s="33">
        <f t="shared" si="0"/>
        <v>0</v>
      </c>
      <c r="I24" s="5">
        <v>10.138</v>
      </c>
      <c r="J24" s="33">
        <f t="shared" si="1"/>
        <v>17.208698341550875</v>
      </c>
      <c r="K24" s="49"/>
      <c r="L24" s="17">
        <v>150234</v>
      </c>
      <c r="M24" s="17">
        <v>150659</v>
      </c>
      <c r="N24" s="5">
        <f t="shared" si="2"/>
        <v>0.2820940003584253</v>
      </c>
      <c r="O24" s="32" t="s">
        <v>87</v>
      </c>
    </row>
    <row r="25" spans="3:15" x14ac:dyDescent="0.2">
      <c r="C25" s="15" t="s">
        <v>45</v>
      </c>
      <c r="D25" s="17">
        <v>167660</v>
      </c>
      <c r="E25" s="49"/>
      <c r="F25" s="17">
        <v>167660</v>
      </c>
      <c r="G25" s="44">
        <v>167660</v>
      </c>
      <c r="H25" s="33">
        <f t="shared" si="0"/>
        <v>0</v>
      </c>
      <c r="I25" s="5">
        <v>126.58499999999999</v>
      </c>
      <c r="J25" s="33">
        <f t="shared" si="1"/>
        <v>214.87108695652171</v>
      </c>
      <c r="K25" s="49"/>
      <c r="L25" s="17">
        <v>167660</v>
      </c>
      <c r="M25" s="17">
        <v>167835</v>
      </c>
      <c r="N25" s="5">
        <f t="shared" si="2"/>
        <v>0.10426907379271308</v>
      </c>
      <c r="O25" s="32" t="s">
        <v>87</v>
      </c>
    </row>
    <row r="26" spans="3:15" ht="15" thickBot="1" x14ac:dyDescent="0.25">
      <c r="C26" s="18" t="s">
        <v>46</v>
      </c>
      <c r="D26" s="19">
        <v>219354</v>
      </c>
      <c r="E26" s="51"/>
      <c r="F26" s="19">
        <v>219354</v>
      </c>
      <c r="G26" s="19">
        <v>221608</v>
      </c>
      <c r="H26" s="6">
        <f t="shared" si="0"/>
        <v>1.0171112956210968</v>
      </c>
      <c r="I26" s="6">
        <v>530</v>
      </c>
      <c r="J26" s="6" t="s">
        <v>80</v>
      </c>
      <c r="K26" s="51"/>
      <c r="L26" s="19">
        <v>219354</v>
      </c>
      <c r="M26" s="46">
        <v>220383</v>
      </c>
      <c r="N26" s="48">
        <f t="shared" si="2"/>
        <v>0.46691441717373844</v>
      </c>
      <c r="O26" s="47" t="s">
        <v>87</v>
      </c>
    </row>
    <row r="27" spans="3:15" ht="15" thickTop="1" x14ac:dyDescent="0.2"/>
  </sheetData>
  <mergeCells count="4">
    <mergeCell ref="L5:O5"/>
    <mergeCell ref="C5:C6"/>
    <mergeCell ref="F5:J5"/>
    <mergeCell ref="D5:D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C6BC-FA2B-495B-85B1-58819235A1BF}">
  <dimension ref="C6:H29"/>
  <sheetViews>
    <sheetView workbookViewId="0">
      <selection activeCell="D58" sqref="D58"/>
    </sheetView>
  </sheetViews>
  <sheetFormatPr defaultRowHeight="14.25" x14ac:dyDescent="0.2"/>
  <sheetData>
    <row r="6" spans="3:8" x14ac:dyDescent="0.2">
      <c r="C6" s="85" t="s">
        <v>0</v>
      </c>
      <c r="D6" s="86" t="s">
        <v>3</v>
      </c>
      <c r="E6" s="86"/>
      <c r="G6" s="87" t="s">
        <v>47</v>
      </c>
      <c r="H6" s="87"/>
    </row>
    <row r="7" spans="3:8" x14ac:dyDescent="0.2">
      <c r="C7" s="85"/>
      <c r="D7" s="2" t="s">
        <v>74</v>
      </c>
      <c r="E7" s="2" t="s">
        <v>2</v>
      </c>
      <c r="G7" s="2" t="s">
        <v>74</v>
      </c>
      <c r="H7" s="2" t="s">
        <v>2</v>
      </c>
    </row>
    <row r="8" spans="3:8" x14ac:dyDescent="0.2">
      <c r="C8" s="7" t="s">
        <v>52</v>
      </c>
      <c r="D8" s="10">
        <v>0</v>
      </c>
      <c r="E8" s="9">
        <v>2E-3</v>
      </c>
      <c r="G8" s="10">
        <v>0</v>
      </c>
      <c r="H8" s="11" t="s">
        <v>75</v>
      </c>
    </row>
    <row r="9" spans="3:8" x14ac:dyDescent="0.2">
      <c r="C9" s="7" t="s">
        <v>53</v>
      </c>
      <c r="D9" s="10">
        <v>0</v>
      </c>
      <c r="E9" s="9">
        <v>3.0000000000000001E-3</v>
      </c>
      <c r="G9" s="10">
        <v>0</v>
      </c>
      <c r="H9" s="11">
        <v>0.01</v>
      </c>
    </row>
    <row r="10" spans="3:8" x14ac:dyDescent="0.2">
      <c r="C10" s="7" t="s">
        <v>54</v>
      </c>
      <c r="D10" s="10">
        <v>0</v>
      </c>
      <c r="E10" s="9">
        <v>6.0000000000000001E-3</v>
      </c>
      <c r="G10" s="10">
        <v>0</v>
      </c>
      <c r="H10" s="11">
        <v>0.04</v>
      </c>
    </row>
    <row r="11" spans="3:8" x14ac:dyDescent="0.2">
      <c r="C11" s="7" t="s">
        <v>55</v>
      </c>
      <c r="D11" s="10">
        <v>0</v>
      </c>
      <c r="E11" s="9">
        <v>2.1000000000000001E-2</v>
      </c>
      <c r="G11" s="10">
        <v>0</v>
      </c>
      <c r="H11" s="11">
        <v>0.03</v>
      </c>
    </row>
    <row r="12" spans="3:8" x14ac:dyDescent="0.2">
      <c r="C12" s="7" t="s">
        <v>56</v>
      </c>
      <c r="D12" s="10">
        <v>0</v>
      </c>
      <c r="E12" s="9">
        <v>2.9000000000000001E-2</v>
      </c>
      <c r="G12" s="10">
        <v>0</v>
      </c>
      <c r="H12" s="11">
        <v>0.11</v>
      </c>
    </row>
    <row r="13" spans="3:8" x14ac:dyDescent="0.2">
      <c r="C13" s="7" t="s">
        <v>57</v>
      </c>
      <c r="D13" s="10">
        <v>0</v>
      </c>
      <c r="E13" s="9">
        <v>2.5000000000000001E-2</v>
      </c>
      <c r="G13" s="10">
        <v>0</v>
      </c>
      <c r="H13" s="11">
        <v>0.01</v>
      </c>
    </row>
    <row r="14" spans="3:8" x14ac:dyDescent="0.2">
      <c r="C14" s="7" t="s">
        <v>58</v>
      </c>
      <c r="D14" s="10">
        <v>0</v>
      </c>
      <c r="E14" s="9">
        <v>2.1000000000000001E-2</v>
      </c>
      <c r="G14" s="9">
        <v>9.7820463070754093E-2</v>
      </c>
      <c r="H14" s="11">
        <v>0.56999999999999995</v>
      </c>
    </row>
    <row r="15" spans="3:8" x14ac:dyDescent="0.2">
      <c r="C15" s="7" t="s">
        <v>59</v>
      </c>
      <c r="D15" s="10">
        <v>0</v>
      </c>
      <c r="E15" s="9">
        <v>4.3999999999999997E-2</v>
      </c>
      <c r="G15" s="10">
        <v>0</v>
      </c>
      <c r="H15" s="11">
        <v>0.01</v>
      </c>
    </row>
    <row r="16" spans="3:8" x14ac:dyDescent="0.2">
      <c r="C16" s="7" t="s">
        <v>60</v>
      </c>
      <c r="D16" s="10">
        <v>0</v>
      </c>
      <c r="E16" s="9">
        <v>7.5999999999999998E-2</v>
      </c>
      <c r="G16" s="10">
        <v>0</v>
      </c>
      <c r="H16" s="11">
        <v>0.01</v>
      </c>
    </row>
    <row r="17" spans="3:8" x14ac:dyDescent="0.2">
      <c r="C17" s="7" t="s">
        <v>61</v>
      </c>
      <c r="D17" s="10">
        <v>0</v>
      </c>
      <c r="E17" s="9">
        <v>0.254</v>
      </c>
      <c r="G17" s="9">
        <v>0.15252518213984312</v>
      </c>
      <c r="H17" s="11">
        <v>14.36</v>
      </c>
    </row>
    <row r="18" spans="3:8" x14ac:dyDescent="0.2">
      <c r="C18" s="7" t="s">
        <v>62</v>
      </c>
      <c r="D18" s="10">
        <v>0</v>
      </c>
      <c r="E18" s="9">
        <v>0.51</v>
      </c>
      <c r="G18" s="9">
        <v>6.2683999152685244E-2</v>
      </c>
      <c r="H18" s="11">
        <v>124.5</v>
      </c>
    </row>
    <row r="19" spans="3:8" x14ac:dyDescent="0.2">
      <c r="C19" s="7" t="s">
        <v>63</v>
      </c>
      <c r="D19" s="10">
        <v>0</v>
      </c>
      <c r="E19" s="9">
        <v>5.0000000000000001E-3</v>
      </c>
      <c r="G19" s="10">
        <v>0</v>
      </c>
      <c r="H19" s="11">
        <v>0.02</v>
      </c>
    </row>
    <row r="20" spans="3:8" x14ac:dyDescent="0.2">
      <c r="C20" s="7" t="s">
        <v>64</v>
      </c>
      <c r="D20" s="10">
        <v>0</v>
      </c>
      <c r="E20" s="9">
        <v>1.6E-2</v>
      </c>
      <c r="G20" s="10">
        <v>0</v>
      </c>
      <c r="H20" s="11">
        <v>0.62</v>
      </c>
    </row>
    <row r="21" spans="3:8" x14ac:dyDescent="0.2">
      <c r="C21" s="7" t="s">
        <v>65</v>
      </c>
      <c r="D21" s="10">
        <v>0</v>
      </c>
      <c r="E21" s="9">
        <v>1.2E-2</v>
      </c>
      <c r="G21" s="10">
        <v>0</v>
      </c>
      <c r="H21" s="11">
        <v>0.03</v>
      </c>
    </row>
    <row r="22" spans="3:8" x14ac:dyDescent="0.2">
      <c r="C22" s="7" t="s">
        <v>66</v>
      </c>
      <c r="D22" s="10">
        <v>0</v>
      </c>
      <c r="E22" s="9">
        <v>1.2999999999999999E-2</v>
      </c>
      <c r="G22" s="10">
        <v>0</v>
      </c>
      <c r="H22" s="11">
        <v>0.13</v>
      </c>
    </row>
    <row r="23" spans="3:8" x14ac:dyDescent="0.2">
      <c r="C23" s="7" t="s">
        <v>67</v>
      </c>
      <c r="D23" s="10">
        <v>0</v>
      </c>
      <c r="E23" s="9">
        <v>1.9E-2</v>
      </c>
      <c r="G23" s="10">
        <v>0</v>
      </c>
      <c r="H23" s="11">
        <v>0.02</v>
      </c>
    </row>
    <row r="24" spans="3:8" x14ac:dyDescent="0.2">
      <c r="C24" s="7" t="s">
        <v>68</v>
      </c>
      <c r="D24" s="10">
        <v>0</v>
      </c>
      <c r="E24" s="9">
        <v>0.19700000000000001</v>
      </c>
      <c r="G24" s="10">
        <v>0</v>
      </c>
      <c r="H24" s="11">
        <v>0.05</v>
      </c>
    </row>
    <row r="25" spans="3:8" x14ac:dyDescent="0.2">
      <c r="C25" s="7" t="s">
        <v>69</v>
      </c>
      <c r="D25" s="10">
        <v>0</v>
      </c>
      <c r="E25" s="9">
        <v>1.2E-2</v>
      </c>
      <c r="G25" s="10">
        <v>0</v>
      </c>
      <c r="H25" s="11">
        <v>0.01</v>
      </c>
    </row>
    <row r="26" spans="3:8" x14ac:dyDescent="0.2">
      <c r="C26" s="7" t="s">
        <v>70</v>
      </c>
      <c r="D26" s="10">
        <v>0</v>
      </c>
      <c r="E26" s="9">
        <v>7.5999999999999998E-2</v>
      </c>
      <c r="G26" s="10">
        <v>0</v>
      </c>
      <c r="H26" s="11">
        <v>0.06</v>
      </c>
    </row>
    <row r="27" spans="3:8" x14ac:dyDescent="0.2">
      <c r="C27" s="7" t="s">
        <v>71</v>
      </c>
      <c r="D27" s="10">
        <v>0</v>
      </c>
      <c r="E27" s="9">
        <v>1.4E-2</v>
      </c>
      <c r="G27" s="10">
        <v>0</v>
      </c>
      <c r="H27" s="11">
        <v>0.04</v>
      </c>
    </row>
    <row r="28" spans="3:8" x14ac:dyDescent="0.2">
      <c r="C28" s="7" t="s">
        <v>72</v>
      </c>
      <c r="D28" s="10">
        <v>0</v>
      </c>
      <c r="E28" s="9">
        <v>9.4E-2</v>
      </c>
      <c r="G28" s="10">
        <v>0</v>
      </c>
      <c r="H28" s="11">
        <v>0.04</v>
      </c>
    </row>
    <row r="29" spans="3:8" x14ac:dyDescent="0.2">
      <c r="C29" s="7" t="s">
        <v>73</v>
      </c>
      <c r="D29" s="10">
        <v>0</v>
      </c>
      <c r="E29" s="9">
        <v>0.115</v>
      </c>
      <c r="G29" s="10">
        <v>0</v>
      </c>
      <c r="H29" s="11">
        <v>0.19</v>
      </c>
    </row>
  </sheetData>
  <mergeCells count="3">
    <mergeCell ref="C6:C7"/>
    <mergeCell ref="D6:E6"/>
    <mergeCell ref="G6:H6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W30"/>
  <sheetViews>
    <sheetView tabSelected="1" topLeftCell="A4" workbookViewId="0">
      <selection activeCell="S36" sqref="S36"/>
    </sheetView>
  </sheetViews>
  <sheetFormatPr defaultRowHeight="14.25" x14ac:dyDescent="0.2"/>
  <cols>
    <col min="1" max="3" width="9" style="14"/>
    <col min="4" max="4" width="8.25" style="14" bestFit="1" customWidth="1"/>
    <col min="5" max="6" width="10.25" style="14" bestFit="1" customWidth="1"/>
    <col min="7" max="7" width="9" style="14"/>
    <col min="8" max="8" width="10.25" style="14" bestFit="1" customWidth="1"/>
    <col min="9" max="9" width="7.625" style="14" customWidth="1"/>
    <col min="10" max="10" width="9.875" style="14" customWidth="1"/>
    <col min="11" max="11" width="9" style="14"/>
    <col min="12" max="12" width="10.25" style="14" bestFit="1" customWidth="1"/>
    <col min="13" max="13" width="6" style="14" bestFit="1" customWidth="1"/>
    <col min="14" max="14" width="9.125" style="14" bestFit="1" customWidth="1"/>
    <col min="15" max="16" width="8.875" style="14" bestFit="1" customWidth="1"/>
    <col min="17" max="17" width="9" style="14"/>
    <col min="18" max="18" width="8.875" style="14" bestFit="1" customWidth="1"/>
    <col min="19" max="19" width="9.625" style="14" customWidth="1"/>
    <col min="20" max="20" width="11.5" style="14" customWidth="1"/>
    <col min="21" max="21" width="9" style="14"/>
    <col min="22" max="22" width="8.875" style="14" bestFit="1" customWidth="1"/>
    <col min="23" max="23" width="7.875" style="14" bestFit="1" customWidth="1"/>
    <col min="24" max="16384" width="9" style="14"/>
  </cols>
  <sheetData>
    <row r="6" spans="4:23" ht="15" thickBot="1" x14ac:dyDescent="0.25"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</row>
    <row r="7" spans="4:23" ht="15.75" thickTop="1" thickBot="1" x14ac:dyDescent="0.25">
      <c r="D7" s="89" t="s">
        <v>0</v>
      </c>
      <c r="E7" s="88" t="s">
        <v>79</v>
      </c>
      <c r="F7" s="88"/>
      <c r="G7" s="15"/>
      <c r="H7" s="77" t="s">
        <v>3</v>
      </c>
      <c r="I7" s="77"/>
      <c r="J7" s="77"/>
      <c r="K7" s="15"/>
      <c r="L7" s="77" t="s">
        <v>26</v>
      </c>
      <c r="M7" s="92"/>
      <c r="N7" s="90" t="s">
        <v>0</v>
      </c>
      <c r="O7" s="88" t="s">
        <v>79</v>
      </c>
      <c r="P7" s="88"/>
      <c r="R7" s="77" t="s">
        <v>3</v>
      </c>
      <c r="S7" s="77"/>
      <c r="T7" s="77"/>
      <c r="U7" s="15"/>
      <c r="V7" s="77" t="s">
        <v>26</v>
      </c>
      <c r="W7" s="77"/>
    </row>
    <row r="8" spans="4:23" ht="15" thickBot="1" x14ac:dyDescent="0.25">
      <c r="D8" s="88"/>
      <c r="E8" s="16" t="s">
        <v>76</v>
      </c>
      <c r="F8" s="16" t="s">
        <v>77</v>
      </c>
      <c r="G8" s="16"/>
      <c r="H8" s="16" t="s">
        <v>1</v>
      </c>
      <c r="I8" s="16" t="s">
        <v>78</v>
      </c>
      <c r="J8" s="16" t="s">
        <v>88</v>
      </c>
      <c r="K8" s="16"/>
      <c r="L8" s="16" t="s">
        <v>1</v>
      </c>
      <c r="M8" s="16" t="s">
        <v>2</v>
      </c>
      <c r="N8" s="91"/>
      <c r="O8" s="16" t="s">
        <v>76</v>
      </c>
      <c r="P8" s="16" t="s">
        <v>77</v>
      </c>
      <c r="Q8" s="16"/>
      <c r="R8" s="16" t="s">
        <v>1</v>
      </c>
      <c r="S8" s="16" t="s">
        <v>2</v>
      </c>
      <c r="T8" s="16" t="s">
        <v>88</v>
      </c>
      <c r="U8" s="16"/>
      <c r="V8" s="16" t="s">
        <v>1</v>
      </c>
      <c r="W8" s="16" t="s">
        <v>2</v>
      </c>
    </row>
    <row r="9" spans="4:23" x14ac:dyDescent="0.2">
      <c r="D9" s="15" t="s">
        <v>4</v>
      </c>
      <c r="E9" s="71">
        <v>244</v>
      </c>
      <c r="F9" s="71">
        <v>244</v>
      </c>
      <c r="G9" s="15"/>
      <c r="H9" s="71">
        <v>244</v>
      </c>
      <c r="I9" s="5">
        <v>7.0000000000000001E-3</v>
      </c>
      <c r="J9" s="33">
        <f>I9*3787/743</f>
        <v>3.5678331090174965E-2</v>
      </c>
      <c r="K9" s="15"/>
      <c r="L9" s="71">
        <v>244</v>
      </c>
      <c r="M9" s="5">
        <v>1.68</v>
      </c>
      <c r="N9" s="72" t="s">
        <v>24</v>
      </c>
      <c r="O9" s="71">
        <v>2711</v>
      </c>
      <c r="P9" s="71">
        <v>2726</v>
      </c>
      <c r="Q9" s="15"/>
      <c r="R9" s="71">
        <v>2721</v>
      </c>
      <c r="S9" s="5">
        <v>1E-3</v>
      </c>
      <c r="T9" s="33">
        <f>S9*3787/743</f>
        <v>5.0969044414535666E-3</v>
      </c>
      <c r="U9" s="15"/>
      <c r="V9" s="71">
        <v>2721</v>
      </c>
      <c r="W9" s="5">
        <v>3.82</v>
      </c>
    </row>
    <row r="10" spans="4:23" x14ac:dyDescent="0.2">
      <c r="D10" s="15" t="s">
        <v>5</v>
      </c>
      <c r="E10" s="71">
        <v>2681</v>
      </c>
      <c r="F10" s="71">
        <v>2892</v>
      </c>
      <c r="G10" s="15"/>
      <c r="H10" s="71">
        <v>2892</v>
      </c>
      <c r="I10" s="5">
        <v>2E-3</v>
      </c>
      <c r="J10" s="33">
        <f t="shared" ref="J10:J29" si="0">I10*3787/743</f>
        <v>1.0193808882907133E-2</v>
      </c>
      <c r="K10" s="15"/>
      <c r="L10" s="71">
        <v>2892</v>
      </c>
      <c r="M10" s="5">
        <v>0.9</v>
      </c>
      <c r="N10" s="72" t="s">
        <v>27</v>
      </c>
      <c r="O10" s="71">
        <v>140904</v>
      </c>
      <c r="P10" s="71">
        <v>140904</v>
      </c>
      <c r="Q10" s="15"/>
      <c r="R10" s="71">
        <v>140904</v>
      </c>
      <c r="S10" s="5">
        <v>4.2999999999999997E-2</v>
      </c>
      <c r="T10" s="33">
        <f t="shared" ref="T10:T28" si="1">S10*3787/743</f>
        <v>0.21916689098250333</v>
      </c>
      <c r="U10" s="15"/>
      <c r="V10" s="71">
        <v>140904</v>
      </c>
      <c r="W10" s="5">
        <v>2.4300000000000002</v>
      </c>
    </row>
    <row r="11" spans="4:23" x14ac:dyDescent="0.2">
      <c r="D11" s="15" t="s">
        <v>6</v>
      </c>
      <c r="E11" s="71">
        <v>1740</v>
      </c>
      <c r="F11" s="71">
        <v>1860</v>
      </c>
      <c r="G11" s="15"/>
      <c r="H11" s="71">
        <v>1860</v>
      </c>
      <c r="I11" s="5">
        <v>2E-3</v>
      </c>
      <c r="J11" s="33">
        <f t="shared" si="0"/>
        <v>1.0193808882907133E-2</v>
      </c>
      <c r="K11" s="15"/>
      <c r="L11" s="71">
        <v>1860</v>
      </c>
      <c r="M11" s="5">
        <v>3.35</v>
      </c>
      <c r="N11" s="72" t="s">
        <v>28</v>
      </c>
      <c r="O11" s="71">
        <v>823976</v>
      </c>
      <c r="P11" s="71">
        <v>824931</v>
      </c>
      <c r="Q11" s="15"/>
      <c r="R11" s="71">
        <v>823976</v>
      </c>
      <c r="S11" s="5">
        <v>14.868</v>
      </c>
      <c r="T11" s="33">
        <f t="shared" si="1"/>
        <v>75.780775235531635</v>
      </c>
      <c r="U11" s="15"/>
      <c r="V11" s="71">
        <v>823976</v>
      </c>
      <c r="W11" s="5">
        <v>178.99</v>
      </c>
    </row>
    <row r="12" spans="4:23" x14ac:dyDescent="0.2">
      <c r="D12" s="15" t="s">
        <v>7</v>
      </c>
      <c r="E12" s="71">
        <v>48368</v>
      </c>
      <c r="F12" s="71">
        <v>48368</v>
      </c>
      <c r="G12" s="15"/>
      <c r="H12" s="71">
        <v>48368</v>
      </c>
      <c r="I12" s="5">
        <v>0</v>
      </c>
      <c r="J12" s="33">
        <f t="shared" si="0"/>
        <v>0</v>
      </c>
      <c r="K12" s="15"/>
      <c r="L12" s="71">
        <v>48368</v>
      </c>
      <c r="M12" s="5">
        <v>2.89</v>
      </c>
      <c r="N12" s="72" t="s">
        <v>29</v>
      </c>
      <c r="O12" s="71">
        <v>38068</v>
      </c>
      <c r="P12" s="71">
        <v>38068</v>
      </c>
      <c r="Q12" s="15"/>
      <c r="R12" s="71">
        <v>38068</v>
      </c>
      <c r="S12" s="5">
        <v>2.2610000000000001</v>
      </c>
      <c r="T12" s="5">
        <f t="shared" si="1"/>
        <v>11.524100942126516</v>
      </c>
      <c r="U12" s="15"/>
      <c r="V12" s="71">
        <v>38068</v>
      </c>
      <c r="W12" s="33">
        <v>0.37</v>
      </c>
    </row>
    <row r="13" spans="4:23" x14ac:dyDescent="0.2">
      <c r="D13" s="15" t="s">
        <v>8</v>
      </c>
      <c r="E13" s="71">
        <v>59307</v>
      </c>
      <c r="F13" s="71">
        <v>59798</v>
      </c>
      <c r="G13" s="15"/>
      <c r="H13" s="71">
        <v>59307</v>
      </c>
      <c r="I13" s="5">
        <v>0.02</v>
      </c>
      <c r="J13" s="33">
        <f t="shared" si="0"/>
        <v>0.10193808882907132</v>
      </c>
      <c r="K13" s="15"/>
      <c r="L13" s="71">
        <v>59307</v>
      </c>
      <c r="M13" s="5">
        <v>5.56</v>
      </c>
      <c r="N13" s="72" t="s">
        <v>30</v>
      </c>
      <c r="O13" s="71">
        <v>236611</v>
      </c>
      <c r="P13" s="71">
        <v>236818</v>
      </c>
      <c r="Q13" s="15"/>
      <c r="R13" s="71">
        <v>236611</v>
      </c>
      <c r="S13" s="5">
        <v>0.66800000000000004</v>
      </c>
      <c r="T13" s="33">
        <f t="shared" si="1"/>
        <v>3.4047321668909829</v>
      </c>
      <c r="U13" s="15"/>
      <c r="V13" s="71">
        <v>236611</v>
      </c>
      <c r="W13" s="5">
        <v>40.619999999999997</v>
      </c>
    </row>
    <row r="14" spans="4:23" x14ac:dyDescent="0.2">
      <c r="D14" s="15" t="s">
        <v>9</v>
      </c>
      <c r="E14" s="71">
        <v>59895</v>
      </c>
      <c r="F14" s="71">
        <v>61275</v>
      </c>
      <c r="G14" s="15"/>
      <c r="H14" s="71">
        <v>60241</v>
      </c>
      <c r="I14" s="5">
        <v>5.0000000000000001E-3</v>
      </c>
      <c r="J14" s="33">
        <f t="shared" si="0"/>
        <v>2.548452220726783E-2</v>
      </c>
      <c r="K14" s="15"/>
      <c r="L14" s="71">
        <v>60241</v>
      </c>
      <c r="M14" s="5">
        <v>6.5</v>
      </c>
      <c r="N14" s="72" t="s">
        <v>31</v>
      </c>
      <c r="O14" s="71">
        <v>361197</v>
      </c>
      <c r="P14" s="71">
        <v>362520</v>
      </c>
      <c r="Q14" s="15"/>
      <c r="R14" s="71">
        <v>361398</v>
      </c>
      <c r="S14" s="5">
        <v>15.250999999999999</v>
      </c>
      <c r="T14" s="33">
        <f t="shared" si="1"/>
        <v>77.732889636608334</v>
      </c>
      <c r="U14" s="15"/>
      <c r="V14" s="71">
        <v>361398</v>
      </c>
      <c r="W14" s="5">
        <v>79.08</v>
      </c>
    </row>
    <row r="15" spans="4:23" x14ac:dyDescent="0.2">
      <c r="D15" s="15" t="s">
        <v>10</v>
      </c>
      <c r="E15" s="71">
        <v>60942</v>
      </c>
      <c r="F15" s="71">
        <v>61380</v>
      </c>
      <c r="G15" s="15"/>
      <c r="H15" s="71">
        <v>60942</v>
      </c>
      <c r="I15" s="5">
        <v>6.5000000000000002E-2</v>
      </c>
      <c r="J15" s="33">
        <f t="shared" si="0"/>
        <v>0.33129878869448182</v>
      </c>
      <c r="K15" s="15"/>
      <c r="L15" s="71">
        <v>60942</v>
      </c>
      <c r="M15" s="5">
        <v>12.95</v>
      </c>
      <c r="N15" s="72" t="s">
        <v>32</v>
      </c>
      <c r="O15" s="71">
        <v>621021</v>
      </c>
      <c r="P15" s="71">
        <v>622644</v>
      </c>
      <c r="Q15" s="15"/>
      <c r="R15" s="71">
        <v>621021</v>
      </c>
      <c r="S15" s="5">
        <v>30.876000000000001</v>
      </c>
      <c r="T15" s="5">
        <f t="shared" si="1"/>
        <v>157.37202153432034</v>
      </c>
      <c r="U15" s="15"/>
      <c r="V15" s="71">
        <v>621021</v>
      </c>
      <c r="W15" s="33">
        <v>115.36</v>
      </c>
    </row>
    <row r="16" spans="4:23" x14ac:dyDescent="0.2">
      <c r="D16" s="15" t="s">
        <v>11</v>
      </c>
      <c r="E16" s="71">
        <v>192907</v>
      </c>
      <c r="F16" s="71">
        <v>195582</v>
      </c>
      <c r="G16" s="15"/>
      <c r="H16" s="71">
        <v>195582</v>
      </c>
      <c r="I16" s="5">
        <v>1E-3</v>
      </c>
      <c r="J16" s="33">
        <f t="shared" si="0"/>
        <v>5.0969044414535666E-3</v>
      </c>
      <c r="K16" s="15"/>
      <c r="L16" s="71">
        <v>195582</v>
      </c>
      <c r="M16" s="5">
        <v>4.3499999999999996</v>
      </c>
      <c r="N16" s="72" t="s">
        <v>33</v>
      </c>
      <c r="O16" s="71">
        <v>130744</v>
      </c>
      <c r="P16" s="71">
        <v>130744</v>
      </c>
      <c r="Q16" s="15"/>
      <c r="R16" s="71">
        <v>130744</v>
      </c>
      <c r="S16" s="5">
        <v>7.0000000000000001E-3</v>
      </c>
      <c r="T16" s="33">
        <f t="shared" si="1"/>
        <v>3.5678331090174965E-2</v>
      </c>
      <c r="U16" s="15"/>
      <c r="V16" s="71">
        <v>130744</v>
      </c>
      <c r="W16" s="5">
        <v>18.059999999999999</v>
      </c>
    </row>
    <row r="17" spans="4:23" x14ac:dyDescent="0.2">
      <c r="D17" s="15" t="s">
        <v>12</v>
      </c>
      <c r="E17" s="71">
        <v>236305</v>
      </c>
      <c r="F17" s="71">
        <v>236305</v>
      </c>
      <c r="G17" s="15"/>
      <c r="H17" s="71">
        <v>236305</v>
      </c>
      <c r="I17" s="5">
        <v>0</v>
      </c>
      <c r="J17" s="33">
        <f t="shared" si="0"/>
        <v>0</v>
      </c>
      <c r="K17" s="15"/>
      <c r="L17" s="71">
        <v>236305</v>
      </c>
      <c r="M17" s="5">
        <v>7.13</v>
      </c>
      <c r="N17" s="72" t="s">
        <v>34</v>
      </c>
      <c r="O17" s="71">
        <v>387276</v>
      </c>
      <c r="P17" s="71">
        <v>387276</v>
      </c>
      <c r="Q17" s="15"/>
      <c r="R17" s="71">
        <v>387276</v>
      </c>
      <c r="S17" s="5">
        <v>2.4E-2</v>
      </c>
      <c r="T17" s="33">
        <f t="shared" si="1"/>
        <v>0.12232570659488561</v>
      </c>
      <c r="U17" s="15"/>
      <c r="V17" s="71">
        <v>387276</v>
      </c>
      <c r="W17" s="5">
        <v>48.03</v>
      </c>
    </row>
    <row r="18" spans="4:23" x14ac:dyDescent="0.2">
      <c r="D18" s="15" t="s">
        <v>13</v>
      </c>
      <c r="E18" s="71">
        <v>238974</v>
      </c>
      <c r="F18" s="71">
        <v>240143</v>
      </c>
      <c r="G18" s="15"/>
      <c r="H18" s="71">
        <v>238974</v>
      </c>
      <c r="I18" s="5">
        <v>2.5000000000000001E-2</v>
      </c>
      <c r="J18" s="33">
        <f t="shared" si="0"/>
        <v>0.12742261103633917</v>
      </c>
      <c r="K18" s="15"/>
      <c r="L18" s="71">
        <v>238974</v>
      </c>
      <c r="M18" s="5">
        <v>11.06</v>
      </c>
      <c r="N18" s="72" t="s">
        <v>35</v>
      </c>
      <c r="O18" s="71">
        <v>261395</v>
      </c>
      <c r="P18" s="71">
        <v>261698</v>
      </c>
      <c r="Q18" s="15"/>
      <c r="R18" s="71">
        <v>261395</v>
      </c>
      <c r="S18" s="5">
        <v>4.444</v>
      </c>
      <c r="T18" s="33">
        <f t="shared" si="1"/>
        <v>22.650643337819648</v>
      </c>
      <c r="U18" s="15"/>
      <c r="V18" s="71">
        <v>261395</v>
      </c>
      <c r="W18" s="5">
        <v>44.63</v>
      </c>
    </row>
    <row r="19" spans="4:23" x14ac:dyDescent="0.2">
      <c r="D19" s="15" t="s">
        <v>14</v>
      </c>
      <c r="E19" s="71">
        <v>245758</v>
      </c>
      <c r="F19" s="71">
        <v>245758</v>
      </c>
      <c r="G19" s="15"/>
      <c r="H19" s="71">
        <v>245758</v>
      </c>
      <c r="I19" s="5">
        <v>1E-3</v>
      </c>
      <c r="J19" s="33">
        <f t="shared" si="0"/>
        <v>5.0969044414535666E-3</v>
      </c>
      <c r="K19" s="15"/>
      <c r="L19" s="71">
        <v>245758</v>
      </c>
      <c r="M19" s="5">
        <v>18.71</v>
      </c>
      <c r="N19" s="72" t="s">
        <v>36</v>
      </c>
      <c r="O19" s="71">
        <v>268750</v>
      </c>
      <c r="P19" s="71">
        <v>268750</v>
      </c>
      <c r="Q19" s="15"/>
      <c r="R19" s="71">
        <v>268750</v>
      </c>
      <c r="S19" s="5">
        <v>2.3E-2</v>
      </c>
      <c r="T19" s="33">
        <f t="shared" si="1"/>
        <v>0.11722880215343204</v>
      </c>
      <c r="U19" s="15"/>
      <c r="V19" s="71">
        <v>268750</v>
      </c>
      <c r="W19" s="5">
        <v>33.700000000000003</v>
      </c>
    </row>
    <row r="20" spans="4:23" x14ac:dyDescent="0.2">
      <c r="D20" s="15" t="s">
        <v>15</v>
      </c>
      <c r="E20" s="71">
        <v>919476</v>
      </c>
      <c r="F20" s="71">
        <v>939600</v>
      </c>
      <c r="G20" s="15"/>
      <c r="H20" s="71">
        <v>919476</v>
      </c>
      <c r="I20" s="5">
        <v>1.4999999999999999E-2</v>
      </c>
      <c r="J20" s="33">
        <f t="shared" si="0"/>
        <v>7.6453566621803498E-2</v>
      </c>
      <c r="K20" s="15"/>
      <c r="L20" s="71">
        <v>919476</v>
      </c>
      <c r="M20" s="5">
        <v>14.51</v>
      </c>
      <c r="N20" s="72" t="s">
        <v>37</v>
      </c>
      <c r="O20" s="71">
        <v>67154</v>
      </c>
      <c r="P20" s="71">
        <v>67654</v>
      </c>
      <c r="Q20" s="15"/>
      <c r="R20" s="71">
        <v>67154</v>
      </c>
      <c r="S20" s="5">
        <v>5.194</v>
      </c>
      <c r="T20" s="5">
        <f t="shared" si="1"/>
        <v>26.473321668909826</v>
      </c>
      <c r="U20" s="15"/>
      <c r="V20" s="71">
        <v>67154</v>
      </c>
      <c r="W20" s="33">
        <v>25.86</v>
      </c>
    </row>
    <row r="21" spans="4:23" x14ac:dyDescent="0.2">
      <c r="D21" s="15" t="s">
        <v>16</v>
      </c>
      <c r="E21" s="71">
        <v>903435</v>
      </c>
      <c r="F21" s="71">
        <v>937349</v>
      </c>
      <c r="G21" s="15"/>
      <c r="H21" s="71">
        <v>903435</v>
      </c>
      <c r="I21" s="5">
        <v>0.15</v>
      </c>
      <c r="J21" s="33">
        <f t="shared" si="0"/>
        <v>0.76453566621803493</v>
      </c>
      <c r="K21" s="15"/>
      <c r="L21" s="71">
        <v>903435</v>
      </c>
      <c r="M21" s="5">
        <v>17.850000000000001</v>
      </c>
      <c r="N21" s="72" t="s">
        <v>38</v>
      </c>
      <c r="O21" s="71">
        <v>206542</v>
      </c>
      <c r="P21" s="71">
        <v>215699</v>
      </c>
      <c r="Q21" s="15"/>
      <c r="R21" s="71">
        <v>206542</v>
      </c>
      <c r="S21" s="5" t="s">
        <v>80</v>
      </c>
      <c r="T21" s="5" t="s">
        <v>80</v>
      </c>
      <c r="U21" s="15"/>
      <c r="V21" s="71">
        <v>206542</v>
      </c>
      <c r="W21" s="33">
        <v>229.3</v>
      </c>
    </row>
    <row r="22" spans="4:23" x14ac:dyDescent="0.2">
      <c r="D22" s="15" t="s">
        <v>17</v>
      </c>
      <c r="E22" s="71">
        <v>954366</v>
      </c>
      <c r="F22" s="71">
        <v>969709</v>
      </c>
      <c r="G22" s="15"/>
      <c r="H22" s="71">
        <v>955389</v>
      </c>
      <c r="I22" s="5">
        <v>7.6999999999999999E-2</v>
      </c>
      <c r="J22" s="33">
        <f t="shared" si="0"/>
        <v>0.39246164199192463</v>
      </c>
      <c r="K22" s="15"/>
      <c r="L22" s="71">
        <v>955389</v>
      </c>
      <c r="M22" s="5">
        <v>29.65</v>
      </c>
      <c r="N22" s="72" t="s">
        <v>39</v>
      </c>
      <c r="O22" s="71">
        <v>33503</v>
      </c>
      <c r="P22" s="71">
        <v>34098</v>
      </c>
      <c r="Q22" s="15"/>
      <c r="R22" s="5" t="s">
        <v>155</v>
      </c>
      <c r="S22" s="5" t="s">
        <v>155</v>
      </c>
      <c r="T22" s="5" t="s">
        <v>155</v>
      </c>
      <c r="U22" s="15"/>
      <c r="V22" s="71">
        <v>33503</v>
      </c>
      <c r="W22" s="5" t="s">
        <v>80</v>
      </c>
    </row>
    <row r="23" spans="4:23" x14ac:dyDescent="0.2">
      <c r="D23" s="15" t="s">
        <v>18</v>
      </c>
      <c r="E23" s="71">
        <v>970744</v>
      </c>
      <c r="F23" s="71">
        <v>979521</v>
      </c>
      <c r="G23" s="15"/>
      <c r="H23" s="71">
        <v>970744</v>
      </c>
      <c r="I23" s="5">
        <v>0.20399999999999999</v>
      </c>
      <c r="J23" s="33">
        <f t="shared" si="0"/>
        <v>1.0397685060565276</v>
      </c>
      <c r="K23" s="15"/>
      <c r="L23" s="71">
        <v>970744</v>
      </c>
      <c r="M23" s="5">
        <v>46.48</v>
      </c>
      <c r="N23" s="72" t="s">
        <v>40</v>
      </c>
      <c r="O23" s="71">
        <v>214651</v>
      </c>
      <c r="P23" s="71">
        <v>222570</v>
      </c>
      <c r="Q23" s="15"/>
      <c r="R23" s="71">
        <v>214651</v>
      </c>
      <c r="S23" s="5" t="s">
        <v>80</v>
      </c>
      <c r="T23" s="5" t="s">
        <v>80</v>
      </c>
      <c r="U23" s="15"/>
      <c r="V23" s="71">
        <v>214651</v>
      </c>
      <c r="W23" s="5" t="s">
        <v>80</v>
      </c>
    </row>
    <row r="24" spans="4:23" x14ac:dyDescent="0.2">
      <c r="D24" s="15" t="s">
        <v>25</v>
      </c>
      <c r="E24" s="71">
        <v>8532720</v>
      </c>
      <c r="F24" s="71">
        <v>8736757</v>
      </c>
      <c r="G24" s="15"/>
      <c r="H24" s="71">
        <v>8532720</v>
      </c>
      <c r="I24" s="5" t="s">
        <v>80</v>
      </c>
      <c r="J24" s="5" t="s">
        <v>80</v>
      </c>
      <c r="K24" s="15"/>
      <c r="L24" s="71">
        <v>8532720</v>
      </c>
      <c r="M24" s="5" t="s">
        <v>80</v>
      </c>
      <c r="N24" s="72" t="s">
        <v>41</v>
      </c>
      <c r="O24" s="71">
        <v>73868</v>
      </c>
      <c r="P24" s="71">
        <v>74887</v>
      </c>
      <c r="Q24" s="15"/>
      <c r="R24" s="71">
        <v>73868</v>
      </c>
      <c r="S24" s="5">
        <v>8.0839999999999996</v>
      </c>
      <c r="T24" s="5">
        <f t="shared" si="1"/>
        <v>41.203375504710635</v>
      </c>
      <c r="U24" s="15"/>
      <c r="V24" s="71">
        <v>73868</v>
      </c>
      <c r="W24" s="33">
        <v>19.23</v>
      </c>
    </row>
    <row r="25" spans="4:23" x14ac:dyDescent="0.2">
      <c r="D25" s="15" t="s">
        <v>19</v>
      </c>
      <c r="E25" s="71">
        <v>26441</v>
      </c>
      <c r="F25" s="71">
        <v>27718</v>
      </c>
      <c r="G25" s="15"/>
      <c r="H25" s="71">
        <v>27589</v>
      </c>
      <c r="I25" s="5">
        <v>2.8000000000000001E-2</v>
      </c>
      <c r="J25" s="33">
        <f t="shared" si="0"/>
        <v>0.14271332436069986</v>
      </c>
      <c r="K25" s="15"/>
      <c r="L25" s="71">
        <v>27589</v>
      </c>
      <c r="M25" s="5">
        <v>2.75</v>
      </c>
      <c r="N25" s="72" t="s">
        <v>42</v>
      </c>
      <c r="O25" s="71">
        <v>75808</v>
      </c>
      <c r="P25" s="71">
        <v>75888</v>
      </c>
      <c r="Q25" s="15"/>
      <c r="R25" s="71">
        <v>75808</v>
      </c>
      <c r="S25" s="5">
        <v>0.26600000000000001</v>
      </c>
      <c r="T25" s="33">
        <f t="shared" si="1"/>
        <v>1.3557765814266489</v>
      </c>
      <c r="U25" s="15"/>
      <c r="V25" s="71">
        <v>74691</v>
      </c>
      <c r="W25" s="5">
        <v>19.73</v>
      </c>
    </row>
    <row r="26" spans="4:23" x14ac:dyDescent="0.2">
      <c r="D26" s="15" t="s">
        <v>20</v>
      </c>
      <c r="E26" s="71">
        <v>20594</v>
      </c>
      <c r="F26" s="71">
        <v>22502</v>
      </c>
      <c r="G26" s="15"/>
      <c r="H26" s="71">
        <v>22502</v>
      </c>
      <c r="I26" s="5">
        <v>3.4569999999999999</v>
      </c>
      <c r="J26" s="5">
        <f t="shared" si="0"/>
        <v>17.619998654104979</v>
      </c>
      <c r="K26" s="15"/>
      <c r="L26" s="71">
        <v>22502</v>
      </c>
      <c r="M26" s="33">
        <v>16.43</v>
      </c>
      <c r="N26" s="72" t="s">
        <v>43</v>
      </c>
      <c r="O26" s="71">
        <v>149911</v>
      </c>
      <c r="P26" s="71">
        <v>151813</v>
      </c>
      <c r="Q26" s="15"/>
      <c r="R26" s="71">
        <v>149911</v>
      </c>
      <c r="S26" s="5">
        <v>3.4420000000000002</v>
      </c>
      <c r="T26" s="33">
        <f t="shared" si="1"/>
        <v>17.543545087483178</v>
      </c>
      <c r="U26" s="15"/>
      <c r="V26" s="71">
        <v>149911</v>
      </c>
      <c r="W26" s="5">
        <v>37</v>
      </c>
    </row>
    <row r="27" spans="4:23" x14ac:dyDescent="0.2">
      <c r="D27" s="15" t="s">
        <v>21</v>
      </c>
      <c r="E27" s="71">
        <v>22762</v>
      </c>
      <c r="F27" s="71">
        <v>24019</v>
      </c>
      <c r="G27" s="15"/>
      <c r="H27" s="71">
        <v>24019</v>
      </c>
      <c r="I27" s="5">
        <v>0.95299999999999996</v>
      </c>
      <c r="J27" s="33">
        <f t="shared" si="0"/>
        <v>4.8573499327052492</v>
      </c>
      <c r="K27" s="15"/>
      <c r="L27" s="71">
        <v>24019</v>
      </c>
      <c r="M27" s="5">
        <v>11.14</v>
      </c>
      <c r="N27" s="72" t="s">
        <v>44</v>
      </c>
      <c r="O27" s="71">
        <v>150234</v>
      </c>
      <c r="P27" s="71">
        <v>153747</v>
      </c>
      <c r="Q27" s="15"/>
      <c r="R27" s="71">
        <v>150234</v>
      </c>
      <c r="S27" s="5">
        <v>147.572</v>
      </c>
      <c r="T27" s="5">
        <f t="shared" si="1"/>
        <v>752.1603822341857</v>
      </c>
      <c r="U27" s="15"/>
      <c r="V27" s="71">
        <v>150234</v>
      </c>
      <c r="W27" s="33">
        <v>51.8</v>
      </c>
    </row>
    <row r="28" spans="4:23" x14ac:dyDescent="0.2">
      <c r="D28" s="15" t="s">
        <v>22</v>
      </c>
      <c r="E28" s="71">
        <v>29960</v>
      </c>
      <c r="F28" s="71">
        <v>32893</v>
      </c>
      <c r="G28" s="15"/>
      <c r="H28" s="71">
        <v>29960</v>
      </c>
      <c r="I28" s="5" t="s">
        <v>80</v>
      </c>
      <c r="J28" s="5" t="s">
        <v>80</v>
      </c>
      <c r="K28" s="15"/>
      <c r="L28" s="74">
        <v>32893</v>
      </c>
      <c r="M28" s="33">
        <v>7.69</v>
      </c>
      <c r="N28" s="72" t="s">
        <v>45</v>
      </c>
      <c r="O28" s="71">
        <v>167660</v>
      </c>
      <c r="P28" s="71">
        <v>170914</v>
      </c>
      <c r="Q28" s="15"/>
      <c r="R28" s="71">
        <v>167660</v>
      </c>
      <c r="S28" s="5">
        <v>402.54700000000003</v>
      </c>
      <c r="T28" s="5">
        <f t="shared" si="1"/>
        <v>2051.743592193809</v>
      </c>
      <c r="U28" s="15"/>
      <c r="V28" s="71">
        <v>167660</v>
      </c>
      <c r="W28" s="33">
        <v>75.930000000000007</v>
      </c>
    </row>
    <row r="29" spans="4:23" ht="15" thickBot="1" x14ac:dyDescent="0.25">
      <c r="D29" s="18" t="s">
        <v>23</v>
      </c>
      <c r="E29" s="63">
        <v>23396</v>
      </c>
      <c r="F29" s="63">
        <v>27923</v>
      </c>
      <c r="G29" s="18"/>
      <c r="H29" s="63">
        <v>27923</v>
      </c>
      <c r="I29" s="6">
        <v>3.5000000000000003E-2</v>
      </c>
      <c r="J29" s="48">
        <f t="shared" si="0"/>
        <v>0.17839165545087485</v>
      </c>
      <c r="K29" s="18"/>
      <c r="L29" s="63">
        <v>27923</v>
      </c>
      <c r="M29" s="6">
        <v>2.37</v>
      </c>
      <c r="N29" s="73" t="s">
        <v>46</v>
      </c>
      <c r="O29" s="63">
        <v>218388</v>
      </c>
      <c r="P29" s="63">
        <v>226346</v>
      </c>
      <c r="Q29" s="18"/>
      <c r="R29" s="63">
        <v>218388</v>
      </c>
      <c r="S29" s="6" t="s">
        <v>80</v>
      </c>
      <c r="T29" s="6" t="s">
        <v>80</v>
      </c>
      <c r="U29" s="18"/>
      <c r="V29" s="65">
        <v>219354</v>
      </c>
      <c r="W29" s="48">
        <v>2680.39</v>
      </c>
    </row>
    <row r="30" spans="4:23" ht="15" thickTop="1" x14ac:dyDescent="0.2"/>
  </sheetData>
  <mergeCells count="8">
    <mergeCell ref="V7:W7"/>
    <mergeCell ref="O7:P7"/>
    <mergeCell ref="E7:F7"/>
    <mergeCell ref="D7:D8"/>
    <mergeCell ref="N7:N8"/>
    <mergeCell ref="L7:M7"/>
    <mergeCell ref="R7:T7"/>
    <mergeCell ref="H7:J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6021-BCCF-435F-B881-985E7D5A4D4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Set5</vt:lpstr>
      <vt:lpstr>Set4</vt:lpstr>
      <vt:lpstr>Set3</vt:lpstr>
      <vt:lpstr>Set2</vt:lpstr>
      <vt:lpstr>Set1</vt:lpstr>
      <vt:lpstr>APT</vt:lpstr>
      <vt:lpstr>CU-CW</vt:lpstr>
      <vt:lpstr>DP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2015-06-05T18:19:34Z</dcterms:created>
  <dcterms:modified xsi:type="dcterms:W3CDTF">2025-02-04T02:56:35Z</dcterms:modified>
</cp:coreProperties>
</file>