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8_{16822472-C508-49B9-B06E-261733776E70}" xr6:coauthVersionLast="41" xr6:coauthVersionMax="41" xr10:uidLastSave="{00000000-0000-0000-0000-000000000000}"/>
  <bookViews>
    <workbookView xWindow="-108" yWindow="-108" windowWidth="46296" windowHeight="25536" tabRatio="729" firstSheet="3" activeTab="20" xr2:uid="{00000000-000D-0000-FFFF-FFFF00000000}"/>
  </bookViews>
  <sheets>
    <sheet name="NAICSCode" sheetId="1" r:id="rId1"/>
    <sheet name="Variable" sheetId="11" r:id="rId2"/>
    <sheet name="VariableSpecific" sheetId="15" r:id="rId3"/>
    <sheet name="ReportYearCV" sheetId="2" r:id="rId4"/>
    <sheet name="LegalStatus" sheetId="3" r:id="rId5"/>
    <sheet name="GNISCode" sheetId="4" r:id="rId6"/>
    <sheet name="NHDNetworkStatus" sheetId="5" r:id="rId7"/>
    <sheet name="NHDProduct" sheetId="20" r:id="rId8"/>
    <sheet name="WaterAllocationBasis" sheetId="6" r:id="rId9"/>
    <sheet name="MethodType" sheetId="7" r:id="rId10"/>
    <sheet name="WaterQualityIndicator" sheetId="8" r:id="rId11"/>
    <sheet name="ReportingUnitType" sheetId="9" r:id="rId12"/>
    <sheet name="EPSGCode" sheetId="10" r:id="rId13"/>
    <sheet name="Units" sheetId="13" r:id="rId14"/>
    <sheet name="USGSCategory" sheetId="12" r:id="rId15"/>
    <sheet name="AggregationStatistic" sheetId="14" r:id="rId16"/>
    <sheet name="WaterSourceType" sheetId="16" r:id="rId17"/>
    <sheet name="RegulatoryStatus" sheetId="19" r:id="rId18"/>
    <sheet name="CropType" sheetId="17" r:id="rId19"/>
    <sheet name="IrrigationMethod" sheetId="18" r:id="rId20"/>
    <sheet name="WaterRightType"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21" l="1"/>
  <c r="L5" i="21"/>
  <c r="L6" i="21"/>
  <c r="L7" i="21"/>
  <c r="L8" i="21"/>
  <c r="L9" i="21"/>
  <c r="L10" i="21"/>
  <c r="L11" i="21"/>
  <c r="L12" i="21"/>
  <c r="L13" i="21"/>
  <c r="L3" i="21"/>
  <c r="I4" i="21"/>
  <c r="J4" i="21"/>
  <c r="K4" i="21"/>
  <c r="I5" i="21"/>
  <c r="J5" i="21"/>
  <c r="K5" i="21"/>
  <c r="I6" i="21"/>
  <c r="J6" i="21"/>
  <c r="K6" i="21"/>
  <c r="I7" i="21"/>
  <c r="J7" i="21"/>
  <c r="K7" i="21"/>
  <c r="I8" i="21"/>
  <c r="J8" i="21"/>
  <c r="K8" i="21"/>
  <c r="I9" i="21"/>
  <c r="J9" i="21"/>
  <c r="K9" i="21"/>
  <c r="I10" i="21"/>
  <c r="J10" i="21"/>
  <c r="K10" i="21"/>
  <c r="I11" i="21"/>
  <c r="J11" i="21"/>
  <c r="K11" i="21"/>
  <c r="I12" i="21"/>
  <c r="J12" i="21"/>
  <c r="K12" i="21"/>
  <c r="I13" i="21"/>
  <c r="J13" i="21"/>
  <c r="K13" i="21"/>
  <c r="K3" i="21"/>
  <c r="J3" i="21"/>
  <c r="I3" i="21"/>
  <c r="K3" i="18"/>
  <c r="J3" i="18"/>
  <c r="I3" i="18"/>
  <c r="H3" i="18"/>
  <c r="K3" i="17"/>
  <c r="J3" i="17"/>
  <c r="I3" i="17"/>
  <c r="H3" i="17"/>
  <c r="K3" i="19"/>
  <c r="J3" i="19"/>
  <c r="I3" i="19"/>
  <c r="H3" i="19"/>
  <c r="K4" i="16"/>
  <c r="K3" i="16"/>
  <c r="H4" i="16"/>
  <c r="I4" i="16"/>
  <c r="J4" i="16"/>
  <c r="J3" i="16"/>
  <c r="I3" i="16"/>
  <c r="H3" i="16"/>
  <c r="H4" i="14"/>
  <c r="K4" i="14" s="1"/>
  <c r="I4" i="14"/>
  <c r="J4" i="14"/>
  <c r="H5" i="14"/>
  <c r="K5" i="14" s="1"/>
  <c r="I5" i="14"/>
  <c r="J5" i="14"/>
  <c r="H6" i="14"/>
  <c r="K6" i="14" s="1"/>
  <c r="I6" i="14"/>
  <c r="J6" i="14"/>
  <c r="H7" i="14"/>
  <c r="K7" i="14" s="1"/>
  <c r="I7" i="14"/>
  <c r="J7" i="14"/>
  <c r="H8" i="14"/>
  <c r="K8" i="14" s="1"/>
  <c r="I8" i="14"/>
  <c r="J8" i="14"/>
  <c r="H9" i="14"/>
  <c r="K9" i="14" s="1"/>
  <c r="I9" i="14"/>
  <c r="J9" i="14"/>
  <c r="H10" i="14"/>
  <c r="K10" i="14" s="1"/>
  <c r="I10" i="14"/>
  <c r="J10" i="14"/>
  <c r="H11" i="14"/>
  <c r="K11" i="14" s="1"/>
  <c r="I11" i="14"/>
  <c r="J11" i="14"/>
  <c r="H12" i="14"/>
  <c r="K12" i="14" s="1"/>
  <c r="I12" i="14"/>
  <c r="J12" i="14"/>
  <c r="H13" i="14"/>
  <c r="K13" i="14" s="1"/>
  <c r="I13" i="14"/>
  <c r="J13" i="14"/>
  <c r="H14" i="14"/>
  <c r="K14" i="14" s="1"/>
  <c r="I14" i="14"/>
  <c r="J14" i="14"/>
  <c r="H15" i="14"/>
  <c r="K15" i="14" s="1"/>
  <c r="I15" i="14"/>
  <c r="J15" i="14"/>
  <c r="H16" i="14"/>
  <c r="K16" i="14" s="1"/>
  <c r="I16" i="14"/>
  <c r="J16" i="14"/>
  <c r="H17" i="14"/>
  <c r="K17" i="14" s="1"/>
  <c r="I17" i="14"/>
  <c r="J17" i="14"/>
  <c r="H18" i="14"/>
  <c r="K18" i="14" s="1"/>
  <c r="I18" i="14"/>
  <c r="J18" i="14"/>
  <c r="H19" i="14"/>
  <c r="K19" i="14" s="1"/>
  <c r="I19" i="14"/>
  <c r="J19" i="14"/>
  <c r="H20" i="14"/>
  <c r="K20" i="14" s="1"/>
  <c r="I20" i="14"/>
  <c r="J20" i="14"/>
  <c r="K3" i="14"/>
  <c r="J3" i="14"/>
  <c r="I3" i="14"/>
  <c r="H3" i="14"/>
  <c r="K3" i="12"/>
  <c r="J3" i="12"/>
  <c r="I3" i="12"/>
  <c r="H3" i="12"/>
  <c r="K4" i="13"/>
  <c r="K5" i="13"/>
  <c r="K3" i="13"/>
  <c r="H4" i="13"/>
  <c r="I4" i="13"/>
  <c r="J4" i="13"/>
  <c r="H5" i="13"/>
  <c r="I5" i="13"/>
  <c r="J5" i="13"/>
  <c r="J3" i="13"/>
  <c r="I3" i="13"/>
  <c r="H3" i="13"/>
  <c r="K3" i="10"/>
  <c r="J3" i="10"/>
  <c r="I3" i="10"/>
  <c r="H3" i="10"/>
  <c r="H4" i="9"/>
  <c r="K4" i="9" s="1"/>
  <c r="I4" i="9"/>
  <c r="J4" i="9"/>
  <c r="H5" i="9"/>
  <c r="K5" i="9" s="1"/>
  <c r="I5" i="9"/>
  <c r="J5" i="9"/>
  <c r="H6" i="9"/>
  <c r="K6" i="9" s="1"/>
  <c r="I6" i="9"/>
  <c r="J6" i="9"/>
  <c r="K3" i="9"/>
  <c r="J3" i="9"/>
  <c r="I3" i="9"/>
  <c r="H3" i="9"/>
  <c r="K3" i="8"/>
  <c r="K4" i="8"/>
  <c r="K5" i="8"/>
  <c r="H4" i="8"/>
  <c r="I4" i="8"/>
  <c r="J4" i="8"/>
  <c r="H5" i="8"/>
  <c r="I5" i="8"/>
  <c r="J5" i="8"/>
  <c r="J3" i="8"/>
  <c r="I3" i="8"/>
  <c r="H3" i="8"/>
  <c r="H4" i="7"/>
  <c r="I4" i="7"/>
  <c r="J4" i="7"/>
  <c r="K4" i="7" s="1"/>
  <c r="K3" i="7"/>
  <c r="J3" i="7"/>
  <c r="I3" i="7"/>
  <c r="H3" i="7"/>
  <c r="L3" i="6"/>
  <c r="K3" i="6"/>
  <c r="J3" i="6"/>
  <c r="I3" i="6"/>
  <c r="K3" i="20"/>
  <c r="J3" i="20"/>
  <c r="I3" i="20"/>
  <c r="H3" i="20"/>
  <c r="K3" i="5"/>
  <c r="J3" i="5"/>
  <c r="I3" i="5"/>
  <c r="H3" i="5"/>
  <c r="K3" i="4"/>
  <c r="J3" i="4"/>
  <c r="I3" i="4"/>
  <c r="H3" i="4"/>
  <c r="L4" i="3"/>
  <c r="L5" i="3"/>
  <c r="L6" i="3"/>
  <c r="L7" i="3"/>
  <c r="L8" i="3"/>
  <c r="L9" i="3"/>
  <c r="L10" i="3"/>
  <c r="L11" i="3"/>
  <c r="L12" i="3"/>
  <c r="L13" i="3"/>
  <c r="L14" i="3"/>
  <c r="L15" i="3"/>
  <c r="L16" i="3"/>
  <c r="L17" i="3"/>
  <c r="L18" i="3"/>
  <c r="L19" i="3"/>
  <c r="L20" i="3"/>
  <c r="L21" i="3"/>
  <c r="L22" i="3"/>
  <c r="L3" i="3"/>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3" i="3"/>
  <c r="J3" i="3"/>
  <c r="K3" i="3"/>
  <c r="H4" i="2"/>
  <c r="I4" i="2"/>
  <c r="J4" i="2"/>
  <c r="K4" i="2"/>
  <c r="H5" i="2"/>
  <c r="K5" i="2" s="1"/>
  <c r="I5" i="2"/>
  <c r="J5" i="2"/>
  <c r="H6" i="2"/>
  <c r="I6" i="2"/>
  <c r="J6" i="2"/>
  <c r="K6" i="2"/>
  <c r="H7" i="2"/>
  <c r="I7" i="2"/>
  <c r="J7" i="2"/>
  <c r="K7" i="2"/>
  <c r="H8" i="2"/>
  <c r="K8" i="2" s="1"/>
  <c r="I8" i="2"/>
  <c r="J8" i="2"/>
  <c r="H9" i="2"/>
  <c r="I9" i="2"/>
  <c r="J9" i="2"/>
  <c r="K9" i="2"/>
  <c r="H10" i="2"/>
  <c r="I10" i="2"/>
  <c r="J10" i="2"/>
  <c r="K10" i="2"/>
  <c r="H11" i="2"/>
  <c r="K11" i="2" s="1"/>
  <c r="I11" i="2"/>
  <c r="J11" i="2"/>
  <c r="H12" i="2"/>
  <c r="I12" i="2"/>
  <c r="J12" i="2"/>
  <c r="K12" i="2"/>
  <c r="H13" i="2"/>
  <c r="I13" i="2"/>
  <c r="J13" i="2"/>
  <c r="K13" i="2"/>
  <c r="H14" i="2"/>
  <c r="K14" i="2" s="1"/>
  <c r="I14" i="2"/>
  <c r="J14" i="2"/>
  <c r="H15" i="2"/>
  <c r="I15" i="2"/>
  <c r="J15" i="2"/>
  <c r="K15" i="2"/>
  <c r="H16" i="2"/>
  <c r="I16" i="2"/>
  <c r="J16" i="2"/>
  <c r="K16" i="2"/>
  <c r="H17" i="2"/>
  <c r="K17" i="2" s="1"/>
  <c r="I17" i="2"/>
  <c r="J17" i="2"/>
  <c r="H18" i="2"/>
  <c r="I18" i="2"/>
  <c r="J18" i="2"/>
  <c r="K18" i="2"/>
  <c r="H19" i="2"/>
  <c r="I19" i="2"/>
  <c r="J19" i="2"/>
  <c r="K19" i="2"/>
  <c r="H20" i="2"/>
  <c r="K20" i="2" s="1"/>
  <c r="I20" i="2"/>
  <c r="J20" i="2"/>
  <c r="H21" i="2"/>
  <c r="I21" i="2"/>
  <c r="J21" i="2"/>
  <c r="K21" i="2"/>
  <c r="H22" i="2"/>
  <c r="I22" i="2"/>
  <c r="J22" i="2"/>
  <c r="K22" i="2"/>
  <c r="H23" i="2"/>
  <c r="K23" i="2" s="1"/>
  <c r="I23" i="2"/>
  <c r="J23" i="2"/>
  <c r="H24" i="2"/>
  <c r="I24" i="2"/>
  <c r="J24" i="2"/>
  <c r="K24" i="2"/>
  <c r="H25" i="2"/>
  <c r="I25" i="2"/>
  <c r="J25" i="2"/>
  <c r="K25" i="2"/>
  <c r="H26" i="2"/>
  <c r="K26" i="2" s="1"/>
  <c r="I26" i="2"/>
  <c r="J26" i="2"/>
  <c r="H27" i="2"/>
  <c r="I27" i="2"/>
  <c r="J27" i="2"/>
  <c r="K27" i="2"/>
  <c r="H28" i="2"/>
  <c r="I28" i="2"/>
  <c r="J28" i="2"/>
  <c r="K28" i="2"/>
  <c r="K3" i="2"/>
  <c r="J3" i="2"/>
  <c r="I3" i="2"/>
  <c r="H3" i="2"/>
  <c r="K4" i="15"/>
  <c r="K5" i="15"/>
  <c r="K6" i="15"/>
  <c r="K3" i="15"/>
  <c r="H4" i="15"/>
  <c r="I4" i="15"/>
  <c r="J4" i="15"/>
  <c r="H5" i="15"/>
  <c r="I5" i="15"/>
  <c r="J5" i="15"/>
  <c r="H6" i="15"/>
  <c r="I6" i="15"/>
  <c r="J6" i="15"/>
  <c r="J3" i="15"/>
  <c r="I3" i="15"/>
  <c r="H3" i="15"/>
  <c r="H4" i="11"/>
  <c r="K4" i="11" s="1"/>
  <c r="I4" i="11"/>
  <c r="J4" i="11"/>
  <c r="H5" i="11"/>
  <c r="K5" i="11" s="1"/>
  <c r="I5" i="11"/>
  <c r="J5" i="11"/>
  <c r="K3" i="11"/>
  <c r="J3" i="11"/>
  <c r="I3" i="11"/>
  <c r="H3" i="11"/>
  <c r="K4" i="1"/>
  <c r="K3" i="1"/>
  <c r="H4" i="1"/>
  <c r="I4" i="1"/>
  <c r="J4" i="1"/>
  <c r="J3" i="1"/>
  <c r="I3" i="1"/>
  <c r="H3" i="1"/>
</calcChain>
</file>

<file path=xl/sharedStrings.xml><?xml version="1.0" encoding="utf-8"?>
<sst xmlns="http://schemas.openxmlformats.org/spreadsheetml/2006/main" count="578" uniqueCount="188">
  <si>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</si>
  <si>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</si>
  <si>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</si>
  <si>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</si>
  <si>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</si>
  <si>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</si>
  <si>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</si>
  <si>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</si>
  <si>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</si>
  <si>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Crop Production</t>
  </si>
  <si>
    <t>https://www.naics.com/standard-industrial-code-divisions/?code=01</t>
  </si>
  <si>
    <t>Water Supply</t>
  </si>
  <si>
    <t>https://www.naics.com/naics-code-description/?code=221310</t>
  </si>
  <si>
    <t>Consumptive Use, Irrigation</t>
  </si>
  <si>
    <t>Withdrawal, Irrigation</t>
  </si>
  <si>
    <t>Withdrawal, Public Supply</t>
  </si>
  <si>
    <t>ConsUseIrr</t>
  </si>
  <si>
    <t>WithdrawaIrr</t>
  </si>
  <si>
    <t>WithdrawalPublicSup</t>
  </si>
  <si>
    <t>Consumptive Use</t>
  </si>
  <si>
    <t>Withdrawal</t>
  </si>
  <si>
    <t>ConsumptiveUse</t>
  </si>
  <si>
    <t>Modeled</t>
  </si>
  <si>
    <t>Measured</t>
  </si>
  <si>
    <t>Allocation</t>
  </si>
  <si>
    <t>Allocation All</t>
  </si>
  <si>
    <t>AllocationAll</t>
  </si>
  <si>
    <t>https://geonames.usgs.gov/domestic/index.html</t>
  </si>
  <si>
    <t>The Geographic Names Information System (GNIS) is the Federal and national standard for geographic nomenclature.</t>
  </si>
  <si>
    <t>Specify whether this water right is based on water withdrawals/diversion or consumptive use/depletion amount</t>
  </si>
  <si>
    <t>The values were estimated</t>
  </si>
  <si>
    <t>The values were measured</t>
  </si>
  <si>
    <t>Fresh</t>
  </si>
  <si>
    <t>Brackish</t>
  </si>
  <si>
    <t>Saline</t>
  </si>
  <si>
    <t>Water quality indicator(s) for the site-specific variable amount such as fresh, saline, mixed quality, etc.</t>
  </si>
  <si>
    <t>HUC8</t>
  </si>
  <si>
    <t>County</t>
  </si>
  <si>
    <t>PlanningRegion</t>
  </si>
  <si>
    <t>SubArea</t>
  </si>
  <si>
    <t>Utah specific area</t>
  </si>
  <si>
    <t>California specific area</t>
  </si>
  <si>
    <t xml:space="preserve">standard </t>
  </si>
  <si>
    <t>EPSG Code for projection, with a preference for WGS_1984, EPSG of 4326</t>
  </si>
  <si>
    <t>http://spatialreference.org/ref/epsg/wgs-84/</t>
  </si>
  <si>
    <t>Irrigation, Surface Water, Fresh</t>
  </si>
  <si>
    <t>IrrigationSurfFresh</t>
  </si>
  <si>
    <t>https://water.usgs.gov/watuse/WU-Category-Changes.html</t>
  </si>
  <si>
    <t>Gallons</t>
  </si>
  <si>
    <t>AF</t>
  </si>
  <si>
    <t>Gal</t>
  </si>
  <si>
    <t>Acre Feet</t>
  </si>
  <si>
    <t>A</t>
  </si>
  <si>
    <t>Acre</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</si>
  <si>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</si>
  <si>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</si>
  <si>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</si>
  <si>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</si>
  <si>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</si>
  <si>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</si>
  <si>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</si>
  <si>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</si>
  <si>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</si>
  <si>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</si>
  <si>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</si>
  <si>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</si>
  <si>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</si>
  <si>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</si>
  <si>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</si>
  <si>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</si>
  <si>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</si>
  <si>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</si>
  <si>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</si>
  <si>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</si>
  <si>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</si>
  <si>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</si>
  <si>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</si>
  <si>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</si>
  <si>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</si>
  <si>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</si>
  <si>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</si>
  <si>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</si>
  <si>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</si>
  <si>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</si>
  <si>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</si>
  <si>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</si>
  <si>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</si>
  <si>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</si>
  <si>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</si>
  <si>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</si>
  <si>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</si>
  <si>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</si>
  <si>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</si>
  <si>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</si>
  <si>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</si>
  <si>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</si>
  <si>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</si>
  <si>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</si>
  <si>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</si>
  <si>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</si>
  <si>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</si>
  <si>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</si>
  <si>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</si>
  <si>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</si>
  <si>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</si>
  <si>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</si>
  <si>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</si>
  <si>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</si>
  <si>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</si>
  <si>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</si>
  <si>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</si>
  <si>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SurfaceWater</t>
  </si>
  <si>
    <t>Groundwater</t>
  </si>
  <si>
    <t>Surface Water</t>
  </si>
  <si>
    <t>In Effect</t>
  </si>
  <si>
    <t>InEffect</t>
  </si>
  <si>
    <t>Status of the regulation (i.e., whether it is currently initiated/in effect)</t>
  </si>
  <si>
    <t>Wheat</t>
  </si>
  <si>
    <t>Crop type for the place of use, if the VariableSpecificCV is SiteSpecificConsumptive Use, Irrigation or SiteSpecificWithdrawal, Irrigation</t>
  </si>
  <si>
    <t>Flood</t>
  </si>
  <si>
    <t>Irrigation method for the place of use, if the VariableSpecificCV is SiteSpecificConsumptive Use, Irrigation or SiteSpecificWithdrawal, Irrigation</t>
  </si>
  <si>
    <t>Y</t>
  </si>
  <si>
    <t>Whether or not the point location is indexed to a USGS NHD product</t>
  </si>
  <si>
    <t>NHD High Res.</t>
  </si>
  <si>
    <t>NHD Product that is used for the indexing. Shouldbe NHDPlus V1, NHDPlus V2, NHD Med Res, or NHD High Res.</t>
  </si>
  <si>
    <t>State</t>
  </si>
  <si>
    <t>Adjudication Decree</t>
  </si>
  <si>
    <t>Adverse Use</t>
  </si>
  <si>
    <t>Application to Appropriate</t>
  </si>
  <si>
    <t>Decree</t>
  </si>
  <si>
    <t>Diligence Claim</t>
  </si>
  <si>
    <t>Federal Reserved Water Right</t>
  </si>
  <si>
    <t>Fixed-Time Application</t>
  </si>
  <si>
    <t>Pending Adjudication Claim</t>
  </si>
  <si>
    <t>Water Company Shares</t>
  </si>
  <si>
    <t>Temporary Application</t>
  </si>
  <si>
    <t>Underground Water Claim</t>
  </si>
  <si>
    <t>UT</t>
  </si>
  <si>
    <t>ADEC_UT</t>
  </si>
  <si>
    <t>ADV_UT</t>
  </si>
  <si>
    <t>APPL_UT</t>
  </si>
  <si>
    <t>DEC_UT</t>
  </si>
  <si>
    <t>DIL_UT</t>
  </si>
  <si>
    <t>FEDR_UT</t>
  </si>
  <si>
    <t>FIXD_UT</t>
  </si>
  <si>
    <t>PAC_UT</t>
  </si>
  <si>
    <t>SHAR_UT</t>
  </si>
  <si>
    <t>TEMP_UT</t>
  </si>
  <si>
    <t>UGWC_UT</t>
  </si>
  <si>
    <t>NoStatus_UT</t>
  </si>
  <si>
    <t>do NOT have a Status</t>
  </si>
  <si>
    <t>No status</t>
  </si>
  <si>
    <t>Approved</t>
  </si>
  <si>
    <t>Certificated</t>
  </si>
  <si>
    <t>Disallowed</t>
  </si>
  <si>
    <t>Expired</t>
  </si>
  <si>
    <t>Forfeited</t>
  </si>
  <si>
    <t>Lapsed</t>
  </si>
  <si>
    <t>Lapsed(Destroyed), Currently NOT Used</t>
  </si>
  <si>
    <t>No Proof Required</t>
  </si>
  <si>
    <t>Nonuse</t>
  </si>
  <si>
    <t>Perfected</t>
  </si>
  <si>
    <t>Rejected</t>
  </si>
  <si>
    <t>Rejected(Destroyed), Currently Not Used</t>
  </si>
  <si>
    <t>Renumbered</t>
  </si>
  <si>
    <t>Terminated</t>
  </si>
  <si>
    <t>Unapproved</t>
  </si>
  <si>
    <t>Withdrawn</t>
  </si>
  <si>
    <t>Withdrawn(Destroyed), Currently Not Used</t>
  </si>
  <si>
    <t>Water User`s Claim</t>
  </si>
  <si>
    <t>APP_UT</t>
  </si>
  <si>
    <t>CERT_UT</t>
  </si>
  <si>
    <t>DIS_UT</t>
  </si>
  <si>
    <t>EXP_UT</t>
  </si>
  <si>
    <t>FORF_UT</t>
  </si>
  <si>
    <t>LAP_UT</t>
  </si>
  <si>
    <t>LAPD_UT</t>
  </si>
  <si>
    <t>NPR_UT</t>
  </si>
  <si>
    <t>NUSE_UT</t>
  </si>
  <si>
    <t>PERF_UT</t>
  </si>
  <si>
    <t>REJ_UT</t>
  </si>
  <si>
    <t>REJD_UT</t>
  </si>
  <si>
    <t>RNUM_UT</t>
  </si>
  <si>
    <t>TERM_UT</t>
  </si>
  <si>
    <t>UNAP_UT</t>
  </si>
  <si>
    <t>WD_UT</t>
  </si>
  <si>
    <t>WDD_UT</t>
  </si>
  <si>
    <t>WUC_UT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</si>
</sst>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rgb="FF7F7F7F"/>
      <name val="Calibri"/>
      <family val="2"/>
      <scheme val="minor"/>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0"/>
      <color theme="1"/>
      <name val="Arial"/>
      <family val="2"/>
    </font>
    <font>
      <sz val="11"/>
      <color rgb="FF000000"/>
      <name val="Calibri"/>
      <family val="2"/>
      <scheme val="minor"/>
    </font>
    <font>
      <sz val="9"/>
      <color rgb="FF000000"/>
      <name val="Arial"/>
      <family val="2"/>
    </font>
    <font>
      <sz val="9"/>
      <color theme="1"/>
      <name val="Arial"/>
      <family val="2"/>
    </font>
    <font>
      <sz val="10"/>
      <color rgb="FF000000"/>
      <name val="Roboto"/>
    </font>
    <font>
      <sz val="11"/>
      <color rgb="FF222222"/>
      <name val="Arial"/>
      <family val="2"/>
    </font>
  </fonts>
  <fills count="2">
    <fill>
      <patternFill patternType="none"/>
    </fill>
    <fill>
      <patternFill patternType="gray125"/>
    </fill>
  </fills>
  <borders count="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1" xfId="1" applyFont="1" applyBorder="1"/>
    <xf numFmtId="0" fontId="3" fillId="0" borderId="2" xfId="1" applyFont="1" applyBorder="1"/>
    <xf numFmtId="0" fontId="4" fillId="0" borderId="3" xfId="1" applyFont="1" applyBorder="1"/>
    <xf numFmtId="0" fontId="7" fillId="0" borderId="4" xfId="1" applyFont="1" applyBorder="1"/>
    <xf numFmtId="0" fontId="7" fillId="0" borderId="5" xfId="1" applyFont="1" applyBorder="1"/>
    <xf numFmtId="0" fontId="2" fillId="0" borderId="1" xfId="1" applyFont="1" applyBorder="1" applyAlignment="1">
      <alignment horizontal="center"/>
    </xf>
    <xf numFmtId="0" fontId="4" fillId="0" borderId="3" xfId="1" applyFont="1" applyBorder="1" applyAlignment="1">
      <alignment horizontal="center"/>
    </xf>
    <xf numFmtId="0" fontId="0" fillId="0" borderId="0" xfId="0" applyAlignment="1">
      <alignment horizontal="center"/>
    </xf>
    <xf numFmtId="0" fontId="8" fillId="0" borderId="0" xfId="0" applyFont="1" applyAlignment="1">
      <alignment horizontal="left"/>
    </xf>
    <xf numFmtId="0" fontId="2" fillId="0" borderId="1" xfId="1" applyFont="1" applyBorder="1" applyAlignment="1">
      <alignment horizontal="left"/>
    </xf>
    <xf numFmtId="0" fontId="4" fillId="0" borderId="3" xfId="1" applyFont="1" applyBorder="1" applyAlignment="1">
      <alignment horizontal="left"/>
    </xf>
    <xf numFmtId="0" fontId="0" fillId="0" borderId="0" xfId="0" applyAlignment="1">
      <alignment horizontal="left"/>
    </xf>
    <xf numFmtId="0" fontId="0" fillId="0" borderId="0" xfId="0" applyAlignment="1">
      <alignment vertical="center"/>
    </xf>
    <xf numFmtId="0" fontId="9" fillId="0" borderId="0" xfId="0" applyFont="1" applyAlignment="1">
      <alignment vertical="center"/>
    </xf>
    <xf numFmtId="0" fontId="10" fillId="0" borderId="0" xfId="0" applyFont="1"/>
    <xf numFmtId="0" fontId="10" fillId="0" borderId="0" xfId="0" applyFont="1" applyAlignment="1">
      <alignment horizontal="left"/>
    </xf>
    <xf numFmtId="0" fontId="11" fillId="0" borderId="0" xfId="0" applyFont="1"/>
    <xf numFmtId="0" fontId="12" fillId="0" borderId="0" xfId="0" applyFont="1"/>
    <xf numFmtId="0" fontId="3" fillId="0" borderId="2" xfId="1" applyFont="1" applyBorder="1" applyAlignment="1">
      <alignment horizontal="left"/>
    </xf>
    <xf numFmtId="0" fontId="7" fillId="0" borderId="4" xfId="1" applyFont="1" applyBorder="1" applyAlignment="1">
      <alignment horizontal="left"/>
    </xf>
    <xf numFmtId="0" fontId="7" fillId="0" borderId="5" xfId="1" applyFont="1" applyBorder="1" applyAlignment="1">
      <alignment horizontal="left"/>
    </xf>
    <xf numFmtId="0" fontId="11" fillId="0" borderId="0" xfId="0" applyFont="1" applyAlignment="1">
      <alignment horizontal="left"/>
    </xf>
    <xf numFmtId="0" fontId="12" fillId="0" borderId="0" xfId="0" applyFont="1" applyAlignment="1">
      <alignment horizontal="left"/>
    </xf>
    <xf numFmtId="0" fontId="2" fillId="0" borderId="2" xfId="1" applyFont="1" applyBorder="1" applyAlignment="1">
      <alignment horizontal="left"/>
    </xf>
    <xf numFmtId="0" fontId="13" fillId="0" borderId="0" xfId="0" applyFont="1"/>
  </cellXfs>
  <cellStyles count="2">
    <cellStyle name="Explanatory Text" xfId="1"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topLeftCell="B1" zoomScaleNormal="100" workbookViewId="0">
      <selection activeCell="H3" sqref="H3:K3"/>
    </sheetView>
  </sheetViews>
  <sheetFormatPr defaultRowHeight="14.4" x14ac:dyDescent="0.3"/>
  <cols>
    <col min="1" max="1" width="19" style="12" bestFit="1" customWidth="1"/>
    <col min="2"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 t="s">
        <v>1</v>
      </c>
      <c r="C1" s="2" t="s">
        <v>2</v>
      </c>
      <c r="D1" s="2" t="s">
        <v>3</v>
      </c>
      <c r="E1" s="2" t="s">
        <v>4</v>
      </c>
      <c r="F1" s="2" t="s">
        <v>5</v>
      </c>
      <c r="G1" s="2" t="s">
        <v>6</v>
      </c>
    </row>
    <row r="2" spans="1:11" ht="16.2" thickBot="1" x14ac:dyDescent="0.35">
      <c r="A2" s="11" t="s">
        <v>7</v>
      </c>
      <c r="B2" s="3" t="s">
        <v>7</v>
      </c>
      <c r="C2" s="4" t="s">
        <v>8</v>
      </c>
      <c r="D2" s="4" t="s">
        <v>8</v>
      </c>
      <c r="E2" s="4" t="s">
        <v>8</v>
      </c>
      <c r="F2" s="4" t="s">
        <v>8</v>
      </c>
      <c r="G2" s="5" t="s">
        <v>8</v>
      </c>
    </row>
    <row r="3" spans="1:11" x14ac:dyDescent="0.3">
      <c r="A3" s="12">
        <v>111000</v>
      </c>
      <c r="B3" t="s">
        <v>9</v>
      </c>
      <c r="D3">
        <v>111000</v>
      </c>
      <c r="F3" t="s">
        <v>10</v>
      </c>
      <c r="H3" t="str">
        <f>IF(LEN(C3)&gt;0,_xlfn.CONCAT("'",C3,"'"),"null")</f>
        <v>null</v>
      </c>
      <c r="I3" t="str">
        <f>IF(LEN(D3)&gt;0,_xlfn.CONCAT("'",D3,"'"),"null")</f>
        <v>'111000'</v>
      </c>
      <c r="J3" t="str">
        <f>IF(LEN(F3)&gt;0,_xlfn.CONCAT("'",F3,"'"),"null")</f>
        <v>'https://www.naics.com/standard-industrial-code-divisions/?code=01'</v>
      </c>
      <c r="K3" t="str">
        <f>_xlfn.CONCAT("INSERT INTO CVs.NAICSCode (Name, Term, Definition, Category, SourceVocabularyURI) VALUES ('", B3, "', '", A3, "', ", H3, ", ", I3, ", ", J3,");")</f>
        <v>INSERT INTO CVs.NAICSCode (Name, Term, Definition, Category, SourceVocabularyURI) VALUES ('Crop Production', '111000', null, '111000', 'https://www.naics.com/standard-industrial-code-divisions/?code=01');</v>
      </c>
    </row>
    <row r="4" spans="1:11" x14ac:dyDescent="0.3">
      <c r="A4" s="12">
        <v>221310</v>
      </c>
      <c r="B4" t="s">
        <v>11</v>
      </c>
      <c r="D4">
        <v>221310</v>
      </c>
      <c r="F4" t="s">
        <v>12</v>
      </c>
      <c r="H4" t="str">
        <f>IF(LEN(C4)&gt;0,_xlfn.CONCAT("'",C4,"'"),"null")</f>
        <v>null</v>
      </c>
      <c r="I4" t="str">
        <f>IF(LEN(D4)&gt;0,_xlfn.CONCAT("'",D4,"'"),"null")</f>
        <v>'221310'</v>
      </c>
      <c r="J4" t="str">
        <f>IF(LEN(F4)&gt;0,_xlfn.CONCAT("'",F4,"'"),"null")</f>
        <v>'https://www.naics.com/naics-code-description/?code=221310'</v>
      </c>
      <c r="K4" t="str">
        <f>_xlfn.CONCAT("INSERT INTO CVs.NAICSCode (Name, Term, Definition, Category, SourceVocabularyURI) VALUES ('", B4, "', '", A4, "', ", H4, ", ", I4, ", ", J4,");")</f>
        <v>INSERT INTO CVs.NAICSCode (Name, Term, Definition, Category, SourceVocabularyURI) VALUES ('Water Supply', '221310', null, '221310', 'https://www.naics.com/naics-code-description/?code=221310');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53A3-B381-40B2-A544-ABBE4A768500}">
  <dimension ref="A1:K4"/>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t="s">
        <v>22</v>
      </c>
      <c r="B3" t="s">
        <v>22</v>
      </c>
      <c r="C3" t="s">
        <v>30</v>
      </c>
      <c r="H3" t="str">
        <f>IF(LEN(C3)&gt;0,_xlfn.CONCAT("'",C3,"'"),"null")</f>
        <v>'The values were estimated'</v>
      </c>
      <c r="I3" t="str">
        <f>IF(LEN(D3)&gt;0,_xlfn.CONCAT("'",D3,"'"),"null")</f>
        <v>null</v>
      </c>
      <c r="J3" t="str">
        <f>IF(LEN(F3)&gt;0,_xlfn.CONCAT("'",F3,"'"),"null")</f>
        <v>null</v>
      </c>
      <c r="K3" t="str">
        <f>_xlfn.CONCAT("INSERT INTO CVs.MethodType (Name, Term, Definition, Category, SourceVocabularyURI) VALUES ('", B3, "', '", A3, "', ", H3, ", ", I3, ", ", J3,");")</f>
        <v>INSERT INTO CVs.MethodType (Name, Term, Definition, Category, SourceVocabularyURI) VALUES ('Modeled', 'Modeled', 'The values were estimated', null, null);</v>
      </c>
    </row>
    <row r="4" spans="1:11" x14ac:dyDescent="0.3">
      <c r="A4" t="s">
        <v>23</v>
      </c>
      <c r="B4" t="s">
        <v>23</v>
      </c>
      <c r="C4" t="s">
        <v>31</v>
      </c>
      <c r="H4" t="str">
        <f>IF(LEN(C4)&gt;0,_xlfn.CONCAT("'",C4,"'"),"null")</f>
        <v>'The values were measured'</v>
      </c>
      <c r="I4" t="str">
        <f>IF(LEN(D4)&gt;0,_xlfn.CONCAT("'",D4,"'"),"null")</f>
        <v>null</v>
      </c>
      <c r="J4" t="str">
        <f>IF(LEN(F4)&gt;0,_xlfn.CONCAT("'",F4,"'"),"null")</f>
        <v>null</v>
      </c>
      <c r="K4" t="str">
        <f>_xlfn.CONCAT("INSERT INTO CVs.MethodType (Name, Term, Definition, Category, SourceVocabularyURI) VALUES ('", B4, "', '", A4, "', ", H4, ", ", I4, ", ", J4,");")</f>
        <v>INSERT INTO CVs.MethodType (Name, Term, Definition, Category, SourceVocabularyURI) VALUES ('Measured', 'Measured', 'The values were measured', null, null);</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334B-D61F-4C2A-89D7-E30951DCD86F}">
  <dimension ref="A1:K5"/>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17" t="s">
        <v>33</v>
      </c>
      <c r="B3" s="17" t="s">
        <v>33</v>
      </c>
      <c r="C3" s="18" t="s">
        <v>35</v>
      </c>
      <c r="H3" t="str">
        <f>IF(LEN(C3)&gt;0,_xlfn.CONCAT("'",C3,"'"),"null")</f>
        <v>'Water quality indicator(s) for the site-specific variable amount such as fresh, saline, mixed quality, etc.'</v>
      </c>
      <c r="I3" t="str">
        <f>IF(LEN(D3)&gt;0,_xlfn.CONCAT("'",D3,"'"),"null")</f>
        <v>null</v>
      </c>
      <c r="J3" t="str">
        <f>IF(LEN(F3)&gt;0,_xlfn.CONCAT("'",F3,"'"),"null")</f>
        <v>null</v>
      </c>
      <c r="K3" t="str">
        <f>_xlfn.CONCAT("INSERT INTO CVs.WaterQualityIndicator (Name, Term, Definition, Category, SourceVocabularyURI) VALUES ('", B3, "', '", A3, "', ", H3, ", ", I3, ", ", J3,");")</f>
        <v>INSERT INTO CVs.WaterQualityIndicator (Name, Term, Definition, Category, SourceVocabularyURI) VALUES ('Brackish', 'Brackish', 'Water quality indicator(s) for the site-specific variable amount such as fresh, saline, mixed quality, etc.', null, null);</v>
      </c>
    </row>
    <row r="4" spans="1:11" x14ac:dyDescent="0.3">
      <c r="A4" t="s">
        <v>32</v>
      </c>
      <c r="B4" t="s">
        <v>32</v>
      </c>
      <c r="C4" s="18" t="s">
        <v>35</v>
      </c>
      <c r="H4" t="str">
        <f t="shared" ref="H4:H5" si="0">IF(LEN(C4)&gt;0,_xlfn.CONCAT("'",C4,"'"),"null")</f>
        <v>'Water quality indicator(s) for the site-specific variable amount such as fresh, saline, mixed quality, etc.'</v>
      </c>
      <c r="I4" t="str">
        <f t="shared" ref="I4:I5" si="1">IF(LEN(D4)&gt;0,_xlfn.CONCAT("'",D4,"'"),"null")</f>
        <v>null</v>
      </c>
      <c r="J4" t="str">
        <f t="shared" ref="J4:J5" si="2">IF(LEN(F4)&gt;0,_xlfn.CONCAT("'",F4,"'"),"null")</f>
        <v>null</v>
      </c>
      <c r="K4" t="str">
        <f t="shared" ref="K4:K5" si="3">_xlfn.CONCAT("INSERT INTO CVs.WaterQualityIndicator (Name, Term, Definition, Category, SourceVocabularyURI) VALUES ('", B4, "', '", A4, "', ", H4, ", ", I4, ", ", J4,");")</f>
        <v>INSERT INTO CVs.WaterQualityIndicator (Name, Term, Definition, Category, SourceVocabularyURI) VALUES ('Fresh', 'Fresh', 'Water quality indicator(s) for the site-specific variable amount such as fresh, saline, mixed quality, etc.', null, null);</v>
      </c>
    </row>
    <row r="5" spans="1:11" x14ac:dyDescent="0.3">
      <c r="A5" s="18" t="s">
        <v>34</v>
      </c>
      <c r="B5" s="18" t="s">
        <v>34</v>
      </c>
      <c r="C5" s="18" t="s">
        <v>35</v>
      </c>
      <c r="H5" t="str">
        <f t="shared" si="0"/>
        <v>'Water quality indicator(s) for the site-specific variable amount such as fresh, saline, mixed quality, etc.'</v>
      </c>
      <c r="I5" t="str">
        <f t="shared" si="1"/>
        <v>null</v>
      </c>
      <c r="J5" t="str">
        <f t="shared" si="2"/>
        <v>null</v>
      </c>
      <c r="K5" t="str">
        <f t="shared" si="3"/>
        <v>INSERT INTO CVs.WaterQualityIndicator (Name, Term, Definition, Category, SourceVocabularyURI) VALUES ('Saline', 'Saline', 'Water quality indicator(s) for the site-specific variable amount such as fresh, saline, mixed quality, etc.', null, null);</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90A-6692-4D02-AA8A-5DA384EACBEC}">
  <dimension ref="A1:K6"/>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t="s">
        <v>36</v>
      </c>
      <c r="B3" t="s">
        <v>36</v>
      </c>
      <c r="C3" t="s">
        <v>42</v>
      </c>
      <c r="H3" t="str">
        <f>IF(LEN(C3)&gt;0,_xlfn.CONCAT("'",C3,"'"),"null")</f>
        <v>'standard '</v>
      </c>
      <c r="I3" t="str">
        <f>IF(LEN(D3)&gt;0,_xlfn.CONCAT("'",D3,"'"),"null")</f>
        <v>null</v>
      </c>
      <c r="J3" t="str">
        <f>IF(LEN(F3)&gt;0,_xlfn.CONCAT("'",F3,"'"),"null")</f>
        <v>null</v>
      </c>
      <c r="K3" t="str">
        <f>_xlfn.CONCAT("INSERT INTO CVs.ReportingUnitType (Name, Term, Definition, Category, SourceVocabularyURI) VALUES ('", B3, "', '", A3, "', ", H3, ", ", I3, ", ", J3,");")</f>
        <v>INSERT INTO CVs.ReportingUnitType (Name, Term, Definition, Category, SourceVocabularyURI) VALUES ('HUC8', 'HUC8', 'standard ', null, null);</v>
      </c>
    </row>
    <row r="4" spans="1:11" x14ac:dyDescent="0.3">
      <c r="A4" t="s">
        <v>37</v>
      </c>
      <c r="B4" t="s">
        <v>37</v>
      </c>
      <c r="C4" t="s">
        <v>42</v>
      </c>
      <c r="H4" t="str">
        <f t="shared" ref="H4:H6" si="0">IF(LEN(C4)&gt;0,_xlfn.CONCAT("'",C4,"'"),"null")</f>
        <v>'standard '</v>
      </c>
      <c r="I4" t="str">
        <f t="shared" ref="I4:I6" si="1">IF(LEN(D4)&gt;0,_xlfn.CONCAT("'",D4,"'"),"null")</f>
        <v>null</v>
      </c>
      <c r="J4" t="str">
        <f t="shared" ref="J4:J6" si="2">IF(LEN(F4)&gt;0,_xlfn.CONCAT("'",F4,"'"),"null")</f>
        <v>null</v>
      </c>
      <c r="K4" t="str">
        <f t="shared" ref="K4:K6" si="3">_xlfn.CONCAT("INSERT INTO CVs.ReportingUnitType (Name, Term, Definition, Category, SourceVocabularyURI) VALUES ('", B4, "', '", A4, "', ", H4, ", ", I4, ", ", J4,");")</f>
        <v>INSERT INTO CVs.ReportingUnitType (Name, Term, Definition, Category, SourceVocabularyURI) VALUES ('County', 'County', 'standard ', null, null);</v>
      </c>
    </row>
    <row r="5" spans="1:11" x14ac:dyDescent="0.3">
      <c r="A5" t="s">
        <v>38</v>
      </c>
      <c r="B5" t="s">
        <v>38</v>
      </c>
      <c r="C5" t="s">
        <v>41</v>
      </c>
      <c r="H5" t="str">
        <f t="shared" si="0"/>
        <v>'California specific area'</v>
      </c>
      <c r="I5" t="str">
        <f t="shared" si="1"/>
        <v>null</v>
      </c>
      <c r="J5" t="str">
        <f t="shared" si="2"/>
        <v>null</v>
      </c>
      <c r="K5" t="str">
        <f t="shared" si="3"/>
        <v>INSERT INTO CVs.ReportingUnitType (Name, Term, Definition, Category, SourceVocabularyURI) VALUES ('PlanningRegion', 'PlanningRegion', 'California specific area', null, null);</v>
      </c>
    </row>
    <row r="6" spans="1:11" x14ac:dyDescent="0.3">
      <c r="A6" t="s">
        <v>39</v>
      </c>
      <c r="B6" t="s">
        <v>39</v>
      </c>
      <c r="C6" t="s">
        <v>40</v>
      </c>
      <c r="H6" t="str">
        <f t="shared" si="0"/>
        <v>'Utah specific area'</v>
      </c>
      <c r="I6" t="str">
        <f t="shared" si="1"/>
        <v>null</v>
      </c>
      <c r="J6" t="str">
        <f t="shared" si="2"/>
        <v>null</v>
      </c>
      <c r="K6" t="str">
        <f t="shared" si="3"/>
        <v>INSERT INTO CVs.ReportingUnitType (Name, Term, Definition, Category, SourceVocabularyURI) VALUES ('SubArea', 'SubArea', 'Utah specific area', null, null);</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FFDE6-AD79-4A86-9E65-5E0D68C51F6D}">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s="8" customFormat="1" x14ac:dyDescent="0.3">
      <c r="A3" s="22">
        <v>4326</v>
      </c>
      <c r="B3" s="22">
        <v>4326</v>
      </c>
      <c r="C3" s="23" t="s">
        <v>43</v>
      </c>
      <c r="D3" s="12"/>
      <c r="E3" s="12"/>
      <c r="F3" s="12" t="s">
        <v>44</v>
      </c>
      <c r="G3" s="12"/>
      <c r="H3" t="str">
        <f>IF(LEN(C3)&gt;0,_xlfn.CONCAT("'",C3,"'"),"null")</f>
        <v>'EPSG Code for projection, with a preference for WGS_1984, EPSG of 4326'</v>
      </c>
      <c r="I3" t="str">
        <f>IF(LEN(D3)&gt;0,_xlfn.CONCAT("'",D3,"'"),"null")</f>
        <v>null</v>
      </c>
      <c r="J3" t="str">
        <f>IF(LEN(F3)&gt;0,_xlfn.CONCAT("'",F3,"'"),"null")</f>
        <v>'http://spatialreference.org/ref/epsg/wgs-84/'</v>
      </c>
      <c r="K3" t="str">
        <f>_xlfn.CONCAT("INSERT INTO CVs.EPSGCode (Name, Term, Definition, Category, SourceVocabularyURI) VALUES ('", B3, "', '", A3, "', ", H3, ", ", I3, ", ", J3,");")</f>
        <v>INSERT INTO CVs.EPSGCode (Name, Term, Definition, Category, SourceVocabularyURI) VALUES ('4326', '4326', 'EPSG Code for projection, with a preference for WGS_1984, EPSG of 4326', null, 'http://spatialreference.org/ref/epsg/wgs-84/');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9084-46D2-48A4-B243-54806074BB3E}">
  <dimension ref="A1:K5"/>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t="s">
        <v>50</v>
      </c>
      <c r="B3" t="s">
        <v>48</v>
      </c>
      <c r="H3" t="str">
        <f>IF(LEN(C3)&gt;0,_xlfn.CONCAT("'",C3,"'"),"null")</f>
        <v>null</v>
      </c>
      <c r="I3" t="str">
        <f>IF(LEN(D3)&gt;0,_xlfn.CONCAT("'",D3,"'"),"null")</f>
        <v>null</v>
      </c>
      <c r="J3" t="str">
        <f>IF(LEN(F3)&gt;0,_xlfn.CONCAT("'",F3,"'"),"null")</f>
        <v>null</v>
      </c>
      <c r="K3" t="str">
        <f>_xlfn.CONCAT("INSERT INTO CVs.Units (Name, Term, Definition, Category, SourceVocabularyURI) VALUES ('", B3, "', '", A3, "', ", H3, ", ", I3, ", ", J3,");")</f>
        <v>INSERT INTO CVs.Units (Name, Term, Definition, Category, SourceVocabularyURI) VALUES ('Gallons', 'Gal', null, null, null);</v>
      </c>
    </row>
    <row r="4" spans="1:11" x14ac:dyDescent="0.3">
      <c r="A4" t="s">
        <v>49</v>
      </c>
      <c r="B4" t="s">
        <v>51</v>
      </c>
      <c r="H4" t="str">
        <f t="shared" ref="H4:H5" si="0">IF(LEN(C4)&gt;0,_xlfn.CONCAT("'",C4,"'"),"null")</f>
        <v>null</v>
      </c>
      <c r="I4" t="str">
        <f t="shared" ref="I4:I5" si="1">IF(LEN(D4)&gt;0,_xlfn.CONCAT("'",D4,"'"),"null")</f>
        <v>null</v>
      </c>
      <c r="J4" t="str">
        <f t="shared" ref="J4:J5" si="2">IF(LEN(F4)&gt;0,_xlfn.CONCAT("'",F4,"'"),"null")</f>
        <v>null</v>
      </c>
      <c r="K4" t="str">
        <f t="shared" ref="K4:K5" si="3">_xlfn.CONCAT("INSERT INTO CVs.Units (Name, Term, Definition, Category, SourceVocabularyURI) VALUES ('", B4, "', '", A4, "', ", H4, ", ", I4, ", ", J4,");")</f>
        <v>INSERT INTO CVs.Units (Name, Term, Definition, Category, SourceVocabularyURI) VALUES ('Acre Feet', 'AF', null, null, null);</v>
      </c>
    </row>
    <row r="5" spans="1:11" x14ac:dyDescent="0.3">
      <c r="A5" t="s">
        <v>52</v>
      </c>
      <c r="B5" t="s">
        <v>53</v>
      </c>
      <c r="H5" t="str">
        <f t="shared" si="0"/>
        <v>null</v>
      </c>
      <c r="I5" t="str">
        <f t="shared" si="1"/>
        <v>null</v>
      </c>
      <c r="J5" t="str">
        <f t="shared" si="2"/>
        <v>null</v>
      </c>
      <c r="K5" t="str">
        <f t="shared" si="3"/>
        <v>INSERT INTO CVs.Units (Name, Term, Definition, Category, SourceVocabularyURI) VALUES ('Acre', 'A', null, null, null);</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609C-289C-4418-8A97-19CC8CF1E82C}">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18" t="s">
        <v>46</v>
      </c>
      <c r="B3" s="18" t="s">
        <v>45</v>
      </c>
      <c r="F3" t="s">
        <v>47</v>
      </c>
      <c r="H3" t="str">
        <f>IF(LEN(C3)&gt;0,_xlfn.CONCAT("'",C3,"'"),"null")</f>
        <v>null</v>
      </c>
      <c r="I3" t="str">
        <f>IF(LEN(D3)&gt;0,_xlfn.CONCAT("'",D3,"'"),"null")</f>
        <v>null</v>
      </c>
      <c r="J3" t="str">
        <f>IF(LEN(F3)&gt;0,_xlfn.CONCAT("'",F3,"'"),"null")</f>
        <v>'https://water.usgs.gov/watuse/WU-Category-Changes.html'</v>
      </c>
      <c r="K3" t="str">
        <f>_xlfn.CONCAT("INSERT INTO CVs.USGSCategory (Name, Term, Definition, Category, SourceVocabularyURI) VALUES ('", B3, "', '", A3, "', ", H3, ", ", I3, ", ", J3,");")</f>
        <v>INSERT INTO CVs.USGSCategory (Name, Term, Definition, Category, SourceVocabularyURI) VALUES ('Irrigation, Surface Water, Fresh', 'IrrigationSurfFresh', null, null, 'https://water.usgs.gov/watuse/WU-Category-Changes.html');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EE3A2-B083-41E4-819A-946AA92FC685}">
  <dimension ref="A1:K20"/>
  <sheetViews>
    <sheetView zoomScale="145" zoomScaleNormal="145"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x14ac:dyDescent="0.3">
      <c r="A3" s="12" t="s">
        <v>54</v>
      </c>
      <c r="B3" s="12" t="s">
        <v>55</v>
      </c>
      <c r="C3" s="12" t="s">
        <v>56</v>
      </c>
      <c r="D3" s="12"/>
      <c r="E3" s="12" t="s">
        <v>57</v>
      </c>
      <c r="F3" s="12"/>
      <c r="G3" s="12"/>
      <c r="H3" t="str">
        <f>IF(LEN(C3)&gt;0,_xlfn.CONCAT("'",C3,"'"),"null")</f>
        <v>'The values represent the variance of a set of observations made over a time interval. Variance computed using the unbiased formula SUM((Xi-mean)^2)/(n-1) are preferred. The specific formula used to compute variance can be noted in the methods description.'</v>
      </c>
      <c r="I3" t="str">
        <f>IF(LEN(D3)&gt;0,_xlfn.CONCAT("'",D3,"'"),"null")</f>
        <v>null</v>
      </c>
      <c r="J3" t="str">
        <f>IF(LEN(F3)&gt;0,_xlfn.CONCAT("'",F3,"'"),"null")</f>
        <v>null</v>
      </c>
      <c r="K3" t="str">
        <f>_xlfn.CONCAT("INSERT INTO CVs.AggregationStatistic (Name, Term, Definition, Category, SourceVocabularyURI) VALUES ('", B3, "', '", A3, "', ", H3, ", ", I3, ", ", J3,");")</f>
        <v>INSERT INTO CVs.AggregationStatistic (Name, Term, Definition, Category, SourceVocabularyURI) VALUES ('Variance', 'variance', 'The values represent the variance of a set of observations made over a time interval. Variance computed using the unbiased formula SUM((Xi-mean)^2)/(n-1) are preferred. The specific formula used to compute variance can be noted in the methods description.', null, null);</v>
      </c>
    </row>
    <row r="4" spans="1:11" x14ac:dyDescent="0.3">
      <c r="A4" s="12" t="s">
        <v>58</v>
      </c>
      <c r="B4" s="12" t="s">
        <v>59</v>
      </c>
      <c r="C4" s="12" t="s">
        <v>60</v>
      </c>
      <c r="D4" s="12"/>
      <c r="E4" s="12" t="s">
        <v>57</v>
      </c>
      <c r="F4" s="12"/>
      <c r="G4" s="12"/>
      <c r="H4" t="str">
        <f t="shared" ref="H4:H20" si="0">IF(LEN(C4)&gt;0,_xlfn.CONCAT("'",C4,"'"),"null")</f>
        <v>'The aggregation statistic is unknown.'</v>
      </c>
      <c r="I4" t="str">
        <f t="shared" ref="I4:I20" si="1">IF(LEN(D4)&gt;0,_xlfn.CONCAT("'",D4,"'"),"null")</f>
        <v>null</v>
      </c>
      <c r="J4" t="str">
        <f t="shared" ref="J4:J20" si="2">IF(LEN(F4)&gt;0,_xlfn.CONCAT("'",F4,"'"),"null")</f>
        <v>null</v>
      </c>
      <c r="K4" t="str">
        <f t="shared" ref="K4:K20" si="3">_xlfn.CONCAT("INSERT INTO CVs.AggregationStatistic (Name, Term, Definition, Category, SourceVocabularyURI) VALUES ('", B4, "', '", A4, "', ", H4, ", ", I4, ", ", J4,");")</f>
        <v>INSERT INTO CVs.AggregationStatistic (Name, Term, Definition, Category, SourceVocabularyURI) VALUES ('Unknown', 'unknown', 'The aggregation statistic is unknown.', null, null);</v>
      </c>
    </row>
    <row r="5" spans="1:11" x14ac:dyDescent="0.3">
      <c r="A5" s="12" t="s">
        <v>61</v>
      </c>
      <c r="B5" s="12" t="s">
        <v>62</v>
      </c>
      <c r="C5" s="12" t="s">
        <v>63</v>
      </c>
      <c r="D5" s="12"/>
      <c r="E5" s="12" t="s">
        <v>64</v>
      </c>
      <c r="F5" s="12"/>
      <c r="G5" s="12"/>
      <c r="H5" t="str">
        <f t="shared" si="0"/>
        <v>'The standard error of the mean (SEM) quantifies the precision of the mean. It is a measure of how far your sample mean is likely to be from the true population mean. It is expressed in the same units as the data.'</v>
      </c>
      <c r="I5" t="str">
        <f t="shared" si="1"/>
        <v>null</v>
      </c>
      <c r="J5" t="str">
        <f t="shared" si="2"/>
        <v>null</v>
      </c>
      <c r="K5" t="str">
        <f t="shared" si="3"/>
        <v>INSERT INTO CVs.AggregationStatistic (Name, Term, Definition, Category, SourceVocabularyURI) VALUES ('Standard error of the mean', 'standardErrorOfTheMean', 'The standard error of the mean (SEM) quantifies the precision of the mean. It is a measure of how far your sample mean is likely to be from the true population mean. It is expressed in the same units as the data.', null, null);</v>
      </c>
    </row>
    <row r="6" spans="1:11" x14ac:dyDescent="0.3">
      <c r="A6" s="12" t="s">
        <v>65</v>
      </c>
      <c r="B6" s="12" t="s">
        <v>66</v>
      </c>
      <c r="C6" s="12" t="s">
        <v>63</v>
      </c>
      <c r="D6" s="12"/>
      <c r="E6" s="12" t="s">
        <v>64</v>
      </c>
      <c r="F6" s="12"/>
      <c r="G6" s="12"/>
      <c r="H6" t="str">
        <f t="shared" si="0"/>
        <v>'The standard error of the mean (SEM) quantifies the precision of the mean. It is a measure of how far your sample mean is likely to be from the true population mean. It is expressed in the same units as the data.'</v>
      </c>
      <c r="I6" t="str">
        <f t="shared" si="1"/>
        <v>null</v>
      </c>
      <c r="J6" t="str">
        <f t="shared" si="2"/>
        <v>null</v>
      </c>
      <c r="K6" t="str">
        <f t="shared" si="3"/>
        <v>INSERT INTO CVs.AggregationStatistic (Name, Term, Definition, Category, SourceVocabularyURI) VALUES ('Standard error of mean', 'standardErrorOfMean', 'The standard error of the mean (SEM) quantifies the precision of the mean. It is a measure of how far your sample mean is likely to be from the true population mean. It is expressed in the same units as the data.', null, null);</v>
      </c>
    </row>
    <row r="7" spans="1:11" x14ac:dyDescent="0.3">
      <c r="A7" s="12" t="s">
        <v>67</v>
      </c>
      <c r="B7" s="12" t="s">
        <v>68</v>
      </c>
      <c r="C7" s="12" t="s">
        <v>69</v>
      </c>
      <c r="D7" s="12"/>
      <c r="E7" s="12" t="s">
        <v>57</v>
      </c>
      <c r="F7" s="12"/>
      <c r="G7" s="12"/>
      <c r="H7" t="str">
        <f t="shared" si="0"/>
        <v>'The values represent the standard deviation of a set of observations made over a time interval. Standard deviation computed using the unbiased formula SQRT(SUM((Xi-mean)^2)/(n-1)) are preferred. The specific formula used to compute variance can be noted in the methods description.'</v>
      </c>
      <c r="I7" t="str">
        <f t="shared" si="1"/>
        <v>null</v>
      </c>
      <c r="J7" t="str">
        <f t="shared" si="2"/>
        <v>null</v>
      </c>
      <c r="K7" t="str">
        <f t="shared" si="3"/>
        <v>INSERT INTO CVs.AggregationStatistic (Name, Term, Definition, Category, SourceVocabularyURI) VALUES ('Standard deviation', 'standardDeviation', 'The values represent the standard deviation of a set of observations made over a time interval. Standard deviation computed using the unbiased formula SQRT(SUM((Xi-mean)^2)/(n-1)) are preferred. The specific formula used to compute variance can be noted in the methods description.', null, null);</v>
      </c>
    </row>
    <row r="8" spans="1:11" x14ac:dyDescent="0.3">
      <c r="A8" s="12" t="s">
        <v>70</v>
      </c>
      <c r="B8" s="12" t="s">
        <v>71</v>
      </c>
      <c r="C8" s="12" t="s">
        <v>72</v>
      </c>
      <c r="D8" s="12"/>
      <c r="E8" s="12" t="s">
        <v>57</v>
      </c>
      <c r="F8" s="12"/>
      <c r="G8" s="12"/>
      <c r="H8" t="str">
        <f t="shared" si="0"/>
        <v>'The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v>
      </c>
      <c r="I8" t="str">
        <f t="shared" si="1"/>
        <v>null</v>
      </c>
      <c r="J8" t="str">
        <f t="shared" si="2"/>
        <v>null</v>
      </c>
      <c r="K8" t="str">
        <f t="shared" si="3"/>
        <v>INSERT INTO CVs.AggregationStatistic (Name, Term, Definition, Category, SourceVocabularyURI) VALUES ('Sporadic', 'sporadic', 'The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 null, null);</v>
      </c>
    </row>
    <row r="9" spans="1:11" x14ac:dyDescent="0.3">
      <c r="A9" s="12" t="s">
        <v>73</v>
      </c>
      <c r="B9" s="12" t="s">
        <v>74</v>
      </c>
      <c r="C9" s="12" t="s">
        <v>75</v>
      </c>
      <c r="D9" s="12"/>
      <c r="E9" s="12" t="s">
        <v>57</v>
      </c>
      <c r="F9" s="12"/>
      <c r="G9" s="12"/>
      <c r="H9" t="str">
        <f t="shared" si="0"/>
        <v>'The values are the most frequent values occurring at some time during a time interval, such as annual most frequent wind direction.'</v>
      </c>
      <c r="I9" t="str">
        <f t="shared" si="1"/>
        <v>null</v>
      </c>
      <c r="J9" t="str">
        <f t="shared" si="2"/>
        <v>null</v>
      </c>
      <c r="K9" t="str">
        <f t="shared" si="3"/>
        <v>INSERT INTO CVs.AggregationStatistic (Name, Term, Definition, Category, SourceVocabularyURI) VALUES ('Mode', 'mode', 'The values are the most frequent values occurring at some time during a time interval, such as annual most frequent wind direction.', null, null);</v>
      </c>
    </row>
    <row r="10" spans="1:11" x14ac:dyDescent="0.3">
      <c r="A10" s="12" t="s">
        <v>76</v>
      </c>
      <c r="B10" s="12" t="s">
        <v>77</v>
      </c>
      <c r="C10" s="12" t="s">
        <v>78</v>
      </c>
      <c r="D10" s="12"/>
      <c r="E10" s="12" t="s">
        <v>57</v>
      </c>
      <c r="F10" s="12"/>
      <c r="G10" s="12"/>
      <c r="H10" t="str">
        <f t="shared" si="0"/>
        <v>'The values are the minimum values occurring at some time during a time interval, such as 7-day low flow for a year or the daily minimum temperature.'</v>
      </c>
      <c r="I10" t="str">
        <f t="shared" si="1"/>
        <v>null</v>
      </c>
      <c r="J10" t="str">
        <f t="shared" si="2"/>
        <v>null</v>
      </c>
      <c r="K10" t="str">
        <f t="shared" si="3"/>
        <v>INSERT INTO CVs.AggregationStatistic (Name, Term, Definition, Category, SourceVocabularyURI) VALUES ('Minimum', 'minimum', 'The values are the minimum values occurring at some time during a time interval, such as 7-day low flow for a year or the daily minimum temperature.', null, null);</v>
      </c>
    </row>
    <row r="11" spans="1:11" x14ac:dyDescent="0.3">
      <c r="A11" s="12" t="s">
        <v>79</v>
      </c>
      <c r="B11" s="12" t="s">
        <v>80</v>
      </c>
      <c r="C11" s="12" t="s">
        <v>81</v>
      </c>
      <c r="D11" s="12"/>
      <c r="E11" s="12" t="s">
        <v>57</v>
      </c>
      <c r="F11" s="12"/>
      <c r="G11" s="12"/>
      <c r="H11" t="str">
        <f t="shared" si="0"/>
        <v>'The values represent the median over a time interval, such as daily median discharge or daily median temperature.'</v>
      </c>
      <c r="I11" t="str">
        <f t="shared" si="1"/>
        <v>null</v>
      </c>
      <c r="J11" t="str">
        <f t="shared" si="2"/>
        <v>null</v>
      </c>
      <c r="K11" t="str">
        <f t="shared" si="3"/>
        <v>INSERT INTO CVs.AggregationStatistic (Name, Term, Definition, Category, SourceVocabularyURI) VALUES ('Median', 'median', 'The values represent the median over a time interval, such as daily median discharge or daily median temperature.', null, null);</v>
      </c>
    </row>
    <row r="12" spans="1:11" x14ac:dyDescent="0.3">
      <c r="A12" s="12" t="s">
        <v>82</v>
      </c>
      <c r="B12" s="12" t="s">
        <v>83</v>
      </c>
      <c r="C12" s="12" t="s">
        <v>84</v>
      </c>
      <c r="D12" s="12"/>
      <c r="E12" s="12" t="s">
        <v>57</v>
      </c>
      <c r="F12" s="12"/>
      <c r="G12" s="12"/>
      <c r="H12" t="str">
        <f t="shared" si="0"/>
        <v>'The values are the maximum values occurring at some time during a time interval, such as annual maximum discharge or a daily maximum air temperature.'</v>
      </c>
      <c r="I12" t="str">
        <f t="shared" si="1"/>
        <v>null</v>
      </c>
      <c r="J12" t="str">
        <f t="shared" si="2"/>
        <v>null</v>
      </c>
      <c r="K12" t="str">
        <f t="shared" si="3"/>
        <v>INSERT INTO CVs.AggregationStatistic (Name, Term, Definition, Category, SourceVocabularyURI) VALUES ('Maximum', 'maximum', 'The values are the maximum values occurring at some time during a time interval, such as annual maximum discharge or a daily maximum air temperature.', null, null);</v>
      </c>
    </row>
    <row r="13" spans="1:11" x14ac:dyDescent="0.3">
      <c r="A13" s="12" t="s">
        <v>85</v>
      </c>
      <c r="B13" s="12" t="s">
        <v>86</v>
      </c>
      <c r="C13" s="12" t="s">
        <v>87</v>
      </c>
      <c r="D13" s="12"/>
      <c r="E13" s="12" t="s">
        <v>57</v>
      </c>
      <c r="F13" s="12"/>
      <c r="G13" s="12"/>
      <c r="H13" t="str">
        <f t="shared" si="0"/>
        <v>'The values represent the incremental value of a variable over a time interval, such as the incremental volume of flow or incremental precipitation.'</v>
      </c>
      <c r="I13" t="str">
        <f t="shared" si="1"/>
        <v>null</v>
      </c>
      <c r="J13" t="str">
        <f t="shared" si="2"/>
        <v>null</v>
      </c>
      <c r="K13" t="str">
        <f t="shared" si="3"/>
        <v>INSERT INTO CVs.AggregationStatistic (Name, Term, Definition, Category, SourceVocabularyURI) VALUES ('Incremental', 'incremental', 'The values represent the incremental value of a variable over a time interval, such as the incremental volume of flow or incremental precipitation.', null, null);</v>
      </c>
    </row>
    <row r="14" spans="1:11" x14ac:dyDescent="0.3">
      <c r="A14" s="12" t="s">
        <v>88</v>
      </c>
      <c r="B14" s="12" t="s">
        <v>89</v>
      </c>
      <c r="C14" s="12" t="s">
        <v>90</v>
      </c>
      <c r="D14" s="12"/>
      <c r="E14" s="12" t="s">
        <v>57</v>
      </c>
      <c r="F14" s="12"/>
      <c r="G14" s="12"/>
      <c r="H14" t="str">
        <f t="shared" si="0"/>
        <v>'The values represent the cumulative value of a variable measured or calculated up to a given instant of time, such as cumulative volume of flow or cumulative precipitation.'</v>
      </c>
      <c r="I14" t="str">
        <f t="shared" si="1"/>
        <v>null</v>
      </c>
      <c r="J14" t="str">
        <f t="shared" si="2"/>
        <v>null</v>
      </c>
      <c r="K14" t="str">
        <f t="shared" si="3"/>
        <v>INSERT INTO CVs.AggregationStatistic (Name, Term, Definition, Category, SourceVocabularyURI) VALUES ('Cumulative', 'cumulative', 'The values represent the cumulative value of a variable measured or calculated up to a given instant of time, such as cumulative volume of flow or cumulative precipitation.', null, null);</v>
      </c>
    </row>
    <row r="15" spans="1:11" x14ac:dyDescent="0.3">
      <c r="A15" s="12" t="s">
        <v>91</v>
      </c>
      <c r="B15" s="12" t="s">
        <v>92</v>
      </c>
      <c r="C15" s="12" t="s">
        <v>93</v>
      </c>
      <c r="D15" s="12"/>
      <c r="E15" s="12" t="s">
        <v>57</v>
      </c>
      <c r="F15" s="12"/>
      <c r="G15" s="12"/>
      <c r="H15" t="str">
        <f t="shared" si="0"/>
        <v>'A quantity specified at a particular instant in time measured with sufficient frequency (small spacing) to be interpreted as a continuous record of the phenomenon.'</v>
      </c>
      <c r="I15" t="str">
        <f t="shared" si="1"/>
        <v>null</v>
      </c>
      <c r="J15" t="str">
        <f t="shared" si="2"/>
        <v>null</v>
      </c>
      <c r="K15" t="str">
        <f t="shared" si="3"/>
        <v>INSERT INTO CVs.AggregationStatistic (Name, Term, Definition, Category, SourceVocabularyURI) VALUES ('Continuous', 'continuous', 'A quantity specified at a particular instant in time measured with sufficient frequency (small spacing) to be interpreted as a continuous record of the phenomenon.', null, null);</v>
      </c>
    </row>
    <row r="16" spans="1:11" x14ac:dyDescent="0.3">
      <c r="A16" s="12" t="s">
        <v>94</v>
      </c>
      <c r="B16" s="12" t="s">
        <v>95</v>
      </c>
      <c r="C16" s="12" t="s">
        <v>96</v>
      </c>
      <c r="D16" s="12"/>
      <c r="E16" s="12" t="s">
        <v>57</v>
      </c>
      <c r="F16" s="12"/>
      <c r="G16" s="12"/>
      <c r="H16" t="str">
        <f t="shared" si="0"/>
        <v>'The values are quantities that can be interpreted as constant for all time, or over the time interval to a subsequent measurement of the same variable at the same site.'</v>
      </c>
      <c r="I16" t="str">
        <f t="shared" si="1"/>
        <v>null</v>
      </c>
      <c r="J16" t="str">
        <f t="shared" si="2"/>
        <v>null</v>
      </c>
      <c r="K16" t="str">
        <f t="shared" si="3"/>
        <v>INSERT INTO CVs.AggregationStatistic (Name, Term, Definition, Category, SourceVocabularyURI) VALUES ('Constant over interval', 'constantOverInterval', 'The values are quantities that can be interpreted as constant for all time, or over the time interval to a subsequent measurement of the same variable at the same site.', null, null);</v>
      </c>
    </row>
    <row r="17" spans="1:11" x14ac:dyDescent="0.3">
      <c r="A17" s="12" t="s">
        <v>97</v>
      </c>
      <c r="B17" s="12" t="s">
        <v>98</v>
      </c>
      <c r="C17" s="12" t="s">
        <v>99</v>
      </c>
      <c r="D17" s="12"/>
      <c r="E17" s="12" t="s">
        <v>100</v>
      </c>
      <c r="F17" s="12" t="s">
        <v>101</v>
      </c>
      <c r="G17" s="12"/>
      <c r="H17" t="str">
        <f t="shared" si="0"/>
        <v>'In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v>
      </c>
      <c r="I17" t="str">
        <f t="shared" si="1"/>
        <v>null</v>
      </c>
      <c r="J17" t="str">
        <f t="shared" si="2"/>
        <v>'https://en.wikipedia.org/wiki/Confidence_interval'</v>
      </c>
      <c r="K17" t="str">
        <f t="shared" si="3"/>
        <v>INSERT INTO CVs.AggregationStatistic (Name, Term, Definition, Category, SourceVocabularyURI) VALUES ('Confidence Interval', 'confidenceInterval', 'In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 null, 'https://en.wikipedia.org/wiki/Confidence_interval');</v>
      </c>
    </row>
    <row r="18" spans="1:11" x14ac:dyDescent="0.3">
      <c r="A18" s="12" t="s">
        <v>102</v>
      </c>
      <c r="B18" s="12" t="s">
        <v>103</v>
      </c>
      <c r="C18" s="12" t="s">
        <v>104</v>
      </c>
      <c r="D18" s="12"/>
      <c r="E18" s="12" t="s">
        <v>57</v>
      </c>
      <c r="F18" s="12"/>
      <c r="G18" s="12"/>
      <c r="H18" t="str">
        <f t="shared" si="0"/>
        <v>'The values are categorical rather than continuous valued quantities.'</v>
      </c>
      <c r="I18" t="str">
        <f t="shared" si="1"/>
        <v>null</v>
      </c>
      <c r="J18" t="str">
        <f t="shared" si="2"/>
        <v>null</v>
      </c>
      <c r="K18" t="str">
        <f t="shared" si="3"/>
        <v>INSERT INTO CVs.AggregationStatistic (Name, Term, Definition, Category, SourceVocabularyURI) VALUES ('Categorical', 'categorical', 'The values are categorical rather than continuous valued quantities.', null, null);</v>
      </c>
    </row>
    <row r="19" spans="1:11" x14ac:dyDescent="0.3">
      <c r="A19" s="12" t="s">
        <v>105</v>
      </c>
      <c r="B19" s="12" t="s">
        <v>106</v>
      </c>
      <c r="C19" s="12" t="s">
        <v>107</v>
      </c>
      <c r="D19" s="12"/>
      <c r="E19" s="12" t="s">
        <v>57</v>
      </c>
      <c r="F19" s="12"/>
      <c r="G19" s="12"/>
      <c r="H19" t="str">
        <f t="shared" si="0"/>
        <v>'Best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v>
      </c>
      <c r="I19" t="str">
        <f t="shared" si="1"/>
        <v>null</v>
      </c>
      <c r="J19" t="str">
        <f t="shared" si="2"/>
        <v>null</v>
      </c>
      <c r="K19" t="str">
        <f t="shared" si="3"/>
        <v>INSERT INTO CVs.AggregationStatistic (Name, Term, Definition, Category, SourceVocabularyURI) VALUES ('Best easy systematic estimator', 'bestEasySystematicEstimator', 'Best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 null, null);</v>
      </c>
    </row>
    <row r="20" spans="1:11" x14ac:dyDescent="0.3">
      <c r="A20" s="12" t="s">
        <v>108</v>
      </c>
      <c r="B20" s="12" t="s">
        <v>109</v>
      </c>
      <c r="C20" s="12" t="s">
        <v>110</v>
      </c>
      <c r="D20" s="12"/>
      <c r="E20" s="12" t="s">
        <v>57</v>
      </c>
      <c r="F20" s="12"/>
      <c r="G20" s="12"/>
      <c r="H20" t="str">
        <f t="shared" si="0"/>
        <v>'The values represent the average over a time interval, such as daily mean discharge or daily mean temperature.'</v>
      </c>
      <c r="I20" t="str">
        <f t="shared" si="1"/>
        <v>null</v>
      </c>
      <c r="J20" t="str">
        <f t="shared" si="2"/>
        <v>null</v>
      </c>
      <c r="K20" t="str">
        <f t="shared" si="3"/>
        <v>INSERT INTO CVs.AggregationStatistic (Name, Term, Definition, Category, SourceVocabularyURI) VALUES ('Average', 'average', 'The values represent the average over a time interval, such as daily mean discharge or daily mean temperature.', null, null);</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CA9D-0B9B-4069-B34A-5BAE7C650213}">
  <dimension ref="A1:K4"/>
  <sheetViews>
    <sheetView zoomScale="145" zoomScaleNormal="145"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x14ac:dyDescent="0.3">
      <c r="A3" t="s">
        <v>111</v>
      </c>
      <c r="B3" t="s">
        <v>113</v>
      </c>
      <c r="H3" t="str">
        <f>IF(LEN(C3)&gt;0,_xlfn.CONCAT("'",C3,"'"),"null")</f>
        <v>null</v>
      </c>
      <c r="I3" t="str">
        <f>IF(LEN(D3)&gt;0,_xlfn.CONCAT("'",D3,"'"),"null")</f>
        <v>null</v>
      </c>
      <c r="J3" t="str">
        <f>IF(LEN(F3)&gt;0,_xlfn.CONCAT("'",F3,"'"),"null")</f>
        <v>null</v>
      </c>
      <c r="K3" t="str">
        <f>_xlfn.CONCAT("INSERT INTO CVs.WaterSourceType (Name, Term, Definition, Category, SourceVocabularyURI) VALUES ('", B3, "', '", A3, "', ", H3, ", ", I3, ", ", J3,");")</f>
        <v>INSERT INTO CVs.WaterSourceType (Name, Term, Definition, Category, SourceVocabularyURI) VALUES ('Surface Water', 'SurfaceWater', null, null, null);</v>
      </c>
    </row>
    <row r="4" spans="1:11" x14ac:dyDescent="0.3">
      <c r="A4" t="s">
        <v>112</v>
      </c>
      <c r="B4" t="s">
        <v>112</v>
      </c>
      <c r="H4" t="str">
        <f>IF(LEN(C4)&gt;0,_xlfn.CONCAT("'",C4,"'"),"null")</f>
        <v>null</v>
      </c>
      <c r="I4" t="str">
        <f>IF(LEN(D4)&gt;0,_xlfn.CONCAT("'",D4,"'"),"null")</f>
        <v>null</v>
      </c>
      <c r="J4" t="str">
        <f>IF(LEN(F4)&gt;0,_xlfn.CONCAT("'",F4,"'"),"null")</f>
        <v>null</v>
      </c>
      <c r="K4" t="str">
        <f>_xlfn.CONCAT("INSERT INTO CVs.WaterSourceType (Name, Term, Definition, Category, SourceVocabularyURI) VALUES ('", B4, "', '", A4, "', ", H4, ", ", I4, ", ", J4,");")</f>
        <v>INSERT INTO CVs.WaterSourceType (Name, Term, Definition, Category, SourceVocabularyURI) VALUES ('Groundwater', 'Groundwater', null, null, null);</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CC5C-0479-413C-8CAB-5D8EE0F39A23}">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x14ac:dyDescent="0.3">
      <c r="A3" s="17" t="s">
        <v>115</v>
      </c>
      <c r="B3" s="17" t="s">
        <v>114</v>
      </c>
      <c r="C3" s="17" t="s">
        <v>116</v>
      </c>
      <c r="H3" t="str">
        <f>IF(LEN(C3)&gt;0,_xlfn.CONCAT("'",C3,"'"),"null")</f>
        <v>'Status of the regulation (i.e., whether it is currently initiated/in effect)'</v>
      </c>
      <c r="I3" t="str">
        <f>IF(LEN(D3)&gt;0,_xlfn.CONCAT("'",D3,"'"),"null")</f>
        <v>null</v>
      </c>
      <c r="J3" t="str">
        <f>IF(LEN(F3)&gt;0,_xlfn.CONCAT("'",F3,"'"),"null")</f>
        <v>null</v>
      </c>
      <c r="K3" t="str">
        <f>_xlfn.CONCAT("INSERT INTO CVs.RegulatoryStatus (Name, Term, Definition, Category, SourceVocabularyURI) VALUES ('", B3, "', '", A3, "', ", H3, ", ", I3, ", ", J3,");")</f>
        <v>INSERT INTO CVs.RegulatoryStatus (Name, Term, Definition, Category, SourceVocabularyURI) VALUES ('In Effect', 'InEffect', 'Status of the regulation (i.e., whether it is currently initiated/in effect)', null, null);</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1C7A-8426-4F37-BB27-40E4E32675FF}">
  <dimension ref="A1:K3"/>
  <sheetViews>
    <sheetView zoomScale="145" zoomScaleNormal="145"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x14ac:dyDescent="0.3">
      <c r="A3" t="s">
        <v>117</v>
      </c>
      <c r="B3" t="s">
        <v>117</v>
      </c>
      <c r="C3" s="17" t="s">
        <v>118</v>
      </c>
      <c r="H3" t="str">
        <f>IF(LEN(C3)&gt;0,_xlfn.CONCAT("'",C3,"'"),"null")</f>
        <v>'Crop type for the place of use, if the VariableSpecificCV is SiteSpecificConsumptive Use, Irrigation or SiteSpecificWithdrawal, Irrigation'</v>
      </c>
      <c r="I3" t="str">
        <f>IF(LEN(D3)&gt;0,_xlfn.CONCAT("'",D3,"'"),"null")</f>
        <v>null</v>
      </c>
      <c r="J3" t="str">
        <f>IF(LEN(F3)&gt;0,_xlfn.CONCAT("'",F3,"'"),"null")</f>
        <v>null</v>
      </c>
      <c r="K3" t="str">
        <f>_xlfn.CONCAT("INSERT INTO CVs.CropType (Name, Term, Definition, Category, SourceVocabularyURI) VALUES ('", B3, "', '", A3, "', ", H3, ", ", I3, ", ", J3,");")</f>
        <v>INSERT INTO CVs.CropType (Name, Term, Definition, Category, SourceVocabularyURI) VALUES ('Wheat', 'Wheat', 'Crop type for the place of use, if the VariableSpecificCV is SiteSpecificConsumptive Use, Irrigation or SiteSpecificWithdrawal, Irrigation', null, null);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4160-0C52-4A9F-978F-C0B19157AD65}">
  <dimension ref="A1:K5"/>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9" t="s">
        <v>21</v>
      </c>
      <c r="B3" s="9" t="s">
        <v>19</v>
      </c>
      <c r="H3" t="str">
        <f>IF(LEN(C3)&gt;0,_xlfn.CONCAT("'",C3,"'"),"null")</f>
        <v>null</v>
      </c>
      <c r="I3" t="str">
        <f>IF(LEN(D3)&gt;0,_xlfn.CONCAT("'",D3,"'"),"null")</f>
        <v>null</v>
      </c>
      <c r="J3" t="str">
        <f>IF(LEN(F3)&gt;0,_xlfn.CONCAT("'",F3,"'"),"null")</f>
        <v>null</v>
      </c>
      <c r="K3" t="str">
        <f>_xlfn.CONCAT("INSERT INTO CVs.Variable (Name, Term, Definition, Category, SourceVocabularyURI) VALUES ('", B3, "', '", A3, "', ", H3, ", ", I3, ", ", J3,");")</f>
        <v>INSERT INTO CVs.Variable (Name, Term, Definition, Category, SourceVocabularyURI) VALUES ('Consumptive Use', 'ConsumptiveUse', null, null, null);</v>
      </c>
    </row>
    <row r="4" spans="1:11" x14ac:dyDescent="0.3">
      <c r="A4" s="9" t="s">
        <v>20</v>
      </c>
      <c r="B4" s="9" t="s">
        <v>20</v>
      </c>
      <c r="H4" t="str">
        <f t="shared" ref="H4:H5" si="0">IF(LEN(C4)&gt;0,_xlfn.CONCAT("'",C4,"'"),"null")</f>
        <v>null</v>
      </c>
      <c r="I4" t="str">
        <f t="shared" ref="I4:I5" si="1">IF(LEN(D4)&gt;0,_xlfn.CONCAT("'",D4,"'"),"null")</f>
        <v>null</v>
      </c>
      <c r="J4" t="str">
        <f t="shared" ref="J4:J5" si="2">IF(LEN(F4)&gt;0,_xlfn.CONCAT("'",F4,"'"),"null")</f>
        <v>null</v>
      </c>
      <c r="K4" t="str">
        <f t="shared" ref="K4:K5" si="3">_xlfn.CONCAT("INSERT INTO CVs.Variable (Name, Term, Definition, Category, SourceVocabularyURI) VALUES ('", B4, "', '", A4, "', ", H4, ", ", I4, ", ", J4,");")</f>
        <v>INSERT INTO CVs.Variable (Name, Term, Definition, Category, SourceVocabularyURI) VALUES ('Withdrawal', 'Withdrawal', null, null, null);</v>
      </c>
    </row>
    <row r="5" spans="1:11" x14ac:dyDescent="0.3">
      <c r="A5" t="s">
        <v>24</v>
      </c>
      <c r="B5" t="s">
        <v>24</v>
      </c>
      <c r="H5" t="str">
        <f t="shared" si="0"/>
        <v>null</v>
      </c>
      <c r="I5" t="str">
        <f t="shared" si="1"/>
        <v>null</v>
      </c>
      <c r="J5" t="str">
        <f t="shared" si="2"/>
        <v>null</v>
      </c>
      <c r="K5" t="str">
        <f t="shared" si="3"/>
        <v>INSERT INTO CVs.Variable (Name, Term, Definition, Category, SourceVocabularyURI) VALUES ('Allocation', 'Allocation', null, null, null);</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C8019-A7C9-4D7E-ABC9-4760F24D591E}">
  <dimension ref="A1:K3"/>
  <sheetViews>
    <sheetView zoomScale="145" zoomScaleNormal="145"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0" t="s">
        <v>0</v>
      </c>
      <c r="B1" s="10" t="s">
        <v>1</v>
      </c>
      <c r="C1" s="19" t="s">
        <v>2</v>
      </c>
      <c r="D1" s="19" t="s">
        <v>3</v>
      </c>
      <c r="E1" s="19" t="s">
        <v>4</v>
      </c>
      <c r="F1" s="19" t="s">
        <v>5</v>
      </c>
      <c r="G1" s="19" t="s">
        <v>6</v>
      </c>
    </row>
    <row r="2" spans="1:11" ht="16.2" thickBot="1" x14ac:dyDescent="0.35">
      <c r="A2" s="11" t="s">
        <v>7</v>
      </c>
      <c r="B2" s="11" t="s">
        <v>7</v>
      </c>
      <c r="C2" s="20" t="s">
        <v>8</v>
      </c>
      <c r="D2" s="20" t="s">
        <v>8</v>
      </c>
      <c r="E2" s="20" t="s">
        <v>8</v>
      </c>
      <c r="F2" s="20" t="s">
        <v>8</v>
      </c>
      <c r="G2" s="21" t="s">
        <v>8</v>
      </c>
    </row>
    <row r="3" spans="1:11" x14ac:dyDescent="0.3">
      <c r="A3" s="17" t="s">
        <v>119</v>
      </c>
      <c r="B3" s="17" t="s">
        <v>119</v>
      </c>
      <c r="C3" s="17" t="s">
        <v>120</v>
      </c>
      <c r="H3" t="str">
        <f>IF(LEN(C3)&gt;0,_xlfn.CONCAT("'",C3,"'"),"null")</f>
        <v>'Irrigation method for the place of use, if the VariableSpecificCV is SiteSpecificConsumptive Use, Irrigation or SiteSpecificWithdrawal, Irrigation'</v>
      </c>
      <c r="I3" t="str">
        <f>IF(LEN(D3)&gt;0,_xlfn.CONCAT("'",D3,"'"),"null")</f>
        <v>null</v>
      </c>
      <c r="J3" t="str">
        <f>IF(LEN(F3)&gt;0,_xlfn.CONCAT("'",F3,"'"),"null")</f>
        <v>null</v>
      </c>
      <c r="K3" t="str">
        <f>_xlfn.CONCAT("INSERT INTO CVs.IrrigationMethod (Name, Term, Definition, Category, SourceVocabularyURI) VALUES ('", B3, "', '", A3, "', ", H3, ", ", I3, ", ", J3,");")</f>
        <v>INSERT INTO CVs.IrrigationMethod (Name, Term, Definition, Category, SourceVocabularyURI) VALUES ('Flood', 'Flood', 'Irrigation method for the place of use, if the VariableSpecificCV is SiteSpecificConsumptive Use, Irrigation or SiteSpecificWithdrawal, Irrigation', null, null);</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25EA-9584-42A7-8F0F-E1923979A8E4}">
  <dimension ref="A1:L13"/>
  <sheetViews>
    <sheetView tabSelected="1" zoomScaleNormal="100" workbookViewId="0">
      <selection activeCell="L3" sqref="L3:L13"/>
    </sheetView>
  </sheetViews>
  <sheetFormatPr defaultRowHeight="14.4" x14ac:dyDescent="0.3"/>
  <cols>
    <col min="1" max="1" width="19" bestFit="1" customWidth="1"/>
    <col min="2" max="2" width="27.88671875" bestFit="1" customWidth="1"/>
    <col min="3" max="3" width="19" customWidth="1"/>
    <col min="4" max="4" width="54.6640625" bestFit="1" customWidth="1"/>
    <col min="5" max="5" width="9.6640625" bestFit="1" customWidth="1"/>
    <col min="6" max="6" width="12.5546875" bestFit="1" customWidth="1"/>
    <col min="7" max="7" width="16.5546875" bestFit="1" customWidth="1"/>
    <col min="8" max="8" width="9.5546875" bestFit="1" customWidth="1"/>
  </cols>
  <sheetData>
    <row r="1" spans="1:12" ht="15.6" x14ac:dyDescent="0.3">
      <c r="A1" s="10" t="s">
        <v>0</v>
      </c>
      <c r="B1" s="10" t="s">
        <v>1</v>
      </c>
      <c r="C1" s="24" t="s">
        <v>125</v>
      </c>
      <c r="D1" s="19" t="s">
        <v>2</v>
      </c>
      <c r="E1" s="19" t="s">
        <v>3</v>
      </c>
      <c r="F1" s="19" t="s">
        <v>4</v>
      </c>
      <c r="G1" s="19" t="s">
        <v>5</v>
      </c>
      <c r="H1" s="19" t="s">
        <v>6</v>
      </c>
    </row>
    <row r="2" spans="1:12" ht="16.2" thickBot="1" x14ac:dyDescent="0.35">
      <c r="A2" s="11" t="s">
        <v>7</v>
      </c>
      <c r="B2" s="11" t="s">
        <v>7</v>
      </c>
      <c r="C2" s="11" t="s">
        <v>7</v>
      </c>
      <c r="D2" s="20" t="s">
        <v>8</v>
      </c>
      <c r="E2" s="20" t="s">
        <v>8</v>
      </c>
      <c r="F2" s="20" t="s">
        <v>8</v>
      </c>
      <c r="G2" s="20" t="s">
        <v>8</v>
      </c>
      <c r="H2" s="21" t="s">
        <v>8</v>
      </c>
    </row>
    <row r="3" spans="1:12" x14ac:dyDescent="0.3">
      <c r="A3" s="25" t="s">
        <v>138</v>
      </c>
      <c r="B3" s="17" t="s">
        <v>126</v>
      </c>
      <c r="C3" s="17" t="s">
        <v>137</v>
      </c>
      <c r="D3" s="17" t="s">
        <v>126</v>
      </c>
      <c r="I3" t="str">
        <f>IF(LEN(D3)&gt;0,_xlfn.CONCAT("'",D3,"'"),"null")</f>
        <v>'Adjudication Decree'</v>
      </c>
      <c r="J3" t="str">
        <f>IF(LEN(E3)&gt;0,_xlfn.CONCAT("'",E3,"'"),"null")</f>
        <v>null</v>
      </c>
      <c r="K3" t="str">
        <f>IF(LEN(G3)&gt;0,_xlfn.CONCAT("'",G3,"'"),"null")</f>
        <v>null</v>
      </c>
      <c r="L3" t="str">
        <f>_xlfn.CONCAT("INSERT INTO CVs.WaterRightType (Name, Term, State, Definition, Category, SourceVocabularyURI) VALUES ('", B3, "', '", A3, "', '", C3, "',", I3, ", ", J3, ", ", K3,");")</f>
        <v>INSERT INTO CVs.WaterRightType (Name, Term, State, Definition, Category, SourceVocabularyURI) VALUES ('Adjudication Decree', 'ADEC_UT', 'UT','Adjudication Decree', null, null);</v>
      </c>
    </row>
    <row r="4" spans="1:12" x14ac:dyDescent="0.3">
      <c r="A4" s="25" t="s">
        <v>139</v>
      </c>
      <c r="B4" t="s">
        <v>127</v>
      </c>
      <c r="C4" s="17" t="s">
        <v>137</v>
      </c>
      <c r="D4" t="s">
        <v>127</v>
      </c>
      <c r="I4" t="str">
        <f t="shared" ref="I4:I13" si="0">IF(LEN(D4)&gt;0,_xlfn.CONCAT("'",D4,"'"),"null")</f>
        <v>'Adverse Use'</v>
      </c>
      <c r="J4" t="str">
        <f t="shared" ref="J4:J13" si="1">IF(LEN(E4)&gt;0,_xlfn.CONCAT("'",E4,"'"),"null")</f>
        <v>null</v>
      </c>
      <c r="K4" t="str">
        <f t="shared" ref="K4:K13" si="2">IF(LEN(G4)&gt;0,_xlfn.CONCAT("'",G4,"'"),"null")</f>
        <v>null</v>
      </c>
      <c r="L4" t="str">
        <f t="shared" ref="L4:L13" si="3">_xlfn.CONCAT("INSERT INTO CVs.WaterRightType (Name, Term, State, Definition, Category, SourceVocabularyURI) VALUES ('", B4, "', '", A4, "', '", C4, "',", I4, ", ", J4, ", ", K4,");")</f>
        <v>INSERT INTO CVs.WaterRightType (Name, Term, State, Definition, Category, SourceVocabularyURI) VALUES ('Adverse Use', 'ADV_UT', 'UT','Adverse Use', null, null);</v>
      </c>
    </row>
    <row r="5" spans="1:12" x14ac:dyDescent="0.3">
      <c r="A5" s="25" t="s">
        <v>140</v>
      </c>
      <c r="B5" t="s">
        <v>128</v>
      </c>
      <c r="C5" s="17" t="s">
        <v>137</v>
      </c>
      <c r="D5" t="s">
        <v>128</v>
      </c>
      <c r="I5" t="str">
        <f t="shared" si="0"/>
        <v>'Application to Appropriate'</v>
      </c>
      <c r="J5" t="str">
        <f t="shared" si="1"/>
        <v>null</v>
      </c>
      <c r="K5" t="str">
        <f t="shared" si="2"/>
        <v>null</v>
      </c>
      <c r="L5" t="str">
        <f t="shared" si="3"/>
        <v>INSERT INTO CVs.WaterRightType (Name, Term, State, Definition, Category, SourceVocabularyURI) VALUES ('Application to Appropriate', 'APPL_UT', 'UT','Application to Appropriate', null, null);</v>
      </c>
    </row>
    <row r="6" spans="1:12" x14ac:dyDescent="0.3">
      <c r="A6" s="25" t="s">
        <v>141</v>
      </c>
      <c r="B6" t="s">
        <v>129</v>
      </c>
      <c r="C6" s="17" t="s">
        <v>137</v>
      </c>
      <c r="D6" t="s">
        <v>129</v>
      </c>
      <c r="I6" t="str">
        <f t="shared" si="0"/>
        <v>'Decree'</v>
      </c>
      <c r="J6" t="str">
        <f t="shared" si="1"/>
        <v>null</v>
      </c>
      <c r="K6" t="str">
        <f t="shared" si="2"/>
        <v>null</v>
      </c>
      <c r="L6" t="str">
        <f t="shared" si="3"/>
        <v>INSERT INTO CVs.WaterRightType (Name, Term, State, Definition, Category, SourceVocabularyURI) VALUES ('Decree', 'DEC_UT', 'UT','Decree', null, null);</v>
      </c>
    </row>
    <row r="7" spans="1:12" x14ac:dyDescent="0.3">
      <c r="A7" s="25" t="s">
        <v>142</v>
      </c>
      <c r="B7" t="s">
        <v>130</v>
      </c>
      <c r="C7" s="17" t="s">
        <v>137</v>
      </c>
      <c r="D7" t="s">
        <v>130</v>
      </c>
      <c r="I7" t="str">
        <f t="shared" si="0"/>
        <v>'Diligence Claim'</v>
      </c>
      <c r="J7" t="str">
        <f t="shared" si="1"/>
        <v>null</v>
      </c>
      <c r="K7" t="str">
        <f t="shared" si="2"/>
        <v>null</v>
      </c>
      <c r="L7" t="str">
        <f t="shared" si="3"/>
        <v>INSERT INTO CVs.WaterRightType (Name, Term, State, Definition, Category, SourceVocabularyURI) VALUES ('Diligence Claim', 'DIL_UT', 'UT','Diligence Claim', null, null);</v>
      </c>
    </row>
    <row r="8" spans="1:12" x14ac:dyDescent="0.3">
      <c r="A8" s="25" t="s">
        <v>143</v>
      </c>
      <c r="B8" t="s">
        <v>131</v>
      </c>
      <c r="C8" s="17" t="s">
        <v>137</v>
      </c>
      <c r="D8" t="s">
        <v>131</v>
      </c>
      <c r="I8" t="str">
        <f t="shared" si="0"/>
        <v>'Federal Reserved Water Right'</v>
      </c>
      <c r="J8" t="str">
        <f t="shared" si="1"/>
        <v>null</v>
      </c>
      <c r="K8" t="str">
        <f t="shared" si="2"/>
        <v>null</v>
      </c>
      <c r="L8" t="str">
        <f t="shared" si="3"/>
        <v>INSERT INTO CVs.WaterRightType (Name, Term, State, Definition, Category, SourceVocabularyURI) VALUES ('Federal Reserved Water Right', 'FEDR_UT', 'UT','Federal Reserved Water Right', null, null);</v>
      </c>
    </row>
    <row r="9" spans="1:12" x14ac:dyDescent="0.3">
      <c r="A9" s="25" t="s">
        <v>144</v>
      </c>
      <c r="B9" t="s">
        <v>132</v>
      </c>
      <c r="C9" s="17" t="s">
        <v>137</v>
      </c>
      <c r="D9" t="s">
        <v>132</v>
      </c>
      <c r="I9" t="str">
        <f t="shared" si="0"/>
        <v>'Fixed-Time Application'</v>
      </c>
      <c r="J9" t="str">
        <f t="shared" si="1"/>
        <v>null</v>
      </c>
      <c r="K9" t="str">
        <f t="shared" si="2"/>
        <v>null</v>
      </c>
      <c r="L9" t="str">
        <f t="shared" si="3"/>
        <v>INSERT INTO CVs.WaterRightType (Name, Term, State, Definition, Category, SourceVocabularyURI) VALUES ('Fixed-Time Application', 'FIXD_UT', 'UT','Fixed-Time Application', null, null);</v>
      </c>
    </row>
    <row r="10" spans="1:12" x14ac:dyDescent="0.3">
      <c r="A10" s="25" t="s">
        <v>145</v>
      </c>
      <c r="B10" t="s">
        <v>133</v>
      </c>
      <c r="C10" s="17" t="s">
        <v>137</v>
      </c>
      <c r="D10" t="s">
        <v>133</v>
      </c>
      <c r="I10" t="str">
        <f t="shared" si="0"/>
        <v>'Pending Adjudication Claim'</v>
      </c>
      <c r="J10" t="str">
        <f t="shared" si="1"/>
        <v>null</v>
      </c>
      <c r="K10" t="str">
        <f t="shared" si="2"/>
        <v>null</v>
      </c>
      <c r="L10" t="str">
        <f t="shared" si="3"/>
        <v>INSERT INTO CVs.WaterRightType (Name, Term, State, Definition, Category, SourceVocabularyURI) VALUES ('Pending Adjudication Claim', 'PAC_UT', 'UT','Pending Adjudication Claim', null, null);</v>
      </c>
    </row>
    <row r="11" spans="1:12" x14ac:dyDescent="0.3">
      <c r="A11" s="25" t="s">
        <v>146</v>
      </c>
      <c r="B11" t="s">
        <v>134</v>
      </c>
      <c r="C11" s="17" t="s">
        <v>137</v>
      </c>
      <c r="D11" t="s">
        <v>134</v>
      </c>
      <c r="I11" t="str">
        <f t="shared" si="0"/>
        <v>'Water Company Shares'</v>
      </c>
      <c r="J11" t="str">
        <f t="shared" si="1"/>
        <v>null</v>
      </c>
      <c r="K11" t="str">
        <f t="shared" si="2"/>
        <v>null</v>
      </c>
      <c r="L11" t="str">
        <f t="shared" si="3"/>
        <v>INSERT INTO CVs.WaterRightType (Name, Term, State, Definition, Category, SourceVocabularyURI) VALUES ('Water Company Shares', 'SHAR_UT', 'UT','Water Company Shares', null, null);</v>
      </c>
    </row>
    <row r="12" spans="1:12" x14ac:dyDescent="0.3">
      <c r="A12" s="25" t="s">
        <v>147</v>
      </c>
      <c r="B12" t="s">
        <v>135</v>
      </c>
      <c r="C12" s="17" t="s">
        <v>137</v>
      </c>
      <c r="D12" t="s">
        <v>135</v>
      </c>
      <c r="I12" t="str">
        <f t="shared" si="0"/>
        <v>'Temporary Application'</v>
      </c>
      <c r="J12" t="str">
        <f t="shared" si="1"/>
        <v>null</v>
      </c>
      <c r="K12" t="str">
        <f t="shared" si="2"/>
        <v>null</v>
      </c>
      <c r="L12" t="str">
        <f t="shared" si="3"/>
        <v>INSERT INTO CVs.WaterRightType (Name, Term, State, Definition, Category, SourceVocabularyURI) VALUES ('Temporary Application', 'TEMP_UT', 'UT','Temporary Application', null, null);</v>
      </c>
    </row>
    <row r="13" spans="1:12" x14ac:dyDescent="0.3">
      <c r="A13" s="25" t="s">
        <v>148</v>
      </c>
      <c r="B13" t="s">
        <v>136</v>
      </c>
      <c r="C13" s="17" t="s">
        <v>137</v>
      </c>
      <c r="D13" t="s">
        <v>136</v>
      </c>
      <c r="I13" t="str">
        <f t="shared" si="0"/>
        <v>'Underground Water Claim'</v>
      </c>
      <c r="J13" t="str">
        <f t="shared" si="1"/>
        <v>null</v>
      </c>
      <c r="K13" t="str">
        <f t="shared" si="2"/>
        <v>null</v>
      </c>
      <c r="L13" t="str">
        <f t="shared" si="3"/>
        <v>INSERT INTO CVs.WaterRightType (Name, Term, State, Definition, Category, SourceVocabularyURI) VALUES ('Underground Water Claim', 'UGWC_UT', 'UT','Underground Water Claim', null, null);</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F863B-6962-436E-8244-434ACD8C1654}">
  <dimension ref="A1:K6"/>
  <sheetViews>
    <sheetView zoomScaleNormal="100" workbookViewId="0">
      <selection activeCell="H3" sqref="H3:K3"/>
    </sheetView>
  </sheetViews>
  <sheetFormatPr defaultRowHeight="14.4" x14ac:dyDescent="0.3"/>
  <cols>
    <col min="1" max="2" width="24"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9" t="s">
        <v>16</v>
      </c>
      <c r="B3" s="9" t="s">
        <v>13</v>
      </c>
      <c r="H3" t="str">
        <f>IF(LEN(C3)&gt;0,_xlfn.CONCAT("'",C3,"'"),"null")</f>
        <v>null</v>
      </c>
      <c r="I3" t="str">
        <f>IF(LEN(D3)&gt;0,_xlfn.CONCAT("'",D3,"'"),"null")</f>
        <v>null</v>
      </c>
      <c r="J3" t="str">
        <f>IF(LEN(F3)&gt;0,_xlfn.CONCAT("'",F3,"'"),"null")</f>
        <v>null</v>
      </c>
      <c r="K3" t="str">
        <f>_xlfn.CONCAT("INSERT INTO CVs.VariableSpecific (Name, Term, Definition, Category, SourceVocabularyURI) VALUES ('", B3, "', '", A3, "', ", H3, ", ", I3, ", ", J3,");")</f>
        <v>INSERT INTO CVs.VariableSpecific (Name, Term, Definition, Category, SourceVocabularyURI) VALUES ('Consumptive Use, Irrigation', 'ConsUseIrr', null, null, null);</v>
      </c>
    </row>
    <row r="4" spans="1:11" x14ac:dyDescent="0.3">
      <c r="A4" s="9" t="s">
        <v>17</v>
      </c>
      <c r="B4" s="9" t="s">
        <v>14</v>
      </c>
      <c r="H4" t="str">
        <f t="shared" ref="H4:H6" si="0">IF(LEN(C4)&gt;0,_xlfn.CONCAT("'",C4,"'"),"null")</f>
        <v>null</v>
      </c>
      <c r="I4" t="str">
        <f t="shared" ref="I4:I6" si="1">IF(LEN(D4)&gt;0,_xlfn.CONCAT("'",D4,"'"),"null")</f>
        <v>null</v>
      </c>
      <c r="J4" t="str">
        <f t="shared" ref="J4:J6" si="2">IF(LEN(F4)&gt;0,_xlfn.CONCAT("'",F4,"'"),"null")</f>
        <v>null</v>
      </c>
      <c r="K4" t="str">
        <f t="shared" ref="K4:K6" si="3">_xlfn.CONCAT("INSERT INTO CVs.VariableSpecific (Name, Term, Definition, Category, SourceVocabularyURI) VALUES ('", B4, "', '", A4, "', ", H4, ", ", I4, ", ", J4,");")</f>
        <v>INSERT INTO CVs.VariableSpecific (Name, Term, Definition, Category, SourceVocabularyURI) VALUES ('Withdrawal, Irrigation', 'WithdrawaIrr', null, null, null);</v>
      </c>
    </row>
    <row r="5" spans="1:11" x14ac:dyDescent="0.3">
      <c r="A5" s="9" t="s">
        <v>18</v>
      </c>
      <c r="B5" s="9" t="s">
        <v>15</v>
      </c>
      <c r="H5" t="str">
        <f t="shared" si="0"/>
        <v>null</v>
      </c>
      <c r="I5" t="str">
        <f t="shared" si="1"/>
        <v>null</v>
      </c>
      <c r="J5" t="str">
        <f t="shared" si="2"/>
        <v>null</v>
      </c>
      <c r="K5" t="str">
        <f t="shared" si="3"/>
        <v>INSERT INTO CVs.VariableSpecific (Name, Term, Definition, Category, SourceVocabularyURI) VALUES ('Withdrawal, Public Supply', 'WithdrawalPublicSup', null, null, null);</v>
      </c>
    </row>
    <row r="6" spans="1:11" x14ac:dyDescent="0.3">
      <c r="A6" t="s">
        <v>26</v>
      </c>
      <c r="B6" t="s">
        <v>25</v>
      </c>
      <c r="H6" t="str">
        <f t="shared" si="0"/>
        <v>null</v>
      </c>
      <c r="I6" t="str">
        <f t="shared" si="1"/>
        <v>null</v>
      </c>
      <c r="J6" t="str">
        <f t="shared" si="2"/>
        <v>null</v>
      </c>
      <c r="K6" t="str">
        <f t="shared" si="3"/>
        <v>INSERT INTO CVs.VariableSpecific (Name, Term, Definition, Category, SourceVocabularyURI) VALUES ('Allocation All', 'AllocationAll', null, null, null);</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3508-4FD4-454D-AE96-FF7C3DAA6EFF}">
  <dimension ref="A1:K28"/>
  <sheetViews>
    <sheetView zoomScaleNormal="100" workbookViewId="0">
      <selection activeCell="H3" sqref="H3:K3"/>
    </sheetView>
  </sheetViews>
  <sheetFormatPr defaultRowHeight="14.4" x14ac:dyDescent="0.3"/>
  <cols>
    <col min="1" max="2" width="19" style="8" bestFit="1" customWidth="1"/>
    <col min="3" max="3" width="10.6640625" bestFit="1" customWidth="1"/>
    <col min="4" max="4" width="9.6640625" bestFit="1" customWidth="1"/>
    <col min="5" max="5" width="12.5546875" bestFit="1" customWidth="1"/>
    <col min="6" max="6" width="16.5546875" bestFit="1" customWidth="1"/>
  </cols>
  <sheetData>
    <row r="1" spans="1:11" ht="15.6" x14ac:dyDescent="0.3">
      <c r="A1" s="6" t="s">
        <v>0</v>
      </c>
      <c r="B1" s="6" t="s">
        <v>1</v>
      </c>
      <c r="C1" s="2" t="s">
        <v>2</v>
      </c>
      <c r="D1" s="2" t="s">
        <v>3</v>
      </c>
      <c r="E1" s="2" t="s">
        <v>4</v>
      </c>
      <c r="F1" s="2" t="s">
        <v>5</v>
      </c>
      <c r="G1" s="2" t="s">
        <v>6</v>
      </c>
    </row>
    <row r="2" spans="1:11" ht="16.2" thickBot="1" x14ac:dyDescent="0.35">
      <c r="A2" s="7" t="s">
        <v>7</v>
      </c>
      <c r="B2" s="7" t="s">
        <v>7</v>
      </c>
      <c r="C2" s="4" t="s">
        <v>8</v>
      </c>
      <c r="D2" s="4" t="s">
        <v>8</v>
      </c>
      <c r="E2" s="4" t="s">
        <v>8</v>
      </c>
      <c r="F2" s="4" t="s">
        <v>8</v>
      </c>
      <c r="G2" s="5" t="s">
        <v>8</v>
      </c>
    </row>
    <row r="3" spans="1:11" x14ac:dyDescent="0.3">
      <c r="A3" s="8">
        <v>2000</v>
      </c>
      <c r="B3" s="8">
        <v>2000</v>
      </c>
      <c r="H3" t="str">
        <f>IF(LEN(C3)&gt;0,_xlfn.CONCAT("'",C3,"'"),"null")</f>
        <v>null</v>
      </c>
      <c r="I3" t="str">
        <f>IF(LEN(D3)&gt;0,_xlfn.CONCAT("'",D3,"'"),"null")</f>
        <v>null</v>
      </c>
      <c r="J3" t="str">
        <f>IF(LEN(F3)&gt;0,_xlfn.CONCAT("'",F3,"'"),"null")</f>
        <v>null</v>
      </c>
      <c r="K3" t="str">
        <f>_xlfn.CONCAT("INSERT INTO CVs.ReportYearCV (Name, Term, Definition, Category, SourceVocabularyURI) VALUES ('", B3, "', '", A3, "', ", H3, ", ", I3, ", ", J3,");")</f>
        <v>INSERT INTO CVs.ReportYearCV (Name, Term, Definition, Category, SourceVocabularyURI) VALUES ('2000', '2000', null, null, null);</v>
      </c>
    </row>
    <row r="4" spans="1:11" x14ac:dyDescent="0.3">
      <c r="A4" s="8">
        <v>2001</v>
      </c>
      <c r="B4" s="8">
        <v>2001</v>
      </c>
      <c r="H4" t="str">
        <f t="shared" ref="H4:H28" si="0">IF(LEN(C4)&gt;0,_xlfn.CONCAT("'",C4,"'"),"null")</f>
        <v>null</v>
      </c>
      <c r="I4" t="str">
        <f t="shared" ref="I4:I28" si="1">IF(LEN(D4)&gt;0,_xlfn.CONCAT("'",D4,"'"),"null")</f>
        <v>null</v>
      </c>
      <c r="J4" t="str">
        <f t="shared" ref="J4:J28" si="2">IF(LEN(F4)&gt;0,_xlfn.CONCAT("'",F4,"'"),"null")</f>
        <v>null</v>
      </c>
      <c r="K4" t="str">
        <f t="shared" ref="K4:K28" si="3">_xlfn.CONCAT("INSERT INTO CVs.ReportYearCV (Name, Term, Definition, Category, SourceVocabularyURI) VALUES ('", B4, "', '", A4, "', ", H4, ", ", I4, ", ", J4,");")</f>
        <v>INSERT INTO CVs.ReportYearCV (Name, Term, Definition, Category, SourceVocabularyURI) VALUES ('2001', '2001', null, null, null);</v>
      </c>
    </row>
    <row r="5" spans="1:11" x14ac:dyDescent="0.3">
      <c r="A5" s="8">
        <v>2002</v>
      </c>
      <c r="B5" s="8">
        <v>2002</v>
      </c>
      <c r="H5" t="str">
        <f t="shared" si="0"/>
        <v>null</v>
      </c>
      <c r="I5" t="str">
        <f t="shared" si="1"/>
        <v>null</v>
      </c>
      <c r="J5" t="str">
        <f t="shared" si="2"/>
        <v>null</v>
      </c>
      <c r="K5" t="str">
        <f t="shared" si="3"/>
        <v>INSERT INTO CVs.ReportYearCV (Name, Term, Definition, Category, SourceVocabularyURI) VALUES ('2002', '2002', null, null, null);</v>
      </c>
    </row>
    <row r="6" spans="1:11" x14ac:dyDescent="0.3">
      <c r="A6" s="8">
        <v>2003</v>
      </c>
      <c r="B6" s="8">
        <v>2003</v>
      </c>
      <c r="H6" t="str">
        <f t="shared" si="0"/>
        <v>null</v>
      </c>
      <c r="I6" t="str">
        <f t="shared" si="1"/>
        <v>null</v>
      </c>
      <c r="J6" t="str">
        <f t="shared" si="2"/>
        <v>null</v>
      </c>
      <c r="K6" t="str">
        <f t="shared" si="3"/>
        <v>INSERT INTO CVs.ReportYearCV (Name, Term, Definition, Category, SourceVocabularyURI) VALUES ('2003', '2003', null, null, null);</v>
      </c>
    </row>
    <row r="7" spans="1:11" x14ac:dyDescent="0.3">
      <c r="A7" s="8">
        <v>2004</v>
      </c>
      <c r="B7" s="8">
        <v>2004</v>
      </c>
      <c r="H7" t="str">
        <f t="shared" si="0"/>
        <v>null</v>
      </c>
      <c r="I7" t="str">
        <f t="shared" si="1"/>
        <v>null</v>
      </c>
      <c r="J7" t="str">
        <f t="shared" si="2"/>
        <v>null</v>
      </c>
      <c r="K7" t="str">
        <f t="shared" si="3"/>
        <v>INSERT INTO CVs.ReportYearCV (Name, Term, Definition, Category, SourceVocabularyURI) VALUES ('2004', '2004', null, null, null);</v>
      </c>
    </row>
    <row r="8" spans="1:11" x14ac:dyDescent="0.3">
      <c r="A8" s="8">
        <v>2005</v>
      </c>
      <c r="B8" s="8">
        <v>2005</v>
      </c>
      <c r="H8" t="str">
        <f t="shared" si="0"/>
        <v>null</v>
      </c>
      <c r="I8" t="str">
        <f t="shared" si="1"/>
        <v>null</v>
      </c>
      <c r="J8" t="str">
        <f t="shared" si="2"/>
        <v>null</v>
      </c>
      <c r="K8" t="str">
        <f t="shared" si="3"/>
        <v>INSERT INTO CVs.ReportYearCV (Name, Term, Definition, Category, SourceVocabularyURI) VALUES ('2005', '2005', null, null, null);</v>
      </c>
    </row>
    <row r="9" spans="1:11" x14ac:dyDescent="0.3">
      <c r="A9" s="8">
        <v>2006</v>
      </c>
      <c r="B9" s="8">
        <v>2006</v>
      </c>
      <c r="H9" t="str">
        <f t="shared" si="0"/>
        <v>null</v>
      </c>
      <c r="I9" t="str">
        <f t="shared" si="1"/>
        <v>null</v>
      </c>
      <c r="J9" t="str">
        <f t="shared" si="2"/>
        <v>null</v>
      </c>
      <c r="K9" t="str">
        <f t="shared" si="3"/>
        <v>INSERT INTO CVs.ReportYearCV (Name, Term, Definition, Category, SourceVocabularyURI) VALUES ('2006', '2006', null, null, null);</v>
      </c>
    </row>
    <row r="10" spans="1:11" x14ac:dyDescent="0.3">
      <c r="A10" s="8">
        <v>2007</v>
      </c>
      <c r="B10" s="8">
        <v>2007</v>
      </c>
      <c r="H10" t="str">
        <f t="shared" si="0"/>
        <v>null</v>
      </c>
      <c r="I10" t="str">
        <f t="shared" si="1"/>
        <v>null</v>
      </c>
      <c r="J10" t="str">
        <f t="shared" si="2"/>
        <v>null</v>
      </c>
      <c r="K10" t="str">
        <f t="shared" si="3"/>
        <v>INSERT INTO CVs.ReportYearCV (Name, Term, Definition, Category, SourceVocabularyURI) VALUES ('2007', '2007', null, null, null);</v>
      </c>
    </row>
    <row r="11" spans="1:11" x14ac:dyDescent="0.3">
      <c r="A11" s="8">
        <v>2008</v>
      </c>
      <c r="B11" s="8">
        <v>2008</v>
      </c>
      <c r="H11" t="str">
        <f t="shared" si="0"/>
        <v>null</v>
      </c>
      <c r="I11" t="str">
        <f t="shared" si="1"/>
        <v>null</v>
      </c>
      <c r="J11" t="str">
        <f t="shared" si="2"/>
        <v>null</v>
      </c>
      <c r="K11" t="str">
        <f t="shared" si="3"/>
        <v>INSERT INTO CVs.ReportYearCV (Name, Term, Definition, Category, SourceVocabularyURI) VALUES ('2008', '2008', null, null, null);</v>
      </c>
    </row>
    <row r="12" spans="1:11" x14ac:dyDescent="0.3">
      <c r="A12" s="8">
        <v>2009</v>
      </c>
      <c r="B12" s="8">
        <v>2009</v>
      </c>
      <c r="H12" t="str">
        <f t="shared" si="0"/>
        <v>null</v>
      </c>
      <c r="I12" t="str">
        <f t="shared" si="1"/>
        <v>null</v>
      </c>
      <c r="J12" t="str">
        <f t="shared" si="2"/>
        <v>null</v>
      </c>
      <c r="K12" t="str">
        <f t="shared" si="3"/>
        <v>INSERT INTO CVs.ReportYearCV (Name, Term, Definition, Category, SourceVocabularyURI) VALUES ('2009', '2009', null, null, null);</v>
      </c>
    </row>
    <row r="13" spans="1:11" x14ac:dyDescent="0.3">
      <c r="A13" s="8">
        <v>2010</v>
      </c>
      <c r="B13" s="8">
        <v>2010</v>
      </c>
      <c r="H13" t="str">
        <f t="shared" si="0"/>
        <v>null</v>
      </c>
      <c r="I13" t="str">
        <f t="shared" si="1"/>
        <v>null</v>
      </c>
      <c r="J13" t="str">
        <f t="shared" si="2"/>
        <v>null</v>
      </c>
      <c r="K13" t="str">
        <f t="shared" si="3"/>
        <v>INSERT INTO CVs.ReportYearCV (Name, Term, Definition, Category, SourceVocabularyURI) VALUES ('2010', '2010', null, null, null);</v>
      </c>
    </row>
    <row r="14" spans="1:11" x14ac:dyDescent="0.3">
      <c r="A14" s="8">
        <v>2011</v>
      </c>
      <c r="B14" s="8">
        <v>2011</v>
      </c>
      <c r="H14" t="str">
        <f t="shared" si="0"/>
        <v>null</v>
      </c>
      <c r="I14" t="str">
        <f t="shared" si="1"/>
        <v>null</v>
      </c>
      <c r="J14" t="str">
        <f t="shared" si="2"/>
        <v>null</v>
      </c>
      <c r="K14" t="str">
        <f t="shared" si="3"/>
        <v>INSERT INTO CVs.ReportYearCV (Name, Term, Definition, Category, SourceVocabularyURI) VALUES ('2011', '2011', null, null, null);</v>
      </c>
    </row>
    <row r="15" spans="1:11" x14ac:dyDescent="0.3">
      <c r="A15" s="8">
        <v>2012</v>
      </c>
      <c r="B15" s="8">
        <v>2012</v>
      </c>
      <c r="H15" t="str">
        <f t="shared" si="0"/>
        <v>null</v>
      </c>
      <c r="I15" t="str">
        <f t="shared" si="1"/>
        <v>null</v>
      </c>
      <c r="J15" t="str">
        <f t="shared" si="2"/>
        <v>null</v>
      </c>
      <c r="K15" t="str">
        <f t="shared" si="3"/>
        <v>INSERT INTO CVs.ReportYearCV (Name, Term, Definition, Category, SourceVocabularyURI) VALUES ('2012', '2012', null, null, null);</v>
      </c>
    </row>
    <row r="16" spans="1:11" x14ac:dyDescent="0.3">
      <c r="A16" s="8">
        <v>2013</v>
      </c>
      <c r="B16" s="8">
        <v>2013</v>
      </c>
      <c r="H16" t="str">
        <f t="shared" si="0"/>
        <v>null</v>
      </c>
      <c r="I16" t="str">
        <f t="shared" si="1"/>
        <v>null</v>
      </c>
      <c r="J16" t="str">
        <f t="shared" si="2"/>
        <v>null</v>
      </c>
      <c r="K16" t="str">
        <f t="shared" si="3"/>
        <v>INSERT INTO CVs.ReportYearCV (Name, Term, Definition, Category, SourceVocabularyURI) VALUES ('2013', '2013', null, null, null);</v>
      </c>
    </row>
    <row r="17" spans="1:11" x14ac:dyDescent="0.3">
      <c r="A17" s="8">
        <v>2014</v>
      </c>
      <c r="B17" s="8">
        <v>2014</v>
      </c>
      <c r="H17" t="str">
        <f t="shared" si="0"/>
        <v>null</v>
      </c>
      <c r="I17" t="str">
        <f t="shared" si="1"/>
        <v>null</v>
      </c>
      <c r="J17" t="str">
        <f t="shared" si="2"/>
        <v>null</v>
      </c>
      <c r="K17" t="str">
        <f t="shared" si="3"/>
        <v>INSERT INTO CVs.ReportYearCV (Name, Term, Definition, Category, SourceVocabularyURI) VALUES ('2014', '2014', null, null, null);</v>
      </c>
    </row>
    <row r="18" spans="1:11" x14ac:dyDescent="0.3">
      <c r="A18" s="8">
        <v>2015</v>
      </c>
      <c r="B18" s="8">
        <v>2015</v>
      </c>
      <c r="H18" t="str">
        <f t="shared" si="0"/>
        <v>null</v>
      </c>
      <c r="I18" t="str">
        <f t="shared" si="1"/>
        <v>null</v>
      </c>
      <c r="J18" t="str">
        <f t="shared" si="2"/>
        <v>null</v>
      </c>
      <c r="K18" t="str">
        <f t="shared" si="3"/>
        <v>INSERT INTO CVs.ReportYearCV (Name, Term, Definition, Category, SourceVocabularyURI) VALUES ('2015', '2015', null, null, null);</v>
      </c>
    </row>
    <row r="19" spans="1:11" x14ac:dyDescent="0.3">
      <c r="A19" s="8">
        <v>2016</v>
      </c>
      <c r="B19" s="8">
        <v>2016</v>
      </c>
      <c r="H19" t="str">
        <f t="shared" si="0"/>
        <v>null</v>
      </c>
      <c r="I19" t="str">
        <f t="shared" si="1"/>
        <v>null</v>
      </c>
      <c r="J19" t="str">
        <f t="shared" si="2"/>
        <v>null</v>
      </c>
      <c r="K19" t="str">
        <f t="shared" si="3"/>
        <v>INSERT INTO CVs.ReportYearCV (Name, Term, Definition, Category, SourceVocabularyURI) VALUES ('2016', '2016', null, null, null);</v>
      </c>
    </row>
    <row r="20" spans="1:11" x14ac:dyDescent="0.3">
      <c r="A20" s="8">
        <v>2017</v>
      </c>
      <c r="B20" s="8">
        <v>2017</v>
      </c>
      <c r="H20" t="str">
        <f t="shared" si="0"/>
        <v>null</v>
      </c>
      <c r="I20" t="str">
        <f t="shared" si="1"/>
        <v>null</v>
      </c>
      <c r="J20" t="str">
        <f t="shared" si="2"/>
        <v>null</v>
      </c>
      <c r="K20" t="str">
        <f t="shared" si="3"/>
        <v>INSERT INTO CVs.ReportYearCV (Name, Term, Definition, Category, SourceVocabularyURI) VALUES ('2017', '2017', null, null, null);</v>
      </c>
    </row>
    <row r="21" spans="1:11" x14ac:dyDescent="0.3">
      <c r="A21" s="8">
        <v>2018</v>
      </c>
      <c r="B21" s="8">
        <v>2018</v>
      </c>
      <c r="H21" t="str">
        <f t="shared" si="0"/>
        <v>null</v>
      </c>
      <c r="I21" t="str">
        <f t="shared" si="1"/>
        <v>null</v>
      </c>
      <c r="J21" t="str">
        <f t="shared" si="2"/>
        <v>null</v>
      </c>
      <c r="K21" t="str">
        <f t="shared" si="3"/>
        <v>INSERT INTO CVs.ReportYearCV (Name, Term, Definition, Category, SourceVocabularyURI) VALUES ('2018', '2018', null, null, null);</v>
      </c>
    </row>
    <row r="22" spans="1:11" x14ac:dyDescent="0.3">
      <c r="A22" s="8">
        <v>2019</v>
      </c>
      <c r="B22" s="8">
        <v>2019</v>
      </c>
      <c r="H22" t="str">
        <f t="shared" si="0"/>
        <v>null</v>
      </c>
      <c r="I22" t="str">
        <f t="shared" si="1"/>
        <v>null</v>
      </c>
      <c r="J22" t="str">
        <f t="shared" si="2"/>
        <v>null</v>
      </c>
      <c r="K22" t="str">
        <f t="shared" si="3"/>
        <v>INSERT INTO CVs.ReportYearCV (Name, Term, Definition, Category, SourceVocabularyURI) VALUES ('2019', '2019', null, null, null);</v>
      </c>
    </row>
    <row r="23" spans="1:11" x14ac:dyDescent="0.3">
      <c r="A23" s="8">
        <v>2020</v>
      </c>
      <c r="B23" s="8">
        <v>2020</v>
      </c>
      <c r="H23" t="str">
        <f t="shared" si="0"/>
        <v>null</v>
      </c>
      <c r="I23" t="str">
        <f t="shared" si="1"/>
        <v>null</v>
      </c>
      <c r="J23" t="str">
        <f t="shared" si="2"/>
        <v>null</v>
      </c>
      <c r="K23" t="str">
        <f t="shared" si="3"/>
        <v>INSERT INTO CVs.ReportYearCV (Name, Term, Definition, Category, SourceVocabularyURI) VALUES ('2020', '2020', null, null, null);</v>
      </c>
    </row>
    <row r="24" spans="1:11" x14ac:dyDescent="0.3">
      <c r="A24" s="8">
        <v>2021</v>
      </c>
      <c r="B24" s="8">
        <v>2021</v>
      </c>
      <c r="H24" t="str">
        <f t="shared" si="0"/>
        <v>null</v>
      </c>
      <c r="I24" t="str">
        <f t="shared" si="1"/>
        <v>null</v>
      </c>
      <c r="J24" t="str">
        <f t="shared" si="2"/>
        <v>null</v>
      </c>
      <c r="K24" t="str">
        <f t="shared" si="3"/>
        <v>INSERT INTO CVs.ReportYearCV (Name, Term, Definition, Category, SourceVocabularyURI) VALUES ('2021', '2021', null, null, null);</v>
      </c>
    </row>
    <row r="25" spans="1:11" x14ac:dyDescent="0.3">
      <c r="A25" s="8">
        <v>2022</v>
      </c>
      <c r="B25" s="8">
        <v>2022</v>
      </c>
      <c r="H25" t="str">
        <f t="shared" si="0"/>
        <v>null</v>
      </c>
      <c r="I25" t="str">
        <f t="shared" si="1"/>
        <v>null</v>
      </c>
      <c r="J25" t="str">
        <f t="shared" si="2"/>
        <v>null</v>
      </c>
      <c r="K25" t="str">
        <f t="shared" si="3"/>
        <v>INSERT INTO CVs.ReportYearCV (Name, Term, Definition, Category, SourceVocabularyURI) VALUES ('2022', '2022', null, null, null);</v>
      </c>
    </row>
    <row r="26" spans="1:11" x14ac:dyDescent="0.3">
      <c r="A26" s="8">
        <v>2023</v>
      </c>
      <c r="B26" s="8">
        <v>2023</v>
      </c>
      <c r="H26" t="str">
        <f t="shared" si="0"/>
        <v>null</v>
      </c>
      <c r="I26" t="str">
        <f t="shared" si="1"/>
        <v>null</v>
      </c>
      <c r="J26" t="str">
        <f t="shared" si="2"/>
        <v>null</v>
      </c>
      <c r="K26" t="str">
        <f t="shared" si="3"/>
        <v>INSERT INTO CVs.ReportYearCV (Name, Term, Definition, Category, SourceVocabularyURI) VALUES ('2023', '2023', null, null, null);</v>
      </c>
    </row>
    <row r="27" spans="1:11" x14ac:dyDescent="0.3">
      <c r="A27" s="8">
        <v>2024</v>
      </c>
      <c r="B27" s="8">
        <v>2024</v>
      </c>
      <c r="H27" t="str">
        <f t="shared" si="0"/>
        <v>null</v>
      </c>
      <c r="I27" t="str">
        <f t="shared" si="1"/>
        <v>null</v>
      </c>
      <c r="J27" t="str">
        <f t="shared" si="2"/>
        <v>null</v>
      </c>
      <c r="K27" t="str">
        <f t="shared" si="3"/>
        <v>INSERT INTO CVs.ReportYearCV (Name, Term, Definition, Category, SourceVocabularyURI) VALUES ('2024', '2024', null, null, null);</v>
      </c>
    </row>
    <row r="28" spans="1:11" x14ac:dyDescent="0.3">
      <c r="A28" s="8">
        <v>2025</v>
      </c>
      <c r="B28" s="8">
        <v>2025</v>
      </c>
      <c r="H28" t="str">
        <f t="shared" si="0"/>
        <v>null</v>
      </c>
      <c r="I28" t="str">
        <f t="shared" si="1"/>
        <v>null</v>
      </c>
      <c r="J28" t="str">
        <f t="shared" si="2"/>
        <v>null</v>
      </c>
      <c r="K28" t="str">
        <f t="shared" si="3"/>
        <v>INSERT INTO CVs.ReportYearCV (Name, Term, Definition, Category, SourceVocabularyURI) VALUES ('2025', '2025', null, null, null);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232C-C31D-4873-896B-D37A11CE5BF2}">
  <dimension ref="A1:L22"/>
  <sheetViews>
    <sheetView topLeftCell="B1" zoomScaleNormal="100" workbookViewId="0">
      <selection activeCell="I3" sqref="I3:L3"/>
    </sheetView>
  </sheetViews>
  <sheetFormatPr defaultRowHeight="14.4" x14ac:dyDescent="0.3"/>
  <cols>
    <col min="1" max="2" width="20" bestFit="1" customWidth="1"/>
    <col min="3" max="3" width="20" customWidth="1"/>
    <col min="4" max="4" width="10.6640625" bestFit="1" customWidth="1"/>
    <col min="5" max="5" width="9.6640625" bestFit="1" customWidth="1"/>
    <col min="6" max="6" width="12.5546875" bestFit="1" customWidth="1"/>
    <col min="7" max="7" width="16.5546875" bestFit="1" customWidth="1"/>
    <col min="8" max="8" width="9.5546875" bestFit="1" customWidth="1"/>
  </cols>
  <sheetData>
    <row r="1" spans="1:12" ht="15.6" x14ac:dyDescent="0.3">
      <c r="A1" s="1" t="s">
        <v>0</v>
      </c>
      <c r="B1" s="1" t="s">
        <v>1</v>
      </c>
      <c r="C1" s="24" t="s">
        <v>125</v>
      </c>
      <c r="D1" s="2" t="s">
        <v>2</v>
      </c>
      <c r="E1" s="2" t="s">
        <v>3</v>
      </c>
      <c r="F1" s="2" t="s">
        <v>4</v>
      </c>
      <c r="G1" s="2" t="s">
        <v>5</v>
      </c>
      <c r="H1" s="2" t="s">
        <v>6</v>
      </c>
    </row>
    <row r="2" spans="1:12" ht="16.2" thickBot="1" x14ac:dyDescent="0.35">
      <c r="A2" s="3" t="s">
        <v>7</v>
      </c>
      <c r="B2" s="3" t="s">
        <v>7</v>
      </c>
      <c r="C2" s="11" t="s">
        <v>7</v>
      </c>
      <c r="D2" s="4" t="s">
        <v>8</v>
      </c>
      <c r="E2" s="4" t="s">
        <v>8</v>
      </c>
      <c r="F2" s="4" t="s">
        <v>8</v>
      </c>
      <c r="G2" s="4" t="s">
        <v>8</v>
      </c>
      <c r="H2" s="5" t="s">
        <v>8</v>
      </c>
    </row>
    <row r="3" spans="1:12" x14ac:dyDescent="0.3">
      <c r="A3" s="14" t="s">
        <v>149</v>
      </c>
      <c r="B3" s="14" t="s">
        <v>151</v>
      </c>
      <c r="C3" s="17" t="s">
        <v>137</v>
      </c>
      <c r="D3" s="25" t="s">
        <v>150</v>
      </c>
      <c r="I3" t="str">
        <f>IF(LEN(D3)&gt;0,_xlfn.CONCAT("'",D3,"'"),"null")</f>
        <v>'do NOT have a Status'</v>
      </c>
      <c r="J3" t="str">
        <f>IF(LEN(E3)&gt;0,_xlfn.CONCAT("'",E3,"'"),"null")</f>
        <v>null</v>
      </c>
      <c r="K3" t="str">
        <f>IF(LEN(G3)&gt;0,_xlfn.CONCAT("'",G3,"'"),"null")</f>
        <v>null</v>
      </c>
      <c r="L3" t="str">
        <f>_xlfn.CONCAT("INSERT INTO CVs.LegalStatus (Name, Term, StateIdentifier, Definition, Category, SourceVocabularyURI) VALUES ('", B3, "', '", A3, "', '", C3, "',", I3, ", ", J3, ", ", K3,");")</f>
        <v>INSERT INTO CVs.LegalStatus (Name, Term, StateIdentifier, Definition, Category, SourceVocabularyURI) VALUES ('No status', 'NoStatus_UT', 'UT','do NOT have a Status', null, null);</v>
      </c>
    </row>
    <row r="4" spans="1:12" x14ac:dyDescent="0.3">
      <c r="A4" s="14" t="s">
        <v>138</v>
      </c>
      <c r="B4" s="14" t="s">
        <v>126</v>
      </c>
      <c r="C4" s="14" t="s">
        <v>137</v>
      </c>
      <c r="D4" s="14" t="s">
        <v>126</v>
      </c>
      <c r="I4" t="str">
        <f t="shared" ref="I4:I22" si="0">IF(LEN(D4)&gt;0,_xlfn.CONCAT("'",D4,"'"),"null")</f>
        <v>'Adjudication Decree'</v>
      </c>
      <c r="J4" t="str">
        <f t="shared" ref="J4:J22" si="1">IF(LEN(E4)&gt;0,_xlfn.CONCAT("'",E4,"'"),"null")</f>
        <v>null</v>
      </c>
      <c r="K4" t="str">
        <f t="shared" ref="K4:K22" si="2">IF(LEN(G4)&gt;0,_xlfn.CONCAT("'",G4,"'"),"null")</f>
        <v>null</v>
      </c>
      <c r="L4" t="str">
        <f t="shared" ref="L4:L22" si="3">_xlfn.CONCAT("INSERT INTO CVs.LegalStatus (Name, Term, StateIdentifier, Definition, Category, SourceVocabularyURI) VALUES ('", B4, "', '", A4, "', '", C4, "',", I4, ", ", J4, ", ", K4,");")</f>
        <v>INSERT INTO CVs.LegalStatus (Name, Term, StateIdentifier, Definition, Category, SourceVocabularyURI) VALUES ('Adjudication Decree', 'ADEC_UT', 'UT','Adjudication Decree', null, null);</v>
      </c>
    </row>
    <row r="5" spans="1:12" x14ac:dyDescent="0.3">
      <c r="A5" s="14" t="s">
        <v>170</v>
      </c>
      <c r="B5" s="14" t="s">
        <v>152</v>
      </c>
      <c r="C5" s="14" t="s">
        <v>137</v>
      </c>
      <c r="D5" s="14" t="s">
        <v>152</v>
      </c>
      <c r="I5" t="str">
        <f t="shared" si="0"/>
        <v>'Approved'</v>
      </c>
      <c r="J5" t="str">
        <f t="shared" si="1"/>
        <v>null</v>
      </c>
      <c r="K5" t="str">
        <f t="shared" si="2"/>
        <v>null</v>
      </c>
      <c r="L5" t="str">
        <f t="shared" si="3"/>
        <v>INSERT INTO CVs.LegalStatus (Name, Term, StateIdentifier, Definition, Category, SourceVocabularyURI) VALUES ('Approved', 'APP_UT', 'UT','Approved', null, null);</v>
      </c>
    </row>
    <row r="6" spans="1:12" x14ac:dyDescent="0.3">
      <c r="A6" s="13" t="s">
        <v>171</v>
      </c>
      <c r="B6" s="14" t="s">
        <v>153</v>
      </c>
      <c r="C6" s="14" t="s">
        <v>137</v>
      </c>
      <c r="D6" s="14" t="s">
        <v>153</v>
      </c>
      <c r="I6" t="str">
        <f t="shared" si="0"/>
        <v>'Certificated'</v>
      </c>
      <c r="J6" t="str">
        <f t="shared" si="1"/>
        <v>null</v>
      </c>
      <c r="K6" t="str">
        <f t="shared" si="2"/>
        <v>null</v>
      </c>
      <c r="L6" t="str">
        <f t="shared" si="3"/>
        <v>INSERT INTO CVs.LegalStatus (Name, Term, StateIdentifier, Definition, Category, SourceVocabularyURI) VALUES ('Certificated', 'CERT_UT', 'UT','Certificated', null, null);</v>
      </c>
    </row>
    <row r="7" spans="1:12" x14ac:dyDescent="0.3">
      <c r="A7" t="s">
        <v>172</v>
      </c>
      <c r="B7" s="14" t="s">
        <v>154</v>
      </c>
      <c r="C7" s="14" t="s">
        <v>137</v>
      </c>
      <c r="D7" s="14" t="s">
        <v>154</v>
      </c>
      <c r="I7" t="str">
        <f t="shared" si="0"/>
        <v>'Disallowed'</v>
      </c>
      <c r="J7" t="str">
        <f t="shared" si="1"/>
        <v>null</v>
      </c>
      <c r="K7" t="str">
        <f t="shared" si="2"/>
        <v>null</v>
      </c>
      <c r="L7" t="str">
        <f t="shared" si="3"/>
        <v>INSERT INTO CVs.LegalStatus (Name, Term, StateIdentifier, Definition, Category, SourceVocabularyURI) VALUES ('Disallowed', 'DIS_UT', 'UT','Disallowed', null, null);</v>
      </c>
    </row>
    <row r="8" spans="1:12" x14ac:dyDescent="0.3">
      <c r="A8" t="s">
        <v>173</v>
      </c>
      <c r="B8" s="14" t="s">
        <v>155</v>
      </c>
      <c r="C8" s="14" t="s">
        <v>137</v>
      </c>
      <c r="D8" s="14" t="s">
        <v>155</v>
      </c>
      <c r="I8" t="str">
        <f t="shared" si="0"/>
        <v>'Expired'</v>
      </c>
      <c r="J8" t="str">
        <f t="shared" si="1"/>
        <v>null</v>
      </c>
      <c r="K8" t="str">
        <f t="shared" si="2"/>
        <v>null</v>
      </c>
      <c r="L8" t="str">
        <f t="shared" si="3"/>
        <v>INSERT INTO CVs.LegalStatus (Name, Term, StateIdentifier, Definition, Category, SourceVocabularyURI) VALUES ('Expired', 'EXP_UT', 'UT','Expired', null, null);</v>
      </c>
    </row>
    <row r="9" spans="1:12" x14ac:dyDescent="0.3">
      <c r="A9" t="s">
        <v>174</v>
      </c>
      <c r="B9" s="14" t="s">
        <v>156</v>
      </c>
      <c r="C9" s="14" t="s">
        <v>137</v>
      </c>
      <c r="D9" s="14" t="s">
        <v>156</v>
      </c>
      <c r="I9" t="str">
        <f t="shared" si="0"/>
        <v>'Forfeited'</v>
      </c>
      <c r="J9" t="str">
        <f t="shared" si="1"/>
        <v>null</v>
      </c>
      <c r="K9" t="str">
        <f t="shared" si="2"/>
        <v>null</v>
      </c>
      <c r="L9" t="str">
        <f t="shared" si="3"/>
        <v>INSERT INTO CVs.LegalStatus (Name, Term, StateIdentifier, Definition, Category, SourceVocabularyURI) VALUES ('Forfeited', 'FORF_UT', 'UT','Forfeited', null, null);</v>
      </c>
    </row>
    <row r="10" spans="1:12" x14ac:dyDescent="0.3">
      <c r="A10" t="s">
        <v>175</v>
      </c>
      <c r="B10" s="14" t="s">
        <v>157</v>
      </c>
      <c r="C10" s="14" t="s">
        <v>137</v>
      </c>
      <c r="D10" s="14" t="s">
        <v>157</v>
      </c>
      <c r="I10" t="str">
        <f t="shared" si="0"/>
        <v>'Lapsed'</v>
      </c>
      <c r="J10" t="str">
        <f t="shared" si="1"/>
        <v>null</v>
      </c>
      <c r="K10" t="str">
        <f t="shared" si="2"/>
        <v>null</v>
      </c>
      <c r="L10" t="str">
        <f t="shared" si="3"/>
        <v>INSERT INTO CVs.LegalStatus (Name, Term, StateIdentifier, Definition, Category, SourceVocabularyURI) VALUES ('Lapsed', 'LAP_UT', 'UT','Lapsed', null, null);</v>
      </c>
    </row>
    <row r="11" spans="1:12" x14ac:dyDescent="0.3">
      <c r="A11" t="s">
        <v>176</v>
      </c>
      <c r="B11" s="14" t="s">
        <v>158</v>
      </c>
      <c r="C11" s="14" t="s">
        <v>137</v>
      </c>
      <c r="D11" s="14" t="s">
        <v>158</v>
      </c>
      <c r="I11" t="str">
        <f t="shared" si="0"/>
        <v>'Lapsed(Destroyed), Currently NOT Used'</v>
      </c>
      <c r="J11" t="str">
        <f t="shared" si="1"/>
        <v>null</v>
      </c>
      <c r="K11" t="str">
        <f t="shared" si="2"/>
        <v>null</v>
      </c>
      <c r="L11" t="str">
        <f t="shared" si="3"/>
        <v>INSERT INTO CVs.LegalStatus (Name, Term, StateIdentifier, Definition, Category, SourceVocabularyURI) VALUES ('Lapsed(Destroyed), Currently NOT Used', 'LAPD_UT', 'UT','Lapsed(Destroyed), Currently NOT Used', null, null);</v>
      </c>
    </row>
    <row r="12" spans="1:12" x14ac:dyDescent="0.3">
      <c r="A12" t="s">
        <v>177</v>
      </c>
      <c r="B12" s="14" t="s">
        <v>159</v>
      </c>
      <c r="C12" s="14" t="s">
        <v>137</v>
      </c>
      <c r="D12" s="14" t="s">
        <v>159</v>
      </c>
      <c r="I12" t="str">
        <f t="shared" si="0"/>
        <v>'No Proof Required'</v>
      </c>
      <c r="J12" t="str">
        <f t="shared" si="1"/>
        <v>null</v>
      </c>
      <c r="K12" t="str">
        <f t="shared" si="2"/>
        <v>null</v>
      </c>
      <c r="L12" t="str">
        <f t="shared" si="3"/>
        <v>INSERT INTO CVs.LegalStatus (Name, Term, StateIdentifier, Definition, Category, SourceVocabularyURI) VALUES ('No Proof Required', 'NPR_UT', 'UT','No Proof Required', null, null);</v>
      </c>
    </row>
    <row r="13" spans="1:12" x14ac:dyDescent="0.3">
      <c r="A13" t="s">
        <v>178</v>
      </c>
      <c r="B13" s="14" t="s">
        <v>160</v>
      </c>
      <c r="C13" s="14" t="s">
        <v>137</v>
      </c>
      <c r="D13" s="14" t="s">
        <v>160</v>
      </c>
      <c r="I13" t="str">
        <f t="shared" si="0"/>
        <v>'Nonuse'</v>
      </c>
      <c r="J13" t="str">
        <f t="shared" si="1"/>
        <v>null</v>
      </c>
      <c r="K13" t="str">
        <f t="shared" si="2"/>
        <v>null</v>
      </c>
      <c r="L13" t="str">
        <f t="shared" si="3"/>
        <v>INSERT INTO CVs.LegalStatus (Name, Term, StateIdentifier, Definition, Category, SourceVocabularyURI) VALUES ('Nonuse', 'NUSE_UT', 'UT','Nonuse', null, null);</v>
      </c>
    </row>
    <row r="14" spans="1:12" x14ac:dyDescent="0.3">
      <c r="A14" t="s">
        <v>179</v>
      </c>
      <c r="B14" s="14" t="s">
        <v>161</v>
      </c>
      <c r="C14" s="14" t="s">
        <v>137</v>
      </c>
      <c r="D14" s="14" t="s">
        <v>161</v>
      </c>
      <c r="I14" t="str">
        <f t="shared" si="0"/>
        <v>'Perfected'</v>
      </c>
      <c r="J14" t="str">
        <f t="shared" si="1"/>
        <v>null</v>
      </c>
      <c r="K14" t="str">
        <f t="shared" si="2"/>
        <v>null</v>
      </c>
      <c r="L14" t="str">
        <f t="shared" si="3"/>
        <v>INSERT INTO CVs.LegalStatus (Name, Term, StateIdentifier, Definition, Category, SourceVocabularyURI) VALUES ('Perfected', 'PERF_UT', 'UT','Perfected', null, null);</v>
      </c>
    </row>
    <row r="15" spans="1:12" x14ac:dyDescent="0.3">
      <c r="A15" t="s">
        <v>180</v>
      </c>
      <c r="B15" s="14" t="s">
        <v>162</v>
      </c>
      <c r="C15" s="14" t="s">
        <v>137</v>
      </c>
      <c r="D15" s="14" t="s">
        <v>162</v>
      </c>
      <c r="I15" t="str">
        <f t="shared" si="0"/>
        <v>'Rejected'</v>
      </c>
      <c r="J15" t="str">
        <f t="shared" si="1"/>
        <v>null</v>
      </c>
      <c r="K15" t="str">
        <f t="shared" si="2"/>
        <v>null</v>
      </c>
      <c r="L15" t="str">
        <f t="shared" si="3"/>
        <v>INSERT INTO CVs.LegalStatus (Name, Term, StateIdentifier, Definition, Category, SourceVocabularyURI) VALUES ('Rejected', 'REJ_UT', 'UT','Rejected', null, null);</v>
      </c>
    </row>
    <row r="16" spans="1:12" x14ac:dyDescent="0.3">
      <c r="A16" t="s">
        <v>181</v>
      </c>
      <c r="B16" s="14" t="s">
        <v>163</v>
      </c>
      <c r="C16" s="14" t="s">
        <v>137</v>
      </c>
      <c r="D16" s="14" t="s">
        <v>163</v>
      </c>
      <c r="I16" t="str">
        <f t="shared" si="0"/>
        <v>'Rejected(Destroyed), Currently Not Used'</v>
      </c>
      <c r="J16" t="str">
        <f t="shared" si="1"/>
        <v>null</v>
      </c>
      <c r="K16" t="str">
        <f t="shared" si="2"/>
        <v>null</v>
      </c>
      <c r="L16" t="str">
        <f t="shared" si="3"/>
        <v>INSERT INTO CVs.LegalStatus (Name, Term, StateIdentifier, Definition, Category, SourceVocabularyURI) VALUES ('Rejected(Destroyed), Currently Not Used', 'REJD_UT', 'UT','Rejected(Destroyed), Currently Not Used', null, null);</v>
      </c>
    </row>
    <row r="17" spans="1:12" x14ac:dyDescent="0.3">
      <c r="A17" t="s">
        <v>182</v>
      </c>
      <c r="B17" s="14" t="s">
        <v>164</v>
      </c>
      <c r="C17" s="14" t="s">
        <v>137</v>
      </c>
      <c r="D17" s="14" t="s">
        <v>164</v>
      </c>
      <c r="I17" t="str">
        <f t="shared" si="0"/>
        <v>'Renumbered'</v>
      </c>
      <c r="J17" t="str">
        <f t="shared" si="1"/>
        <v>null</v>
      </c>
      <c r="K17" t="str">
        <f t="shared" si="2"/>
        <v>null</v>
      </c>
      <c r="L17" t="str">
        <f t="shared" si="3"/>
        <v>INSERT INTO CVs.LegalStatus (Name, Term, StateIdentifier, Definition, Category, SourceVocabularyURI) VALUES ('Renumbered', 'RNUM_UT', 'UT','Renumbered', null, null);</v>
      </c>
    </row>
    <row r="18" spans="1:12" x14ac:dyDescent="0.3">
      <c r="A18" t="s">
        <v>183</v>
      </c>
      <c r="B18" s="14" t="s">
        <v>165</v>
      </c>
      <c r="C18" s="14" t="s">
        <v>137</v>
      </c>
      <c r="D18" s="14" t="s">
        <v>165</v>
      </c>
      <c r="I18" t="str">
        <f t="shared" si="0"/>
        <v>'Terminated'</v>
      </c>
      <c r="J18" t="str">
        <f t="shared" si="1"/>
        <v>null</v>
      </c>
      <c r="K18" t="str">
        <f t="shared" si="2"/>
        <v>null</v>
      </c>
      <c r="L18" t="str">
        <f t="shared" si="3"/>
        <v>INSERT INTO CVs.LegalStatus (Name, Term, StateIdentifier, Definition, Category, SourceVocabularyURI) VALUES ('Terminated', 'TERM_UT', 'UT','Terminated', null, null);</v>
      </c>
    </row>
    <row r="19" spans="1:12" x14ac:dyDescent="0.3">
      <c r="A19" t="s">
        <v>184</v>
      </c>
      <c r="B19" s="14" t="s">
        <v>166</v>
      </c>
      <c r="C19" s="14" t="s">
        <v>137</v>
      </c>
      <c r="D19" s="14" t="s">
        <v>166</v>
      </c>
      <c r="I19" t="str">
        <f t="shared" si="0"/>
        <v>'Unapproved'</v>
      </c>
      <c r="J19" t="str">
        <f t="shared" si="1"/>
        <v>null</v>
      </c>
      <c r="K19" t="str">
        <f t="shared" si="2"/>
        <v>null</v>
      </c>
      <c r="L19" t="str">
        <f t="shared" si="3"/>
        <v>INSERT INTO CVs.LegalStatus (Name, Term, StateIdentifier, Definition, Category, SourceVocabularyURI) VALUES ('Unapproved', 'UNAP_UT', 'UT','Unapproved', null, null);</v>
      </c>
    </row>
    <row r="20" spans="1:12" x14ac:dyDescent="0.3">
      <c r="A20" t="s">
        <v>185</v>
      </c>
      <c r="B20" s="14" t="s">
        <v>167</v>
      </c>
      <c r="C20" s="14" t="s">
        <v>137</v>
      </c>
      <c r="D20" s="14" t="s">
        <v>167</v>
      </c>
      <c r="I20" t="str">
        <f t="shared" si="0"/>
        <v>'Withdrawn'</v>
      </c>
      <c r="J20" t="str">
        <f t="shared" si="1"/>
        <v>null</v>
      </c>
      <c r="K20" t="str">
        <f t="shared" si="2"/>
        <v>null</v>
      </c>
      <c r="L20" t="str">
        <f t="shared" si="3"/>
        <v>INSERT INTO CVs.LegalStatus (Name, Term, StateIdentifier, Definition, Category, SourceVocabularyURI) VALUES ('Withdrawn', 'WD_UT', 'UT','Withdrawn', null, null);</v>
      </c>
    </row>
    <row r="21" spans="1:12" x14ac:dyDescent="0.3">
      <c r="A21" t="s">
        <v>186</v>
      </c>
      <c r="B21" s="14" t="s">
        <v>168</v>
      </c>
      <c r="C21" s="14" t="s">
        <v>137</v>
      </c>
      <c r="D21" s="14" t="s">
        <v>168</v>
      </c>
      <c r="I21" t="str">
        <f t="shared" si="0"/>
        <v>'Withdrawn(Destroyed), Currently Not Used'</v>
      </c>
      <c r="J21" t="str">
        <f t="shared" si="1"/>
        <v>null</v>
      </c>
      <c r="K21" t="str">
        <f t="shared" si="2"/>
        <v>null</v>
      </c>
      <c r="L21" t="str">
        <f t="shared" si="3"/>
        <v>INSERT INTO CVs.LegalStatus (Name, Term, StateIdentifier, Definition, Category, SourceVocabularyURI) VALUES ('Withdrawn(Destroyed), Currently Not Used', 'WDD_UT', 'UT','Withdrawn(Destroyed), Currently Not Used', null, null);</v>
      </c>
    </row>
    <row r="22" spans="1:12" x14ac:dyDescent="0.3">
      <c r="A22" t="s">
        <v>187</v>
      </c>
      <c r="B22" s="14" t="s">
        <v>169</v>
      </c>
      <c r="C22" s="14" t="s">
        <v>137</v>
      </c>
      <c r="D22" s="14" t="s">
        <v>169</v>
      </c>
      <c r="I22" t="str">
        <f t="shared" si="0"/>
        <v>'Water User`s Claim'</v>
      </c>
      <c r="J22" t="str">
        <f t="shared" si="1"/>
        <v>null</v>
      </c>
      <c r="K22" t="str">
        <f t="shared" si="2"/>
        <v>null</v>
      </c>
      <c r="L22" t="str">
        <f t="shared" si="3"/>
        <v>INSERT INTO CVs.LegalStatus (Name, Term, StateIdentifier, Definition, Category, SourceVocabularyURI) VALUES ('Water User`s Claim', 'WUC_UT', 'UT','Water User`s Claim', null, null);</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5A90C-3473-4A4B-A15C-A7FBC5190B4E}">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16">
        <v>1442221</v>
      </c>
      <c r="B3" s="16">
        <v>1442221</v>
      </c>
      <c r="C3" t="s">
        <v>28</v>
      </c>
      <c r="F3" t="s">
        <v>27</v>
      </c>
      <c r="H3" t="str">
        <f>IF(LEN(C3)&gt;0,_xlfn.CONCAT("'",C3,"'"),"null")</f>
        <v>'The Geographic Names Information System (GNIS) is the Federal and national standard for geographic nomenclature.'</v>
      </c>
      <c r="I3" t="str">
        <f>IF(LEN(D3)&gt;0,_xlfn.CONCAT("'",D3,"'"),"null")</f>
        <v>null</v>
      </c>
      <c r="J3" t="str">
        <f>IF(LEN(F3)&gt;0,_xlfn.CONCAT("'",F3,"'"),"null")</f>
        <v>'https://geonames.usgs.gov/domestic/index.html'</v>
      </c>
      <c r="K3" t="str">
        <f>_xlfn.CONCAT("INSERT INTO CVs.GNISFeatureName (Name, Term, Definition, Category, SourceVocabularyURI) VALUES ('", B3, "', '", A3, "', ", H3, ", ", I3, ", ", J3,");")</f>
        <v>INSERT INTO CVs.GNISFeatureName (Name, Term, Definition, Category, SourceVocabularyURI) VALUES ('1442221', '1442221', 'The Geographic Names Information System (GNIS) is the Federal and national standard for geographic nomenclature.', null, 'https://geonames.usgs.gov/domestic/index.html');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632EF-66D4-4043-A5F6-0135127D3A9F}">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t="s">
        <v>121</v>
      </c>
      <c r="B3" t="s">
        <v>121</v>
      </c>
      <c r="C3" s="15" t="s">
        <v>122</v>
      </c>
      <c r="H3" t="str">
        <f>IF(LEN(C3)&gt;0,_xlfn.CONCAT("'",C3,"'"),"null")</f>
        <v>'Whether or not the point location is indexed to a USGS NHD product'</v>
      </c>
      <c r="I3" t="str">
        <f>IF(LEN(D3)&gt;0,_xlfn.CONCAT("'",D3,"'"),"null")</f>
        <v>null</v>
      </c>
      <c r="J3" t="str">
        <f>IF(LEN(F3)&gt;0,_xlfn.CONCAT("'",F3,"'"),"null")</f>
        <v>null</v>
      </c>
      <c r="K3" t="str">
        <f>_xlfn.CONCAT("INSERT INTO CVs.NHDNetworkStatus (Name, Term, Definition, Category, SourceVocabularyURI) VALUES ('", B3, "', '", A3, "', ", H3, ", ", I3, ", ", J3,");")</f>
        <v>INSERT INTO CVs.NHDNetworkStatus (Name, Term, Definition, Category, SourceVocabularyURI) VALUES ('Y', 'Y', 'Whether or not the point location is indexed to a USGS NHD product', null, null);</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D608-955D-46EF-AC21-173C959B04F0}">
  <dimension ref="A1:K3"/>
  <sheetViews>
    <sheetView zoomScaleNormal="100" workbookViewId="0">
      <selection activeCell="H3" sqref="H3:K3"/>
    </sheetView>
  </sheetViews>
  <sheetFormatPr defaultRowHeight="14.4" x14ac:dyDescent="0.3"/>
  <cols>
    <col min="1" max="2" width="19" bestFit="1" customWidth="1"/>
    <col min="3" max="3" width="10.6640625" bestFit="1" customWidth="1"/>
    <col min="4" max="4" width="9.6640625" bestFit="1" customWidth="1"/>
    <col min="5" max="5" width="12.5546875" bestFit="1" customWidth="1"/>
    <col min="6" max="6" width="16.5546875" bestFit="1" customWidth="1"/>
    <col min="7" max="7" width="9.5546875" bestFit="1" customWidth="1"/>
  </cols>
  <sheetData>
    <row r="1" spans="1:11" ht="15.6" x14ac:dyDescent="0.3">
      <c r="A1" s="1" t="s">
        <v>0</v>
      </c>
      <c r="B1" s="1" t="s">
        <v>1</v>
      </c>
      <c r="C1" s="2" t="s">
        <v>2</v>
      </c>
      <c r="D1" s="2" t="s">
        <v>3</v>
      </c>
      <c r="E1" s="2" t="s">
        <v>4</v>
      </c>
      <c r="F1" s="2" t="s">
        <v>5</v>
      </c>
      <c r="G1" s="2" t="s">
        <v>6</v>
      </c>
    </row>
    <row r="2" spans="1:11" ht="16.2" thickBot="1" x14ac:dyDescent="0.35">
      <c r="A2" s="3" t="s">
        <v>7</v>
      </c>
      <c r="B2" s="3" t="s">
        <v>7</v>
      </c>
      <c r="C2" s="4" t="s">
        <v>8</v>
      </c>
      <c r="D2" s="4" t="s">
        <v>8</v>
      </c>
      <c r="E2" s="4" t="s">
        <v>8</v>
      </c>
      <c r="F2" s="4" t="s">
        <v>8</v>
      </c>
      <c r="G2" s="5" t="s">
        <v>8</v>
      </c>
    </row>
    <row r="3" spans="1:11" x14ac:dyDescent="0.3">
      <c r="A3" s="17" t="s">
        <v>123</v>
      </c>
      <c r="B3" s="17" t="s">
        <v>123</v>
      </c>
      <c r="C3" s="15" t="s">
        <v>124</v>
      </c>
      <c r="H3" t="str">
        <f>IF(LEN(C3)&gt;0,_xlfn.CONCAT("'",C3,"'"),"null")</f>
        <v>'NHD Product that is used for the indexing. Shouldbe NHDPlus V1, NHDPlus V2, NHD Med Res, or NHD High Res.'</v>
      </c>
      <c r="I3" t="str">
        <f>IF(LEN(D3)&gt;0,_xlfn.CONCAT("'",D3,"'"),"null")</f>
        <v>null</v>
      </c>
      <c r="J3" t="str">
        <f>IF(LEN(F3)&gt;0,_xlfn.CONCAT("'",F3,"'"),"null")</f>
        <v>null</v>
      </c>
      <c r="K3" t="str">
        <f>_xlfn.CONCAT("INSERT INTO CVs.NHDProduct (Name, Term, Definition, Category, SourceVocabularyURI) VALUES ('", B3, "', '", A3, "', ", H3, ", ", I3, ", ", J3,");")</f>
        <v>INSERT INTO CVs.NHDProduct (Name, Term, Definition, Category, SourceVocabularyURI) VALUES ('NHD High Res.', 'NHD High Res.', 'NHD Product that is used for the indexing. Shouldbe NHDPlus V1, NHDPlus V2, NHD Med Res, or NHD High Res.', null, null);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9408E-E89A-485C-9D84-C0725F0A26DB}">
  <dimension ref="A1:L3"/>
  <sheetViews>
    <sheetView zoomScale="160" zoomScaleNormal="160" workbookViewId="0">
      <selection activeCell="L3" sqref="L3"/>
    </sheetView>
  </sheetViews>
  <sheetFormatPr defaultRowHeight="14.4" x14ac:dyDescent="0.3"/>
  <cols>
    <col min="1" max="2" width="19" bestFit="1" customWidth="1"/>
    <col min="3" max="3" width="19" customWidth="1"/>
    <col min="4" max="4" width="10.6640625" bestFit="1" customWidth="1"/>
    <col min="5" max="5" width="9.6640625" bestFit="1" customWidth="1"/>
    <col min="6" max="6" width="12.5546875" bestFit="1" customWidth="1"/>
    <col min="7" max="7" width="16.5546875" bestFit="1" customWidth="1"/>
    <col min="8" max="8" width="9.5546875" bestFit="1" customWidth="1"/>
  </cols>
  <sheetData>
    <row r="1" spans="1:12" ht="15.6" x14ac:dyDescent="0.3">
      <c r="A1" s="1" t="s">
        <v>0</v>
      </c>
      <c r="B1" s="1" t="s">
        <v>1</v>
      </c>
      <c r="C1" s="24" t="s">
        <v>125</v>
      </c>
      <c r="D1" s="2" t="s">
        <v>2</v>
      </c>
      <c r="E1" s="2" t="s">
        <v>3</v>
      </c>
      <c r="F1" s="2" t="s">
        <v>4</v>
      </c>
      <c r="G1" s="2" t="s">
        <v>5</v>
      </c>
      <c r="H1" s="2" t="s">
        <v>6</v>
      </c>
    </row>
    <row r="2" spans="1:12" ht="16.2" thickBot="1" x14ac:dyDescent="0.35">
      <c r="A2" s="3" t="s">
        <v>7</v>
      </c>
      <c r="B2" s="3" t="s">
        <v>7</v>
      </c>
      <c r="C2" s="11" t="s">
        <v>7</v>
      </c>
      <c r="D2" s="4" t="s">
        <v>8</v>
      </c>
      <c r="E2" s="4" t="s">
        <v>8</v>
      </c>
      <c r="F2" s="4" t="s">
        <v>8</v>
      </c>
      <c r="G2" s="4" t="s">
        <v>8</v>
      </c>
      <c r="H2" s="5" t="s">
        <v>8</v>
      </c>
    </row>
    <row r="3" spans="1:12" x14ac:dyDescent="0.3">
      <c r="A3" s="17" t="s">
        <v>20</v>
      </c>
      <c r="B3" s="17" t="s">
        <v>20</v>
      </c>
      <c r="C3" s="17" t="s">
        <v>137</v>
      </c>
      <c r="D3" s="18" t="s">
        <v>29</v>
      </c>
      <c r="I3" t="str">
        <f>IF(LEN(D3)&gt;0,_xlfn.CONCAT("'",D3,"'"),"null")</f>
        <v>'Specify whether this water right is based on water withdrawals/diversion or consumptive use/depletion amount'</v>
      </c>
      <c r="J3" t="str">
        <f>IF(LEN(E3)&gt;0,_xlfn.CONCAT("'",E3,"'"),"null")</f>
        <v>null</v>
      </c>
      <c r="K3" t="str">
        <f>IF(LEN(G3)&gt;0,_xlfn.CONCAT("'",G3,"'"),"null")</f>
        <v>null</v>
      </c>
      <c r="L3" t="str">
        <f>_xlfn.CONCAT("INSERT INTO CVs.WaterAllocationBasis (Name, Term, State, Definition, Category, SourceVocabularyURI) VALUES ('", B3, "', '", A3, "', '", C3, "',", I3, ", ", J3, ", ", K3,");")</f>
        <v>INSERT INTO CVs.WaterAllocationBasis (Name, Term, State, Definition, Category, SourceVocabularyURI) VALUES ('Withdrawal', 'Withdrawal', 'UT','Specify whether this water right is based on water withdrawals/diversion or consumptive use/depletion amount', null, null);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NAICSCode</vt:lpstr>
      <vt:lpstr>Variable</vt:lpstr>
      <vt:lpstr>VariableSpecific</vt:lpstr>
      <vt:lpstr>ReportYearCV</vt:lpstr>
      <vt:lpstr>LegalStatus</vt:lpstr>
      <vt:lpstr>GNISCode</vt:lpstr>
      <vt:lpstr>NHDNetworkStatus</vt:lpstr>
      <vt:lpstr>NHDProduct</vt:lpstr>
      <vt:lpstr>WaterAllocationBasis</vt:lpstr>
      <vt:lpstr>MethodType</vt:lpstr>
      <vt:lpstr>WaterQualityIndicator</vt:lpstr>
      <vt:lpstr>ReportingUnitType</vt:lpstr>
      <vt:lpstr>EPSGCode</vt:lpstr>
      <vt:lpstr>Units</vt:lpstr>
      <vt:lpstr>USGSCategory</vt:lpstr>
      <vt:lpstr>AggregationStatistic</vt:lpstr>
      <vt:lpstr>WaterSourceType</vt:lpstr>
      <vt:lpstr>RegulatoryStatus</vt:lpstr>
      <vt:lpstr>CropType</vt:lpstr>
      <vt:lpstr>IrrigationMethod</vt:lpstr>
      <vt:lpstr>WaterRightType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2019-03-14T15:20:57Z</dcterms:modified>
</cp:coreProperties>
</file>